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60" windowWidth="20730" windowHeight="11700" activeTab="5"/>
  </bookViews>
  <sheets>
    <sheet name="Освіта" sheetId="1" r:id="rId1"/>
    <sheet name="Культура" sheetId="2" r:id="rId2"/>
    <sheet name="Фізкультура" sheetId="3" r:id="rId3"/>
    <sheet name="Соціальний захист" sheetId="4" r:id="rId4"/>
    <sheet name="Інші галузі" sheetId="5" r:id="rId5"/>
    <sheet name="Енергоносії" sheetId="6" r:id="rId6"/>
    <sheet name="Лист1" sheetId="8" r:id="rId7"/>
  </sheets>
  <definedNames>
    <definedName name="Z_3B67A821_D306_4E40_8A8A_23950E31AB9F_.wvu.PrintTitles" localSheetId="1" hidden="1">Культура!$A:$A</definedName>
    <definedName name="Z_3B67A821_D306_4E40_8A8A_23950E31AB9F_.wvu.PrintTitles" localSheetId="0" hidden="1">Освіта!$A:$A,Освіта!$4:$9</definedName>
    <definedName name="Z_3B67A821_D306_4E40_8A8A_23950E31AB9F_.wvu.PrintTitles" localSheetId="3" hidden="1">'Соціальний захист'!$A:$A</definedName>
    <definedName name="Z_3B67A821_D306_4E40_8A8A_23950E31AB9F_.wvu.PrintTitles" localSheetId="2" hidden="1">Фізкультура!$A:$A</definedName>
    <definedName name="Z_9D243A70_E174_4CB9_9ABA_19D0FC943E5F_.wvu.PrintTitles" localSheetId="1" hidden="1">Культура!$A:$A</definedName>
    <definedName name="Z_9D243A70_E174_4CB9_9ABA_19D0FC943E5F_.wvu.PrintTitles" localSheetId="0" hidden="1">Освіта!$A:$A,Освіта!$4:$9</definedName>
    <definedName name="Z_9D243A70_E174_4CB9_9ABA_19D0FC943E5F_.wvu.PrintTitles" localSheetId="3" hidden="1">'Соціальний захист'!$A:$A</definedName>
    <definedName name="Z_9D243A70_E174_4CB9_9ABA_19D0FC943E5F_.wvu.PrintTitles" localSheetId="2" hidden="1">Фізкультура!$A:$A</definedName>
    <definedName name="Z_9FFF89C1_E3C1_47B1_8284_C4D61E3F2F60_.wvu.PrintTitles" localSheetId="1" hidden="1">Культура!$A:$A</definedName>
    <definedName name="Z_9FFF89C1_E3C1_47B1_8284_C4D61E3F2F60_.wvu.PrintTitles" localSheetId="0" hidden="1">Освіта!$A:$A,Освіта!$4:$9</definedName>
    <definedName name="Z_9FFF89C1_E3C1_47B1_8284_C4D61E3F2F60_.wvu.PrintTitles" localSheetId="3" hidden="1">'Соціальний захист'!$A:$A</definedName>
    <definedName name="Z_9FFF89C1_E3C1_47B1_8284_C4D61E3F2F60_.wvu.PrintTitles" localSheetId="2" hidden="1">Фізкультура!$A:$A</definedName>
    <definedName name="Z_B2CB4823_132C_4232_B897_2C173C48A258_.wvu.PrintTitles" localSheetId="1" hidden="1">Культура!$A:$A</definedName>
    <definedName name="Z_B2CB4823_132C_4232_B897_2C173C48A258_.wvu.PrintTitles" localSheetId="0" hidden="1">Освіта!$A:$A,Освіта!$4:$9</definedName>
    <definedName name="Z_B2CB4823_132C_4232_B897_2C173C48A258_.wvu.PrintTitles" localSheetId="3" hidden="1">'Соціальний захист'!$A:$A</definedName>
    <definedName name="Z_B2CB4823_132C_4232_B897_2C173C48A258_.wvu.PrintTitles" localSheetId="2" hidden="1">Фізкультура!$A:$A</definedName>
    <definedName name="_xlnm.Print_Titles" localSheetId="1">Культура!$A:$A</definedName>
    <definedName name="_xlnm.Print_Titles" localSheetId="0">Освіта!$A:$A,Освіта!$4:$9</definedName>
    <definedName name="_xlnm.Print_Titles" localSheetId="3">'Соціальний захист'!$A:$A</definedName>
    <definedName name="_xlnm.Print_Titles" localSheetId="2">Фізкультура!$A:$A</definedName>
  </definedNames>
  <calcPr calcId="144525"/>
  <customWorkbookViews>
    <customWorkbookView name="OstrenskiyTA23 - Личное представление" guid="{3B67A821-D306-4E40-8A8A-23950E31AB9F}" mergeInterval="0" personalView="1" maximized="1" windowWidth="1436" windowHeight="670" activeSheetId="7" showComments="commIndAndComment"/>
    <customWorkbookView name="MiroshnikNV - Личное представление" guid="{B2CB4823-132C-4232-B897-2C173C48A258}" mergeInterval="0" personalView="1" maximized="1" windowWidth="1360" windowHeight="408" activeSheetId="2"/>
    <customWorkbookView name="GurienkoNV23 - Личное представление" guid="{25AEAAA8-62AF-4075-99AC-4B3CAE673A52}" mergeInterval="0" personalView="1" maximized="1" windowWidth="1916" windowHeight="835" activeSheetId="4"/>
    <customWorkbookView name="Валеріївна - Личное представление" guid="{9FFF89C1-E3C1-47B1-8284-C4D61E3F2F60}" mergeInterval="0" personalView="1" maximized="1" xWindow="-8" yWindow="-8" windowWidth="1936" windowHeight="1056" activeSheetId="6"/>
    <customWorkbookView name="Пясецька Оксана Ігорівна - Особисте подання" guid="{9D243A70-E174-4CB9-9ABA-19D0FC943E5F}" mergeInterval="0" personalView="1" maximized="1" xWindow="-8" yWindow="-8" windowWidth="1936" windowHeight="1056" activeSheetId="6"/>
  </customWorkbookViews>
</workbook>
</file>

<file path=xl/calcChain.xml><?xml version="1.0" encoding="utf-8"?>
<calcChain xmlns="http://schemas.openxmlformats.org/spreadsheetml/2006/main">
  <c r="E12" i="1" l="1"/>
  <c r="M38" i="2" l="1"/>
  <c r="E12" i="4"/>
  <c r="AB12" i="4" s="1"/>
  <c r="C43" i="4"/>
  <c r="D43" i="4"/>
  <c r="F43" i="4"/>
  <c r="G43" i="4"/>
  <c r="H43" i="4"/>
  <c r="H45" i="4" s="1"/>
  <c r="I43" i="4"/>
  <c r="J43" i="4"/>
  <c r="K43" i="4"/>
  <c r="L43" i="4"/>
  <c r="M43" i="4"/>
  <c r="N43" i="4"/>
  <c r="O43" i="4"/>
  <c r="P43" i="4"/>
  <c r="P45" i="4" s="1"/>
  <c r="Q43" i="4"/>
  <c r="R43" i="4"/>
  <c r="S43" i="4"/>
  <c r="T43" i="4"/>
  <c r="U43" i="4"/>
  <c r="V43" i="4"/>
  <c r="W43" i="4"/>
  <c r="X43" i="4"/>
  <c r="Y43" i="4"/>
  <c r="Z43" i="4"/>
  <c r="AA43" i="4"/>
  <c r="C44" i="4"/>
  <c r="D44" i="4"/>
  <c r="F44" i="4"/>
  <c r="G44" i="4"/>
  <c r="H44" i="4"/>
  <c r="I44" i="4"/>
  <c r="J44" i="4"/>
  <c r="K44" i="4"/>
  <c r="L44" i="4"/>
  <c r="M44" i="4"/>
  <c r="M45" i="4" s="1"/>
  <c r="N44" i="4"/>
  <c r="O44" i="4"/>
  <c r="P44" i="4"/>
  <c r="Q44" i="4"/>
  <c r="Q45" i="4" s="1"/>
  <c r="R44" i="4"/>
  <c r="R45" i="4" s="1"/>
  <c r="S44" i="4"/>
  <c r="T44" i="4"/>
  <c r="U44" i="4"/>
  <c r="V44" i="4"/>
  <c r="W44" i="4"/>
  <c r="X44" i="4"/>
  <c r="Y44" i="4"/>
  <c r="Y45" i="4" s="1"/>
  <c r="Z44" i="4"/>
  <c r="AA44" i="4"/>
  <c r="B44" i="4"/>
  <c r="B43" i="4"/>
  <c r="AA34" i="4"/>
  <c r="Z34" i="4"/>
  <c r="Y34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AE33" i="4"/>
  <c r="AF33" i="4" s="1"/>
  <c r="AD33" i="4"/>
  <c r="E33" i="4"/>
  <c r="AH33" i="4" s="1"/>
  <c r="AG33" i="4"/>
  <c r="AE32" i="4"/>
  <c r="AF32" i="4" s="1"/>
  <c r="AD32" i="4"/>
  <c r="E32" i="4"/>
  <c r="AH32" i="4" s="1"/>
  <c r="AG32" i="4"/>
  <c r="AA39" i="4"/>
  <c r="Z39" i="4"/>
  <c r="Y39" i="4"/>
  <c r="X39" i="4"/>
  <c r="W39" i="4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G39" i="4"/>
  <c r="F39" i="4"/>
  <c r="AE38" i="4"/>
  <c r="AF38" i="4"/>
  <c r="AD38" i="4"/>
  <c r="E38" i="4"/>
  <c r="AH38" i="4" s="1"/>
  <c r="AE37" i="4"/>
  <c r="AF37" i="4"/>
  <c r="AD37" i="4"/>
  <c r="E37" i="4"/>
  <c r="AG37" i="4" s="1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AE28" i="4"/>
  <c r="AF28" i="4" s="1"/>
  <c r="AD28" i="4"/>
  <c r="E28" i="4"/>
  <c r="AG28" i="4" s="1"/>
  <c r="AE27" i="4"/>
  <c r="AF27" i="4" s="1"/>
  <c r="AD27" i="4"/>
  <c r="E27" i="4"/>
  <c r="AH27" i="4" s="1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 s="1"/>
  <c r="AG24" i="4" s="1"/>
  <c r="AE23" i="4"/>
  <c r="AF23" i="4" s="1"/>
  <c r="AD23" i="4"/>
  <c r="E23" i="4"/>
  <c r="AG23" i="4" s="1"/>
  <c r="AE22" i="4"/>
  <c r="AF22" i="4" s="1"/>
  <c r="AD22" i="4"/>
  <c r="E22" i="4"/>
  <c r="AC22" i="4" s="1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AE18" i="4"/>
  <c r="AF18" i="4" s="1"/>
  <c r="AD18" i="4"/>
  <c r="E18" i="4"/>
  <c r="AC18" i="4" s="1"/>
  <c r="AE17" i="4"/>
  <c r="AF17" i="4" s="1"/>
  <c r="AD17" i="4"/>
  <c r="E17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AE12" i="4"/>
  <c r="AF12" i="4" s="1"/>
  <c r="AD12" i="4"/>
  <c r="AG12" i="4"/>
  <c r="AE11" i="4"/>
  <c r="AF11" i="4" s="1"/>
  <c r="AD11" i="4"/>
  <c r="E11" i="4"/>
  <c r="AB11" i="4" s="1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V14" i="3"/>
  <c r="W14" i="3"/>
  <c r="X14" i="3"/>
  <c r="Y14" i="3"/>
  <c r="Z14" i="3"/>
  <c r="AA14" i="3"/>
  <c r="F14" i="3"/>
  <c r="F14" i="1"/>
  <c r="F38" i="2"/>
  <c r="G38" i="2"/>
  <c r="H38" i="2"/>
  <c r="I38" i="2"/>
  <c r="J38" i="2"/>
  <c r="K38" i="2"/>
  <c r="L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G39" i="2"/>
  <c r="H39" i="2"/>
  <c r="I39" i="2"/>
  <c r="J39" i="2"/>
  <c r="K39" i="2"/>
  <c r="L39" i="2"/>
  <c r="L40" i="2" s="1"/>
  <c r="M39" i="2"/>
  <c r="N39" i="2"/>
  <c r="O39" i="2"/>
  <c r="P39" i="2"/>
  <c r="P40" i="2" s="1"/>
  <c r="Q39" i="2"/>
  <c r="R39" i="2"/>
  <c r="S39" i="2"/>
  <c r="T39" i="2"/>
  <c r="T40" i="2" s="1"/>
  <c r="U39" i="2"/>
  <c r="V39" i="2"/>
  <c r="W39" i="2"/>
  <c r="X39" i="2"/>
  <c r="Y39" i="2"/>
  <c r="Z39" i="2"/>
  <c r="AA39" i="2"/>
  <c r="F39" i="2"/>
  <c r="F40" i="2" s="1"/>
  <c r="C38" i="2"/>
  <c r="D38" i="2"/>
  <c r="C39" i="2"/>
  <c r="D39" i="2"/>
  <c r="B39" i="2"/>
  <c r="B38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F13" i="2"/>
  <c r="AI13" i="1"/>
  <c r="AI12" i="1"/>
  <c r="AE13" i="3"/>
  <c r="AF13" i="3" s="1"/>
  <c r="AD13" i="3"/>
  <c r="E13" i="3"/>
  <c r="AB13" i="3" s="1"/>
  <c r="AE12" i="3"/>
  <c r="AF12" i="3" s="1"/>
  <c r="AD12" i="3"/>
  <c r="E12" i="3"/>
  <c r="AE33" i="2"/>
  <c r="AF33" i="2" s="1"/>
  <c r="AD33" i="2"/>
  <c r="E33" i="2"/>
  <c r="AE32" i="2"/>
  <c r="AF32" i="2" s="1"/>
  <c r="AD32" i="2"/>
  <c r="E32" i="2"/>
  <c r="AG32" i="2" s="1"/>
  <c r="AE28" i="2"/>
  <c r="AF28" i="2" s="1"/>
  <c r="AD28" i="2"/>
  <c r="E28" i="2"/>
  <c r="AH28" i="2" s="1"/>
  <c r="AE27" i="2"/>
  <c r="AF27" i="2" s="1"/>
  <c r="AD27" i="2"/>
  <c r="E27" i="2"/>
  <c r="AE23" i="2"/>
  <c r="AF23" i="2" s="1"/>
  <c r="AD23" i="2"/>
  <c r="E23" i="2"/>
  <c r="AE22" i="2"/>
  <c r="AF22" i="2" s="1"/>
  <c r="AD22" i="2"/>
  <c r="E22" i="2"/>
  <c r="AH22" i="2" s="1"/>
  <c r="AE18" i="2"/>
  <c r="AF18" i="2" s="1"/>
  <c r="AD18" i="2"/>
  <c r="E18" i="2"/>
  <c r="AH18" i="2" s="1"/>
  <c r="AE17" i="2"/>
  <c r="AF17" i="2" s="1"/>
  <c r="AD17" i="2"/>
  <c r="E17" i="2"/>
  <c r="AE12" i="2"/>
  <c r="AF12" i="2" s="1"/>
  <c r="AD12" i="2"/>
  <c r="E12" i="2"/>
  <c r="AB12" i="2" s="1"/>
  <c r="AE11" i="2"/>
  <c r="AF11" i="2" s="1"/>
  <c r="AD11" i="2"/>
  <c r="E11" i="2"/>
  <c r="AC11" i="2" s="1"/>
  <c r="C20" i="1"/>
  <c r="D20" i="1"/>
  <c r="C21" i="1"/>
  <c r="D21" i="1"/>
  <c r="B21" i="1"/>
  <c r="B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E20" i="1" s="1"/>
  <c r="AF20" i="1" s="1"/>
  <c r="AA20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F21" i="1"/>
  <c r="F20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G14" i="1"/>
  <c r="G22" i="1" s="1"/>
  <c r="H14" i="1"/>
  <c r="H22" i="1" s="1"/>
  <c r="I14" i="1"/>
  <c r="J14" i="1"/>
  <c r="K14" i="1"/>
  <c r="K22" i="1" s="1"/>
  <c r="L14" i="1"/>
  <c r="M14" i="1"/>
  <c r="N14" i="1"/>
  <c r="N22" i="1" s="1"/>
  <c r="O14" i="1"/>
  <c r="O22" i="1" s="1"/>
  <c r="P14" i="1"/>
  <c r="Q14" i="1"/>
  <c r="R14" i="1"/>
  <c r="R22" i="1" s="1"/>
  <c r="S14" i="1"/>
  <c r="T14" i="1"/>
  <c r="U14" i="1"/>
  <c r="V14" i="1"/>
  <c r="V22" i="1" s="1"/>
  <c r="W14" i="1"/>
  <c r="W22" i="1" s="1"/>
  <c r="X14" i="1"/>
  <c r="Y14" i="1"/>
  <c r="Z14" i="1"/>
  <c r="Z22" i="1" s="1"/>
  <c r="AA14" i="1"/>
  <c r="AA22" i="1" s="1"/>
  <c r="AE17" i="1"/>
  <c r="AF17" i="1" s="1"/>
  <c r="AD17" i="1"/>
  <c r="E17" i="1"/>
  <c r="AC17" i="1" s="1"/>
  <c r="AE16" i="1"/>
  <c r="AF16" i="1" s="1"/>
  <c r="AD16" i="1"/>
  <c r="E16" i="1"/>
  <c r="AB16" i="1" s="1"/>
  <c r="AE13" i="1"/>
  <c r="AF13" i="1" s="1"/>
  <c r="AD13" i="1"/>
  <c r="E13" i="1"/>
  <c r="AB13" i="1" s="1"/>
  <c r="AE12" i="1"/>
  <c r="AF12" i="1" s="1"/>
  <c r="AD12" i="1"/>
  <c r="AG12" i="1"/>
  <c r="D5" i="6"/>
  <c r="D6" i="6"/>
  <c r="D7" i="6"/>
  <c r="D8" i="6"/>
  <c r="D9" i="6"/>
  <c r="D10" i="6"/>
  <c r="D11" i="6"/>
  <c r="E11" i="5"/>
  <c r="AB11" i="5" s="1"/>
  <c r="AD11" i="5"/>
  <c r="AE11" i="5"/>
  <c r="AF11" i="5" s="1"/>
  <c r="E12" i="5"/>
  <c r="AD12" i="5"/>
  <c r="AE12" i="5"/>
  <c r="AF12" i="5" s="1"/>
  <c r="AC11" i="5"/>
  <c r="AB23" i="2"/>
  <c r="AB18" i="2"/>
  <c r="J40" i="2"/>
  <c r="AC22" i="2"/>
  <c r="AB17" i="2"/>
  <c r="AG23" i="2"/>
  <c r="AC23" i="2"/>
  <c r="AH23" i="2"/>
  <c r="AC12" i="1"/>
  <c r="AG22" i="2"/>
  <c r="AB22" i="2"/>
  <c r="AB12" i="1"/>
  <c r="AH12" i="1"/>
  <c r="AC33" i="2"/>
  <c r="AH33" i="2"/>
  <c r="AG33" i="2"/>
  <c r="AB33" i="2"/>
  <c r="AG18" i="2"/>
  <c r="X45" i="4"/>
  <c r="V45" i="4"/>
  <c r="N45" i="4"/>
  <c r="L45" i="4"/>
  <c r="AH12" i="4"/>
  <c r="AB37" i="4"/>
  <c r="AH37" i="4"/>
  <c r="AB38" i="4"/>
  <c r="AH22" i="4"/>
  <c r="AB32" i="4"/>
  <c r="AB33" i="4"/>
  <c r="AD43" i="4"/>
  <c r="AD44" i="4"/>
  <c r="AC11" i="4"/>
  <c r="AC12" i="4"/>
  <c r="AB18" i="4"/>
  <c r="AH18" i="4"/>
  <c r="AB27" i="4"/>
  <c r="AB28" i="4"/>
  <c r="AH28" i="4"/>
  <c r="AC37" i="4"/>
  <c r="AC38" i="4"/>
  <c r="AG38" i="4"/>
  <c r="AE43" i="4"/>
  <c r="AF43" i="4" s="1"/>
  <c r="F45" i="4"/>
  <c r="AC27" i="4"/>
  <c r="AC28" i="4"/>
  <c r="S22" i="1"/>
  <c r="AD21" i="1" l="1"/>
  <c r="AE18" i="1"/>
  <c r="AH16" i="1"/>
  <c r="AE21" i="1"/>
  <c r="AF21" i="1" s="1"/>
  <c r="AE14" i="1"/>
  <c r="AG13" i="1"/>
  <c r="AG11" i="4"/>
  <c r="AG12" i="2"/>
  <c r="AC13" i="3"/>
  <c r="Z40" i="2"/>
  <c r="V40" i="2"/>
  <c r="R40" i="2"/>
  <c r="N40" i="2"/>
  <c r="E14" i="3"/>
  <c r="AC33" i="4"/>
  <c r="AC12" i="2"/>
  <c r="X22" i="1"/>
  <c r="Q22" i="1"/>
  <c r="K40" i="2"/>
  <c r="G40" i="2"/>
  <c r="AI14" i="1"/>
  <c r="AC23" i="4"/>
  <c r="AC13" i="1"/>
  <c r="AH17" i="1"/>
  <c r="T22" i="1"/>
  <c r="AD20" i="1"/>
  <c r="W40" i="2"/>
  <c r="S40" i="2"/>
  <c r="AG11" i="5"/>
  <c r="E13" i="5"/>
  <c r="AG13" i="5" s="1"/>
  <c r="E44" i="4"/>
  <c r="AH12" i="2"/>
  <c r="AH13" i="1"/>
  <c r="AH23" i="4"/>
  <c r="Y22" i="1"/>
  <c r="AE22" i="1" s="1"/>
  <c r="P22" i="1"/>
  <c r="L22" i="1"/>
  <c r="I22" i="1"/>
  <c r="J22" i="1"/>
  <c r="E21" i="1"/>
  <c r="AB21" i="1" s="1"/>
  <c r="AC18" i="2"/>
  <c r="E34" i="2"/>
  <c r="AH34" i="2" s="1"/>
  <c r="O40" i="2"/>
  <c r="U40" i="2"/>
  <c r="AG27" i="4"/>
  <c r="E39" i="4"/>
  <c r="AG39" i="4" s="1"/>
  <c r="E34" i="4"/>
  <c r="AB22" i="4"/>
  <c r="AB23" i="4"/>
  <c r="AC32" i="2"/>
  <c r="AH11" i="2"/>
  <c r="AB32" i="2"/>
  <c r="E29" i="2"/>
  <c r="AG29" i="2" s="1"/>
  <c r="AD38" i="2"/>
  <c r="E13" i="4"/>
  <c r="E19" i="4"/>
  <c r="AG19" i="4" s="1"/>
  <c r="AG22" i="4"/>
  <c r="E29" i="4"/>
  <c r="AH29" i="4" s="1"/>
  <c r="U45" i="4"/>
  <c r="T45" i="4"/>
  <c r="J45" i="4"/>
  <c r="M22" i="1"/>
  <c r="U22" i="1"/>
  <c r="E20" i="1"/>
  <c r="AG20" i="1" s="1"/>
  <c r="AG18" i="4"/>
  <c r="O45" i="4"/>
  <c r="W45" i="4"/>
  <c r="I45" i="4"/>
  <c r="AG34" i="2"/>
  <c r="E24" i="2"/>
  <c r="AH24" i="2" s="1"/>
  <c r="Q40" i="2"/>
  <c r="M40" i="2"/>
  <c r="I40" i="2"/>
  <c r="AE38" i="2"/>
  <c r="AF38" i="2" s="1"/>
  <c r="X40" i="2"/>
  <c r="AH29" i="2"/>
  <c r="Z45" i="4"/>
  <c r="E14" i="1"/>
  <c r="AG44" i="4"/>
  <c r="AC44" i="4"/>
  <c r="AB44" i="4"/>
  <c r="AH44" i="4"/>
  <c r="AB12" i="5"/>
  <c r="AG12" i="5"/>
  <c r="AC12" i="5"/>
  <c r="AC28" i="2"/>
  <c r="AG28" i="2"/>
  <c r="AB28" i="2"/>
  <c r="E13" i="2"/>
  <c r="AA40" i="2"/>
  <c r="K45" i="4"/>
  <c r="G45" i="4"/>
  <c r="AG29" i="4"/>
  <c r="AH17" i="2"/>
  <c r="AC17" i="2"/>
  <c r="AG17" i="2"/>
  <c r="AG27" i="2"/>
  <c r="AH27" i="2"/>
  <c r="AC27" i="2"/>
  <c r="AB27" i="2"/>
  <c r="AC12" i="3"/>
  <c r="AB12" i="3"/>
  <c r="E19" i="2"/>
  <c r="Y40" i="2"/>
  <c r="AE39" i="2"/>
  <c r="AF39" i="2" s="1"/>
  <c r="E38" i="2"/>
  <c r="AB38" i="2" s="1"/>
  <c r="H40" i="2"/>
  <c r="AG17" i="4"/>
  <c r="AB17" i="4"/>
  <c r="AC17" i="4"/>
  <c r="AH17" i="4"/>
  <c r="E18" i="1"/>
  <c r="F22" i="1"/>
  <c r="AH24" i="4"/>
  <c r="AG16" i="1"/>
  <c r="AC16" i="1"/>
  <c r="AD39" i="2"/>
  <c r="E39" i="2"/>
  <c r="AB39" i="2" s="1"/>
  <c r="AE44" i="4"/>
  <c r="AF44" i="4" s="1"/>
  <c r="S45" i="4"/>
  <c r="AA45" i="4"/>
  <c r="AB17" i="1"/>
  <c r="AH11" i="4"/>
  <c r="E43" i="4"/>
  <c r="AB43" i="4" s="1"/>
  <c r="AG11" i="2"/>
  <c r="AB11" i="2"/>
  <c r="AG17" i="1"/>
  <c r="AH32" i="2"/>
  <c r="AC32" i="4"/>
  <c r="AH21" i="1" l="1"/>
  <c r="AG21" i="1"/>
  <c r="E22" i="1"/>
  <c r="AG22" i="1" s="1"/>
  <c r="AH19" i="4"/>
  <c r="AH20" i="1"/>
  <c r="AH39" i="4"/>
  <c r="AG24" i="2"/>
  <c r="AC21" i="1"/>
  <c r="AC20" i="1"/>
  <c r="AB20" i="1"/>
  <c r="AH13" i="5"/>
  <c r="AG13" i="4"/>
  <c r="AH13" i="4"/>
  <c r="AG34" i="4"/>
  <c r="AH34" i="4"/>
  <c r="E40" i="2"/>
  <c r="AH40" i="2" s="1"/>
  <c r="AH22" i="1"/>
  <c r="AH43" i="4"/>
  <c r="AG43" i="4"/>
  <c r="AC43" i="4"/>
  <c r="AG18" i="1"/>
  <c r="AB18" i="1"/>
  <c r="AH18" i="1"/>
  <c r="AH13" i="2"/>
  <c r="AG13" i="2"/>
  <c r="AE45" i="4"/>
  <c r="AC39" i="2"/>
  <c r="AH39" i="2"/>
  <c r="AG39" i="2"/>
  <c r="AG19" i="2"/>
  <c r="AH19" i="2"/>
  <c r="AE40" i="2"/>
  <c r="AH38" i="2"/>
  <c r="AC38" i="2"/>
  <c r="AG38" i="2"/>
  <c r="E45" i="4"/>
  <c r="AG14" i="1"/>
  <c r="AB14" i="1"/>
  <c r="AH14" i="1"/>
  <c r="AB22" i="1" l="1"/>
  <c r="AG40" i="2"/>
  <c r="AB40" i="2"/>
  <c r="AH45" i="4"/>
  <c r="AG45" i="4"/>
  <c r="AB45" i="4"/>
</calcChain>
</file>

<file path=xl/comments1.xml><?xml version="1.0" encoding="utf-8"?>
<comments xmlns="http://schemas.openxmlformats.org/spreadsheetml/2006/main">
  <authors>
    <author>MiroshnikNV</author>
  </authors>
  <commentList>
    <comment ref="AI11" authorId="0">
      <text>
        <r>
          <rPr>
            <b/>
            <sz val="9"/>
            <color indexed="81"/>
            <rFont val="Tahoma"/>
            <family val="2"/>
            <charset val="204"/>
          </rPr>
          <t>MiroshnikNV:</t>
        </r>
        <r>
          <rPr>
            <sz val="9"/>
            <color indexed="81"/>
            <rFont val="Tahoma"/>
            <family val="2"/>
            <charset val="204"/>
          </rPr>
          <t xml:space="preserve">
Вкажіть, будь ласка відсоток надбавки за особливі умови бібліотекарям)</t>
        </r>
      </text>
    </comment>
    <comment ref="AI12" authorId="0">
      <text>
        <r>
          <rPr>
            <b/>
            <sz val="9"/>
            <color indexed="81"/>
            <rFont val="Tahoma"/>
            <family val="2"/>
            <charset val="204"/>
          </rPr>
          <t>MiroshnikNV:</t>
        </r>
        <r>
          <rPr>
            <sz val="9"/>
            <color indexed="81"/>
            <rFont val="Tahoma"/>
            <family val="2"/>
            <charset val="204"/>
          </rPr>
          <t xml:space="preserve">
Вкажіть, будь ласка відсоток надбавки за особливі умови бібліотекарям)</t>
        </r>
      </text>
    </comment>
  </commentList>
</comments>
</file>

<file path=xl/sharedStrings.xml><?xml version="1.0" encoding="utf-8"?>
<sst xmlns="http://schemas.openxmlformats.org/spreadsheetml/2006/main" count="413" uniqueCount="92">
  <si>
    <t>тис.грн.</t>
  </si>
  <si>
    <t>Чисельність</t>
  </si>
  <si>
    <t>Сума видатків:</t>
  </si>
  <si>
    <t>Довідково КЕКВ 2120</t>
  </si>
  <si>
    <t>доплата за ранг</t>
  </si>
  <si>
    <t>Виплати згідно постанов КМ України</t>
  </si>
  <si>
    <t>інші доплати і надбавки</t>
  </si>
  <si>
    <t>Виплати згідно ст.57 ЗУ "Про освіту", постанов КМУ 268 (по  молоді), 660 (по спорту), 82,84,840,980 (по культурі), 524 (охорона здоров"я)</t>
  </si>
  <si>
    <t>нічні</t>
  </si>
  <si>
    <t>святкові</t>
  </si>
  <si>
    <t>заміна</t>
  </si>
  <si>
    <t>за класне керівництво, перевірку зошитів, завідування кабінетами, майстернями, ділянками та інші види педагогічної роботи</t>
  </si>
  <si>
    <t>за напружену працю</t>
  </si>
  <si>
    <t>індексація</t>
  </si>
  <si>
    <t>інше    (розшифрувати)</t>
  </si>
  <si>
    <t>Підвищення заробітної плати працівникам бібліотек (постанова КМУ від 30.09.2009 № 1073)</t>
  </si>
  <si>
    <t>Надбавка вчителям, вихователям загальноосвітніх навчальних закладів, … (постанова КМУ від 23.03.2011 №373)</t>
  </si>
  <si>
    <t>Надбавка за вислугу років працівникам соціального захисту (постанова КМУ від 11.05.2011 № 524)</t>
  </si>
  <si>
    <t>Надбавка за вислугу років лікарям і фахівцям ... (постанова КМУ від 29.12.2009 № 1418)</t>
  </si>
  <si>
    <t>матеріальна допомога на оздоровлення</t>
  </si>
  <si>
    <t>матеріальна допомога на вирішення соціально-побутових питань</t>
  </si>
  <si>
    <t>щорічна грошова винагорода</t>
  </si>
  <si>
    <t>матеріальна допомога</t>
  </si>
  <si>
    <t>премії</t>
  </si>
  <si>
    <t>сума</t>
  </si>
  <si>
    <t>%</t>
  </si>
  <si>
    <t xml:space="preserve">штатна </t>
  </si>
  <si>
    <t xml:space="preserve">фактично зайнята </t>
  </si>
  <si>
    <t>врахована в бюджеті</t>
  </si>
  <si>
    <t>Всього (КЕКВ 2110)</t>
  </si>
  <si>
    <r>
      <t xml:space="preserve">надбавки за вислугу років; </t>
    </r>
    <r>
      <rPr>
        <b/>
        <sz val="10"/>
        <rFont val="Times New Roman"/>
        <family val="1"/>
        <charset val="204"/>
      </rPr>
      <t>по охороні здоров’я</t>
    </r>
    <r>
      <rPr>
        <sz val="10"/>
        <rFont val="Times New Roman"/>
        <family val="1"/>
        <charset val="204"/>
      </rPr>
      <t xml:space="preserve"> - надбавки за безперервний стаж роботи </t>
    </r>
  </si>
  <si>
    <r>
      <t xml:space="preserve">за шкідливі умови праці - </t>
    </r>
    <r>
      <rPr>
        <b/>
        <sz val="10"/>
        <rFont val="Times New Roman"/>
        <family val="1"/>
        <charset val="204"/>
      </rPr>
      <t>використання дезрозчинів, гарячі плити, прання білизни</t>
    </r>
  </si>
  <si>
    <r>
      <t>оклад, ставка</t>
    </r>
    <r>
      <rPr>
        <sz val="10"/>
        <rFont val="Times New Roman"/>
        <family val="1"/>
        <charset val="204"/>
      </rPr>
      <t xml:space="preserve"> з урахув.підвищень (за звання, старшинство, завідування, опер.втручання, шкідливі умови - </t>
    </r>
    <r>
      <rPr>
        <b/>
        <sz val="10"/>
        <rFont val="Times New Roman"/>
        <family val="1"/>
        <charset val="204"/>
      </rPr>
      <t>не враховані у кол.17)</t>
    </r>
  </si>
  <si>
    <t>Потреба</t>
  </si>
  <si>
    <t>Затверджено</t>
  </si>
  <si>
    <t>Дефіцит</t>
  </si>
  <si>
    <t>Крім тих, що зазначені у к.22-24</t>
  </si>
  <si>
    <t>Середньомісячна з/пл,грн.</t>
  </si>
  <si>
    <t>Середньомісячна з/пл. по окладах, грн.</t>
  </si>
  <si>
    <t>Виплати стимулю-ючого характеру-всього, тис.грн.</t>
  </si>
  <si>
    <t>Виплати стимулюючого характеру на 1 посаду на місяць,   грн.</t>
  </si>
  <si>
    <t>x</t>
  </si>
  <si>
    <t>Галузь</t>
  </si>
  <si>
    <t>Державне управління</t>
  </si>
  <si>
    <t>Охорона здоров’я</t>
  </si>
  <si>
    <t>Фізкультура і спорт</t>
  </si>
  <si>
    <t xml:space="preserve">Молодіжні програми </t>
  </si>
  <si>
    <t>Соціальне забезпечення та соціальний захист</t>
  </si>
  <si>
    <t>Освіта</t>
  </si>
  <si>
    <t>Культура</t>
  </si>
  <si>
    <t>тис.грн</t>
  </si>
  <si>
    <t xml:space="preserve">Установи молодіжної політики </t>
  </si>
  <si>
    <t>Фізична культура і спорт</t>
  </si>
  <si>
    <t>Всього освіта</t>
  </si>
  <si>
    <t>Дефіцит (КЕКВ 2111+2120)</t>
  </si>
  <si>
    <t>Дефіцит (місячних фондів)</t>
  </si>
  <si>
    <t>Доплата до мінімальної з/п</t>
  </si>
  <si>
    <t>Крім того:</t>
  </si>
  <si>
    <t>% надбавки за престижність педагогам</t>
  </si>
  <si>
    <t>по ____________________________ отг за рахунок субвенцій. Субвенції передбачені на ____ місяців.</t>
  </si>
  <si>
    <t>підпис</t>
  </si>
  <si>
    <t>Начальник відділу освіти</t>
  </si>
  <si>
    <t>Виконавець (телефон)</t>
  </si>
  <si>
    <t>Начальник фінансового управління</t>
  </si>
  <si>
    <t>Видатки на оплату праці по галузі культура і мистецтво</t>
  </si>
  <si>
    <t>% надбавки за особливі умови роботи бібліотекарям</t>
  </si>
  <si>
    <t>Додаток 5</t>
  </si>
  <si>
    <t>За рахунок субвенції з _______________ отг. Субвенція передбачена на ____ місяців.</t>
  </si>
  <si>
    <t>Видатки на оплату праці по галузі  соціальний захист та соціальне забезпечення</t>
  </si>
  <si>
    <t>Виплати згідно ст.57 ЗУ "Про освіту", постанов КМУ 268 (по  молоді), 660 (по спорту), 82,84,980,1026 (по культурі), 524 (охорона здоров"я)</t>
  </si>
  <si>
    <t>Всього (КЕКВ 2111)</t>
  </si>
  <si>
    <r>
      <t xml:space="preserve">Видатки на оплату праці за рахунок </t>
    </r>
    <r>
      <rPr>
        <b/>
        <u/>
        <sz val="14"/>
        <color indexed="30"/>
        <rFont val="Arial"/>
        <family val="2"/>
        <charset val="204"/>
      </rPr>
      <t>освітньої субвенція</t>
    </r>
  </si>
  <si>
    <r>
      <t xml:space="preserve">Видатки на оплату праці за рахунок коштів </t>
    </r>
    <r>
      <rPr>
        <b/>
        <u/>
        <sz val="14"/>
        <color indexed="30"/>
        <rFont val="Arial"/>
        <family val="2"/>
        <charset val="204"/>
      </rPr>
      <t>місцевих бюджетів</t>
    </r>
  </si>
  <si>
    <t>Бюджет ОТГ (без урахування субвенцій переданих з інших ОТГ)</t>
  </si>
  <si>
    <r>
      <t xml:space="preserve">Всього по бюджету ОТГ </t>
    </r>
    <r>
      <rPr>
        <b/>
        <i/>
        <sz val="16"/>
        <color rgb="FFFF0000"/>
        <rFont val="Times New Roman"/>
        <family val="1"/>
        <charset val="204"/>
      </rPr>
      <t>(</t>
    </r>
    <r>
      <rPr>
        <b/>
        <i/>
        <sz val="16"/>
        <color indexed="10"/>
        <rFont val="Times New Roman"/>
        <family val="1"/>
        <charset val="204"/>
      </rPr>
      <t>з урахуваннням субвенцій переданих з інших ОТГ</t>
    </r>
    <r>
      <rPr>
        <b/>
        <i/>
        <sz val="16"/>
        <rFont val="Times New Roman"/>
        <family val="1"/>
        <charset val="204"/>
      </rPr>
      <t>)</t>
    </r>
  </si>
  <si>
    <t>Бюджет _______________________________ тг (без урахування субвенцій переданих з інших ТГ)</t>
  </si>
  <si>
    <r>
      <t>Всього по бюджету____________ (</t>
    </r>
    <r>
      <rPr>
        <b/>
        <i/>
        <sz val="16"/>
        <color indexed="10"/>
        <rFont val="Times New Roman"/>
        <family val="1"/>
        <charset val="204"/>
      </rPr>
      <t>з урахуваннням субвенцій переданих з інших ТГ</t>
    </r>
    <r>
      <rPr>
        <b/>
        <i/>
        <sz val="16"/>
        <rFont val="Times New Roman"/>
        <family val="1"/>
        <charset val="204"/>
      </rPr>
      <t>)</t>
    </r>
  </si>
  <si>
    <t>бюджет______________отг</t>
  </si>
  <si>
    <r>
      <t xml:space="preserve">Дані щодо забезпеченості по заробітній платі працівників установ </t>
    </r>
    <r>
      <rPr>
        <b/>
        <u/>
        <sz val="16"/>
        <color indexed="10"/>
        <rFont val="Times New Roman"/>
        <family val="1"/>
        <charset val="204"/>
      </rPr>
      <t>фізичної культури і спорту</t>
    </r>
    <r>
      <rPr>
        <b/>
        <sz val="16"/>
        <color indexed="8"/>
        <rFont val="Times New Roman"/>
        <family val="1"/>
        <charset val="204"/>
      </rPr>
      <t xml:space="preserve"> ___________________________ тг у 2021 році</t>
    </r>
  </si>
  <si>
    <t>Дані щодо забезпеченості по заробітній платі працівників бюджетних установ___________________________ тг у 2021 році</t>
  </si>
  <si>
    <t>Бюджет Леськівської ТГ</t>
  </si>
  <si>
    <t>В.о.начальника фінансового відділу</t>
  </si>
  <si>
    <t>Валентина БРАТКО</t>
  </si>
  <si>
    <t>Нелля САВЕДЧУК</t>
  </si>
  <si>
    <t xml:space="preserve">Виконавець (телефон) </t>
  </si>
  <si>
    <t>(063)3009140</t>
  </si>
  <si>
    <t>Ганна НАСОНОВА</t>
  </si>
  <si>
    <r>
      <t>Дані щодо забезпеченості по заробітній платі працівників установ</t>
    </r>
    <r>
      <rPr>
        <b/>
        <u/>
        <sz val="16"/>
        <color indexed="10"/>
        <rFont val="Times New Roman"/>
        <family val="1"/>
        <charset val="204"/>
      </rPr>
      <t xml:space="preserve"> </t>
    </r>
    <r>
      <rPr>
        <b/>
        <u/>
        <sz val="20"/>
        <color indexed="10"/>
        <rFont val="Times New Roman"/>
        <family val="1"/>
        <charset val="204"/>
      </rPr>
      <t>соціального захисту та соціального забезпечення  (терцентри,  центри реабілітації, центри надання соціальних послуг)</t>
    </r>
    <r>
      <rPr>
        <b/>
        <sz val="16"/>
        <color indexed="8"/>
        <rFont val="Times New Roman"/>
        <family val="1"/>
        <charset val="204"/>
      </rPr>
      <t xml:space="preserve"> Леськівської сільської ТГ у 2021 році</t>
    </r>
  </si>
  <si>
    <r>
      <t xml:space="preserve">Дані щодо забезпеченості по заробітній платі працівників установ </t>
    </r>
    <r>
      <rPr>
        <b/>
        <u/>
        <sz val="20"/>
        <color indexed="10"/>
        <rFont val="Times New Roman"/>
        <family val="1"/>
        <charset val="204"/>
      </rPr>
      <t>культури</t>
    </r>
    <r>
      <rPr>
        <b/>
        <sz val="16"/>
        <color indexed="8"/>
        <rFont val="Times New Roman"/>
        <family val="1"/>
        <charset val="204"/>
      </rPr>
      <t xml:space="preserve"> Леськівської сільської ТГ у 2021 році</t>
    </r>
  </si>
  <si>
    <r>
      <t xml:space="preserve">Дані щодо забезпеченості по заробітній платі працівників установ </t>
    </r>
    <r>
      <rPr>
        <b/>
        <u/>
        <sz val="24"/>
        <color indexed="10"/>
        <rFont val="Times New Roman"/>
        <family val="1"/>
        <charset val="204"/>
      </rPr>
      <t xml:space="preserve">освіти </t>
    </r>
    <r>
      <rPr>
        <b/>
        <sz val="24"/>
        <color rgb="FF00B0F0"/>
        <rFont val="Times New Roman"/>
        <family val="1"/>
        <charset val="204"/>
      </rPr>
      <t>(з урахуванням мистецьких шкіл)</t>
    </r>
    <r>
      <rPr>
        <b/>
        <sz val="24"/>
        <color indexed="8"/>
        <rFont val="Times New Roman"/>
        <family val="1"/>
        <charset val="204"/>
      </rPr>
      <t xml:space="preserve"> Леськівської сільської ТГ у 2021 році</t>
    </r>
  </si>
  <si>
    <t>В.о.начальника Фінансового відділу</t>
  </si>
  <si>
    <t>Дані щодо забезпеченості видатками на оплату комунальних послуг та енергоносіїв по Леськівській сільській ТГ у 2021 році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</si>
</sst>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_ ;[Red]\-#,##0.0\ "/>
    <numFmt numFmtId="166" formatCode="#,##0.00_ ;[Red]\-#,##0.00\ "/>
  </numFmts>
  <fonts count="7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b/>
      <i/>
      <sz val="10"/>
      <color indexed="17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1"/>
      <color indexed="17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12"/>
      <name val="Times New Roman"/>
      <family val="1"/>
      <charset val="204"/>
    </font>
    <font>
      <i/>
      <sz val="10"/>
      <color indexed="17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u/>
      <sz val="20"/>
      <color indexed="10"/>
      <name val="Times New Roman"/>
      <family val="1"/>
      <charset val="204"/>
    </font>
    <font>
      <b/>
      <u/>
      <sz val="16"/>
      <color indexed="10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sz val="16"/>
      <color indexed="10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b/>
      <u/>
      <sz val="24"/>
      <color indexed="10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rgb="FFFF000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20"/>
      <color rgb="FFFF000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4"/>
      <color rgb="FF0070C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8"/>
      <color rgb="FF0000CC"/>
      <name val="Times New Roman"/>
      <family val="1"/>
      <charset val="204"/>
    </font>
    <font>
      <b/>
      <i/>
      <sz val="13"/>
      <color rgb="FFFF0000"/>
      <name val="Times New Roman"/>
      <family val="1"/>
      <charset val="204"/>
    </font>
    <font>
      <b/>
      <sz val="14"/>
      <color rgb="FF0070C0"/>
      <name val="Arial"/>
      <family val="2"/>
      <charset val="204"/>
    </font>
    <font>
      <b/>
      <u/>
      <sz val="14"/>
      <color indexed="30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i/>
      <sz val="10"/>
      <color indexed="17"/>
      <name val="Arial"/>
      <family val="2"/>
      <charset val="204"/>
    </font>
    <font>
      <i/>
      <sz val="10"/>
      <name val="Arial"/>
      <family val="2"/>
      <charset val="204"/>
    </font>
    <font>
      <i/>
      <sz val="10"/>
      <color indexed="12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16"/>
      <color rgb="FFFF0000"/>
      <name val="Times New Roman"/>
      <family val="1"/>
      <charset val="204"/>
    </font>
    <font>
      <b/>
      <sz val="24"/>
      <color rgb="FF00B0F0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6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35" fillId="0" borderId="0" xfId="0" applyFont="1" applyFill="1"/>
    <xf numFmtId="164" fontId="14" fillId="0" borderId="1" xfId="0" applyNumberFormat="1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164" fontId="15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37" fillId="0" borderId="0" xfId="0" applyFont="1"/>
    <xf numFmtId="1" fontId="12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/>
    </xf>
    <xf numFmtId="3" fontId="19" fillId="0" borderId="1" xfId="0" applyNumberFormat="1" applyFont="1" applyFill="1" applyBorder="1" applyAlignment="1">
      <alignment horizontal="center"/>
    </xf>
    <xf numFmtId="164" fontId="20" fillId="0" borderId="1" xfId="0" applyNumberFormat="1" applyFont="1" applyFill="1" applyBorder="1" applyAlignment="1">
      <alignment horizontal="center"/>
    </xf>
    <xf numFmtId="164" fontId="21" fillId="0" borderId="1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37" fillId="0" borderId="0" xfId="0" applyFont="1" applyAlignment="1">
      <alignment wrapText="1"/>
    </xf>
    <xf numFmtId="0" fontId="37" fillId="0" borderId="0" xfId="0" applyFont="1" applyAlignment="1">
      <alignment horizontal="center"/>
    </xf>
    <xf numFmtId="0" fontId="38" fillId="0" borderId="1" xfId="0" applyFont="1" applyBorder="1" applyAlignment="1">
      <alignment horizontal="center"/>
    </xf>
    <xf numFmtId="0" fontId="35" fillId="0" borderId="0" xfId="0" applyFont="1" applyAlignment="1">
      <alignment horizontal="center"/>
    </xf>
    <xf numFmtId="0" fontId="37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64" fontId="37" fillId="0" borderId="1" xfId="0" applyNumberFormat="1" applyFont="1" applyBorder="1" applyAlignment="1">
      <alignment vertical="center" wrapText="1"/>
    </xf>
    <xf numFmtId="165" fontId="10" fillId="0" borderId="1" xfId="0" applyNumberFormat="1" applyFont="1" applyFill="1" applyBorder="1" applyAlignment="1">
      <alignment vertical="center" wrapText="1"/>
    </xf>
    <xf numFmtId="165" fontId="11" fillId="0" borderId="1" xfId="0" applyNumberFormat="1" applyFont="1" applyFill="1" applyBorder="1" applyAlignment="1">
      <alignment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0" fontId="39" fillId="0" borderId="0" xfId="0" applyFont="1" applyBorder="1" applyAlignment="1">
      <alignment horizontal="center" vertical="center" wrapText="1"/>
    </xf>
    <xf numFmtId="0" fontId="37" fillId="0" borderId="0" xfId="0" applyFont="1" applyAlignment="1">
      <alignment vertical="center"/>
    </xf>
    <xf numFmtId="0" fontId="0" fillId="0" borderId="0" xfId="0" applyAlignment="1">
      <alignment vertical="center"/>
    </xf>
    <xf numFmtId="0" fontId="36" fillId="0" borderId="0" xfId="0" applyFont="1" applyAlignment="1">
      <alignment vertical="center"/>
    </xf>
    <xf numFmtId="0" fontId="35" fillId="0" borderId="0" xfId="0" applyFont="1" applyFill="1" applyAlignment="1">
      <alignment vertical="center"/>
    </xf>
    <xf numFmtId="3" fontId="13" fillId="0" borderId="1" xfId="0" applyNumberFormat="1" applyFont="1" applyFill="1" applyBorder="1" applyAlignment="1">
      <alignment horizontal="center" vertical="center"/>
    </xf>
    <xf numFmtId="3" fontId="22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23" fillId="0" borderId="1" xfId="0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vertical="center"/>
    </xf>
    <xf numFmtId="0" fontId="40" fillId="0" borderId="0" xfId="0" applyFont="1" applyFill="1" applyAlignment="1">
      <alignment vertical="center"/>
    </xf>
    <xf numFmtId="0" fontId="36" fillId="0" borderId="1" xfId="0" applyFont="1" applyBorder="1" applyAlignment="1">
      <alignment vertical="center"/>
    </xf>
    <xf numFmtId="165" fontId="41" fillId="0" borderId="1" xfId="0" applyNumberFormat="1" applyFont="1" applyFill="1" applyBorder="1" applyAlignment="1">
      <alignment vertical="center"/>
    </xf>
    <xf numFmtId="165" fontId="42" fillId="0" borderId="1" xfId="0" applyNumberFormat="1" applyFont="1" applyFill="1" applyBorder="1" applyAlignment="1">
      <alignment vertical="center"/>
    </xf>
    <xf numFmtId="0" fontId="39" fillId="0" borderId="1" xfId="0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15" fillId="5" borderId="1" xfId="0" applyFont="1" applyFill="1" applyBorder="1" applyAlignment="1">
      <alignment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164" fontId="15" fillId="5" borderId="1" xfId="0" applyNumberFormat="1" applyFont="1" applyFill="1" applyBorder="1" applyAlignment="1">
      <alignment vertical="center" wrapText="1"/>
    </xf>
    <xf numFmtId="3" fontId="6" fillId="5" borderId="1" xfId="0" applyNumberFormat="1" applyFont="1" applyFill="1" applyBorder="1" applyAlignment="1">
      <alignment horizontal="center"/>
    </xf>
    <xf numFmtId="3" fontId="19" fillId="5" borderId="1" xfId="0" applyNumberFormat="1" applyFont="1" applyFill="1" applyBorder="1" applyAlignment="1">
      <alignment horizontal="center"/>
    </xf>
    <xf numFmtId="164" fontId="20" fillId="5" borderId="1" xfId="0" applyNumberFormat="1" applyFont="1" applyFill="1" applyBorder="1" applyAlignment="1">
      <alignment horizontal="center"/>
    </xf>
    <xf numFmtId="164" fontId="21" fillId="5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0" fillId="0" borderId="0" xfId="0" applyFont="1" applyFill="1"/>
    <xf numFmtId="0" fontId="44" fillId="0" borderId="1" xfId="0" applyFont="1" applyFill="1" applyBorder="1" applyAlignment="1">
      <alignment vertical="center" wrapText="1"/>
    </xf>
    <xf numFmtId="164" fontId="44" fillId="0" borderId="1" xfId="0" applyNumberFormat="1" applyFont="1" applyFill="1" applyBorder="1" applyAlignment="1">
      <alignment vertical="center" wrapText="1"/>
    </xf>
    <xf numFmtId="0" fontId="45" fillId="0" borderId="0" xfId="0" applyFont="1" applyFill="1"/>
    <xf numFmtId="0" fontId="0" fillId="0" borderId="0" xfId="0" applyFont="1"/>
    <xf numFmtId="166" fontId="1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164" fontId="43" fillId="0" borderId="1" xfId="0" applyNumberFormat="1" applyFont="1" applyFill="1" applyBorder="1" applyAlignment="1">
      <alignment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37" fillId="0" borderId="1" xfId="0" applyFont="1" applyBorder="1" applyAlignment="1">
      <alignment vertical="center"/>
    </xf>
    <xf numFmtId="0" fontId="24" fillId="7" borderId="1" xfId="0" applyFont="1" applyFill="1" applyBorder="1" applyAlignment="1">
      <alignment vertical="center" wrapText="1"/>
    </xf>
    <xf numFmtId="0" fontId="39" fillId="7" borderId="1" xfId="0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0" fontId="48" fillId="0" borderId="0" xfId="0" applyFont="1" applyAlignment="1">
      <alignment vertical="center"/>
    </xf>
    <xf numFmtId="0" fontId="0" fillId="0" borderId="1" xfId="0" applyFont="1" applyBorder="1"/>
    <xf numFmtId="0" fontId="43" fillId="0" borderId="1" xfId="0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center"/>
    </xf>
    <xf numFmtId="3" fontId="22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164" fontId="23" fillId="0" borderId="1" xfId="0" applyNumberFormat="1" applyFont="1" applyFill="1" applyBorder="1" applyAlignment="1">
      <alignment horizontal="center"/>
    </xf>
    <xf numFmtId="0" fontId="0" fillId="0" borderId="1" xfId="0" applyBorder="1"/>
    <xf numFmtId="0" fontId="56" fillId="6" borderId="1" xfId="0" applyFont="1" applyFill="1" applyBorder="1" applyAlignment="1">
      <alignment vertical="center" wrapText="1"/>
    </xf>
    <xf numFmtId="166" fontId="57" fillId="0" borderId="1" xfId="0" applyNumberFormat="1" applyFont="1" applyFill="1" applyBorder="1" applyAlignment="1">
      <alignment horizontal="center" vertical="center" wrapText="1"/>
    </xf>
    <xf numFmtId="165" fontId="58" fillId="0" borderId="1" xfId="0" applyNumberFormat="1" applyFont="1" applyFill="1" applyBorder="1" applyAlignment="1">
      <alignment vertical="center" wrapText="1"/>
    </xf>
    <xf numFmtId="164" fontId="59" fillId="0" borderId="1" xfId="0" applyNumberFormat="1" applyFont="1" applyFill="1" applyBorder="1" applyAlignment="1">
      <alignment vertical="center" wrapText="1"/>
    </xf>
    <xf numFmtId="3" fontId="60" fillId="0" borderId="1" xfId="0" applyNumberFormat="1" applyFont="1" applyFill="1" applyBorder="1" applyAlignment="1">
      <alignment horizontal="center" vertical="center"/>
    </xf>
    <xf numFmtId="3" fontId="61" fillId="0" borderId="1" xfId="0" applyNumberFormat="1" applyFont="1" applyFill="1" applyBorder="1" applyAlignment="1">
      <alignment horizontal="center" vertical="center"/>
    </xf>
    <xf numFmtId="164" fontId="62" fillId="0" borderId="1" xfId="0" applyNumberFormat="1" applyFont="1" applyFill="1" applyBorder="1" applyAlignment="1">
      <alignment horizontal="center" vertical="center"/>
    </xf>
    <xf numFmtId="164" fontId="63" fillId="0" borderId="1" xfId="0" applyNumberFormat="1" applyFont="1" applyFill="1" applyBorder="1" applyAlignment="1">
      <alignment horizontal="center" vertical="center"/>
    </xf>
    <xf numFmtId="165" fontId="64" fillId="0" borderId="1" xfId="0" applyNumberFormat="1" applyFont="1" applyFill="1" applyBorder="1" applyAlignment="1">
      <alignment vertical="center"/>
    </xf>
    <xf numFmtId="165" fontId="65" fillId="0" borderId="1" xfId="0" applyNumberFormat="1" applyFont="1" applyFill="1" applyBorder="1" applyAlignment="1">
      <alignment vertical="center"/>
    </xf>
    <xf numFmtId="0" fontId="64" fillId="6" borderId="1" xfId="0" applyFont="1" applyFill="1" applyBorder="1" applyAlignment="1">
      <alignment vertical="center" wrapText="1"/>
    </xf>
    <xf numFmtId="166" fontId="66" fillId="0" borderId="1" xfId="0" applyNumberFormat="1" applyFont="1" applyFill="1" applyBorder="1" applyAlignment="1">
      <alignment horizontal="center" vertical="center" wrapText="1"/>
    </xf>
    <xf numFmtId="165" fontId="66" fillId="0" borderId="1" xfId="0" applyNumberFormat="1" applyFont="1" applyFill="1" applyBorder="1" applyAlignment="1">
      <alignment vertical="center" wrapText="1"/>
    </xf>
    <xf numFmtId="165" fontId="63" fillId="0" borderId="1" xfId="0" applyNumberFormat="1" applyFont="1" applyFill="1" applyBorder="1" applyAlignment="1">
      <alignment horizontal="center" vertical="center"/>
    </xf>
    <xf numFmtId="165" fontId="67" fillId="0" borderId="1" xfId="0" applyNumberFormat="1" applyFont="1" applyFill="1" applyBorder="1" applyAlignment="1">
      <alignment vertical="center"/>
    </xf>
    <xf numFmtId="165" fontId="66" fillId="0" borderId="1" xfId="0" applyNumberFormat="1" applyFont="1" applyFill="1" applyBorder="1" applyAlignment="1">
      <alignment horizontal="center" vertical="center" wrapText="1"/>
    </xf>
    <xf numFmtId="166" fontId="57" fillId="3" borderId="1" xfId="0" applyNumberFormat="1" applyFont="1" applyFill="1" applyBorder="1" applyAlignment="1">
      <alignment horizontal="center" vertical="center" wrapText="1"/>
    </xf>
    <xf numFmtId="165" fontId="58" fillId="3" borderId="1" xfId="0" applyNumberFormat="1" applyFont="1" applyFill="1" applyBorder="1" applyAlignment="1">
      <alignment vertical="center" wrapText="1"/>
    </xf>
    <xf numFmtId="165" fontId="59" fillId="3" borderId="1" xfId="0" applyNumberFormat="1" applyFont="1" applyFill="1" applyBorder="1" applyAlignment="1">
      <alignment vertical="center" wrapText="1"/>
    </xf>
    <xf numFmtId="3" fontId="60" fillId="3" borderId="1" xfId="0" applyNumberFormat="1" applyFont="1" applyFill="1" applyBorder="1" applyAlignment="1">
      <alignment horizontal="center" vertical="center"/>
    </xf>
    <xf numFmtId="3" fontId="61" fillId="3" borderId="1" xfId="0" applyNumberFormat="1" applyFont="1" applyFill="1" applyBorder="1" applyAlignment="1">
      <alignment horizontal="center" vertical="center"/>
    </xf>
    <xf numFmtId="164" fontId="62" fillId="3" borderId="1" xfId="0" applyNumberFormat="1" applyFont="1" applyFill="1" applyBorder="1" applyAlignment="1">
      <alignment horizontal="center" vertical="center"/>
    </xf>
    <xf numFmtId="165" fontId="63" fillId="3" borderId="1" xfId="0" applyNumberFormat="1" applyFont="1" applyFill="1" applyBorder="1" applyAlignment="1">
      <alignment horizontal="center" vertical="center"/>
    </xf>
    <xf numFmtId="165" fontId="64" fillId="3" borderId="1" xfId="0" applyNumberFormat="1" applyFont="1" applyFill="1" applyBorder="1" applyAlignment="1">
      <alignment vertical="center"/>
    </xf>
    <xf numFmtId="165" fontId="65" fillId="3" borderId="1" xfId="0" applyNumberFormat="1" applyFont="1" applyFill="1" applyBorder="1" applyAlignment="1">
      <alignment vertical="center"/>
    </xf>
    <xf numFmtId="166" fontId="66" fillId="3" borderId="1" xfId="0" applyNumberFormat="1" applyFont="1" applyFill="1" applyBorder="1" applyAlignment="1">
      <alignment horizontal="center" vertical="center" wrapText="1"/>
    </xf>
    <xf numFmtId="165" fontId="68" fillId="3" borderId="1" xfId="0" applyNumberFormat="1" applyFont="1" applyFill="1" applyBorder="1" applyAlignment="1">
      <alignment vertical="center" wrapText="1"/>
    </xf>
    <xf numFmtId="165" fontId="59" fillId="3" borderId="1" xfId="0" applyNumberFormat="1" applyFont="1" applyFill="1" applyBorder="1" applyAlignment="1">
      <alignment horizontal="center" vertical="center" wrapText="1"/>
    </xf>
    <xf numFmtId="164" fontId="59" fillId="3" borderId="1" xfId="0" applyNumberFormat="1" applyFont="1" applyFill="1" applyBorder="1" applyAlignment="1">
      <alignment horizontal="center" vertical="center" wrapText="1"/>
    </xf>
    <xf numFmtId="165" fontId="69" fillId="3" borderId="1" xfId="0" applyNumberFormat="1" applyFont="1" applyFill="1" applyBorder="1" applyAlignment="1">
      <alignment horizontal="center" vertical="center"/>
    </xf>
    <xf numFmtId="0" fontId="44" fillId="0" borderId="0" xfId="0" applyFont="1" applyFill="1" applyBorder="1" applyAlignment="1">
      <alignment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64" fontId="44" fillId="0" borderId="0" xfId="0" applyNumberFormat="1" applyFont="1" applyFill="1" applyBorder="1" applyAlignment="1">
      <alignment vertical="center" wrapText="1"/>
    </xf>
    <xf numFmtId="164" fontId="15" fillId="0" borderId="0" xfId="0" applyNumberFormat="1" applyFont="1" applyFill="1" applyBorder="1" applyAlignment="1">
      <alignment vertical="center" wrapText="1"/>
    </xf>
    <xf numFmtId="3" fontId="6" fillId="0" borderId="0" xfId="0" applyNumberFormat="1" applyFont="1" applyFill="1" applyBorder="1" applyAlignment="1">
      <alignment horizontal="center"/>
    </xf>
    <xf numFmtId="3" fontId="19" fillId="0" borderId="0" xfId="0" applyNumberFormat="1" applyFont="1" applyFill="1" applyBorder="1" applyAlignment="1">
      <alignment horizontal="center"/>
    </xf>
    <xf numFmtId="164" fontId="20" fillId="0" borderId="0" xfId="0" applyNumberFormat="1" applyFont="1" applyFill="1" applyBorder="1" applyAlignment="1">
      <alignment horizontal="center"/>
    </xf>
    <xf numFmtId="164" fontId="21" fillId="0" borderId="0" xfId="0" applyNumberFormat="1" applyFont="1" applyFill="1" applyBorder="1" applyAlignment="1">
      <alignment horizontal="center"/>
    </xf>
    <xf numFmtId="0" fontId="72" fillId="0" borderId="0" xfId="0" applyFont="1" applyAlignment="1">
      <alignment vertical="center" wrapText="1"/>
    </xf>
    <xf numFmtId="0" fontId="73" fillId="0" borderId="0" xfId="0" applyFont="1" applyAlignment="1">
      <alignment vertical="center"/>
    </xf>
    <xf numFmtId="0" fontId="74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75" fillId="0" borderId="0" xfId="0" applyFont="1" applyAlignment="1">
      <alignment vertical="center"/>
    </xf>
    <xf numFmtId="0" fontId="76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textRotation="90" wrapText="1"/>
    </xf>
    <xf numFmtId="0" fontId="12" fillId="0" borderId="1" xfId="0" applyFont="1" applyBorder="1" applyAlignment="1">
      <alignment horizontal="center" vertical="center" textRotation="90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3" fontId="17" fillId="2" borderId="1" xfId="0" applyNumberFormat="1" applyFont="1" applyFill="1" applyBorder="1" applyAlignment="1">
      <alignment horizontal="center" vertical="center" wrapText="1"/>
    </xf>
    <xf numFmtId="0" fontId="25" fillId="8" borderId="1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left" vertical="center" wrapText="1"/>
    </xf>
    <xf numFmtId="0" fontId="47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54" fillId="6" borderId="2" xfId="0" applyFont="1" applyFill="1" applyBorder="1" applyAlignment="1">
      <alignment horizontal="center" vertical="center" wrapText="1"/>
    </xf>
    <xf numFmtId="0" fontId="54" fillId="6" borderId="3" xfId="0" applyFont="1" applyFill="1" applyBorder="1" applyAlignment="1">
      <alignment horizontal="center" vertical="center" wrapText="1"/>
    </xf>
    <xf numFmtId="0" fontId="54" fillId="6" borderId="4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51" fillId="9" borderId="1" xfId="0" applyFont="1" applyFill="1" applyBorder="1" applyAlignment="1">
      <alignment horizontal="center" vertical="center" wrapText="1"/>
    </xf>
    <xf numFmtId="0" fontId="28" fillId="6" borderId="2" xfId="0" applyFont="1" applyFill="1" applyBorder="1" applyAlignment="1">
      <alignment horizontal="left" vertical="center"/>
    </xf>
    <xf numFmtId="0" fontId="28" fillId="6" borderId="3" xfId="0" applyFont="1" applyFill="1" applyBorder="1" applyAlignment="1">
      <alignment horizontal="left" vertical="center"/>
    </xf>
    <xf numFmtId="0" fontId="28" fillId="6" borderId="4" xfId="0" applyFont="1" applyFill="1" applyBorder="1" applyAlignment="1">
      <alignment horizontal="left" vertical="center"/>
    </xf>
    <xf numFmtId="164" fontId="18" fillId="0" borderId="1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textRotation="90" wrapText="1"/>
    </xf>
    <xf numFmtId="0" fontId="12" fillId="0" borderId="6" xfId="0" applyFont="1" applyBorder="1" applyAlignment="1">
      <alignment horizontal="center" vertical="center" textRotation="90" wrapText="1"/>
    </xf>
    <xf numFmtId="0" fontId="12" fillId="0" borderId="7" xfId="0" applyFont="1" applyBorder="1" applyAlignment="1">
      <alignment horizontal="center" vertical="center" textRotation="90" wrapText="1"/>
    </xf>
    <xf numFmtId="0" fontId="28" fillId="7" borderId="1" xfId="0" applyFont="1" applyFill="1" applyBorder="1" applyAlignment="1">
      <alignment horizontal="left" vertical="center"/>
    </xf>
    <xf numFmtId="0" fontId="50" fillId="7" borderId="1" xfId="0" applyFont="1" applyFill="1" applyBorder="1" applyAlignment="1">
      <alignment horizontal="center" vertical="center" wrapText="1"/>
    </xf>
    <xf numFmtId="0" fontId="52" fillId="4" borderId="1" xfId="0" applyFont="1" applyFill="1" applyBorder="1" applyAlignment="1">
      <alignment horizontal="center" vertical="center" wrapText="1"/>
    </xf>
    <xf numFmtId="0" fontId="32" fillId="4" borderId="1" xfId="0" applyFont="1" applyFill="1" applyBorder="1" applyAlignment="1">
      <alignment horizontal="center" vertical="center"/>
    </xf>
    <xf numFmtId="14" fontId="12" fillId="0" borderId="2" xfId="0" applyNumberFormat="1" applyFont="1" applyBorder="1" applyAlignment="1">
      <alignment horizontal="center" vertical="center" textRotation="90" wrapText="1"/>
    </xf>
    <xf numFmtId="0" fontId="12" fillId="0" borderId="2" xfId="0" applyFont="1" applyBorder="1" applyAlignment="1">
      <alignment horizontal="center" vertical="center" textRotation="90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 vertical="center"/>
    </xf>
    <xf numFmtId="0" fontId="48" fillId="0" borderId="0" xfId="0" applyFont="1" applyAlignment="1">
      <alignment horizontal="left" vertical="center" wrapText="1"/>
    </xf>
    <xf numFmtId="0" fontId="10" fillId="10" borderId="8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10" fillId="10" borderId="10" xfId="0" applyFont="1" applyFill="1" applyBorder="1" applyAlignment="1">
      <alignment horizontal="center" vertical="center" wrapText="1"/>
    </xf>
    <xf numFmtId="0" fontId="10" fillId="10" borderId="11" xfId="0" applyFont="1" applyFill="1" applyBorder="1" applyAlignment="1">
      <alignment horizontal="center" vertical="center" wrapText="1"/>
    </xf>
    <xf numFmtId="0" fontId="10" fillId="10" borderId="12" xfId="0" applyFont="1" applyFill="1" applyBorder="1" applyAlignment="1">
      <alignment horizontal="center" vertical="center" wrapText="1"/>
    </xf>
    <xf numFmtId="0" fontId="10" fillId="10" borderId="13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53" fillId="4" borderId="2" xfId="0" applyFont="1" applyFill="1" applyBorder="1" applyAlignment="1">
      <alignment horizontal="left" vertical="center"/>
    </xf>
    <xf numFmtId="0" fontId="53" fillId="4" borderId="3" xfId="0" applyFont="1" applyFill="1" applyBorder="1" applyAlignment="1">
      <alignment horizontal="left" vertical="center"/>
    </xf>
    <xf numFmtId="0" fontId="28" fillId="7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I35"/>
  <sheetViews>
    <sheetView zoomScale="70" zoomScaleNormal="7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H12" sqref="H12"/>
    </sheetView>
  </sheetViews>
  <sheetFormatPr defaultRowHeight="15" x14ac:dyDescent="0.25"/>
  <cols>
    <col min="1" max="1" width="33.85546875" style="36" customWidth="1"/>
    <col min="2" max="4" width="7.28515625" style="36" customWidth="1"/>
    <col min="5" max="5" width="9.42578125" style="36" customWidth="1"/>
    <col min="6" max="6" width="11.42578125" style="36" customWidth="1"/>
    <col min="7" max="8" width="9.140625" style="36"/>
    <col min="9" max="9" width="11.140625" style="36" customWidth="1"/>
    <col min="10" max="10" width="14" style="36" customWidth="1"/>
    <col min="11" max="11" width="11" style="36" customWidth="1"/>
    <col min="12" max="12" width="10.7109375" style="36" customWidth="1"/>
    <col min="13" max="13" width="12" style="36" customWidth="1"/>
    <col min="14" max="16" width="7.140625" style="36" customWidth="1"/>
    <col min="17" max="17" width="10.42578125" style="36" customWidth="1"/>
    <col min="18" max="18" width="12.42578125" style="36" customWidth="1"/>
    <col min="19" max="20" width="8.28515625" style="36" customWidth="1"/>
    <col min="21" max="25" width="9.140625" style="36"/>
    <col min="26" max="26" width="9.85546875" style="36" customWidth="1"/>
    <col min="27" max="27" width="8" style="36" customWidth="1"/>
    <col min="28" max="28" width="8.7109375" style="35" customWidth="1"/>
    <col min="29" max="32" width="9.140625" style="35"/>
    <col min="33" max="33" width="12" style="36" customWidth="1"/>
    <col min="34" max="34" width="14.140625" style="36" customWidth="1"/>
    <col min="35" max="35" width="15.28515625" style="36" customWidth="1"/>
    <col min="36" max="16384" width="9.140625" style="36"/>
  </cols>
  <sheetData>
    <row r="1" spans="1:35" ht="16.5" x14ac:dyDescent="0.25">
      <c r="A1" s="2"/>
      <c r="B1" s="1"/>
      <c r="C1" s="1"/>
      <c r="D1" s="1"/>
      <c r="E1" s="1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I1" s="36" t="s">
        <v>66</v>
      </c>
    </row>
    <row r="2" spans="1:35" ht="93" customHeight="1" x14ac:dyDescent="0.25">
      <c r="A2" s="3"/>
      <c r="B2" s="147" t="s">
        <v>89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</row>
    <row r="3" spans="1:35" ht="18.75" x14ac:dyDescent="0.25">
      <c r="A3" s="4"/>
      <c r="B3" s="1"/>
      <c r="C3" s="1"/>
      <c r="D3" s="3"/>
      <c r="E3" s="1"/>
      <c r="F3" s="3"/>
      <c r="G3" s="3"/>
      <c r="H3" s="3"/>
      <c r="I3" s="3"/>
      <c r="J3" s="3"/>
      <c r="K3" s="3"/>
      <c r="L3" s="3"/>
      <c r="M3" s="34" t="s">
        <v>0</v>
      </c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spans="1:35" s="37" customFormat="1" ht="12.75" customHeight="1" x14ac:dyDescent="0.25">
      <c r="A4" s="129"/>
      <c r="B4" s="130" t="s">
        <v>1</v>
      </c>
      <c r="C4" s="130"/>
      <c r="D4" s="130"/>
      <c r="E4" s="131" t="s">
        <v>70</v>
      </c>
      <c r="F4" s="131" t="s">
        <v>2</v>
      </c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44" t="s">
        <v>3</v>
      </c>
      <c r="AB4" s="144"/>
      <c r="AC4" s="141" t="s">
        <v>37</v>
      </c>
      <c r="AD4" s="143" t="s">
        <v>38</v>
      </c>
      <c r="AE4" s="136" t="s">
        <v>39</v>
      </c>
      <c r="AF4" s="156" t="s">
        <v>40</v>
      </c>
      <c r="AG4" s="138" t="s">
        <v>54</v>
      </c>
      <c r="AH4" s="138" t="s">
        <v>55</v>
      </c>
      <c r="AI4" s="152" t="s">
        <v>58</v>
      </c>
    </row>
    <row r="5" spans="1:35" s="37" customFormat="1" ht="49.15" customHeight="1" x14ac:dyDescent="0.25">
      <c r="A5" s="129"/>
      <c r="B5" s="9" t="s">
        <v>26</v>
      </c>
      <c r="C5" s="9" t="s">
        <v>27</v>
      </c>
      <c r="D5" s="133" t="s">
        <v>28</v>
      </c>
      <c r="E5" s="131"/>
      <c r="F5" s="131" t="s">
        <v>32</v>
      </c>
      <c r="G5" s="139" t="s">
        <v>30</v>
      </c>
      <c r="H5" s="137" t="s">
        <v>4</v>
      </c>
      <c r="I5" s="134" t="s">
        <v>5</v>
      </c>
      <c r="J5" s="134"/>
      <c r="K5" s="134"/>
      <c r="L5" s="134"/>
      <c r="M5" s="151" t="s">
        <v>56</v>
      </c>
      <c r="N5" s="139" t="s">
        <v>6</v>
      </c>
      <c r="O5" s="139"/>
      <c r="P5" s="139"/>
      <c r="Q5" s="139"/>
      <c r="R5" s="139"/>
      <c r="S5" s="139"/>
      <c r="T5" s="139"/>
      <c r="U5" s="139"/>
      <c r="V5" s="142" t="s">
        <v>7</v>
      </c>
      <c r="W5" s="142"/>
      <c r="X5" s="142"/>
      <c r="Y5" s="137" t="s">
        <v>36</v>
      </c>
      <c r="Z5" s="137"/>
      <c r="AA5" s="144"/>
      <c r="AB5" s="144"/>
      <c r="AC5" s="141"/>
      <c r="AD5" s="143"/>
      <c r="AE5" s="136"/>
      <c r="AF5" s="156"/>
      <c r="AG5" s="138"/>
      <c r="AH5" s="138"/>
      <c r="AI5" s="152"/>
    </row>
    <row r="6" spans="1:35" s="37" customFormat="1" ht="23.45" customHeight="1" x14ac:dyDescent="0.25">
      <c r="A6" s="129"/>
      <c r="B6" s="132">
        <v>44197</v>
      </c>
      <c r="C6" s="132">
        <v>44197</v>
      </c>
      <c r="D6" s="133"/>
      <c r="E6" s="131"/>
      <c r="F6" s="137"/>
      <c r="G6" s="139"/>
      <c r="H6" s="137"/>
      <c r="I6" s="134"/>
      <c r="J6" s="134"/>
      <c r="K6" s="134"/>
      <c r="L6" s="134"/>
      <c r="M6" s="151"/>
      <c r="N6" s="139" t="s">
        <v>8</v>
      </c>
      <c r="O6" s="139" t="s">
        <v>9</v>
      </c>
      <c r="P6" s="139" t="s">
        <v>10</v>
      </c>
      <c r="Q6" s="139" t="s">
        <v>31</v>
      </c>
      <c r="R6" s="139" t="s">
        <v>11</v>
      </c>
      <c r="S6" s="139" t="s">
        <v>12</v>
      </c>
      <c r="T6" s="139" t="s">
        <v>13</v>
      </c>
      <c r="U6" s="139" t="s">
        <v>14</v>
      </c>
      <c r="V6" s="142"/>
      <c r="W6" s="142"/>
      <c r="X6" s="142"/>
      <c r="Y6" s="137"/>
      <c r="Z6" s="137"/>
      <c r="AA6" s="144"/>
      <c r="AB6" s="144"/>
      <c r="AC6" s="141"/>
      <c r="AD6" s="143"/>
      <c r="AE6" s="136"/>
      <c r="AF6" s="156"/>
      <c r="AG6" s="138"/>
      <c r="AH6" s="138"/>
      <c r="AI6" s="152"/>
    </row>
    <row r="7" spans="1:35" s="37" customFormat="1" ht="61.5" customHeight="1" x14ac:dyDescent="0.25">
      <c r="A7" s="129"/>
      <c r="B7" s="133"/>
      <c r="C7" s="133"/>
      <c r="D7" s="133"/>
      <c r="E7" s="131"/>
      <c r="F7" s="137"/>
      <c r="G7" s="139"/>
      <c r="H7" s="137"/>
      <c r="I7" s="135" t="s">
        <v>15</v>
      </c>
      <c r="J7" s="136" t="s">
        <v>16</v>
      </c>
      <c r="K7" s="135" t="s">
        <v>17</v>
      </c>
      <c r="L7" s="135" t="s">
        <v>18</v>
      </c>
      <c r="M7" s="151"/>
      <c r="N7" s="139"/>
      <c r="O7" s="139"/>
      <c r="P7" s="139"/>
      <c r="Q7" s="139"/>
      <c r="R7" s="139"/>
      <c r="S7" s="139"/>
      <c r="T7" s="139"/>
      <c r="U7" s="139"/>
      <c r="V7" s="137" t="s">
        <v>19</v>
      </c>
      <c r="W7" s="137" t="s">
        <v>20</v>
      </c>
      <c r="X7" s="137" t="s">
        <v>21</v>
      </c>
      <c r="Y7" s="137" t="s">
        <v>22</v>
      </c>
      <c r="Z7" s="137" t="s">
        <v>23</v>
      </c>
      <c r="AA7" s="140" t="s">
        <v>24</v>
      </c>
      <c r="AB7" s="140" t="s">
        <v>25</v>
      </c>
      <c r="AC7" s="141"/>
      <c r="AD7" s="143"/>
      <c r="AE7" s="136"/>
      <c r="AF7" s="156"/>
      <c r="AG7" s="138"/>
      <c r="AH7" s="138"/>
      <c r="AI7" s="152"/>
    </row>
    <row r="8" spans="1:35" s="37" customFormat="1" ht="77.45" customHeight="1" x14ac:dyDescent="0.25">
      <c r="A8" s="129"/>
      <c r="B8" s="133"/>
      <c r="C8" s="133"/>
      <c r="D8" s="133"/>
      <c r="E8" s="131"/>
      <c r="F8" s="137"/>
      <c r="G8" s="139"/>
      <c r="H8" s="137"/>
      <c r="I8" s="135"/>
      <c r="J8" s="136"/>
      <c r="K8" s="135"/>
      <c r="L8" s="135"/>
      <c r="M8" s="151"/>
      <c r="N8" s="139"/>
      <c r="O8" s="139"/>
      <c r="P8" s="139"/>
      <c r="Q8" s="139"/>
      <c r="R8" s="139"/>
      <c r="S8" s="139"/>
      <c r="T8" s="139"/>
      <c r="U8" s="139"/>
      <c r="V8" s="137"/>
      <c r="W8" s="137"/>
      <c r="X8" s="137"/>
      <c r="Y8" s="137"/>
      <c r="Z8" s="137"/>
      <c r="AA8" s="140" t="s">
        <v>24</v>
      </c>
      <c r="AB8" s="140" t="s">
        <v>25</v>
      </c>
      <c r="AC8" s="141"/>
      <c r="AD8" s="143"/>
      <c r="AE8" s="136"/>
      <c r="AF8" s="156"/>
      <c r="AG8" s="138"/>
      <c r="AH8" s="138"/>
      <c r="AI8" s="152"/>
    </row>
    <row r="9" spans="1:35" s="37" customFormat="1" ht="12.75" x14ac:dyDescent="0.25">
      <c r="A9" s="6">
        <v>1</v>
      </c>
      <c r="B9" s="7">
        <v>2</v>
      </c>
      <c r="C9" s="6">
        <v>3</v>
      </c>
      <c r="D9" s="7">
        <v>4</v>
      </c>
      <c r="E9" s="6">
        <v>5</v>
      </c>
      <c r="F9" s="7">
        <v>6</v>
      </c>
      <c r="G9" s="6">
        <v>7</v>
      </c>
      <c r="H9" s="7">
        <v>8</v>
      </c>
      <c r="I9" s="6">
        <v>9</v>
      </c>
      <c r="J9" s="7">
        <v>10</v>
      </c>
      <c r="K9" s="6">
        <v>11</v>
      </c>
      <c r="L9" s="7">
        <v>12</v>
      </c>
      <c r="M9" s="6">
        <v>13</v>
      </c>
      <c r="N9" s="7">
        <v>14</v>
      </c>
      <c r="O9" s="6">
        <v>15</v>
      </c>
      <c r="P9" s="7">
        <v>16</v>
      </c>
      <c r="Q9" s="6">
        <v>17</v>
      </c>
      <c r="R9" s="7">
        <v>18</v>
      </c>
      <c r="S9" s="6">
        <v>19</v>
      </c>
      <c r="T9" s="7">
        <v>20</v>
      </c>
      <c r="U9" s="6">
        <v>21</v>
      </c>
      <c r="V9" s="7">
        <v>22</v>
      </c>
      <c r="W9" s="6">
        <v>23</v>
      </c>
      <c r="X9" s="7">
        <v>24</v>
      </c>
      <c r="Y9" s="6">
        <v>25</v>
      </c>
      <c r="Z9" s="7">
        <v>26</v>
      </c>
      <c r="AA9" s="6">
        <v>27</v>
      </c>
      <c r="AB9" s="7">
        <v>28</v>
      </c>
      <c r="AC9" s="18">
        <v>29</v>
      </c>
      <c r="AD9" s="18">
        <v>30</v>
      </c>
      <c r="AE9" s="18">
        <v>31</v>
      </c>
      <c r="AF9" s="18">
        <v>32</v>
      </c>
      <c r="AG9" s="45"/>
      <c r="AH9" s="45"/>
      <c r="AI9" s="45"/>
    </row>
    <row r="10" spans="1:35" s="37" customFormat="1" ht="25.5" customHeight="1" x14ac:dyDescent="0.25">
      <c r="A10" s="153" t="s">
        <v>80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5"/>
    </row>
    <row r="11" spans="1:35" s="38" customFormat="1" ht="16.899999999999999" customHeight="1" x14ac:dyDescent="0.25">
      <c r="A11" s="148" t="s">
        <v>71</v>
      </c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50"/>
    </row>
    <row r="12" spans="1:35" s="43" customFormat="1" ht="15.75" x14ac:dyDescent="0.25">
      <c r="A12" s="84" t="s">
        <v>33</v>
      </c>
      <c r="B12" s="85">
        <v>118</v>
      </c>
      <c r="C12" s="85">
        <v>118</v>
      </c>
      <c r="D12" s="85">
        <v>118</v>
      </c>
      <c r="E12" s="86">
        <f>F12+G12+H12+I12+J12+K12+L12+M12+N12+O12+P12+Q12+R12+S12+T12+U12+V12+W12+X12+Y12+Z12</f>
        <v>18166.7</v>
      </c>
      <c r="F12" s="86">
        <v>8632.9</v>
      </c>
      <c r="G12" s="86">
        <v>1846.4</v>
      </c>
      <c r="H12" s="86">
        <v>0</v>
      </c>
      <c r="I12" s="86"/>
      <c r="J12" s="86">
        <v>2346.1</v>
      </c>
      <c r="K12" s="86"/>
      <c r="L12" s="86"/>
      <c r="M12" s="86"/>
      <c r="N12" s="86"/>
      <c r="O12" s="86"/>
      <c r="P12" s="86"/>
      <c r="Q12" s="86"/>
      <c r="R12" s="86">
        <v>1605.9</v>
      </c>
      <c r="S12" s="86"/>
      <c r="T12" s="86"/>
      <c r="U12" s="86"/>
      <c r="V12" s="86">
        <v>683.6</v>
      </c>
      <c r="W12" s="86"/>
      <c r="X12" s="86">
        <v>683.6</v>
      </c>
      <c r="Y12" s="86"/>
      <c r="Z12" s="86">
        <v>2368.1999999999998</v>
      </c>
      <c r="AA12" s="86">
        <v>3996.7</v>
      </c>
      <c r="AB12" s="87">
        <f>AA12/E12*100</f>
        <v>22.00014311900345</v>
      </c>
      <c r="AC12" s="88">
        <f>E12/D12/12*1000</f>
        <v>12829.590395480225</v>
      </c>
      <c r="AD12" s="89">
        <f>F12/D12/12*1000</f>
        <v>6096.6807909604522</v>
      </c>
      <c r="AE12" s="90">
        <f>S12+Z12+Y12</f>
        <v>2368.1999999999998</v>
      </c>
      <c r="AF12" s="91">
        <f>AE12/D12*1000/12</f>
        <v>1672.457627118644</v>
      </c>
      <c r="AG12" s="92">
        <f>E12+AA12</f>
        <v>22163.4</v>
      </c>
      <c r="AH12" s="93">
        <f>E12/12</f>
        <v>1513.8916666666667</v>
      </c>
      <c r="AI12" s="93">
        <f>J12/F12*100</f>
        <v>27.1762675346639</v>
      </c>
    </row>
    <row r="13" spans="1:35" s="43" customFormat="1" ht="15.75" x14ac:dyDescent="0.25">
      <c r="A13" s="84" t="s">
        <v>34</v>
      </c>
      <c r="B13" s="85">
        <v>118</v>
      </c>
      <c r="C13" s="85">
        <v>118</v>
      </c>
      <c r="D13" s="85">
        <v>118</v>
      </c>
      <c r="E13" s="86">
        <f>F13+G13+H13+I13+J13+K13+L13+M13+N13+O13+P13+Q13+R13+S13+T13+U13+V13+W13+X13+Y13+Z13</f>
        <v>18166.7</v>
      </c>
      <c r="F13" s="86">
        <v>8632.9</v>
      </c>
      <c r="G13" s="86">
        <v>1846.4</v>
      </c>
      <c r="H13" s="86">
        <v>0</v>
      </c>
      <c r="I13" s="86"/>
      <c r="J13" s="86">
        <v>2346.1</v>
      </c>
      <c r="K13" s="86"/>
      <c r="L13" s="86"/>
      <c r="M13" s="86"/>
      <c r="N13" s="86"/>
      <c r="O13" s="86"/>
      <c r="P13" s="86"/>
      <c r="Q13" s="86"/>
      <c r="R13" s="86">
        <v>1605.9</v>
      </c>
      <c r="S13" s="86"/>
      <c r="T13" s="86"/>
      <c r="U13" s="86"/>
      <c r="V13" s="86">
        <v>683.6</v>
      </c>
      <c r="W13" s="86"/>
      <c r="X13" s="86">
        <v>683.6</v>
      </c>
      <c r="Y13" s="86"/>
      <c r="Z13" s="86">
        <v>2368.1999999999998</v>
      </c>
      <c r="AA13" s="86">
        <v>3996.7</v>
      </c>
      <c r="AB13" s="87">
        <f>AA13/E13*100</f>
        <v>22.00014311900345</v>
      </c>
      <c r="AC13" s="88">
        <f>E13/D13/12*1000</f>
        <v>12829.590395480225</v>
      </c>
      <c r="AD13" s="89">
        <f>F13/D13/12*1000</f>
        <v>6096.6807909604522</v>
      </c>
      <c r="AE13" s="90">
        <f>S13+Z13+Y13</f>
        <v>2368.1999999999998</v>
      </c>
      <c r="AF13" s="91">
        <f>AE13/D13*1000/12</f>
        <v>1672.457627118644</v>
      </c>
      <c r="AG13" s="92">
        <f>E13+AA13</f>
        <v>22163.4</v>
      </c>
      <c r="AH13" s="93">
        <f>E13/12</f>
        <v>1513.8916666666667</v>
      </c>
      <c r="AI13" s="93">
        <f>J13/F13*100</f>
        <v>27.1762675346639</v>
      </c>
    </row>
    <row r="14" spans="1:35" s="44" customFormat="1" ht="15.75" x14ac:dyDescent="0.25">
      <c r="A14" s="94" t="s">
        <v>35</v>
      </c>
      <c r="B14" s="95" t="s">
        <v>41</v>
      </c>
      <c r="C14" s="95" t="s">
        <v>41</v>
      </c>
      <c r="D14" s="95" t="s">
        <v>41</v>
      </c>
      <c r="E14" s="96">
        <f>F14+G14+H14+I14+J14+K14+L14+M14+N14+O14+P14+Q14+R14+S14+T14+U14+V14+W14+X14+Y14+Z14</f>
        <v>0</v>
      </c>
      <c r="F14" s="96">
        <f>F12-F13</f>
        <v>0</v>
      </c>
      <c r="G14" s="96">
        <f t="shared" ref="G14:AA14" si="0">G12-G13</f>
        <v>0</v>
      </c>
      <c r="H14" s="96">
        <f t="shared" si="0"/>
        <v>0</v>
      </c>
      <c r="I14" s="96">
        <f t="shared" si="0"/>
        <v>0</v>
      </c>
      <c r="J14" s="96">
        <f t="shared" si="0"/>
        <v>0</v>
      </c>
      <c r="K14" s="96">
        <f t="shared" si="0"/>
        <v>0</v>
      </c>
      <c r="L14" s="96">
        <f t="shared" si="0"/>
        <v>0</v>
      </c>
      <c r="M14" s="96">
        <f t="shared" si="0"/>
        <v>0</v>
      </c>
      <c r="N14" s="96">
        <f t="shared" si="0"/>
        <v>0</v>
      </c>
      <c r="O14" s="96">
        <f t="shared" si="0"/>
        <v>0</v>
      </c>
      <c r="P14" s="96">
        <f t="shared" si="0"/>
        <v>0</v>
      </c>
      <c r="Q14" s="96">
        <f t="shared" si="0"/>
        <v>0</v>
      </c>
      <c r="R14" s="96">
        <f t="shared" si="0"/>
        <v>0</v>
      </c>
      <c r="S14" s="96">
        <f t="shared" si="0"/>
        <v>0</v>
      </c>
      <c r="T14" s="96">
        <f t="shared" si="0"/>
        <v>0</v>
      </c>
      <c r="U14" s="96">
        <f t="shared" si="0"/>
        <v>0</v>
      </c>
      <c r="V14" s="96">
        <f t="shared" si="0"/>
        <v>0</v>
      </c>
      <c r="W14" s="96">
        <f t="shared" si="0"/>
        <v>0</v>
      </c>
      <c r="X14" s="96">
        <f t="shared" si="0"/>
        <v>0</v>
      </c>
      <c r="Y14" s="96">
        <f t="shared" si="0"/>
        <v>0</v>
      </c>
      <c r="Z14" s="96">
        <f t="shared" si="0"/>
        <v>0</v>
      </c>
      <c r="AA14" s="96">
        <f t="shared" si="0"/>
        <v>0</v>
      </c>
      <c r="AB14" s="87" t="e">
        <f>AA14/E14*100</f>
        <v>#DIV/0!</v>
      </c>
      <c r="AC14" s="95" t="s">
        <v>41</v>
      </c>
      <c r="AD14" s="95" t="s">
        <v>41</v>
      </c>
      <c r="AE14" s="90">
        <f>S14+Z14+Y14</f>
        <v>0</v>
      </c>
      <c r="AF14" s="95" t="s">
        <v>41</v>
      </c>
      <c r="AG14" s="92">
        <f>E14+AA14</f>
        <v>0</v>
      </c>
      <c r="AH14" s="92">
        <f>E14/(E12/12)</f>
        <v>0</v>
      </c>
      <c r="AI14" s="93" t="e">
        <f>J14/F14*100</f>
        <v>#DIV/0!</v>
      </c>
    </row>
    <row r="15" spans="1:35" s="38" customFormat="1" ht="18.600000000000001" customHeight="1" x14ac:dyDescent="0.25">
      <c r="A15" s="148" t="s">
        <v>72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  <c r="M15" s="14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49"/>
      <c r="AD15" s="149"/>
      <c r="AE15" s="149"/>
      <c r="AF15" s="149"/>
      <c r="AG15" s="149"/>
      <c r="AH15" s="149"/>
      <c r="AI15" s="150"/>
    </row>
    <row r="16" spans="1:35" s="43" customFormat="1" ht="15.75" x14ac:dyDescent="0.25">
      <c r="A16" s="84" t="s">
        <v>33</v>
      </c>
      <c r="B16" s="85">
        <v>162.05000000000001</v>
      </c>
      <c r="C16" s="85">
        <v>148.4</v>
      </c>
      <c r="D16" s="85">
        <v>162.05000000000001</v>
      </c>
      <c r="E16" s="86">
        <f>F16+G16+H16+I16+J16+K16+L16+M16+N16+O16+P16+Q16+R16+S16+T16+U16+V16+W16+X16+Y16+Z16</f>
        <v>12917.500000000002</v>
      </c>
      <c r="F16" s="86">
        <v>6880.5</v>
      </c>
      <c r="G16" s="86">
        <v>489.1</v>
      </c>
      <c r="H16" s="86">
        <v>0</v>
      </c>
      <c r="I16" s="86"/>
      <c r="J16" s="86">
        <v>116.9</v>
      </c>
      <c r="K16" s="86">
        <v>623.29999999999995</v>
      </c>
      <c r="L16" s="86"/>
      <c r="M16" s="86">
        <v>3794.2</v>
      </c>
      <c r="N16" s="86">
        <v>326.7</v>
      </c>
      <c r="O16" s="86"/>
      <c r="P16" s="86"/>
      <c r="Q16" s="86">
        <v>228.7</v>
      </c>
      <c r="R16" s="86"/>
      <c r="S16" s="86">
        <v>98.8</v>
      </c>
      <c r="T16" s="86"/>
      <c r="U16" s="86"/>
      <c r="V16" s="86">
        <v>148</v>
      </c>
      <c r="W16" s="86"/>
      <c r="X16" s="86">
        <v>132.1</v>
      </c>
      <c r="Y16" s="86"/>
      <c r="Z16" s="86">
        <v>79.2</v>
      </c>
      <c r="AA16" s="86">
        <v>2841.2</v>
      </c>
      <c r="AB16" s="87">
        <f>AA16/E16*100</f>
        <v>21.994968066576345</v>
      </c>
      <c r="AC16" s="88">
        <f>E16/D16/12*1000</f>
        <v>6642.7542939421992</v>
      </c>
      <c r="AD16" s="89">
        <f>F16/D16/12*1000</f>
        <v>3538.2597963591479</v>
      </c>
      <c r="AE16" s="90">
        <f>S16+Z16+Y16</f>
        <v>178</v>
      </c>
      <c r="AF16" s="97">
        <f>AE16/D16*1000/12</f>
        <v>91.535534300113127</v>
      </c>
      <c r="AG16" s="92">
        <f>E16+AA16</f>
        <v>15758.7</v>
      </c>
      <c r="AH16" s="93">
        <f>E16/12</f>
        <v>1076.4583333333335</v>
      </c>
      <c r="AI16" s="98"/>
    </row>
    <row r="17" spans="1:35" s="43" customFormat="1" ht="15.75" x14ac:dyDescent="0.25">
      <c r="A17" s="84" t="s">
        <v>34</v>
      </c>
      <c r="B17" s="85">
        <v>162.05000000000001</v>
      </c>
      <c r="C17" s="85">
        <v>148.4</v>
      </c>
      <c r="D17" s="85">
        <v>162.05000000000001</v>
      </c>
      <c r="E17" s="86">
        <f>F17+G17+H17+I17+J17+K17+L17+M17+N17+O17+P17+Q17+R17+S17+T17+U17+V17+W17+X17+Y17+Z17</f>
        <v>12917.500000000002</v>
      </c>
      <c r="F17" s="86">
        <v>6880.5</v>
      </c>
      <c r="G17" s="86">
        <v>489.1</v>
      </c>
      <c r="H17" s="86">
        <v>0</v>
      </c>
      <c r="I17" s="86"/>
      <c r="J17" s="86">
        <v>116.9</v>
      </c>
      <c r="K17" s="86">
        <v>623.29999999999995</v>
      </c>
      <c r="L17" s="86"/>
      <c r="M17" s="86">
        <v>3794.2</v>
      </c>
      <c r="N17" s="86">
        <v>326.7</v>
      </c>
      <c r="O17" s="86"/>
      <c r="P17" s="86"/>
      <c r="Q17" s="86">
        <v>228.7</v>
      </c>
      <c r="R17" s="86"/>
      <c r="S17" s="86">
        <v>98.8</v>
      </c>
      <c r="T17" s="86"/>
      <c r="U17" s="86"/>
      <c r="V17" s="86">
        <v>148</v>
      </c>
      <c r="W17" s="86"/>
      <c r="X17" s="86">
        <v>132.1</v>
      </c>
      <c r="Y17" s="86"/>
      <c r="Z17" s="86">
        <v>79.2</v>
      </c>
      <c r="AA17" s="86">
        <v>2841.2</v>
      </c>
      <c r="AB17" s="87">
        <f>AA17/E17*100</f>
        <v>21.994968066576345</v>
      </c>
      <c r="AC17" s="88">
        <f>E17/D17/12*1000</f>
        <v>6642.7542939421992</v>
      </c>
      <c r="AD17" s="89">
        <f>F17/D17/12*1000</f>
        <v>3538.2597963591479</v>
      </c>
      <c r="AE17" s="90">
        <f>S17+Z17+Y17</f>
        <v>178</v>
      </c>
      <c r="AF17" s="97">
        <f>AE17/D17*1000/12</f>
        <v>91.535534300113127</v>
      </c>
      <c r="AG17" s="92">
        <f>E17+AA17</f>
        <v>15758.7</v>
      </c>
      <c r="AH17" s="93">
        <f>E17/12</f>
        <v>1076.4583333333335</v>
      </c>
      <c r="AI17" s="93"/>
    </row>
    <row r="18" spans="1:35" s="44" customFormat="1" ht="15.75" x14ac:dyDescent="0.25">
      <c r="A18" s="94" t="s">
        <v>35</v>
      </c>
      <c r="B18" s="95" t="s">
        <v>41</v>
      </c>
      <c r="C18" s="95" t="s">
        <v>41</v>
      </c>
      <c r="D18" s="95" t="s">
        <v>41</v>
      </c>
      <c r="E18" s="96">
        <f>F18+G18+H18+I18+J18+K18+L18+M18+N18+O18+P18+Q18+R18+S18+T18+U18+V18+W18+X18+Y18+Z18</f>
        <v>0</v>
      </c>
      <c r="F18" s="96">
        <f t="shared" ref="F18:AA18" si="1">F16-F17</f>
        <v>0</v>
      </c>
      <c r="G18" s="96">
        <f t="shared" si="1"/>
        <v>0</v>
      </c>
      <c r="H18" s="96">
        <f t="shared" si="1"/>
        <v>0</v>
      </c>
      <c r="I18" s="96">
        <f t="shared" si="1"/>
        <v>0</v>
      </c>
      <c r="J18" s="96">
        <f t="shared" si="1"/>
        <v>0</v>
      </c>
      <c r="K18" s="96">
        <f t="shared" si="1"/>
        <v>0</v>
      </c>
      <c r="L18" s="96">
        <f t="shared" si="1"/>
        <v>0</v>
      </c>
      <c r="M18" s="96">
        <f t="shared" si="1"/>
        <v>0</v>
      </c>
      <c r="N18" s="96">
        <f t="shared" si="1"/>
        <v>0</v>
      </c>
      <c r="O18" s="96">
        <f t="shared" si="1"/>
        <v>0</v>
      </c>
      <c r="P18" s="96">
        <f t="shared" si="1"/>
        <v>0</v>
      </c>
      <c r="Q18" s="96">
        <f t="shared" si="1"/>
        <v>0</v>
      </c>
      <c r="R18" s="96">
        <f t="shared" si="1"/>
        <v>0</v>
      </c>
      <c r="S18" s="96">
        <f t="shared" si="1"/>
        <v>0</v>
      </c>
      <c r="T18" s="96">
        <f t="shared" si="1"/>
        <v>0</v>
      </c>
      <c r="U18" s="96">
        <f t="shared" si="1"/>
        <v>0</v>
      </c>
      <c r="V18" s="96">
        <f t="shared" si="1"/>
        <v>0</v>
      </c>
      <c r="W18" s="96">
        <f t="shared" si="1"/>
        <v>0</v>
      </c>
      <c r="X18" s="96">
        <f t="shared" si="1"/>
        <v>0</v>
      </c>
      <c r="Y18" s="96">
        <f t="shared" si="1"/>
        <v>0</v>
      </c>
      <c r="Z18" s="96">
        <f t="shared" si="1"/>
        <v>0</v>
      </c>
      <c r="AA18" s="96">
        <f t="shared" si="1"/>
        <v>0</v>
      </c>
      <c r="AB18" s="87" t="e">
        <f>AA18/E18*100</f>
        <v>#DIV/0!</v>
      </c>
      <c r="AC18" s="95" t="s">
        <v>41</v>
      </c>
      <c r="AD18" s="95" t="s">
        <v>41</v>
      </c>
      <c r="AE18" s="90">
        <f>S18+Z18+Y18</f>
        <v>0</v>
      </c>
      <c r="AF18" s="99" t="s">
        <v>41</v>
      </c>
      <c r="AG18" s="92">
        <f>E18+AA18</f>
        <v>0</v>
      </c>
      <c r="AH18" s="92">
        <f>E18/(E16/12)</f>
        <v>0</v>
      </c>
      <c r="AI18" s="99" t="s">
        <v>41</v>
      </c>
    </row>
    <row r="19" spans="1:35" ht="18.600000000000001" customHeight="1" x14ac:dyDescent="0.25">
      <c r="A19" s="148" t="s">
        <v>53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49"/>
      <c r="AD19" s="149"/>
      <c r="AE19" s="149"/>
      <c r="AF19" s="149"/>
      <c r="AG19" s="149"/>
      <c r="AH19" s="149"/>
      <c r="AI19" s="150"/>
    </row>
    <row r="20" spans="1:35" ht="15.75" x14ac:dyDescent="0.25">
      <c r="A20" s="84" t="s">
        <v>33</v>
      </c>
      <c r="B20" s="100">
        <f t="shared" ref="B20:D21" si="2">B12+B16</f>
        <v>280.05</v>
      </c>
      <c r="C20" s="100">
        <f t="shared" si="2"/>
        <v>266.39999999999998</v>
      </c>
      <c r="D20" s="100">
        <f t="shared" si="2"/>
        <v>280.05</v>
      </c>
      <c r="E20" s="101">
        <f>F20+G20+H20+I20+J20+K20+L20+M20+N20+O20+P20+Q20+R20+S20+T20+U20+V20+W20+X20+Y20+Z20</f>
        <v>31084.200000000004</v>
      </c>
      <c r="F20" s="101">
        <f>F12+F16</f>
        <v>15513.4</v>
      </c>
      <c r="G20" s="101">
        <f t="shared" ref="G20:AA22" si="3">G12+G16</f>
        <v>2335.5</v>
      </c>
      <c r="H20" s="101">
        <f t="shared" si="3"/>
        <v>0</v>
      </c>
      <c r="I20" s="101">
        <f t="shared" si="3"/>
        <v>0</v>
      </c>
      <c r="J20" s="101">
        <f t="shared" si="3"/>
        <v>2463</v>
      </c>
      <c r="K20" s="101">
        <f t="shared" si="3"/>
        <v>623.29999999999995</v>
      </c>
      <c r="L20" s="101">
        <f t="shared" si="3"/>
        <v>0</v>
      </c>
      <c r="M20" s="101">
        <f t="shared" si="3"/>
        <v>3794.2</v>
      </c>
      <c r="N20" s="101">
        <f t="shared" si="3"/>
        <v>326.7</v>
      </c>
      <c r="O20" s="101">
        <f t="shared" si="3"/>
        <v>0</v>
      </c>
      <c r="P20" s="101">
        <f t="shared" si="3"/>
        <v>0</v>
      </c>
      <c r="Q20" s="101">
        <f t="shared" si="3"/>
        <v>228.7</v>
      </c>
      <c r="R20" s="101">
        <f t="shared" si="3"/>
        <v>1605.9</v>
      </c>
      <c r="S20" s="101">
        <f t="shared" si="3"/>
        <v>98.8</v>
      </c>
      <c r="T20" s="101">
        <f t="shared" si="3"/>
        <v>0</v>
      </c>
      <c r="U20" s="101">
        <f t="shared" si="3"/>
        <v>0</v>
      </c>
      <c r="V20" s="101">
        <f t="shared" si="3"/>
        <v>831.6</v>
      </c>
      <c r="W20" s="101">
        <f t="shared" si="3"/>
        <v>0</v>
      </c>
      <c r="X20" s="101">
        <f t="shared" si="3"/>
        <v>815.7</v>
      </c>
      <c r="Y20" s="101">
        <f t="shared" si="3"/>
        <v>0</v>
      </c>
      <c r="Z20" s="101">
        <f t="shared" si="3"/>
        <v>2447.3999999999996</v>
      </c>
      <c r="AA20" s="101">
        <f t="shared" si="3"/>
        <v>6837.9</v>
      </c>
      <c r="AB20" s="102">
        <f>AA20/E20*100</f>
        <v>21.997992549269398</v>
      </c>
      <c r="AC20" s="103">
        <f>E20/D20/12*1000</f>
        <v>9249.5982860203549</v>
      </c>
      <c r="AD20" s="104">
        <f>F20/D20/12*1000</f>
        <v>4616.2590013688032</v>
      </c>
      <c r="AE20" s="105">
        <f>S20+Z20+Y20</f>
        <v>2546.1999999999998</v>
      </c>
      <c r="AF20" s="106">
        <f>AE20/D20*1000/12</f>
        <v>757.66232220436814</v>
      </c>
      <c r="AG20" s="107">
        <f>E20+AA20</f>
        <v>37922.100000000006</v>
      </c>
      <c r="AH20" s="108">
        <f>E20/12</f>
        <v>2590.3500000000004</v>
      </c>
      <c r="AI20" s="99" t="s">
        <v>41</v>
      </c>
    </row>
    <row r="21" spans="1:35" ht="15.75" x14ac:dyDescent="0.25">
      <c r="A21" s="84" t="s">
        <v>34</v>
      </c>
      <c r="B21" s="100">
        <f t="shared" si="2"/>
        <v>280.05</v>
      </c>
      <c r="C21" s="100">
        <f t="shared" si="2"/>
        <v>266.39999999999998</v>
      </c>
      <c r="D21" s="100">
        <f t="shared" si="2"/>
        <v>280.05</v>
      </c>
      <c r="E21" s="101">
        <f>F21+G21+H21+I21+J21+K21+L21+M21+N21+O21+P21+Q21+R21+S21+T21+U21+V21+W21+X21+Y21+Z21</f>
        <v>31084.200000000004</v>
      </c>
      <c r="F21" s="101">
        <f t="shared" ref="F21:U22" si="4">F13+F17</f>
        <v>15513.4</v>
      </c>
      <c r="G21" s="101">
        <f t="shared" si="4"/>
        <v>2335.5</v>
      </c>
      <c r="H21" s="101">
        <f t="shared" si="4"/>
        <v>0</v>
      </c>
      <c r="I21" s="101">
        <f t="shared" si="4"/>
        <v>0</v>
      </c>
      <c r="J21" s="101">
        <f t="shared" si="4"/>
        <v>2463</v>
      </c>
      <c r="K21" s="101">
        <f t="shared" si="4"/>
        <v>623.29999999999995</v>
      </c>
      <c r="L21" s="101">
        <f t="shared" si="4"/>
        <v>0</v>
      </c>
      <c r="M21" s="101">
        <f t="shared" si="4"/>
        <v>3794.2</v>
      </c>
      <c r="N21" s="101">
        <f t="shared" si="4"/>
        <v>326.7</v>
      </c>
      <c r="O21" s="101">
        <f t="shared" si="4"/>
        <v>0</v>
      </c>
      <c r="P21" s="101">
        <f t="shared" si="4"/>
        <v>0</v>
      </c>
      <c r="Q21" s="101">
        <f t="shared" si="4"/>
        <v>228.7</v>
      </c>
      <c r="R21" s="101">
        <f t="shared" si="4"/>
        <v>1605.9</v>
      </c>
      <c r="S21" s="101">
        <f t="shared" si="4"/>
        <v>98.8</v>
      </c>
      <c r="T21" s="101">
        <f t="shared" si="4"/>
        <v>0</v>
      </c>
      <c r="U21" s="101">
        <f t="shared" si="4"/>
        <v>0</v>
      </c>
      <c r="V21" s="101">
        <f t="shared" si="3"/>
        <v>831.6</v>
      </c>
      <c r="W21" s="101">
        <f t="shared" si="3"/>
        <v>0</v>
      </c>
      <c r="X21" s="101">
        <f t="shared" si="3"/>
        <v>815.7</v>
      </c>
      <c r="Y21" s="101">
        <f t="shared" si="3"/>
        <v>0</v>
      </c>
      <c r="Z21" s="101">
        <f t="shared" si="3"/>
        <v>2447.3999999999996</v>
      </c>
      <c r="AA21" s="101">
        <f t="shared" si="3"/>
        <v>6837.9</v>
      </c>
      <c r="AB21" s="102">
        <f>AA21/E21*100</f>
        <v>21.997992549269398</v>
      </c>
      <c r="AC21" s="103">
        <f>E21/D21/12*1000</f>
        <v>9249.5982860203549</v>
      </c>
      <c r="AD21" s="104">
        <f>F21/D21/12*1000</f>
        <v>4616.2590013688032</v>
      </c>
      <c r="AE21" s="105">
        <f>S21+Z21+Y21</f>
        <v>2546.1999999999998</v>
      </c>
      <c r="AF21" s="106">
        <f>AE21/D21*1000/12</f>
        <v>757.66232220436814</v>
      </c>
      <c r="AG21" s="107">
        <f>E21+AA21</f>
        <v>37922.100000000006</v>
      </c>
      <c r="AH21" s="108">
        <f>E21/12</f>
        <v>2590.3500000000004</v>
      </c>
      <c r="AI21" s="99" t="s">
        <v>41</v>
      </c>
    </row>
    <row r="22" spans="1:35" ht="15.75" x14ac:dyDescent="0.25">
      <c r="A22" s="94" t="s">
        <v>35</v>
      </c>
      <c r="B22" s="109" t="s">
        <v>41</v>
      </c>
      <c r="C22" s="109" t="s">
        <v>41</v>
      </c>
      <c r="D22" s="109" t="s">
        <v>41</v>
      </c>
      <c r="E22" s="110">
        <f>F22+G22+H22+I22+J22+K22+L22+M22+N22+O22+P22+Q22+R22+S22+T22+U22+V22+W22+X22+Y22+Z22</f>
        <v>0</v>
      </c>
      <c r="F22" s="101">
        <f t="shared" si="4"/>
        <v>0</v>
      </c>
      <c r="G22" s="101">
        <f t="shared" si="3"/>
        <v>0</v>
      </c>
      <c r="H22" s="101">
        <f t="shared" si="3"/>
        <v>0</v>
      </c>
      <c r="I22" s="101">
        <f t="shared" si="3"/>
        <v>0</v>
      </c>
      <c r="J22" s="101">
        <f t="shared" si="3"/>
        <v>0</v>
      </c>
      <c r="K22" s="101">
        <f t="shared" si="3"/>
        <v>0</v>
      </c>
      <c r="L22" s="101">
        <f t="shared" si="3"/>
        <v>0</v>
      </c>
      <c r="M22" s="101">
        <f t="shared" si="3"/>
        <v>0</v>
      </c>
      <c r="N22" s="101">
        <f t="shared" si="3"/>
        <v>0</v>
      </c>
      <c r="O22" s="101">
        <f t="shared" si="3"/>
        <v>0</v>
      </c>
      <c r="P22" s="101">
        <f t="shared" si="3"/>
        <v>0</v>
      </c>
      <c r="Q22" s="101">
        <f t="shared" si="3"/>
        <v>0</v>
      </c>
      <c r="R22" s="101">
        <f t="shared" si="3"/>
        <v>0</v>
      </c>
      <c r="S22" s="101">
        <f t="shared" si="3"/>
        <v>0</v>
      </c>
      <c r="T22" s="101">
        <f t="shared" si="3"/>
        <v>0</v>
      </c>
      <c r="U22" s="101">
        <f t="shared" si="3"/>
        <v>0</v>
      </c>
      <c r="V22" s="101">
        <f t="shared" si="3"/>
        <v>0</v>
      </c>
      <c r="W22" s="101">
        <f t="shared" si="3"/>
        <v>0</v>
      </c>
      <c r="X22" s="101">
        <f t="shared" si="3"/>
        <v>0</v>
      </c>
      <c r="Y22" s="101">
        <f t="shared" si="3"/>
        <v>0</v>
      </c>
      <c r="Z22" s="101">
        <f t="shared" si="3"/>
        <v>0</v>
      </c>
      <c r="AA22" s="101">
        <f t="shared" si="3"/>
        <v>0</v>
      </c>
      <c r="AB22" s="111" t="e">
        <f>AA22/E22*100</f>
        <v>#DIV/0!</v>
      </c>
      <c r="AC22" s="112" t="s">
        <v>41</v>
      </c>
      <c r="AD22" s="112" t="s">
        <v>41</v>
      </c>
      <c r="AE22" s="105">
        <f>S22+Z22+Y22</f>
        <v>0</v>
      </c>
      <c r="AF22" s="113" t="s">
        <v>41</v>
      </c>
      <c r="AG22" s="107">
        <f>E22+AA22</f>
        <v>0</v>
      </c>
      <c r="AH22" s="107">
        <f>E22/(E20/12)</f>
        <v>0</v>
      </c>
      <c r="AI22" s="99" t="s">
        <v>41</v>
      </c>
    </row>
    <row r="26" spans="1:35" ht="49.15" customHeight="1" x14ac:dyDescent="0.25">
      <c r="I26" s="145" t="s">
        <v>81</v>
      </c>
      <c r="J26" s="145"/>
      <c r="K26" s="145"/>
      <c r="L26" s="145"/>
      <c r="R26" s="146" t="s">
        <v>83</v>
      </c>
      <c r="S26" s="146"/>
      <c r="T26" s="146"/>
    </row>
    <row r="27" spans="1:35" ht="23.25" x14ac:dyDescent="0.25">
      <c r="I27" s="75"/>
      <c r="J27" s="75"/>
      <c r="K27" s="75"/>
      <c r="R27" s="75"/>
      <c r="S27" s="126"/>
      <c r="T27" s="126"/>
    </row>
    <row r="28" spans="1:35" ht="23.25" x14ac:dyDescent="0.25">
      <c r="I28" s="75"/>
      <c r="J28" s="75"/>
      <c r="K28" s="75"/>
      <c r="R28" s="75"/>
      <c r="S28" s="126"/>
      <c r="T28" s="126"/>
    </row>
    <row r="29" spans="1:35" ht="27" customHeight="1" x14ac:dyDescent="0.25">
      <c r="I29" s="145" t="s">
        <v>61</v>
      </c>
      <c r="J29" s="145"/>
      <c r="K29" s="145"/>
      <c r="L29" s="145"/>
      <c r="R29" s="146" t="s">
        <v>86</v>
      </c>
      <c r="S29" s="146"/>
      <c r="T29" s="146"/>
    </row>
    <row r="30" spans="1:35" ht="23.25" x14ac:dyDescent="0.25">
      <c r="I30" s="76"/>
      <c r="J30" s="76"/>
      <c r="K30" s="76"/>
      <c r="R30" s="76"/>
    </row>
    <row r="33" spans="9:10" ht="26.25" x14ac:dyDescent="0.25">
      <c r="I33" s="74" t="s">
        <v>62</v>
      </c>
    </row>
    <row r="34" spans="9:10" ht="18.75" x14ac:dyDescent="0.25">
      <c r="I34" s="127" t="s">
        <v>82</v>
      </c>
      <c r="J34" s="127"/>
    </row>
    <row r="35" spans="9:10" ht="18.75" x14ac:dyDescent="0.25">
      <c r="I35" s="128" t="s">
        <v>85</v>
      </c>
    </row>
  </sheetData>
  <customSheetViews>
    <customSheetView guid="{3B67A821-D306-4E40-8A8A-23950E31AB9F}" scale="70" showPageBreaks="1" fitToPage="1">
      <pane xSplit="1" ySplit="8" topLeftCell="B9" activePane="bottomRight" state="frozen"/>
      <selection pane="bottomRight" activeCell="A4" sqref="A4:A8"/>
      <pageMargins left="0.23622047244094491" right="0.23622047244094491" top="0.94488188976377963" bottom="0.35433070866141736" header="0.31496062992125984" footer="0.31496062992125984"/>
      <printOptions horizontalCentered="1"/>
      <pageSetup paperSize="9" scale="36" fitToHeight="10000" orientation="landscape" r:id="rId1"/>
    </customSheetView>
    <customSheetView guid="{B2CB4823-132C-4232-B897-2C173C48A258}" scale="70" showPageBreaks="1" fitToPage="1">
      <pane xSplit="1" ySplit="8" topLeftCell="L18" activePane="bottomRight" state="frozen"/>
      <selection pane="bottomRight" activeCell="A10" sqref="A10:AI10"/>
      <pageMargins left="0.23622047244094491" right="0.23622047244094491" top="0.35433070866141736" bottom="0.35433070866141736" header="0.31496062992125984" footer="0.31496062992125984"/>
      <printOptions horizontalCentered="1"/>
      <pageSetup paperSize="9" scale="35" fitToHeight="10000" orientation="landscape" r:id="rId2"/>
    </customSheetView>
    <customSheetView guid="{9FFF89C1-E3C1-47B1-8284-C4D61E3F2F60}" scale="70" showPageBreaks="1" fitToPage="1">
      <pane xSplit="1" ySplit="8" topLeftCell="B9" activePane="bottomRight" state="frozen"/>
      <selection pane="bottomRight" activeCell="M26" sqref="M26"/>
      <pageMargins left="0.23622047244094491" right="0.23622047244094491" top="0.94488188976377963" bottom="0.35433070866141736" header="0.31496062992125984" footer="0.31496062992125984"/>
      <printOptions horizontalCentered="1"/>
      <pageSetup paperSize="9" scale="36" fitToHeight="10000" orientation="landscape" r:id="rId3"/>
    </customSheetView>
    <customSheetView guid="{9D243A70-E174-4CB9-9ABA-19D0FC943E5F}" scale="70" showPageBreaks="1" fitToPage="1">
      <pane xSplit="1" ySplit="8" topLeftCell="L15" activePane="bottomRight" state="frozen"/>
      <selection pane="bottomRight" activeCell="A10" sqref="A10:AI10"/>
      <pageMargins left="0.23622047244094491" right="0.23622047244094491" top="0.35433070866141736" bottom="0.35433070866141736" header="0.31496062992125984" footer="0.31496062992125984"/>
      <printOptions horizontalCentered="1"/>
      <pageSetup paperSize="9" scale="36" fitToHeight="10000" orientation="landscape" r:id="rId4"/>
    </customSheetView>
  </customSheetViews>
  <mergeCells count="51">
    <mergeCell ref="B2:AI2"/>
    <mergeCell ref="R6:R8"/>
    <mergeCell ref="A19:AI19"/>
    <mergeCell ref="M5:M8"/>
    <mergeCell ref="N5:U5"/>
    <mergeCell ref="AE4:AE8"/>
    <mergeCell ref="AI4:AI8"/>
    <mergeCell ref="A10:AI10"/>
    <mergeCell ref="A11:AI11"/>
    <mergeCell ref="A15:AI15"/>
    <mergeCell ref="C6:C8"/>
    <mergeCell ref="T6:T8"/>
    <mergeCell ref="AF4:AF8"/>
    <mergeCell ref="S6:S8"/>
    <mergeCell ref="P6:P8"/>
    <mergeCell ref="Q6:Q8"/>
    <mergeCell ref="AA4:AB6"/>
    <mergeCell ref="F4:Z4"/>
    <mergeCell ref="D5:D8"/>
    <mergeCell ref="G5:G8"/>
    <mergeCell ref="I29:L29"/>
    <mergeCell ref="I26:L26"/>
    <mergeCell ref="L7:L8"/>
    <mergeCell ref="R26:T26"/>
    <mergeCell ref="R29:T29"/>
    <mergeCell ref="AH4:AH8"/>
    <mergeCell ref="N6:N8"/>
    <mergeCell ref="O6:O8"/>
    <mergeCell ref="Z7:Z8"/>
    <mergeCell ref="AB7:AB8"/>
    <mergeCell ref="AG4:AG8"/>
    <mergeCell ref="AC4:AC8"/>
    <mergeCell ref="AA7:AA8"/>
    <mergeCell ref="U6:U8"/>
    <mergeCell ref="V5:X6"/>
    <mergeCell ref="V7:V8"/>
    <mergeCell ref="AD4:AD8"/>
    <mergeCell ref="Y7:Y8"/>
    <mergeCell ref="W7:W8"/>
    <mergeCell ref="X7:X8"/>
    <mergeCell ref="Y5:Z6"/>
    <mergeCell ref="A4:A8"/>
    <mergeCell ref="B4:D4"/>
    <mergeCell ref="E4:E8"/>
    <mergeCell ref="B6:B8"/>
    <mergeCell ref="I5:L6"/>
    <mergeCell ref="I7:I8"/>
    <mergeCell ref="J7:J8"/>
    <mergeCell ref="F5:F8"/>
    <mergeCell ref="H5:H8"/>
    <mergeCell ref="K7:K8"/>
  </mergeCells>
  <printOptions horizontalCentered="1"/>
  <pageMargins left="0.23622047244094491" right="0.23622047244094491" top="0.94488188976377963" bottom="0.35433070866141736" header="0.31496062992125984" footer="0.31496062992125984"/>
  <pageSetup paperSize="9" scale="36" fitToHeight="10000" orientation="landscape"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AI48"/>
  <sheetViews>
    <sheetView topLeftCell="B25" zoomScale="80" zoomScaleNormal="80" workbookViewId="0">
      <selection activeCell="I47" sqref="I47"/>
    </sheetView>
  </sheetViews>
  <sheetFormatPr defaultRowHeight="15" x14ac:dyDescent="0.25"/>
  <cols>
    <col min="1" max="1" width="16.85546875" style="36" customWidth="1"/>
    <col min="2" max="4" width="7.28515625" style="36" customWidth="1"/>
    <col min="5" max="5" width="10.85546875" style="36" customWidth="1"/>
    <col min="6" max="6" width="13" style="36" customWidth="1"/>
    <col min="7" max="8" width="9.140625" style="36"/>
    <col min="9" max="9" width="12.28515625" style="36" customWidth="1"/>
    <col min="10" max="10" width="14" style="36" customWidth="1"/>
    <col min="11" max="11" width="11" style="36" customWidth="1"/>
    <col min="12" max="12" width="10.7109375" style="36" customWidth="1"/>
    <col min="13" max="13" width="12" style="36" customWidth="1"/>
    <col min="14" max="16" width="7.140625" style="36" customWidth="1"/>
    <col min="17" max="17" width="10.42578125" style="36" customWidth="1"/>
    <col min="18" max="18" width="12.42578125" style="36" customWidth="1"/>
    <col min="19" max="20" width="8.28515625" style="36" customWidth="1"/>
    <col min="21" max="25" width="9.140625" style="36"/>
    <col min="26" max="26" width="7.42578125" style="36" customWidth="1"/>
    <col min="27" max="27" width="8" style="36" customWidth="1"/>
    <col min="28" max="28" width="9.42578125" style="35" customWidth="1"/>
    <col min="29" max="32" width="9.140625" style="35"/>
    <col min="33" max="34" width="9.140625" style="36"/>
    <col min="35" max="35" width="12" style="36" customWidth="1"/>
    <col min="36" max="16384" width="9.140625" style="36"/>
  </cols>
  <sheetData>
    <row r="1" spans="1:35" ht="16.5" x14ac:dyDescent="0.25">
      <c r="A1" s="2"/>
      <c r="B1" s="1"/>
      <c r="C1" s="1"/>
      <c r="D1" s="1"/>
      <c r="E1" s="1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5" ht="39.75" customHeight="1" x14ac:dyDescent="0.25">
      <c r="A2" s="3"/>
      <c r="B2" s="157" t="s">
        <v>88</v>
      </c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</row>
    <row r="3" spans="1:35" ht="18.75" x14ac:dyDescent="0.25">
      <c r="A3" s="4"/>
      <c r="B3" s="1"/>
      <c r="C3" s="1"/>
      <c r="D3" s="3"/>
      <c r="E3" s="1"/>
      <c r="F3" s="3"/>
      <c r="G3" s="3"/>
      <c r="H3" s="3"/>
      <c r="I3" s="3"/>
      <c r="J3" s="3"/>
      <c r="K3" s="3"/>
      <c r="L3" s="3"/>
      <c r="M3" s="34" t="s">
        <v>0</v>
      </c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spans="1:35" s="8" customFormat="1" ht="12.75" customHeight="1" x14ac:dyDescent="0.2">
      <c r="A4" s="129"/>
      <c r="B4" s="158" t="s">
        <v>1</v>
      </c>
      <c r="C4" s="159"/>
      <c r="D4" s="160"/>
      <c r="E4" s="131" t="s">
        <v>29</v>
      </c>
      <c r="F4" s="131" t="s">
        <v>2</v>
      </c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76" t="s">
        <v>3</v>
      </c>
      <c r="AB4" s="177"/>
      <c r="AC4" s="141" t="s">
        <v>37</v>
      </c>
      <c r="AD4" s="143" t="s">
        <v>38</v>
      </c>
      <c r="AE4" s="136" t="s">
        <v>39</v>
      </c>
      <c r="AF4" s="156" t="s">
        <v>40</v>
      </c>
      <c r="AG4" s="138" t="s">
        <v>54</v>
      </c>
      <c r="AH4" s="138" t="s">
        <v>55</v>
      </c>
      <c r="AI4" s="152" t="s">
        <v>65</v>
      </c>
    </row>
    <row r="5" spans="1:35" s="8" customFormat="1" ht="84" customHeight="1" x14ac:dyDescent="0.2">
      <c r="A5" s="129"/>
      <c r="B5" s="9" t="s">
        <v>26</v>
      </c>
      <c r="C5" s="10" t="s">
        <v>27</v>
      </c>
      <c r="D5" s="161" t="s">
        <v>28</v>
      </c>
      <c r="E5" s="131"/>
      <c r="F5" s="131" t="s">
        <v>32</v>
      </c>
      <c r="G5" s="139" t="s">
        <v>30</v>
      </c>
      <c r="H5" s="137" t="s">
        <v>4</v>
      </c>
      <c r="I5" s="134" t="s">
        <v>5</v>
      </c>
      <c r="J5" s="134"/>
      <c r="K5" s="134"/>
      <c r="L5" s="134"/>
      <c r="M5" s="170" t="s">
        <v>56</v>
      </c>
      <c r="N5" s="139" t="s">
        <v>6</v>
      </c>
      <c r="O5" s="139"/>
      <c r="P5" s="139"/>
      <c r="Q5" s="139"/>
      <c r="R5" s="139"/>
      <c r="S5" s="139"/>
      <c r="T5" s="139"/>
      <c r="U5" s="139"/>
      <c r="V5" s="142" t="s">
        <v>69</v>
      </c>
      <c r="W5" s="142"/>
      <c r="X5" s="142"/>
      <c r="Y5" s="137" t="s">
        <v>36</v>
      </c>
      <c r="Z5" s="137"/>
      <c r="AA5" s="178"/>
      <c r="AB5" s="179"/>
      <c r="AC5" s="141"/>
      <c r="AD5" s="143"/>
      <c r="AE5" s="136"/>
      <c r="AF5" s="156"/>
      <c r="AG5" s="138"/>
      <c r="AH5" s="138"/>
      <c r="AI5" s="152"/>
    </row>
    <row r="6" spans="1:35" s="8" customFormat="1" ht="12.75" customHeight="1" x14ac:dyDescent="0.2">
      <c r="A6" s="129"/>
      <c r="B6" s="132">
        <v>44197</v>
      </c>
      <c r="C6" s="168">
        <v>44197</v>
      </c>
      <c r="D6" s="162"/>
      <c r="E6" s="131"/>
      <c r="F6" s="137"/>
      <c r="G6" s="139"/>
      <c r="H6" s="137"/>
      <c r="I6" s="134"/>
      <c r="J6" s="134"/>
      <c r="K6" s="134"/>
      <c r="L6" s="134"/>
      <c r="M6" s="171"/>
      <c r="N6" s="139" t="s">
        <v>8</v>
      </c>
      <c r="O6" s="139" t="s">
        <v>9</v>
      </c>
      <c r="P6" s="139" t="s">
        <v>10</v>
      </c>
      <c r="Q6" s="139" t="s">
        <v>31</v>
      </c>
      <c r="R6" s="139" t="s">
        <v>11</v>
      </c>
      <c r="S6" s="139" t="s">
        <v>12</v>
      </c>
      <c r="T6" s="139" t="s">
        <v>13</v>
      </c>
      <c r="U6" s="139" t="s">
        <v>14</v>
      </c>
      <c r="V6" s="142"/>
      <c r="W6" s="142"/>
      <c r="X6" s="142"/>
      <c r="Y6" s="137"/>
      <c r="Z6" s="137"/>
      <c r="AA6" s="180"/>
      <c r="AB6" s="181"/>
      <c r="AC6" s="141"/>
      <c r="AD6" s="143"/>
      <c r="AE6" s="136"/>
      <c r="AF6" s="156"/>
      <c r="AG6" s="138"/>
      <c r="AH6" s="138"/>
      <c r="AI6" s="152"/>
    </row>
    <row r="7" spans="1:35" s="8" customFormat="1" ht="61.5" customHeight="1" x14ac:dyDescent="0.2">
      <c r="A7" s="129"/>
      <c r="B7" s="133"/>
      <c r="C7" s="169"/>
      <c r="D7" s="162"/>
      <c r="E7" s="131"/>
      <c r="F7" s="137"/>
      <c r="G7" s="139"/>
      <c r="H7" s="137"/>
      <c r="I7" s="135" t="s">
        <v>15</v>
      </c>
      <c r="J7" s="136" t="s">
        <v>16</v>
      </c>
      <c r="K7" s="135" t="s">
        <v>17</v>
      </c>
      <c r="L7" s="135" t="s">
        <v>18</v>
      </c>
      <c r="M7" s="171"/>
      <c r="N7" s="139"/>
      <c r="O7" s="139"/>
      <c r="P7" s="139"/>
      <c r="Q7" s="139"/>
      <c r="R7" s="139"/>
      <c r="S7" s="139"/>
      <c r="T7" s="139"/>
      <c r="U7" s="139"/>
      <c r="V7" s="137" t="s">
        <v>19</v>
      </c>
      <c r="W7" s="137" t="s">
        <v>20</v>
      </c>
      <c r="X7" s="137" t="s">
        <v>21</v>
      </c>
      <c r="Y7" s="137" t="s">
        <v>22</v>
      </c>
      <c r="Z7" s="137" t="s">
        <v>23</v>
      </c>
      <c r="AA7" s="173" t="s">
        <v>24</v>
      </c>
      <c r="AB7" s="173" t="s">
        <v>25</v>
      </c>
      <c r="AC7" s="141"/>
      <c r="AD7" s="143"/>
      <c r="AE7" s="136"/>
      <c r="AF7" s="156"/>
      <c r="AG7" s="138"/>
      <c r="AH7" s="138"/>
      <c r="AI7" s="152"/>
    </row>
    <row r="8" spans="1:35" s="8" customFormat="1" ht="95.25" customHeight="1" x14ac:dyDescent="0.2">
      <c r="A8" s="129"/>
      <c r="B8" s="133"/>
      <c r="C8" s="169"/>
      <c r="D8" s="163"/>
      <c r="E8" s="131"/>
      <c r="F8" s="137"/>
      <c r="G8" s="139"/>
      <c r="H8" s="137"/>
      <c r="I8" s="135"/>
      <c r="J8" s="136"/>
      <c r="K8" s="135"/>
      <c r="L8" s="135"/>
      <c r="M8" s="172"/>
      <c r="N8" s="139"/>
      <c r="O8" s="139"/>
      <c r="P8" s="139"/>
      <c r="Q8" s="139"/>
      <c r="R8" s="139"/>
      <c r="S8" s="139"/>
      <c r="T8" s="139"/>
      <c r="U8" s="139"/>
      <c r="V8" s="137"/>
      <c r="W8" s="137"/>
      <c r="X8" s="137"/>
      <c r="Y8" s="137"/>
      <c r="Z8" s="137"/>
      <c r="AA8" s="173" t="s">
        <v>24</v>
      </c>
      <c r="AB8" s="173" t="s">
        <v>25</v>
      </c>
      <c r="AC8" s="141"/>
      <c r="AD8" s="143"/>
      <c r="AE8" s="136"/>
      <c r="AF8" s="156"/>
      <c r="AG8" s="138"/>
      <c r="AH8" s="138"/>
      <c r="AI8" s="152"/>
    </row>
    <row r="9" spans="1:35" s="8" customFormat="1" ht="12.75" x14ac:dyDescent="0.2">
      <c r="A9" s="6">
        <v>1</v>
      </c>
      <c r="B9" s="7">
        <v>2</v>
      </c>
      <c r="C9" s="6">
        <v>3</v>
      </c>
      <c r="D9" s="7">
        <v>4</v>
      </c>
      <c r="E9" s="6">
        <v>5</v>
      </c>
      <c r="F9" s="7">
        <v>6</v>
      </c>
      <c r="G9" s="6">
        <v>7</v>
      </c>
      <c r="H9" s="7">
        <v>8</v>
      </c>
      <c r="I9" s="6">
        <v>9</v>
      </c>
      <c r="J9" s="7">
        <v>10</v>
      </c>
      <c r="K9" s="6">
        <v>11</v>
      </c>
      <c r="L9" s="7">
        <v>12</v>
      </c>
      <c r="M9" s="6">
        <v>13</v>
      </c>
      <c r="N9" s="7">
        <v>14</v>
      </c>
      <c r="O9" s="6">
        <v>15</v>
      </c>
      <c r="P9" s="7">
        <v>16</v>
      </c>
      <c r="Q9" s="6">
        <v>17</v>
      </c>
      <c r="R9" s="7">
        <v>18</v>
      </c>
      <c r="S9" s="6">
        <v>19</v>
      </c>
      <c r="T9" s="7">
        <v>20</v>
      </c>
      <c r="U9" s="6">
        <v>21</v>
      </c>
      <c r="V9" s="7">
        <v>22</v>
      </c>
      <c r="W9" s="6">
        <v>23</v>
      </c>
      <c r="X9" s="7">
        <v>24</v>
      </c>
      <c r="Y9" s="6">
        <v>25</v>
      </c>
      <c r="Z9" s="7">
        <v>26</v>
      </c>
      <c r="AA9" s="6">
        <v>27</v>
      </c>
      <c r="AB9" s="7">
        <v>28</v>
      </c>
      <c r="AC9" s="18">
        <v>29</v>
      </c>
      <c r="AD9" s="18">
        <v>30</v>
      </c>
      <c r="AE9" s="18">
        <v>31</v>
      </c>
      <c r="AF9" s="18">
        <v>32</v>
      </c>
      <c r="AG9" s="18">
        <v>33</v>
      </c>
      <c r="AH9" s="18">
        <v>34</v>
      </c>
      <c r="AI9" s="18">
        <v>35</v>
      </c>
    </row>
    <row r="10" spans="1:35" s="37" customFormat="1" ht="25.5" customHeight="1" x14ac:dyDescent="0.25">
      <c r="A10" s="167" t="s">
        <v>75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</row>
    <row r="11" spans="1:35" s="64" customFormat="1" ht="15.75" x14ac:dyDescent="0.25">
      <c r="A11" s="57" t="s">
        <v>33</v>
      </c>
      <c r="B11" s="58">
        <v>31.25</v>
      </c>
      <c r="C11" s="58">
        <v>28.55</v>
      </c>
      <c r="D11" s="58">
        <v>31.25</v>
      </c>
      <c r="E11" s="59">
        <f>F11+G11+H11+I11+J11+K11+L11+M11+N11+O11+P11+Q11+R11+S11+T11+U11+V11+W11+X11+Y11+Z11</f>
        <v>2695.7999999999997</v>
      </c>
      <c r="F11" s="59">
        <v>1564.8</v>
      </c>
      <c r="G11" s="59">
        <v>172.2</v>
      </c>
      <c r="H11" s="59"/>
      <c r="I11" s="59">
        <v>22.2</v>
      </c>
      <c r="J11" s="59"/>
      <c r="K11" s="59"/>
      <c r="L11" s="59"/>
      <c r="M11" s="59">
        <v>421.9</v>
      </c>
      <c r="N11" s="59">
        <v>16.8</v>
      </c>
      <c r="O11" s="59"/>
      <c r="P11" s="59"/>
      <c r="Q11" s="59"/>
      <c r="R11" s="59"/>
      <c r="S11" s="59">
        <v>139.69999999999999</v>
      </c>
      <c r="T11" s="59"/>
      <c r="U11" s="59"/>
      <c r="V11" s="59">
        <v>171.6</v>
      </c>
      <c r="W11" s="59"/>
      <c r="X11" s="59"/>
      <c r="Y11" s="59"/>
      <c r="Z11" s="59">
        <v>186.6</v>
      </c>
      <c r="AA11" s="59">
        <v>595.20000000000005</v>
      </c>
      <c r="AB11" s="14">
        <f>AA11/E11*100</f>
        <v>22.078789227687519</v>
      </c>
      <c r="AC11" s="19">
        <f>E11/D11/12*1000</f>
        <v>7188.7999999999993</v>
      </c>
      <c r="AD11" s="20">
        <f>F11/D11/12*1000</f>
        <v>4172.7999999999993</v>
      </c>
      <c r="AE11" s="21">
        <f>S11+Z11+Y11</f>
        <v>326.29999999999995</v>
      </c>
      <c r="AF11" s="22">
        <f>AE11/D11*1000/12</f>
        <v>870.13333333333321</v>
      </c>
      <c r="AG11" s="46">
        <f>E11+AA11</f>
        <v>3291</v>
      </c>
      <c r="AH11" s="47">
        <f>E11/12</f>
        <v>224.64999999999998</v>
      </c>
      <c r="AI11" s="77"/>
    </row>
    <row r="12" spans="1:35" s="64" customFormat="1" ht="15.75" x14ac:dyDescent="0.25">
      <c r="A12" s="57" t="s">
        <v>34</v>
      </c>
      <c r="B12" s="58">
        <v>31.25</v>
      </c>
      <c r="C12" s="58">
        <v>28.55</v>
      </c>
      <c r="D12" s="58">
        <v>31.25</v>
      </c>
      <c r="E12" s="59">
        <f>F12+G12+H12+I12+J12+K12+L12+M12+N12+O12+P12+Q12+R12+S12+T12+U12+V12+W12+X12+Y12+Z12</f>
        <v>2695.7999999999997</v>
      </c>
      <c r="F12" s="59">
        <v>1564.8</v>
      </c>
      <c r="G12" s="59">
        <v>172.2</v>
      </c>
      <c r="H12" s="59"/>
      <c r="I12" s="59">
        <v>22.2</v>
      </c>
      <c r="J12" s="59"/>
      <c r="K12" s="59"/>
      <c r="L12" s="59"/>
      <c r="M12" s="59">
        <v>421.9</v>
      </c>
      <c r="N12" s="59">
        <v>16.8</v>
      </c>
      <c r="O12" s="59"/>
      <c r="P12" s="59"/>
      <c r="Q12" s="59"/>
      <c r="R12" s="59"/>
      <c r="S12" s="59">
        <v>139.69999999999999</v>
      </c>
      <c r="T12" s="59"/>
      <c r="U12" s="59"/>
      <c r="V12" s="59">
        <v>171.6</v>
      </c>
      <c r="W12" s="59"/>
      <c r="X12" s="59"/>
      <c r="Y12" s="59"/>
      <c r="Z12" s="59">
        <v>186.6</v>
      </c>
      <c r="AA12" s="59">
        <v>595.20000000000005</v>
      </c>
      <c r="AB12" s="14">
        <f>AA12/E12*100</f>
        <v>22.078789227687519</v>
      </c>
      <c r="AC12" s="19">
        <f>E12/D12/12*1000</f>
        <v>7188.7999999999993</v>
      </c>
      <c r="AD12" s="20">
        <f>F12/D12/12*1000</f>
        <v>4172.7999999999993</v>
      </c>
      <c r="AE12" s="21">
        <f>S12+Z12+Y12</f>
        <v>326.29999999999995</v>
      </c>
      <c r="AF12" s="22">
        <f>AE12/D12*1000/12</f>
        <v>870.13333333333321</v>
      </c>
      <c r="AG12" s="46">
        <f>E12+AA12</f>
        <v>3291</v>
      </c>
      <c r="AH12" s="47">
        <f>E12/12</f>
        <v>224.64999999999998</v>
      </c>
      <c r="AI12" s="77"/>
    </row>
    <row r="13" spans="1:35" s="64" customFormat="1" ht="15.75" x14ac:dyDescent="0.25">
      <c r="A13" s="61" t="s">
        <v>35</v>
      </c>
      <c r="B13" s="15" t="s">
        <v>41</v>
      </c>
      <c r="C13" s="15" t="s">
        <v>41</v>
      </c>
      <c r="D13" s="15" t="s">
        <v>41</v>
      </c>
      <c r="E13" s="62">
        <f>F13+G13+H13+I13+J13+K13+L13+M13+N13+O13+P13+Q13+R13+S13+T13+U13+V13+W13+X13+Y13+Z13</f>
        <v>0</v>
      </c>
      <c r="F13" s="62">
        <f>F11-F12</f>
        <v>0</v>
      </c>
      <c r="G13" s="62">
        <f t="shared" ref="G13:AA13" si="0">G11-G12</f>
        <v>0</v>
      </c>
      <c r="H13" s="62">
        <f t="shared" si="0"/>
        <v>0</v>
      </c>
      <c r="I13" s="62">
        <f t="shared" si="0"/>
        <v>0</v>
      </c>
      <c r="J13" s="62">
        <f t="shared" si="0"/>
        <v>0</v>
      </c>
      <c r="K13" s="62">
        <f t="shared" si="0"/>
        <v>0</v>
      </c>
      <c r="L13" s="62">
        <f t="shared" si="0"/>
        <v>0</v>
      </c>
      <c r="M13" s="62">
        <f t="shared" si="0"/>
        <v>0</v>
      </c>
      <c r="N13" s="62">
        <f t="shared" si="0"/>
        <v>0</v>
      </c>
      <c r="O13" s="62">
        <f t="shared" si="0"/>
        <v>0</v>
      </c>
      <c r="P13" s="62">
        <f t="shared" si="0"/>
        <v>0</v>
      </c>
      <c r="Q13" s="62">
        <f t="shared" si="0"/>
        <v>0</v>
      </c>
      <c r="R13" s="62">
        <f t="shared" si="0"/>
        <v>0</v>
      </c>
      <c r="S13" s="62">
        <f t="shared" si="0"/>
        <v>0</v>
      </c>
      <c r="T13" s="62">
        <f t="shared" si="0"/>
        <v>0</v>
      </c>
      <c r="U13" s="62">
        <f t="shared" si="0"/>
        <v>0</v>
      </c>
      <c r="V13" s="62">
        <f t="shared" si="0"/>
        <v>0</v>
      </c>
      <c r="W13" s="62">
        <f t="shared" si="0"/>
        <v>0</v>
      </c>
      <c r="X13" s="62">
        <f t="shared" si="0"/>
        <v>0</v>
      </c>
      <c r="Y13" s="62">
        <f t="shared" si="0"/>
        <v>0</v>
      </c>
      <c r="Z13" s="62">
        <f t="shared" si="0"/>
        <v>0</v>
      </c>
      <c r="AA13" s="62">
        <f t="shared" si="0"/>
        <v>0</v>
      </c>
      <c r="AB13" s="14"/>
      <c r="AC13" s="19"/>
      <c r="AD13" s="20"/>
      <c r="AE13" s="21"/>
      <c r="AF13" s="22"/>
      <c r="AG13" s="46">
        <f>E13+AA13</f>
        <v>0</v>
      </c>
      <c r="AH13" s="47">
        <f>E13/(E11/12)</f>
        <v>0</v>
      </c>
      <c r="AI13" s="77"/>
    </row>
    <row r="14" spans="1:35" s="49" customFormat="1" ht="15.75" x14ac:dyDescent="0.25">
      <c r="A14" s="48"/>
      <c r="B14" s="16"/>
      <c r="C14" s="16"/>
      <c r="D14" s="16"/>
      <c r="E14" s="67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12"/>
      <c r="AC14" s="39"/>
      <c r="AD14" s="40"/>
      <c r="AE14" s="41"/>
      <c r="AF14" s="42"/>
      <c r="AG14" s="69"/>
      <c r="AH14" s="69"/>
      <c r="AI14" s="69"/>
    </row>
    <row r="15" spans="1:35" s="49" customFormat="1" ht="34.5" customHeight="1" x14ac:dyDescent="0.25">
      <c r="A15" s="166" t="s">
        <v>57</v>
      </c>
      <c r="B15" s="166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66"/>
      <c r="R15" s="166"/>
      <c r="S15" s="166"/>
      <c r="T15" s="166"/>
      <c r="U15" s="166"/>
      <c r="V15" s="166"/>
      <c r="W15" s="166"/>
      <c r="X15" s="166"/>
      <c r="Y15" s="166"/>
      <c r="Z15" s="166"/>
      <c r="AA15" s="166"/>
      <c r="AB15" s="166"/>
      <c r="AC15" s="166"/>
      <c r="AD15" s="166"/>
      <c r="AE15" s="166"/>
      <c r="AF15" s="166"/>
      <c r="AG15" s="166"/>
      <c r="AH15" s="166"/>
      <c r="AI15" s="166"/>
    </row>
    <row r="16" spans="1:35" ht="27" customHeight="1" x14ac:dyDescent="0.25">
      <c r="A16" s="167" t="s">
        <v>59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  <c r="S16" s="167"/>
      <c r="T16" s="167"/>
      <c r="U16" s="167"/>
      <c r="V16" s="167"/>
      <c r="W16" s="167"/>
      <c r="X16" s="167"/>
      <c r="Y16" s="167"/>
      <c r="Z16" s="167"/>
      <c r="AA16" s="167"/>
      <c r="AB16" s="167"/>
      <c r="AC16" s="167"/>
      <c r="AD16" s="167"/>
      <c r="AE16" s="167"/>
      <c r="AF16" s="167"/>
      <c r="AG16" s="167"/>
      <c r="AH16" s="167"/>
      <c r="AI16" s="167"/>
    </row>
    <row r="17" spans="1:35" s="64" customFormat="1" x14ac:dyDescent="0.25">
      <c r="A17" s="57" t="s">
        <v>33</v>
      </c>
      <c r="B17" s="58"/>
      <c r="C17" s="58"/>
      <c r="D17" s="58"/>
      <c r="E17" s="59">
        <f>F17+G17+H17+I17+J17+K17+L17+M17+N17+O17+P17+Q17+R17+S17+T17+U17+V17+W17+X17+Y17+Z17</f>
        <v>0</v>
      </c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14" t="e">
        <f>AA17/E17*100</f>
        <v>#DIV/0!</v>
      </c>
      <c r="AC17" s="19" t="e">
        <f>E17/D17/12*1000</f>
        <v>#DIV/0!</v>
      </c>
      <c r="AD17" s="20" t="e">
        <f>F17/D17/12*1000</f>
        <v>#DIV/0!</v>
      </c>
      <c r="AE17" s="21">
        <f>S17+Z17+Y17</f>
        <v>0</v>
      </c>
      <c r="AF17" s="22" t="e">
        <f>AE17/D17*1000/12</f>
        <v>#DIV/0!</v>
      </c>
      <c r="AG17" s="77">
        <f>E17+AA17</f>
        <v>0</v>
      </c>
      <c r="AH17" s="77">
        <f>E17/12</f>
        <v>0</v>
      </c>
      <c r="AI17" s="77"/>
    </row>
    <row r="18" spans="1:35" s="64" customFormat="1" x14ac:dyDescent="0.25">
      <c r="A18" s="57" t="s">
        <v>34</v>
      </c>
      <c r="B18" s="58"/>
      <c r="C18" s="58"/>
      <c r="D18" s="58"/>
      <c r="E18" s="59">
        <f>F18+G18+H18+I18+J18+K18+L18+M18+N18+O18+P18+Q18+R18+S18+T18+U18+V18+W18+X18+Y18+Z18</f>
        <v>0</v>
      </c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14" t="e">
        <f>AA18/E18*100</f>
        <v>#DIV/0!</v>
      </c>
      <c r="AC18" s="19" t="e">
        <f>E18/D18/12*1000</f>
        <v>#DIV/0!</v>
      </c>
      <c r="AD18" s="20" t="e">
        <f>F18/D18/12*1000</f>
        <v>#DIV/0!</v>
      </c>
      <c r="AE18" s="21">
        <f>S18+Z18+Y18</f>
        <v>0</v>
      </c>
      <c r="AF18" s="22" t="e">
        <f>AE18/D18*1000/12</f>
        <v>#DIV/0!</v>
      </c>
      <c r="AG18" s="77">
        <f>E18+AA18</f>
        <v>0</v>
      </c>
      <c r="AH18" s="77">
        <f>E18/12</f>
        <v>0</v>
      </c>
      <c r="AI18" s="77"/>
    </row>
    <row r="19" spans="1:35" s="64" customFormat="1" x14ac:dyDescent="0.25">
      <c r="A19" s="61" t="s">
        <v>35</v>
      </c>
      <c r="B19" s="15" t="s">
        <v>41</v>
      </c>
      <c r="C19" s="15" t="s">
        <v>41</v>
      </c>
      <c r="D19" s="15" t="s">
        <v>41</v>
      </c>
      <c r="E19" s="62">
        <f>F19+G19+H19+I19+J19+K19+L19+M19+N19+O19+P19+Q19+R19+S19+T19+U19+V19+W19+X19+Y19+Z19</f>
        <v>0</v>
      </c>
      <c r="F19" s="62">
        <f t="shared" ref="F19:AA19" si="1">F17-F18</f>
        <v>0</v>
      </c>
      <c r="G19" s="62">
        <f t="shared" si="1"/>
        <v>0</v>
      </c>
      <c r="H19" s="62">
        <f t="shared" si="1"/>
        <v>0</v>
      </c>
      <c r="I19" s="62">
        <f t="shared" si="1"/>
        <v>0</v>
      </c>
      <c r="J19" s="62">
        <f t="shared" si="1"/>
        <v>0</v>
      </c>
      <c r="K19" s="62">
        <f t="shared" si="1"/>
        <v>0</v>
      </c>
      <c r="L19" s="62">
        <f t="shared" si="1"/>
        <v>0</v>
      </c>
      <c r="M19" s="62">
        <f t="shared" si="1"/>
        <v>0</v>
      </c>
      <c r="N19" s="62">
        <f t="shared" si="1"/>
        <v>0</v>
      </c>
      <c r="O19" s="62">
        <f t="shared" si="1"/>
        <v>0</v>
      </c>
      <c r="P19" s="62">
        <f t="shared" si="1"/>
        <v>0</v>
      </c>
      <c r="Q19" s="62">
        <f t="shared" si="1"/>
        <v>0</v>
      </c>
      <c r="R19" s="62">
        <f t="shared" si="1"/>
        <v>0</v>
      </c>
      <c r="S19" s="62">
        <f t="shared" si="1"/>
        <v>0</v>
      </c>
      <c r="T19" s="62">
        <f t="shared" si="1"/>
        <v>0</v>
      </c>
      <c r="U19" s="62">
        <f t="shared" si="1"/>
        <v>0</v>
      </c>
      <c r="V19" s="62">
        <f t="shared" si="1"/>
        <v>0</v>
      </c>
      <c r="W19" s="62">
        <f t="shared" si="1"/>
        <v>0</v>
      </c>
      <c r="X19" s="62">
        <f t="shared" si="1"/>
        <v>0</v>
      </c>
      <c r="Y19" s="62">
        <f t="shared" si="1"/>
        <v>0</v>
      </c>
      <c r="Z19" s="62">
        <f t="shared" si="1"/>
        <v>0</v>
      </c>
      <c r="AA19" s="62">
        <f t="shared" si="1"/>
        <v>0</v>
      </c>
      <c r="AB19" s="14"/>
      <c r="AC19" s="19"/>
      <c r="AD19" s="20"/>
      <c r="AE19" s="21"/>
      <c r="AF19" s="22"/>
      <c r="AG19" s="77">
        <f>E19+AA19</f>
        <v>0</v>
      </c>
      <c r="AH19" s="77" t="e">
        <f>E19/(E17/12)</f>
        <v>#DIV/0!</v>
      </c>
      <c r="AI19" s="77"/>
    </row>
    <row r="20" spans="1:35" x14ac:dyDescent="0.25">
      <c r="A20" s="66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70"/>
      <c r="AC20" s="70"/>
      <c r="AD20" s="70"/>
      <c r="AE20" s="70"/>
      <c r="AF20" s="70"/>
      <c r="AG20" s="66"/>
      <c r="AH20" s="66"/>
      <c r="AI20" s="66"/>
    </row>
    <row r="21" spans="1:35" ht="28.5" customHeight="1" x14ac:dyDescent="0.25">
      <c r="A21" s="167" t="s">
        <v>59</v>
      </c>
      <c r="B21" s="167"/>
      <c r="C21" s="167"/>
      <c r="D21" s="167"/>
      <c r="E21" s="167"/>
      <c r="F21" s="167"/>
      <c r="G21" s="167"/>
      <c r="H21" s="167"/>
      <c r="I21" s="167"/>
      <c r="J21" s="167"/>
      <c r="K21" s="167"/>
      <c r="L21" s="167"/>
      <c r="M21" s="167"/>
      <c r="N21" s="167"/>
      <c r="O21" s="167"/>
      <c r="P21" s="167"/>
      <c r="Q21" s="167"/>
      <c r="R21" s="167"/>
      <c r="S21" s="167"/>
      <c r="T21" s="167"/>
      <c r="U21" s="167"/>
      <c r="V21" s="167"/>
      <c r="W21" s="167"/>
      <c r="X21" s="167"/>
      <c r="Y21" s="167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</row>
    <row r="22" spans="1:35" s="64" customFormat="1" x14ac:dyDescent="0.25">
      <c r="A22" s="57" t="s">
        <v>33</v>
      </c>
      <c r="B22" s="58"/>
      <c r="C22" s="58"/>
      <c r="D22" s="58"/>
      <c r="E22" s="59">
        <f>F22+G22+H22+I22+J22+K22+L22+M22+N22+O22+P22+Q22+R22+S22+T22+U22+V22+W22+X22+Y22+Z22</f>
        <v>0</v>
      </c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14" t="e">
        <f>AA22/E22*100</f>
        <v>#DIV/0!</v>
      </c>
      <c r="AC22" s="19" t="e">
        <f>E22/D22/12*1000</f>
        <v>#DIV/0!</v>
      </c>
      <c r="AD22" s="20" t="e">
        <f>F22/D22/12*1000</f>
        <v>#DIV/0!</v>
      </c>
      <c r="AE22" s="21">
        <f>S22+Z22+Y22</f>
        <v>0</v>
      </c>
      <c r="AF22" s="22" t="e">
        <f>AE22/D22*1000/12</f>
        <v>#DIV/0!</v>
      </c>
      <c r="AG22" s="77">
        <f>E22+AA22</f>
        <v>0</v>
      </c>
      <c r="AH22" s="77">
        <f>E22/12</f>
        <v>0</v>
      </c>
      <c r="AI22" s="77"/>
    </row>
    <row r="23" spans="1:35" s="64" customFormat="1" x14ac:dyDescent="0.25">
      <c r="A23" s="57" t="s">
        <v>34</v>
      </c>
      <c r="B23" s="58"/>
      <c r="C23" s="58"/>
      <c r="D23" s="58"/>
      <c r="E23" s="59">
        <f>F23+G23+H23+I23+J23+K23+L23+M23+N23+O23+P23+Q23+R23+S23+T23+U23+V23+W23+X23+Y23+Z23</f>
        <v>0</v>
      </c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14" t="e">
        <f>AA23/E23*100</f>
        <v>#DIV/0!</v>
      </c>
      <c r="AC23" s="19" t="e">
        <f>E23/D23/12*1000</f>
        <v>#DIV/0!</v>
      </c>
      <c r="AD23" s="20" t="e">
        <f>F23/D23/12*1000</f>
        <v>#DIV/0!</v>
      </c>
      <c r="AE23" s="21">
        <f>S23+Z23+Y23</f>
        <v>0</v>
      </c>
      <c r="AF23" s="22" t="e">
        <f>AE23/D23*1000/12</f>
        <v>#DIV/0!</v>
      </c>
      <c r="AG23" s="77">
        <f>E23+AA23</f>
        <v>0</v>
      </c>
      <c r="AH23" s="77">
        <f>E23/12</f>
        <v>0</v>
      </c>
      <c r="AI23" s="77"/>
    </row>
    <row r="24" spans="1:35" s="64" customFormat="1" x14ac:dyDescent="0.25">
      <c r="A24" s="61" t="s">
        <v>35</v>
      </c>
      <c r="B24" s="15" t="s">
        <v>41</v>
      </c>
      <c r="C24" s="15" t="s">
        <v>41</v>
      </c>
      <c r="D24" s="15" t="s">
        <v>41</v>
      </c>
      <c r="E24" s="62">
        <f>F24+G24+H24+I24+J24+K24+L24+M24+N24+O24+P24+Q24+R24+S24+T24+U24+V24+W24+X24+Y24+Z24</f>
        <v>0</v>
      </c>
      <c r="F24" s="62">
        <f t="shared" ref="F24:AA24" si="2">F22-F23</f>
        <v>0</v>
      </c>
      <c r="G24" s="62">
        <f t="shared" si="2"/>
        <v>0</v>
      </c>
      <c r="H24" s="62">
        <f t="shared" si="2"/>
        <v>0</v>
      </c>
      <c r="I24" s="62">
        <f t="shared" si="2"/>
        <v>0</v>
      </c>
      <c r="J24" s="62">
        <f t="shared" si="2"/>
        <v>0</v>
      </c>
      <c r="K24" s="62">
        <f t="shared" si="2"/>
        <v>0</v>
      </c>
      <c r="L24" s="62">
        <f t="shared" si="2"/>
        <v>0</v>
      </c>
      <c r="M24" s="62">
        <f t="shared" si="2"/>
        <v>0</v>
      </c>
      <c r="N24" s="62">
        <f t="shared" si="2"/>
        <v>0</v>
      </c>
      <c r="O24" s="62">
        <f t="shared" si="2"/>
        <v>0</v>
      </c>
      <c r="P24" s="62">
        <f t="shared" si="2"/>
        <v>0</v>
      </c>
      <c r="Q24" s="62">
        <f t="shared" si="2"/>
        <v>0</v>
      </c>
      <c r="R24" s="62">
        <f t="shared" si="2"/>
        <v>0</v>
      </c>
      <c r="S24" s="62">
        <f t="shared" si="2"/>
        <v>0</v>
      </c>
      <c r="T24" s="62">
        <f t="shared" si="2"/>
        <v>0</v>
      </c>
      <c r="U24" s="62">
        <f t="shared" si="2"/>
        <v>0</v>
      </c>
      <c r="V24" s="62">
        <f t="shared" si="2"/>
        <v>0</v>
      </c>
      <c r="W24" s="62">
        <f t="shared" si="2"/>
        <v>0</v>
      </c>
      <c r="X24" s="62">
        <f t="shared" si="2"/>
        <v>0</v>
      </c>
      <c r="Y24" s="62">
        <f t="shared" si="2"/>
        <v>0</v>
      </c>
      <c r="Z24" s="62">
        <f t="shared" si="2"/>
        <v>0</v>
      </c>
      <c r="AA24" s="62">
        <f t="shared" si="2"/>
        <v>0</v>
      </c>
      <c r="AB24" s="14"/>
      <c r="AC24" s="19"/>
      <c r="AD24" s="20"/>
      <c r="AE24" s="21"/>
      <c r="AF24" s="22"/>
      <c r="AG24" s="77">
        <f>E24+AA24</f>
        <v>0</v>
      </c>
      <c r="AH24" s="77" t="e">
        <f>E24/(E22/12)</f>
        <v>#DIV/0!</v>
      </c>
      <c r="AI24" s="77"/>
    </row>
    <row r="25" spans="1:35" x14ac:dyDescent="0.25">
      <c r="A25" s="66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70"/>
      <c r="AC25" s="70"/>
      <c r="AD25" s="70"/>
      <c r="AE25" s="70"/>
      <c r="AF25" s="70"/>
      <c r="AG25" s="66"/>
      <c r="AH25" s="66"/>
      <c r="AI25" s="66"/>
    </row>
    <row r="26" spans="1:35" ht="27" customHeight="1" x14ac:dyDescent="0.25">
      <c r="A26" s="167" t="s">
        <v>59</v>
      </c>
      <c r="B26" s="167"/>
      <c r="C26" s="167"/>
      <c r="D26" s="167"/>
      <c r="E26" s="167"/>
      <c r="F26" s="167"/>
      <c r="G26" s="167"/>
      <c r="H26" s="167"/>
      <c r="I26" s="167"/>
      <c r="J26" s="167"/>
      <c r="K26" s="167"/>
      <c r="L26" s="167"/>
      <c r="M26" s="167"/>
      <c r="N26" s="167"/>
      <c r="O26" s="167"/>
      <c r="P26" s="167"/>
      <c r="Q26" s="167"/>
      <c r="R26" s="167"/>
      <c r="S26" s="167"/>
      <c r="T26" s="167"/>
      <c r="U26" s="167"/>
      <c r="V26" s="167"/>
      <c r="W26" s="167"/>
      <c r="X26" s="167"/>
      <c r="Y26" s="167"/>
      <c r="Z26" s="167"/>
      <c r="AA26" s="167"/>
      <c r="AB26" s="167"/>
      <c r="AC26" s="167"/>
      <c r="AD26" s="167"/>
      <c r="AE26" s="167"/>
      <c r="AF26" s="167"/>
      <c r="AG26" s="167"/>
      <c r="AH26" s="167"/>
      <c r="AI26" s="167"/>
    </row>
    <row r="27" spans="1:35" s="64" customFormat="1" x14ac:dyDescent="0.25">
      <c r="A27" s="57" t="s">
        <v>33</v>
      </c>
      <c r="B27" s="58"/>
      <c r="C27" s="58"/>
      <c r="D27" s="58"/>
      <c r="E27" s="59">
        <f>F27+G27+H27+I27+J27+K27+L27+M27+N27+O27+P27+Q27+R27+S27+T27+U27+V27+W27+X27+Y27+Z27</f>
        <v>0</v>
      </c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14" t="e">
        <f>AA27/E27*100</f>
        <v>#DIV/0!</v>
      </c>
      <c r="AC27" s="19" t="e">
        <f>E27/D27/12*1000</f>
        <v>#DIV/0!</v>
      </c>
      <c r="AD27" s="20" t="e">
        <f>F27/D27/12*1000</f>
        <v>#DIV/0!</v>
      </c>
      <c r="AE27" s="21">
        <f>S27+Z27+Y27</f>
        <v>0</v>
      </c>
      <c r="AF27" s="22" t="e">
        <f>AE27/D27*1000/12</f>
        <v>#DIV/0!</v>
      </c>
      <c r="AG27" s="77">
        <f>E27+AA27</f>
        <v>0</v>
      </c>
      <c r="AH27" s="77">
        <f>E27/12</f>
        <v>0</v>
      </c>
      <c r="AI27" s="77"/>
    </row>
    <row r="28" spans="1:35" s="64" customFormat="1" x14ac:dyDescent="0.25">
      <c r="A28" s="57" t="s">
        <v>34</v>
      </c>
      <c r="B28" s="58"/>
      <c r="C28" s="58"/>
      <c r="D28" s="58"/>
      <c r="E28" s="59">
        <f>F28+G28+H28+I28+J28+K28+L28+M28+N28+O28+P28+Q28+R28+S28+T28+U28+V28+W28+X28+Y28+Z28</f>
        <v>0</v>
      </c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14" t="e">
        <f>AA28/E28*100</f>
        <v>#DIV/0!</v>
      </c>
      <c r="AC28" s="19" t="e">
        <f>E28/D28/12*1000</f>
        <v>#DIV/0!</v>
      </c>
      <c r="AD28" s="20" t="e">
        <f>F28/D28/12*1000</f>
        <v>#DIV/0!</v>
      </c>
      <c r="AE28" s="21">
        <f>S28+Z28+Y28</f>
        <v>0</v>
      </c>
      <c r="AF28" s="22" t="e">
        <f>AE28/D28*1000/12</f>
        <v>#DIV/0!</v>
      </c>
      <c r="AG28" s="77">
        <f>E28+AA28</f>
        <v>0</v>
      </c>
      <c r="AH28" s="77">
        <f>E28/12</f>
        <v>0</v>
      </c>
      <c r="AI28" s="77"/>
    </row>
    <row r="29" spans="1:35" s="64" customFormat="1" x14ac:dyDescent="0.25">
      <c r="A29" s="61" t="s">
        <v>35</v>
      </c>
      <c r="B29" s="15" t="s">
        <v>41</v>
      </c>
      <c r="C29" s="15" t="s">
        <v>41</v>
      </c>
      <c r="D29" s="15" t="s">
        <v>41</v>
      </c>
      <c r="E29" s="62">
        <f>F29+G29+H29+I29+J29+K29+L29+M29+N29+O29+P29+Q29+R29+S29+T29+U29+V29+W29+X29+Y29+Z29</f>
        <v>0</v>
      </c>
      <c r="F29" s="62">
        <f t="shared" ref="F29:AA29" si="3">F27-F28</f>
        <v>0</v>
      </c>
      <c r="G29" s="62">
        <f t="shared" si="3"/>
        <v>0</v>
      </c>
      <c r="H29" s="62">
        <f t="shared" si="3"/>
        <v>0</v>
      </c>
      <c r="I29" s="62">
        <f t="shared" si="3"/>
        <v>0</v>
      </c>
      <c r="J29" s="62">
        <f t="shared" si="3"/>
        <v>0</v>
      </c>
      <c r="K29" s="62">
        <f t="shared" si="3"/>
        <v>0</v>
      </c>
      <c r="L29" s="62">
        <f t="shared" si="3"/>
        <v>0</v>
      </c>
      <c r="M29" s="62">
        <f t="shared" si="3"/>
        <v>0</v>
      </c>
      <c r="N29" s="62">
        <f t="shared" si="3"/>
        <v>0</v>
      </c>
      <c r="O29" s="62">
        <f t="shared" si="3"/>
        <v>0</v>
      </c>
      <c r="P29" s="62">
        <f t="shared" si="3"/>
        <v>0</v>
      </c>
      <c r="Q29" s="62">
        <f t="shared" si="3"/>
        <v>0</v>
      </c>
      <c r="R29" s="62">
        <f t="shared" si="3"/>
        <v>0</v>
      </c>
      <c r="S29" s="62">
        <f t="shared" si="3"/>
        <v>0</v>
      </c>
      <c r="T29" s="62">
        <f t="shared" si="3"/>
        <v>0</v>
      </c>
      <c r="U29" s="62">
        <f t="shared" si="3"/>
        <v>0</v>
      </c>
      <c r="V29" s="62">
        <f t="shared" si="3"/>
        <v>0</v>
      </c>
      <c r="W29" s="62">
        <f t="shared" si="3"/>
        <v>0</v>
      </c>
      <c r="X29" s="62">
        <f t="shared" si="3"/>
        <v>0</v>
      </c>
      <c r="Y29" s="62">
        <f t="shared" si="3"/>
        <v>0</v>
      </c>
      <c r="Z29" s="62">
        <f t="shared" si="3"/>
        <v>0</v>
      </c>
      <c r="AA29" s="62">
        <f t="shared" si="3"/>
        <v>0</v>
      </c>
      <c r="AB29" s="14"/>
      <c r="AC29" s="19"/>
      <c r="AD29" s="20"/>
      <c r="AE29" s="21"/>
      <c r="AF29" s="22"/>
      <c r="AG29" s="77">
        <f>E29+AA29</f>
        <v>0</v>
      </c>
      <c r="AH29" s="77" t="e">
        <f>E29/(E27/12)</f>
        <v>#DIV/0!</v>
      </c>
      <c r="AI29" s="77"/>
    </row>
    <row r="30" spans="1:35" customFormat="1" x14ac:dyDescent="0.25">
      <c r="A30" s="78"/>
      <c r="B30" s="16"/>
      <c r="C30" s="16"/>
      <c r="D30" s="16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12"/>
      <c r="AC30" s="79"/>
      <c r="AD30" s="80"/>
      <c r="AE30" s="81"/>
      <c r="AF30" s="82"/>
      <c r="AG30" s="83"/>
      <c r="AH30" s="83"/>
      <c r="AI30" s="83"/>
    </row>
    <row r="31" spans="1:35" ht="24.75" customHeight="1" x14ac:dyDescent="0.25">
      <c r="A31" s="167" t="s">
        <v>59</v>
      </c>
      <c r="B31" s="167"/>
      <c r="C31" s="167"/>
      <c r="D31" s="167"/>
      <c r="E31" s="167"/>
      <c r="F31" s="167"/>
      <c r="G31" s="167"/>
      <c r="H31" s="167"/>
      <c r="I31" s="167"/>
      <c r="J31" s="167"/>
      <c r="K31" s="167"/>
      <c r="L31" s="167"/>
      <c r="M31" s="167"/>
      <c r="N31" s="167"/>
      <c r="O31" s="167"/>
      <c r="P31" s="167"/>
      <c r="Q31" s="167"/>
      <c r="R31" s="167"/>
      <c r="S31" s="167"/>
      <c r="T31" s="167"/>
      <c r="U31" s="167"/>
      <c r="V31" s="167"/>
      <c r="W31" s="167"/>
      <c r="X31" s="167"/>
      <c r="Y31" s="167"/>
      <c r="Z31" s="167"/>
      <c r="AA31" s="167"/>
      <c r="AB31" s="167"/>
      <c r="AC31" s="167"/>
      <c r="AD31" s="167"/>
      <c r="AE31" s="167"/>
      <c r="AF31" s="167"/>
      <c r="AG31" s="167"/>
      <c r="AH31" s="167"/>
      <c r="AI31" s="167"/>
    </row>
    <row r="32" spans="1:35" s="64" customFormat="1" x14ac:dyDescent="0.25">
      <c r="A32" s="57" t="s">
        <v>33</v>
      </c>
      <c r="B32" s="58"/>
      <c r="C32" s="58"/>
      <c r="D32" s="58"/>
      <c r="E32" s="59">
        <f>F32+G32+H32+I32+J32+K32+L32+M32+N32+O32+P32+Q32+R32+S32+T32+U32+V32+W32+X32+Y32+Z32</f>
        <v>0</v>
      </c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14" t="e">
        <f>AA32/E32*100</f>
        <v>#DIV/0!</v>
      </c>
      <c r="AC32" s="19" t="e">
        <f>E32/D32/12*1000</f>
        <v>#DIV/0!</v>
      </c>
      <c r="AD32" s="20" t="e">
        <f>F32/D32/12*1000</f>
        <v>#DIV/0!</v>
      </c>
      <c r="AE32" s="21">
        <f>S32+Z32+Y32</f>
        <v>0</v>
      </c>
      <c r="AF32" s="22" t="e">
        <f>AE32/D32*1000/12</f>
        <v>#DIV/0!</v>
      </c>
      <c r="AG32" s="77">
        <f>E32+AA32</f>
        <v>0</v>
      </c>
      <c r="AH32" s="77">
        <f>E32/12</f>
        <v>0</v>
      </c>
      <c r="AI32" s="77"/>
    </row>
    <row r="33" spans="1:35" s="64" customFormat="1" x14ac:dyDescent="0.25">
      <c r="A33" s="57" t="s">
        <v>34</v>
      </c>
      <c r="B33" s="58"/>
      <c r="C33" s="58"/>
      <c r="D33" s="58"/>
      <c r="E33" s="59">
        <f>F33+G33+H33+I33+J33+K33+L33+M33+N33+O33+P33+Q33+R33+S33+T33+U33+V33+W33+X33+Y33+Z33</f>
        <v>0</v>
      </c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14" t="e">
        <f>AA33/E33*100</f>
        <v>#DIV/0!</v>
      </c>
      <c r="AC33" s="19" t="e">
        <f>E33/D33/12*1000</f>
        <v>#DIV/0!</v>
      </c>
      <c r="AD33" s="20" t="e">
        <f>F33/D33/12*1000</f>
        <v>#DIV/0!</v>
      </c>
      <c r="AE33" s="21">
        <f>S33+Z33+Y33</f>
        <v>0</v>
      </c>
      <c r="AF33" s="22" t="e">
        <f>AE33/D33*1000/12</f>
        <v>#DIV/0!</v>
      </c>
      <c r="AG33" s="77">
        <f>E33+AA33</f>
        <v>0</v>
      </c>
      <c r="AH33" s="77">
        <f>E33/12</f>
        <v>0</v>
      </c>
      <c r="AI33" s="77"/>
    </row>
    <row r="34" spans="1:35" s="64" customFormat="1" x14ac:dyDescent="0.25">
      <c r="A34" s="61" t="s">
        <v>35</v>
      </c>
      <c r="B34" s="15" t="s">
        <v>41</v>
      </c>
      <c r="C34" s="15" t="s">
        <v>41</v>
      </c>
      <c r="D34" s="15" t="s">
        <v>41</v>
      </c>
      <c r="E34" s="62">
        <f>F34+G34+H34+I34+J34+K34+L34+M34+N34+O34+P34+Q34+R34+S34+T34+U34+V34+W34+X34+Y34+Z34</f>
        <v>0</v>
      </c>
      <c r="F34" s="62">
        <f t="shared" ref="F34:AA34" si="4">F32-F33</f>
        <v>0</v>
      </c>
      <c r="G34" s="62">
        <f t="shared" si="4"/>
        <v>0</v>
      </c>
      <c r="H34" s="62">
        <f t="shared" si="4"/>
        <v>0</v>
      </c>
      <c r="I34" s="62">
        <f t="shared" si="4"/>
        <v>0</v>
      </c>
      <c r="J34" s="62">
        <f t="shared" si="4"/>
        <v>0</v>
      </c>
      <c r="K34" s="62">
        <f t="shared" si="4"/>
        <v>0</v>
      </c>
      <c r="L34" s="62">
        <f t="shared" si="4"/>
        <v>0</v>
      </c>
      <c r="M34" s="62">
        <f t="shared" si="4"/>
        <v>0</v>
      </c>
      <c r="N34" s="62">
        <f t="shared" si="4"/>
        <v>0</v>
      </c>
      <c r="O34" s="62">
        <f t="shared" si="4"/>
        <v>0</v>
      </c>
      <c r="P34" s="62">
        <f t="shared" si="4"/>
        <v>0</v>
      </c>
      <c r="Q34" s="62">
        <f t="shared" si="4"/>
        <v>0</v>
      </c>
      <c r="R34" s="62">
        <f t="shared" si="4"/>
        <v>0</v>
      </c>
      <c r="S34" s="62">
        <f t="shared" si="4"/>
        <v>0</v>
      </c>
      <c r="T34" s="62">
        <f t="shared" si="4"/>
        <v>0</v>
      </c>
      <c r="U34" s="62">
        <f t="shared" si="4"/>
        <v>0</v>
      </c>
      <c r="V34" s="62">
        <f t="shared" si="4"/>
        <v>0</v>
      </c>
      <c r="W34" s="62">
        <f t="shared" si="4"/>
        <v>0</v>
      </c>
      <c r="X34" s="62">
        <f t="shared" si="4"/>
        <v>0</v>
      </c>
      <c r="Y34" s="62">
        <f t="shared" si="4"/>
        <v>0</v>
      </c>
      <c r="Z34" s="62">
        <f t="shared" si="4"/>
        <v>0</v>
      </c>
      <c r="AA34" s="62">
        <f t="shared" si="4"/>
        <v>0</v>
      </c>
      <c r="AB34" s="14"/>
      <c r="AC34" s="19"/>
      <c r="AD34" s="20"/>
      <c r="AE34" s="21"/>
      <c r="AF34" s="22"/>
      <c r="AG34" s="77">
        <f>E34+AA34</f>
        <v>0</v>
      </c>
      <c r="AH34" s="77" t="e">
        <f>E34/(E32/12)</f>
        <v>#DIV/0!</v>
      </c>
      <c r="AI34" s="77"/>
    </row>
    <row r="35" spans="1:35" x14ac:dyDescent="0.25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70"/>
      <c r="AC35" s="70"/>
      <c r="AD35" s="70"/>
      <c r="AE35" s="70"/>
      <c r="AF35" s="70"/>
      <c r="AG35" s="66"/>
      <c r="AH35" s="66"/>
      <c r="AI35" s="66"/>
    </row>
    <row r="36" spans="1:35" ht="20.25" x14ac:dyDescent="0.25">
      <c r="A36" s="164" t="s">
        <v>76</v>
      </c>
      <c r="B36" s="164"/>
      <c r="C36" s="164"/>
      <c r="D36" s="164"/>
      <c r="E36" s="164"/>
      <c r="F36" s="164"/>
      <c r="G36" s="164"/>
      <c r="H36" s="164"/>
      <c r="I36" s="164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64"/>
      <c r="Z36" s="164"/>
      <c r="AA36" s="164"/>
      <c r="AB36" s="164"/>
      <c r="AC36" s="164"/>
      <c r="AD36" s="164"/>
      <c r="AE36" s="164"/>
      <c r="AF36" s="164"/>
      <c r="AG36" s="164"/>
      <c r="AH36" s="164"/>
      <c r="AI36" s="164"/>
    </row>
    <row r="37" spans="1:35" ht="18.75" x14ac:dyDescent="0.25">
      <c r="A37" s="165" t="s">
        <v>64</v>
      </c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  <c r="AC37" s="165"/>
      <c r="AD37" s="165"/>
      <c r="AE37" s="165"/>
      <c r="AF37" s="165"/>
      <c r="AG37" s="165"/>
      <c r="AH37" s="165"/>
      <c r="AI37" s="165"/>
    </row>
    <row r="38" spans="1:35" ht="15.75" x14ac:dyDescent="0.25">
      <c r="A38" s="71" t="s">
        <v>33</v>
      </c>
      <c r="B38" s="33">
        <f t="shared" ref="B38:D39" si="5">B11+B17+B22+B27+B32</f>
        <v>31.25</v>
      </c>
      <c r="C38" s="33">
        <f t="shared" si="5"/>
        <v>28.55</v>
      </c>
      <c r="D38" s="33">
        <f t="shared" si="5"/>
        <v>31.25</v>
      </c>
      <c r="E38" s="31">
        <f>F38+G38+H38+I38+J38+K38+L38+M38+N38+O38+P38+Q38+R38+S38+T38+U38+V38+W38+X38+Y38+Z38</f>
        <v>2695.7999999999997</v>
      </c>
      <c r="F38" s="73">
        <f>F11+F17+F22+F27+F32</f>
        <v>1564.8</v>
      </c>
      <c r="G38" s="73">
        <f t="shared" ref="G38:AA38" si="6">G11+G17+G22+G27+G32</f>
        <v>172.2</v>
      </c>
      <c r="H38" s="73">
        <f t="shared" si="6"/>
        <v>0</v>
      </c>
      <c r="I38" s="73">
        <f t="shared" si="6"/>
        <v>22.2</v>
      </c>
      <c r="J38" s="73">
        <f t="shared" si="6"/>
        <v>0</v>
      </c>
      <c r="K38" s="73">
        <f t="shared" si="6"/>
        <v>0</v>
      </c>
      <c r="L38" s="73">
        <f t="shared" si="6"/>
        <v>0</v>
      </c>
      <c r="M38" s="73">
        <f>M11+M17+M22+M27+M32</f>
        <v>421.9</v>
      </c>
      <c r="N38" s="73">
        <f t="shared" si="6"/>
        <v>16.8</v>
      </c>
      <c r="O38" s="73">
        <f t="shared" si="6"/>
        <v>0</v>
      </c>
      <c r="P38" s="73">
        <f t="shared" si="6"/>
        <v>0</v>
      </c>
      <c r="Q38" s="73">
        <f t="shared" si="6"/>
        <v>0</v>
      </c>
      <c r="R38" s="73">
        <f t="shared" si="6"/>
        <v>0</v>
      </c>
      <c r="S38" s="73">
        <f t="shared" si="6"/>
        <v>139.69999999999999</v>
      </c>
      <c r="T38" s="73">
        <f t="shared" si="6"/>
        <v>0</v>
      </c>
      <c r="U38" s="73">
        <f t="shared" si="6"/>
        <v>0</v>
      </c>
      <c r="V38" s="73">
        <f t="shared" si="6"/>
        <v>171.6</v>
      </c>
      <c r="W38" s="73">
        <f t="shared" si="6"/>
        <v>0</v>
      </c>
      <c r="X38" s="73">
        <f t="shared" si="6"/>
        <v>0</v>
      </c>
      <c r="Y38" s="73">
        <f t="shared" si="6"/>
        <v>0</v>
      </c>
      <c r="Z38" s="73">
        <f t="shared" si="6"/>
        <v>186.6</v>
      </c>
      <c r="AA38" s="73">
        <f t="shared" si="6"/>
        <v>595.20000000000005</v>
      </c>
      <c r="AB38" s="12">
        <f>AA38/E38*100</f>
        <v>22.078789227687519</v>
      </c>
      <c r="AC38" s="39">
        <f>E38/D38/12*1000</f>
        <v>7188.7999999999993</v>
      </c>
      <c r="AD38" s="40">
        <f>F38/D38/12*1000</f>
        <v>4172.7999999999993</v>
      </c>
      <c r="AE38" s="41">
        <f>S38+Z38+Y38</f>
        <v>326.29999999999995</v>
      </c>
      <c r="AF38" s="42">
        <f>AE38/D38*1000/12</f>
        <v>870.13333333333321</v>
      </c>
      <c r="AG38" s="46">
        <f>E38+AA38</f>
        <v>3291</v>
      </c>
      <c r="AH38" s="47">
        <f>E38/12</f>
        <v>224.64999999999998</v>
      </c>
      <c r="AI38" s="77"/>
    </row>
    <row r="39" spans="1:35" ht="15.75" x14ac:dyDescent="0.25">
      <c r="A39" s="71" t="s">
        <v>34</v>
      </c>
      <c r="B39" s="33">
        <f t="shared" si="5"/>
        <v>31.25</v>
      </c>
      <c r="C39" s="33">
        <f t="shared" si="5"/>
        <v>28.55</v>
      </c>
      <c r="D39" s="33">
        <f t="shared" si="5"/>
        <v>31.25</v>
      </c>
      <c r="E39" s="31">
        <f>F39+G39+H39+I39+J39+K39+L39+M39+N39+O39+P39+Q39+R39+S39+T39+U39+V39+W39+X39+Y39+Z39</f>
        <v>2695.7999999999997</v>
      </c>
      <c r="F39" s="73">
        <f>F12+F18+F23+F28+F33</f>
        <v>1564.8</v>
      </c>
      <c r="G39" s="73">
        <f t="shared" ref="G39:AA39" si="7">G12+G18+G23+G28+G33</f>
        <v>172.2</v>
      </c>
      <c r="H39" s="73">
        <f t="shared" si="7"/>
        <v>0</v>
      </c>
      <c r="I39" s="73">
        <f t="shared" si="7"/>
        <v>22.2</v>
      </c>
      <c r="J39" s="73">
        <f t="shared" si="7"/>
        <v>0</v>
      </c>
      <c r="K39" s="73">
        <f t="shared" si="7"/>
        <v>0</v>
      </c>
      <c r="L39" s="73">
        <f t="shared" si="7"/>
        <v>0</v>
      </c>
      <c r="M39" s="73">
        <f t="shared" si="7"/>
        <v>421.9</v>
      </c>
      <c r="N39" s="73">
        <f t="shared" si="7"/>
        <v>16.8</v>
      </c>
      <c r="O39" s="73">
        <f t="shared" si="7"/>
        <v>0</v>
      </c>
      <c r="P39" s="73">
        <f t="shared" si="7"/>
        <v>0</v>
      </c>
      <c r="Q39" s="73">
        <f t="shared" si="7"/>
        <v>0</v>
      </c>
      <c r="R39" s="73">
        <f t="shared" si="7"/>
        <v>0</v>
      </c>
      <c r="S39" s="73">
        <f t="shared" si="7"/>
        <v>139.69999999999999</v>
      </c>
      <c r="T39" s="73">
        <f t="shared" si="7"/>
        <v>0</v>
      </c>
      <c r="U39" s="73">
        <f t="shared" si="7"/>
        <v>0</v>
      </c>
      <c r="V39" s="73">
        <f t="shared" si="7"/>
        <v>171.6</v>
      </c>
      <c r="W39" s="73">
        <f t="shared" si="7"/>
        <v>0</v>
      </c>
      <c r="X39" s="73">
        <f t="shared" si="7"/>
        <v>0</v>
      </c>
      <c r="Y39" s="73">
        <f t="shared" si="7"/>
        <v>0</v>
      </c>
      <c r="Z39" s="73">
        <f t="shared" si="7"/>
        <v>186.6</v>
      </c>
      <c r="AA39" s="73">
        <f t="shared" si="7"/>
        <v>595.20000000000005</v>
      </c>
      <c r="AB39" s="12">
        <f>AA39/E39*100</f>
        <v>22.078789227687519</v>
      </c>
      <c r="AC39" s="39">
        <f>E39/D39/12*1000</f>
        <v>7188.7999999999993</v>
      </c>
      <c r="AD39" s="40">
        <f>F39/D39/12*1000</f>
        <v>4172.7999999999993</v>
      </c>
      <c r="AE39" s="41">
        <f>S39+Z39+Y39</f>
        <v>326.29999999999995</v>
      </c>
      <c r="AF39" s="42">
        <f>AE39/D39*1000/12</f>
        <v>870.13333333333321</v>
      </c>
      <c r="AG39" s="46">
        <f>E39+AA39</f>
        <v>3291</v>
      </c>
      <c r="AH39" s="47">
        <f>E39/12</f>
        <v>224.64999999999998</v>
      </c>
      <c r="AI39" s="77"/>
    </row>
    <row r="40" spans="1:35" ht="15.75" x14ac:dyDescent="0.25">
      <c r="A40" s="72" t="s">
        <v>35</v>
      </c>
      <c r="B40" s="16" t="s">
        <v>41</v>
      </c>
      <c r="C40" s="16" t="s">
        <v>41</v>
      </c>
      <c r="D40" s="16" t="s">
        <v>41</v>
      </c>
      <c r="E40" s="32">
        <f>F40+G40+H40+I40+J40+K40+L40+M40+N40+O40+P40+Q40+R40+S40+T40+U40+V40+W40+X40+Y40+Z40</f>
        <v>0</v>
      </c>
      <c r="F40" s="32">
        <f>F38-F39</f>
        <v>0</v>
      </c>
      <c r="G40" s="32">
        <f t="shared" ref="G40:AA40" si="8">G38-G39</f>
        <v>0</v>
      </c>
      <c r="H40" s="32">
        <f t="shared" si="8"/>
        <v>0</v>
      </c>
      <c r="I40" s="32">
        <f t="shared" si="8"/>
        <v>0</v>
      </c>
      <c r="J40" s="32">
        <f t="shared" si="8"/>
        <v>0</v>
      </c>
      <c r="K40" s="32">
        <f t="shared" si="8"/>
        <v>0</v>
      </c>
      <c r="L40" s="32">
        <f t="shared" si="8"/>
        <v>0</v>
      </c>
      <c r="M40" s="32">
        <f t="shared" si="8"/>
        <v>0</v>
      </c>
      <c r="N40" s="32">
        <f t="shared" si="8"/>
        <v>0</v>
      </c>
      <c r="O40" s="32">
        <f t="shared" si="8"/>
        <v>0</v>
      </c>
      <c r="P40" s="32">
        <f t="shared" si="8"/>
        <v>0</v>
      </c>
      <c r="Q40" s="32">
        <f t="shared" si="8"/>
        <v>0</v>
      </c>
      <c r="R40" s="32">
        <f t="shared" si="8"/>
        <v>0</v>
      </c>
      <c r="S40" s="32">
        <f t="shared" si="8"/>
        <v>0</v>
      </c>
      <c r="T40" s="32">
        <f t="shared" si="8"/>
        <v>0</v>
      </c>
      <c r="U40" s="32">
        <f t="shared" si="8"/>
        <v>0</v>
      </c>
      <c r="V40" s="32">
        <f t="shared" si="8"/>
        <v>0</v>
      </c>
      <c r="W40" s="32">
        <f t="shared" si="8"/>
        <v>0</v>
      </c>
      <c r="X40" s="32">
        <f t="shared" si="8"/>
        <v>0</v>
      </c>
      <c r="Y40" s="32">
        <f t="shared" si="8"/>
        <v>0</v>
      </c>
      <c r="Z40" s="32">
        <f t="shared" si="8"/>
        <v>0</v>
      </c>
      <c r="AA40" s="32">
        <f t="shared" si="8"/>
        <v>0</v>
      </c>
      <c r="AB40" s="12" t="e">
        <f>AA40/E40*100</f>
        <v>#DIV/0!</v>
      </c>
      <c r="AC40" s="65" t="s">
        <v>41</v>
      </c>
      <c r="AD40" s="65" t="s">
        <v>41</v>
      </c>
      <c r="AE40" s="41">
        <f>S40+Z40+Y40</f>
        <v>0</v>
      </c>
      <c r="AF40" s="65" t="s">
        <v>41</v>
      </c>
      <c r="AG40" s="46">
        <f>E40+AA40</f>
        <v>0</v>
      </c>
      <c r="AH40" s="46">
        <f>E40/(E38/12)</f>
        <v>0</v>
      </c>
      <c r="AI40" s="47"/>
    </row>
    <row r="43" spans="1:35" ht="50.25" customHeight="1" x14ac:dyDescent="0.25">
      <c r="I43" s="175" t="s">
        <v>90</v>
      </c>
      <c r="J43" s="175"/>
      <c r="K43" s="175"/>
      <c r="L43" s="175"/>
      <c r="P43" s="174" t="s">
        <v>83</v>
      </c>
      <c r="Q43" s="174"/>
      <c r="R43" s="174"/>
    </row>
    <row r="44" spans="1:35" ht="23.25" x14ac:dyDescent="0.25">
      <c r="I44" s="75"/>
      <c r="J44" s="75"/>
      <c r="K44" s="75"/>
      <c r="R44" s="75"/>
    </row>
    <row r="46" spans="1:35" ht="15.75" x14ac:dyDescent="0.25">
      <c r="A46" s="124" t="s">
        <v>62</v>
      </c>
    </row>
    <row r="47" spans="1:35" x14ac:dyDescent="0.25">
      <c r="A47" s="36" t="s">
        <v>82</v>
      </c>
    </row>
    <row r="48" spans="1:35" x14ac:dyDescent="0.25">
      <c r="A48" s="36" t="s">
        <v>85</v>
      </c>
    </row>
  </sheetData>
  <customSheetViews>
    <customSheetView guid="{3B67A821-D306-4E40-8A8A-23950E31AB9F}" scale="80" showPageBreaks="1" fitToPage="1" topLeftCell="D4">
      <selection activeCell="A45" sqref="A45:XFD45"/>
      <pageMargins left="0.23622047244094491" right="0.23622047244094491" top="0.74803149606299213" bottom="0.74803149606299213" header="0.31496062992125984" footer="0.31496062992125984"/>
      <printOptions horizontalCentered="1"/>
      <pageSetup paperSize="9" scale="40" orientation="landscape" r:id="rId1"/>
    </customSheetView>
    <customSheetView guid="{B2CB4823-132C-4232-B897-2C173C48A258}" scale="80" showPageBreaks="1" fitToPage="1" topLeftCell="A7">
      <selection activeCell="L35" sqref="L35"/>
      <pageMargins left="0.23622047244094491" right="0.23622047244094491" top="0.74803149606299213" bottom="0.74803149606299213" header="0.31496062992125984" footer="0.31496062992125984"/>
      <printOptions horizontalCentered="1"/>
      <pageSetup paperSize="9" scale="40" orientation="landscape" r:id="rId2"/>
    </customSheetView>
    <customSheetView guid="{9FFF89C1-E3C1-47B1-8284-C4D61E3F2F60}" scale="80" showPageBreaks="1" fitToPage="1" topLeftCell="D4">
      <selection activeCell="A45" sqref="A45:XFD45"/>
      <pageMargins left="0.23622047244094491" right="0.23622047244094491" top="0.74803149606299213" bottom="0.74803149606299213" header="0.31496062992125984" footer="0.31496062992125984"/>
      <printOptions horizontalCentered="1"/>
      <pageSetup paperSize="9" scale="40" orientation="landscape" r:id="rId3"/>
    </customSheetView>
    <customSheetView guid="{9D243A70-E174-4CB9-9ABA-19D0FC943E5F}" scale="80" showPageBreaks="1" fitToPage="1" topLeftCell="M10">
      <selection activeCell="V11" sqref="V11"/>
      <pageMargins left="0.23622047244094491" right="0.23622047244094491" top="0.74803149606299213" bottom="0.74803149606299213" header="0.31496062992125984" footer="0.31496062992125984"/>
      <printOptions horizontalCentered="1"/>
      <pageSetup paperSize="9" scale="40" orientation="landscape" r:id="rId4"/>
    </customSheetView>
  </customSheetViews>
  <mergeCells count="53">
    <mergeCell ref="A10:AI10"/>
    <mergeCell ref="AB7:AB8"/>
    <mergeCell ref="V7:V8"/>
    <mergeCell ref="AI4:AI8"/>
    <mergeCell ref="P43:R43"/>
    <mergeCell ref="I43:L43"/>
    <mergeCell ref="AG4:AG8"/>
    <mergeCell ref="Z7:Z8"/>
    <mergeCell ref="AA7:AA8"/>
    <mergeCell ref="T6:T8"/>
    <mergeCell ref="U6:U8"/>
    <mergeCell ref="AA4:AB6"/>
    <mergeCell ref="N6:N8"/>
    <mergeCell ref="O6:O8"/>
    <mergeCell ref="P6:P8"/>
    <mergeCell ref="Q6:Q8"/>
    <mergeCell ref="C6:C8"/>
    <mergeCell ref="M5:M8"/>
    <mergeCell ref="N5:U5"/>
    <mergeCell ref="W7:W8"/>
    <mergeCell ref="L7:L8"/>
    <mergeCell ref="S6:S8"/>
    <mergeCell ref="I7:I8"/>
    <mergeCell ref="J7:J8"/>
    <mergeCell ref="K7:K8"/>
    <mergeCell ref="Y7:Y8"/>
    <mergeCell ref="E4:E8"/>
    <mergeCell ref="F4:Z4"/>
    <mergeCell ref="R6:R8"/>
    <mergeCell ref="X7:X8"/>
    <mergeCell ref="A36:AI36"/>
    <mergeCell ref="A37:AI37"/>
    <mergeCell ref="A15:AI15"/>
    <mergeCell ref="A16:AI16"/>
    <mergeCell ref="A26:AI26"/>
    <mergeCell ref="A31:AI31"/>
    <mergeCell ref="A21:AI21"/>
    <mergeCell ref="B2:AF2"/>
    <mergeCell ref="AD4:AD8"/>
    <mergeCell ref="AE4:AE8"/>
    <mergeCell ref="AH4:AH8"/>
    <mergeCell ref="A4:A8"/>
    <mergeCell ref="B4:D4"/>
    <mergeCell ref="AC4:AC8"/>
    <mergeCell ref="AF4:AF8"/>
    <mergeCell ref="D5:D8"/>
    <mergeCell ref="F5:F8"/>
    <mergeCell ref="G5:G8"/>
    <mergeCell ref="H5:H8"/>
    <mergeCell ref="I5:L6"/>
    <mergeCell ref="V5:X6"/>
    <mergeCell ref="Y5:Z6"/>
    <mergeCell ref="B6:B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landscape" r:id="rId5"/>
  <legacyDrawing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AF25"/>
  <sheetViews>
    <sheetView zoomScale="80" zoomScaleNormal="80" workbookViewId="0">
      <selection activeCell="P24" sqref="P24"/>
    </sheetView>
  </sheetViews>
  <sheetFormatPr defaultRowHeight="15" x14ac:dyDescent="0.25"/>
  <cols>
    <col min="1" max="1" width="16.85546875" style="36" customWidth="1"/>
    <col min="2" max="4" width="7.28515625" style="36" customWidth="1"/>
    <col min="5" max="5" width="9.42578125" style="36" customWidth="1"/>
    <col min="6" max="6" width="13" style="36" customWidth="1"/>
    <col min="7" max="8" width="9.140625" style="36"/>
    <col min="9" max="9" width="11.140625" style="36" customWidth="1"/>
    <col min="10" max="10" width="14" style="36" customWidth="1"/>
    <col min="11" max="11" width="11" style="36" customWidth="1"/>
    <col min="12" max="12" width="10.7109375" style="36" customWidth="1"/>
    <col min="13" max="13" width="12" style="36" customWidth="1"/>
    <col min="14" max="16" width="7.140625" style="36" customWidth="1"/>
    <col min="17" max="17" width="10.42578125" style="36" customWidth="1"/>
    <col min="18" max="18" width="12.42578125" style="36" customWidth="1"/>
    <col min="19" max="20" width="8.28515625" style="36" customWidth="1"/>
    <col min="21" max="25" width="9.140625" style="36"/>
    <col min="26" max="26" width="7.42578125" style="36" customWidth="1"/>
    <col min="27" max="27" width="5.28515625" style="36" bestFit="1" customWidth="1"/>
    <col min="28" max="28" width="9" style="35" bestFit="1" customWidth="1"/>
    <col min="29" max="32" width="9.140625" style="35"/>
    <col min="33" max="16384" width="9.140625" style="36"/>
  </cols>
  <sheetData>
    <row r="1" spans="1:32" ht="16.5" x14ac:dyDescent="0.25">
      <c r="A1" s="2"/>
      <c r="B1" s="1"/>
      <c r="C1" s="1"/>
      <c r="D1" s="1"/>
      <c r="E1" s="1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2" ht="39.75" customHeight="1" x14ac:dyDescent="0.25">
      <c r="A2" s="3"/>
      <c r="B2" s="157" t="s">
        <v>78</v>
      </c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</row>
    <row r="3" spans="1:32" ht="18.75" x14ac:dyDescent="0.25">
      <c r="A3" s="4"/>
      <c r="B3" s="1"/>
      <c r="C3" s="1"/>
      <c r="D3" s="3"/>
      <c r="E3" s="1"/>
      <c r="F3" s="3"/>
      <c r="G3" s="3"/>
      <c r="H3" s="3"/>
      <c r="I3" s="3"/>
      <c r="J3" s="3"/>
      <c r="K3" s="3"/>
      <c r="L3" s="3"/>
      <c r="M3" s="34" t="s">
        <v>0</v>
      </c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spans="1:32" s="8" customFormat="1" ht="12.75" customHeight="1" x14ac:dyDescent="0.2">
      <c r="A4" s="129"/>
      <c r="B4" s="158" t="s">
        <v>1</v>
      </c>
      <c r="C4" s="159"/>
      <c r="D4" s="160"/>
      <c r="E4" s="131" t="s">
        <v>29</v>
      </c>
      <c r="F4" s="131" t="s">
        <v>2</v>
      </c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82" t="s">
        <v>3</v>
      </c>
      <c r="AB4" s="183"/>
      <c r="AC4" s="141" t="s">
        <v>37</v>
      </c>
      <c r="AD4" s="143" t="s">
        <v>38</v>
      </c>
      <c r="AE4" s="136" t="s">
        <v>39</v>
      </c>
      <c r="AF4" s="156" t="s">
        <v>40</v>
      </c>
    </row>
    <row r="5" spans="1:32" s="8" customFormat="1" ht="38.25" x14ac:dyDescent="0.2">
      <c r="A5" s="129"/>
      <c r="B5" s="9" t="s">
        <v>26</v>
      </c>
      <c r="C5" s="10" t="s">
        <v>27</v>
      </c>
      <c r="D5" s="161" t="s">
        <v>28</v>
      </c>
      <c r="E5" s="131"/>
      <c r="F5" s="131" t="s">
        <v>32</v>
      </c>
      <c r="G5" s="139" t="s">
        <v>30</v>
      </c>
      <c r="H5" s="137" t="s">
        <v>4</v>
      </c>
      <c r="I5" s="134" t="s">
        <v>5</v>
      </c>
      <c r="J5" s="134"/>
      <c r="K5" s="134"/>
      <c r="L5" s="134"/>
      <c r="M5" s="170" t="s">
        <v>56</v>
      </c>
      <c r="N5" s="139" t="s">
        <v>6</v>
      </c>
      <c r="O5" s="139"/>
      <c r="P5" s="139"/>
      <c r="Q5" s="139"/>
      <c r="R5" s="139"/>
      <c r="S5" s="139"/>
      <c r="T5" s="139"/>
      <c r="U5" s="139"/>
      <c r="V5" s="142" t="s">
        <v>7</v>
      </c>
      <c r="W5" s="142"/>
      <c r="X5" s="142"/>
      <c r="Y5" s="137" t="s">
        <v>36</v>
      </c>
      <c r="Z5" s="137"/>
      <c r="AA5" s="184"/>
      <c r="AB5" s="185"/>
      <c r="AC5" s="141"/>
      <c r="AD5" s="143"/>
      <c r="AE5" s="136"/>
      <c r="AF5" s="156"/>
    </row>
    <row r="6" spans="1:32" s="8" customFormat="1" ht="12.75" x14ac:dyDescent="0.2">
      <c r="A6" s="129"/>
      <c r="B6" s="132">
        <v>44197</v>
      </c>
      <c r="C6" s="168">
        <v>44197</v>
      </c>
      <c r="D6" s="162"/>
      <c r="E6" s="131"/>
      <c r="F6" s="137"/>
      <c r="G6" s="139"/>
      <c r="H6" s="137"/>
      <c r="I6" s="134"/>
      <c r="J6" s="134"/>
      <c r="K6" s="134"/>
      <c r="L6" s="134"/>
      <c r="M6" s="171"/>
      <c r="N6" s="139" t="s">
        <v>8</v>
      </c>
      <c r="O6" s="139" t="s">
        <v>9</v>
      </c>
      <c r="P6" s="139" t="s">
        <v>10</v>
      </c>
      <c r="Q6" s="139" t="s">
        <v>31</v>
      </c>
      <c r="R6" s="139" t="s">
        <v>11</v>
      </c>
      <c r="S6" s="139" t="s">
        <v>12</v>
      </c>
      <c r="T6" s="139" t="s">
        <v>13</v>
      </c>
      <c r="U6" s="139" t="s">
        <v>14</v>
      </c>
      <c r="V6" s="142"/>
      <c r="W6" s="142"/>
      <c r="X6" s="142"/>
      <c r="Y6" s="137"/>
      <c r="Z6" s="137"/>
      <c r="AA6" s="186"/>
      <c r="AB6" s="187"/>
      <c r="AC6" s="141"/>
      <c r="AD6" s="143"/>
      <c r="AE6" s="136"/>
      <c r="AF6" s="156"/>
    </row>
    <row r="7" spans="1:32" s="8" customFormat="1" ht="61.5" customHeight="1" x14ac:dyDescent="0.2">
      <c r="A7" s="129"/>
      <c r="B7" s="133"/>
      <c r="C7" s="169"/>
      <c r="D7" s="162"/>
      <c r="E7" s="131"/>
      <c r="F7" s="137"/>
      <c r="G7" s="139"/>
      <c r="H7" s="137"/>
      <c r="I7" s="135" t="s">
        <v>15</v>
      </c>
      <c r="J7" s="136" t="s">
        <v>16</v>
      </c>
      <c r="K7" s="135" t="s">
        <v>17</v>
      </c>
      <c r="L7" s="135" t="s">
        <v>18</v>
      </c>
      <c r="M7" s="171"/>
      <c r="N7" s="139"/>
      <c r="O7" s="139"/>
      <c r="P7" s="139"/>
      <c r="Q7" s="139"/>
      <c r="R7" s="139"/>
      <c r="S7" s="139"/>
      <c r="T7" s="139"/>
      <c r="U7" s="139"/>
      <c r="V7" s="137" t="s">
        <v>19</v>
      </c>
      <c r="W7" s="137" t="s">
        <v>20</v>
      </c>
      <c r="X7" s="137" t="s">
        <v>21</v>
      </c>
      <c r="Y7" s="137" t="s">
        <v>22</v>
      </c>
      <c r="Z7" s="137" t="s">
        <v>23</v>
      </c>
      <c r="AA7" s="137" t="s">
        <v>24</v>
      </c>
      <c r="AB7" s="137" t="s">
        <v>25</v>
      </c>
      <c r="AC7" s="141"/>
      <c r="AD7" s="143"/>
      <c r="AE7" s="136"/>
      <c r="AF7" s="156"/>
    </row>
    <row r="8" spans="1:32" s="8" customFormat="1" ht="61.5" customHeight="1" x14ac:dyDescent="0.2">
      <c r="A8" s="129"/>
      <c r="B8" s="133"/>
      <c r="C8" s="169"/>
      <c r="D8" s="163"/>
      <c r="E8" s="131"/>
      <c r="F8" s="137"/>
      <c r="G8" s="139"/>
      <c r="H8" s="137"/>
      <c r="I8" s="135"/>
      <c r="J8" s="136"/>
      <c r="K8" s="135"/>
      <c r="L8" s="135"/>
      <c r="M8" s="172"/>
      <c r="N8" s="139"/>
      <c r="O8" s="139"/>
      <c r="P8" s="139"/>
      <c r="Q8" s="139"/>
      <c r="R8" s="139"/>
      <c r="S8" s="139"/>
      <c r="T8" s="139"/>
      <c r="U8" s="139"/>
      <c r="V8" s="137"/>
      <c r="W8" s="137"/>
      <c r="X8" s="137"/>
      <c r="Y8" s="137"/>
      <c r="Z8" s="137"/>
      <c r="AA8" s="137" t="s">
        <v>24</v>
      </c>
      <c r="AB8" s="137" t="s">
        <v>25</v>
      </c>
      <c r="AC8" s="141"/>
      <c r="AD8" s="143"/>
      <c r="AE8" s="136"/>
      <c r="AF8" s="156"/>
    </row>
    <row r="9" spans="1:32" s="8" customFormat="1" ht="12.75" x14ac:dyDescent="0.2">
      <c r="A9" s="6">
        <v>1</v>
      </c>
      <c r="B9" s="7">
        <v>2</v>
      </c>
      <c r="C9" s="6">
        <v>3</v>
      </c>
      <c r="D9" s="7">
        <v>4</v>
      </c>
      <c r="E9" s="6">
        <v>5</v>
      </c>
      <c r="F9" s="7">
        <v>6</v>
      </c>
      <c r="G9" s="6">
        <v>7</v>
      </c>
      <c r="H9" s="7">
        <v>8</v>
      </c>
      <c r="I9" s="6">
        <v>9</v>
      </c>
      <c r="J9" s="7">
        <v>10</v>
      </c>
      <c r="K9" s="6">
        <v>11</v>
      </c>
      <c r="L9" s="7">
        <v>12</v>
      </c>
      <c r="M9" s="6">
        <v>13</v>
      </c>
      <c r="N9" s="7">
        <v>14</v>
      </c>
      <c r="O9" s="6">
        <v>15</v>
      </c>
      <c r="P9" s="7">
        <v>16</v>
      </c>
      <c r="Q9" s="6">
        <v>17</v>
      </c>
      <c r="R9" s="7">
        <v>18</v>
      </c>
      <c r="S9" s="6">
        <v>19</v>
      </c>
      <c r="T9" s="7">
        <v>20</v>
      </c>
      <c r="U9" s="6">
        <v>21</v>
      </c>
      <c r="V9" s="7">
        <v>22</v>
      </c>
      <c r="W9" s="6">
        <v>23</v>
      </c>
      <c r="X9" s="7">
        <v>24</v>
      </c>
      <c r="Y9" s="6">
        <v>25</v>
      </c>
      <c r="Z9" s="7">
        <v>26</v>
      </c>
      <c r="AA9" s="6">
        <v>27</v>
      </c>
      <c r="AB9" s="7">
        <v>28</v>
      </c>
      <c r="AC9" s="18">
        <v>29</v>
      </c>
      <c r="AD9" s="18">
        <v>30</v>
      </c>
      <c r="AE9" s="18">
        <v>31</v>
      </c>
      <c r="AF9" s="18">
        <v>32</v>
      </c>
    </row>
    <row r="10" spans="1:32" s="37" customFormat="1" ht="25.5" customHeight="1" x14ac:dyDescent="0.25">
      <c r="A10" s="189" t="s">
        <v>77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  <c r="Z10" s="190"/>
      <c r="AA10" s="190"/>
      <c r="AB10" s="190"/>
      <c r="AC10" s="190"/>
      <c r="AD10" s="190"/>
      <c r="AE10" s="190"/>
      <c r="AF10" s="190"/>
    </row>
    <row r="11" spans="1:32" s="64" customFormat="1" ht="42.75" x14ac:dyDescent="0.25">
      <c r="A11" s="13" t="s">
        <v>52</v>
      </c>
      <c r="B11" s="15"/>
      <c r="C11" s="15"/>
      <c r="D11" s="15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9"/>
      <c r="AD11" s="20"/>
      <c r="AE11" s="21"/>
      <c r="AF11" s="22"/>
    </row>
    <row r="12" spans="1:32" s="64" customFormat="1" x14ac:dyDescent="0.25">
      <c r="A12" s="57" t="s">
        <v>33</v>
      </c>
      <c r="B12" s="58"/>
      <c r="C12" s="58"/>
      <c r="D12" s="58"/>
      <c r="E12" s="59">
        <f>F12+G12+H12+I12+J12+K12+L12+M12+N12+O12+P12+Q12+R12+S12+T12+U12+V12+W12+X12+Y12+Z12</f>
        <v>0</v>
      </c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14" t="e">
        <f>AA12/E12*100</f>
        <v>#DIV/0!</v>
      </c>
      <c r="AC12" s="19" t="e">
        <f>E12/D12/12*1000</f>
        <v>#DIV/0!</v>
      </c>
      <c r="AD12" s="20" t="e">
        <f>F12/D12/12*1000</f>
        <v>#DIV/0!</v>
      </c>
      <c r="AE12" s="21">
        <f>S12+Z12+Y12</f>
        <v>0</v>
      </c>
      <c r="AF12" s="22" t="e">
        <f>AE12/D12*1000/12</f>
        <v>#DIV/0!</v>
      </c>
    </row>
    <row r="13" spans="1:32" s="64" customFormat="1" x14ac:dyDescent="0.25">
      <c r="A13" s="57" t="s">
        <v>34</v>
      </c>
      <c r="B13" s="58"/>
      <c r="C13" s="58"/>
      <c r="D13" s="58"/>
      <c r="E13" s="59">
        <f>F13+G13+H13+I13+J13+K13+L13+M13+N13+O13+P13+Q13+R13+S13+T13+U13+V13+W13+X13+Y13+Z13</f>
        <v>0</v>
      </c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14" t="e">
        <f>AA13/E13*100</f>
        <v>#DIV/0!</v>
      </c>
      <c r="AC13" s="19" t="e">
        <f>E13/D13/12*1000</f>
        <v>#DIV/0!</v>
      </c>
      <c r="AD13" s="20" t="e">
        <f>F13/D13/12*1000</f>
        <v>#DIV/0!</v>
      </c>
      <c r="AE13" s="21">
        <f>S13+Z13+Y13</f>
        <v>0</v>
      </c>
      <c r="AF13" s="22" t="e">
        <f>AE13/D13*1000/12</f>
        <v>#DIV/0!</v>
      </c>
    </row>
    <row r="14" spans="1:32" s="64" customFormat="1" x14ac:dyDescent="0.25">
      <c r="A14" s="61" t="s">
        <v>35</v>
      </c>
      <c r="B14" s="15" t="s">
        <v>41</v>
      </c>
      <c r="C14" s="15" t="s">
        <v>41</v>
      </c>
      <c r="D14" s="15" t="s">
        <v>41</v>
      </c>
      <c r="E14" s="62">
        <f>F14+G14+H14+I14+J14+K14+L14+M14+N14+O14+P14+Q14+R14+S14+T14+U14+V14+W14+X14+Y14+Z14</f>
        <v>0</v>
      </c>
      <c r="F14" s="62">
        <f>F12-F13</f>
        <v>0</v>
      </c>
      <c r="G14" s="62">
        <f t="shared" ref="G14:AA14" si="0">G12-G13</f>
        <v>0</v>
      </c>
      <c r="H14" s="62">
        <f t="shared" si="0"/>
        <v>0</v>
      </c>
      <c r="I14" s="62">
        <f t="shared" si="0"/>
        <v>0</v>
      </c>
      <c r="J14" s="62">
        <f t="shared" si="0"/>
        <v>0</v>
      </c>
      <c r="K14" s="62">
        <f t="shared" si="0"/>
        <v>0</v>
      </c>
      <c r="L14" s="62">
        <f t="shared" si="0"/>
        <v>0</v>
      </c>
      <c r="M14" s="62">
        <f t="shared" si="0"/>
        <v>0</v>
      </c>
      <c r="N14" s="62">
        <f t="shared" si="0"/>
        <v>0</v>
      </c>
      <c r="O14" s="62">
        <f t="shared" si="0"/>
        <v>0</v>
      </c>
      <c r="P14" s="62">
        <f t="shared" si="0"/>
        <v>0</v>
      </c>
      <c r="Q14" s="62">
        <f t="shared" si="0"/>
        <v>0</v>
      </c>
      <c r="R14" s="62">
        <f t="shared" si="0"/>
        <v>0</v>
      </c>
      <c r="S14" s="62">
        <f t="shared" si="0"/>
        <v>0</v>
      </c>
      <c r="T14" s="62">
        <f t="shared" si="0"/>
        <v>0</v>
      </c>
      <c r="U14" s="62">
        <f t="shared" si="0"/>
        <v>0</v>
      </c>
      <c r="V14" s="62">
        <f t="shared" si="0"/>
        <v>0</v>
      </c>
      <c r="W14" s="62">
        <f t="shared" si="0"/>
        <v>0</v>
      </c>
      <c r="X14" s="62">
        <f t="shared" si="0"/>
        <v>0</v>
      </c>
      <c r="Y14" s="62">
        <f t="shared" si="0"/>
        <v>0</v>
      </c>
      <c r="Z14" s="62">
        <f t="shared" si="0"/>
        <v>0</v>
      </c>
      <c r="AA14" s="62">
        <f t="shared" si="0"/>
        <v>0</v>
      </c>
      <c r="AB14" s="14"/>
      <c r="AC14" s="19"/>
      <c r="AD14" s="20"/>
      <c r="AE14" s="21"/>
      <c r="AF14" s="22"/>
    </row>
    <row r="15" spans="1:32" s="64" customFormat="1" x14ac:dyDescent="0.25">
      <c r="A15" s="114"/>
      <c r="B15" s="115"/>
      <c r="C15" s="115"/>
      <c r="D15" s="115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7"/>
      <c r="AC15" s="118"/>
      <c r="AD15" s="119"/>
      <c r="AE15" s="120"/>
      <c r="AF15" s="121"/>
    </row>
    <row r="16" spans="1:32" s="64" customFormat="1" x14ac:dyDescent="0.25">
      <c r="A16" s="114"/>
      <c r="B16" s="115"/>
      <c r="C16" s="115"/>
      <c r="D16" s="115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7"/>
      <c r="AC16" s="118"/>
      <c r="AD16" s="119"/>
      <c r="AE16" s="120"/>
      <c r="AF16" s="121"/>
    </row>
    <row r="17" spans="1:32" s="64" customFormat="1" x14ac:dyDescent="0.25">
      <c r="A17" s="114"/>
      <c r="B17" s="115"/>
      <c r="C17" s="115"/>
      <c r="D17" s="115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7"/>
      <c r="AC17" s="118"/>
      <c r="AD17" s="119"/>
      <c r="AE17" s="120"/>
      <c r="AF17" s="121"/>
    </row>
    <row r="18" spans="1:32" s="64" customFormat="1" x14ac:dyDescent="0.25">
      <c r="A18" s="114"/>
      <c r="B18" s="115"/>
      <c r="C18" s="115"/>
      <c r="D18" s="115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7"/>
      <c r="AC18" s="118"/>
      <c r="AD18" s="119"/>
      <c r="AE18" s="120"/>
      <c r="AF18" s="121"/>
    </row>
    <row r="20" spans="1:32" ht="23.25" customHeight="1" x14ac:dyDescent="0.25">
      <c r="E20" s="188" t="s">
        <v>63</v>
      </c>
      <c r="F20" s="188"/>
      <c r="G20" s="188"/>
      <c r="H20" s="188"/>
      <c r="I20" s="188"/>
      <c r="J20" s="188"/>
      <c r="N20" s="76" t="s">
        <v>60</v>
      </c>
    </row>
    <row r="21" spans="1:32" ht="23.25" x14ac:dyDescent="0.25">
      <c r="E21" s="75"/>
      <c r="F21" s="75"/>
      <c r="G21" s="75"/>
      <c r="N21" s="75"/>
    </row>
    <row r="22" spans="1:32" ht="23.25" x14ac:dyDescent="0.25">
      <c r="I22" s="75"/>
      <c r="J22" s="75"/>
      <c r="K22" s="75"/>
      <c r="R22" s="75"/>
    </row>
    <row r="23" spans="1:32" ht="23.25" x14ac:dyDescent="0.25">
      <c r="I23" s="76"/>
      <c r="J23" s="76"/>
      <c r="K23" s="76"/>
      <c r="R23" s="76"/>
    </row>
    <row r="25" spans="1:32" ht="26.25" x14ac:dyDescent="0.25">
      <c r="A25" s="74" t="s">
        <v>62</v>
      </c>
    </row>
  </sheetData>
  <customSheetViews>
    <customSheetView guid="{3B67A821-D306-4E40-8A8A-23950E31AB9F}" scale="80" showPageBreaks="1" fitToPage="1">
      <selection activeCell="C9" sqref="C9"/>
      <pageMargins left="0.23622047244094491" right="0.23622047244094491" top="0.74803149606299213" bottom="0.74803149606299213" header="0.31496062992125984" footer="0.31496062992125984"/>
      <printOptions horizontalCentered="1"/>
      <pageSetup paperSize="9" scale="44" orientation="landscape" r:id="rId1"/>
    </customSheetView>
    <customSheetView guid="{B2CB4823-132C-4232-B897-2C173C48A258}" scale="80" showPageBreaks="1" fitToPage="1">
      <selection activeCell="G11" sqref="G11"/>
      <pageMargins left="0.23622047244094491" right="0.23622047244094491" top="0.74803149606299213" bottom="0.74803149606299213" header="0.31496062992125984" footer="0.31496062992125984"/>
      <printOptions horizontalCentered="1"/>
      <pageSetup paperSize="9" scale="44" orientation="landscape" r:id="rId2"/>
    </customSheetView>
    <customSheetView guid="{9FFF89C1-E3C1-47B1-8284-C4D61E3F2F60}" scale="80" showPageBreaks="1" fitToPage="1">
      <selection activeCell="C9" sqref="C9"/>
      <pageMargins left="0.23622047244094491" right="0.23622047244094491" top="0.74803149606299213" bottom="0.74803149606299213" header="0.31496062992125984" footer="0.31496062992125984"/>
      <printOptions horizontalCentered="1"/>
      <pageSetup paperSize="9" scale="44" orientation="landscape" r:id="rId3"/>
    </customSheetView>
    <customSheetView guid="{9D243A70-E174-4CB9-9ABA-19D0FC943E5F}" scale="80" showPageBreaks="1" fitToPage="1" topLeftCell="A37">
      <selection activeCell="C9" sqref="C9"/>
      <pageMargins left="0.23622047244094491" right="0.23622047244094491" top="0.74803149606299213" bottom="0.74803149606299213" header="0.31496062992125984" footer="0.31496062992125984"/>
      <printOptions horizontalCentered="1"/>
      <pageSetup paperSize="9" scale="44" orientation="landscape" r:id="rId4"/>
    </customSheetView>
  </customSheetViews>
  <mergeCells count="42">
    <mergeCell ref="E20:J20"/>
    <mergeCell ref="AB7:AB8"/>
    <mergeCell ref="A10:AF10"/>
    <mergeCell ref="V7:V8"/>
    <mergeCell ref="W7:W8"/>
    <mergeCell ref="Y7:Y8"/>
    <mergeCell ref="Z7:Z8"/>
    <mergeCell ref="AA7:AA8"/>
    <mergeCell ref="S6:S8"/>
    <mergeCell ref="T6:T8"/>
    <mergeCell ref="U6:U8"/>
    <mergeCell ref="Y5:Z6"/>
    <mergeCell ref="J7:J8"/>
    <mergeCell ref="K7:K8"/>
    <mergeCell ref="L7:L8"/>
    <mergeCell ref="N5:U5"/>
    <mergeCell ref="V5:X6"/>
    <mergeCell ref="R6:R8"/>
    <mergeCell ref="I5:L6"/>
    <mergeCell ref="M5:M8"/>
    <mergeCell ref="X7:X8"/>
    <mergeCell ref="D5:D8"/>
    <mergeCell ref="F5:F8"/>
    <mergeCell ref="G5:G8"/>
    <mergeCell ref="H5:H8"/>
    <mergeCell ref="I7:I8"/>
    <mergeCell ref="B2:AF2"/>
    <mergeCell ref="A4:A8"/>
    <mergeCell ref="B4:D4"/>
    <mergeCell ref="E4:E8"/>
    <mergeCell ref="F4:Z4"/>
    <mergeCell ref="AA4:AB6"/>
    <mergeCell ref="AC4:AC8"/>
    <mergeCell ref="AD4:AD8"/>
    <mergeCell ref="AE4:AE8"/>
    <mergeCell ref="AF4:AF8"/>
    <mergeCell ref="B6:B8"/>
    <mergeCell ref="C6:C8"/>
    <mergeCell ref="N6:N8"/>
    <mergeCell ref="O6:O8"/>
    <mergeCell ref="P6:P8"/>
    <mergeCell ref="Q6:Q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4" orientation="landscape"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AH52"/>
  <sheetViews>
    <sheetView topLeftCell="B1" zoomScale="80" zoomScaleNormal="80" workbookViewId="0">
      <selection activeCell="O6" sqref="O6:O8"/>
    </sheetView>
  </sheetViews>
  <sheetFormatPr defaultRowHeight="15" x14ac:dyDescent="0.25"/>
  <cols>
    <col min="1" max="1" width="16.85546875" style="36" customWidth="1"/>
    <col min="2" max="4" width="7.28515625" style="36" customWidth="1"/>
    <col min="5" max="5" width="10.85546875" style="36" customWidth="1"/>
    <col min="6" max="6" width="13" style="36" customWidth="1"/>
    <col min="7" max="8" width="9.140625" style="36"/>
    <col min="9" max="9" width="12.28515625" style="36" customWidth="1"/>
    <col min="10" max="10" width="14" style="36" customWidth="1"/>
    <col min="11" max="11" width="11" style="36" customWidth="1"/>
    <col min="12" max="12" width="10.7109375" style="36" customWidth="1"/>
    <col min="13" max="13" width="12" style="36" customWidth="1"/>
    <col min="14" max="16" width="7.140625" style="36" customWidth="1"/>
    <col min="17" max="17" width="10.42578125" style="36" customWidth="1"/>
    <col min="18" max="18" width="12.42578125" style="36" customWidth="1"/>
    <col min="19" max="20" width="8.28515625" style="36" customWidth="1"/>
    <col min="21" max="25" width="9.140625" style="36"/>
    <col min="26" max="26" width="7.42578125" style="36" customWidth="1"/>
    <col min="27" max="27" width="8" style="36" customWidth="1"/>
    <col min="28" max="28" width="9.42578125" style="35" customWidth="1"/>
    <col min="29" max="32" width="9.140625" style="35"/>
    <col min="33" max="16384" width="9.140625" style="36"/>
  </cols>
  <sheetData>
    <row r="1" spans="1:34" ht="16.5" x14ac:dyDescent="0.25">
      <c r="A1" s="2"/>
      <c r="B1" s="1"/>
      <c r="C1" s="1"/>
      <c r="D1" s="1"/>
      <c r="E1" s="1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4" ht="50.25" customHeight="1" x14ac:dyDescent="0.25">
      <c r="A2" s="3"/>
      <c r="B2" s="157" t="s">
        <v>87</v>
      </c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</row>
    <row r="3" spans="1:34" ht="18.75" x14ac:dyDescent="0.25">
      <c r="A3" s="4"/>
      <c r="B3" s="1"/>
      <c r="C3" s="1"/>
      <c r="D3" s="3"/>
      <c r="E3" s="1"/>
      <c r="F3" s="3"/>
      <c r="G3" s="3"/>
      <c r="H3" s="3"/>
      <c r="I3" s="3"/>
      <c r="J3" s="3"/>
      <c r="K3" s="3"/>
      <c r="L3" s="3"/>
      <c r="M3" s="34" t="s">
        <v>0</v>
      </c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spans="1:34" s="8" customFormat="1" ht="12.75" customHeight="1" x14ac:dyDescent="0.2">
      <c r="A4" s="129"/>
      <c r="B4" s="158" t="s">
        <v>1</v>
      </c>
      <c r="C4" s="159"/>
      <c r="D4" s="160"/>
      <c r="E4" s="131" t="s">
        <v>29</v>
      </c>
      <c r="F4" s="131" t="s">
        <v>2</v>
      </c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82" t="s">
        <v>3</v>
      </c>
      <c r="AB4" s="183"/>
      <c r="AC4" s="141" t="s">
        <v>37</v>
      </c>
      <c r="AD4" s="143" t="s">
        <v>38</v>
      </c>
      <c r="AE4" s="136" t="s">
        <v>39</v>
      </c>
      <c r="AF4" s="156" t="s">
        <v>40</v>
      </c>
      <c r="AG4" s="138" t="s">
        <v>54</v>
      </c>
      <c r="AH4" s="138" t="s">
        <v>55</v>
      </c>
    </row>
    <row r="5" spans="1:34" s="8" customFormat="1" ht="38.25" x14ac:dyDescent="0.2">
      <c r="A5" s="129"/>
      <c r="B5" s="9" t="s">
        <v>26</v>
      </c>
      <c r="C5" s="10" t="s">
        <v>27</v>
      </c>
      <c r="D5" s="161" t="s">
        <v>28</v>
      </c>
      <c r="E5" s="131"/>
      <c r="F5" s="131" t="s">
        <v>32</v>
      </c>
      <c r="G5" s="139" t="s">
        <v>30</v>
      </c>
      <c r="H5" s="137" t="s">
        <v>4</v>
      </c>
      <c r="I5" s="134" t="s">
        <v>5</v>
      </c>
      <c r="J5" s="134"/>
      <c r="K5" s="134"/>
      <c r="L5" s="134"/>
      <c r="M5" s="170" t="s">
        <v>56</v>
      </c>
      <c r="N5" s="139" t="s">
        <v>6</v>
      </c>
      <c r="O5" s="139"/>
      <c r="P5" s="139"/>
      <c r="Q5" s="139"/>
      <c r="R5" s="139"/>
      <c r="S5" s="139"/>
      <c r="T5" s="139"/>
      <c r="U5" s="139"/>
      <c r="V5" s="142" t="s">
        <v>7</v>
      </c>
      <c r="W5" s="142"/>
      <c r="X5" s="142"/>
      <c r="Y5" s="137" t="s">
        <v>36</v>
      </c>
      <c r="Z5" s="137"/>
      <c r="AA5" s="184"/>
      <c r="AB5" s="185"/>
      <c r="AC5" s="141"/>
      <c r="AD5" s="143"/>
      <c r="AE5" s="136"/>
      <c r="AF5" s="156"/>
      <c r="AG5" s="138"/>
      <c r="AH5" s="138"/>
    </row>
    <row r="6" spans="1:34" s="8" customFormat="1" ht="12.75" customHeight="1" x14ac:dyDescent="0.2">
      <c r="A6" s="129"/>
      <c r="B6" s="132">
        <v>44197</v>
      </c>
      <c r="C6" s="168">
        <v>44197</v>
      </c>
      <c r="D6" s="162"/>
      <c r="E6" s="131"/>
      <c r="F6" s="137"/>
      <c r="G6" s="139"/>
      <c r="H6" s="137"/>
      <c r="I6" s="134"/>
      <c r="J6" s="134"/>
      <c r="K6" s="134"/>
      <c r="L6" s="134"/>
      <c r="M6" s="171"/>
      <c r="N6" s="139" t="s">
        <v>8</v>
      </c>
      <c r="O6" s="139" t="s">
        <v>9</v>
      </c>
      <c r="P6" s="139" t="s">
        <v>10</v>
      </c>
      <c r="Q6" s="139" t="s">
        <v>31</v>
      </c>
      <c r="R6" s="139" t="s">
        <v>11</v>
      </c>
      <c r="S6" s="139" t="s">
        <v>12</v>
      </c>
      <c r="T6" s="139" t="s">
        <v>13</v>
      </c>
      <c r="U6" s="139" t="s">
        <v>14</v>
      </c>
      <c r="V6" s="142"/>
      <c r="W6" s="142"/>
      <c r="X6" s="142"/>
      <c r="Y6" s="137"/>
      <c r="Z6" s="137"/>
      <c r="AA6" s="186"/>
      <c r="AB6" s="187"/>
      <c r="AC6" s="141"/>
      <c r="AD6" s="143"/>
      <c r="AE6" s="136"/>
      <c r="AF6" s="156"/>
      <c r="AG6" s="138"/>
      <c r="AH6" s="138"/>
    </row>
    <row r="7" spans="1:34" s="8" customFormat="1" ht="61.5" customHeight="1" x14ac:dyDescent="0.2">
      <c r="A7" s="129"/>
      <c r="B7" s="133"/>
      <c r="C7" s="169"/>
      <c r="D7" s="162"/>
      <c r="E7" s="131"/>
      <c r="F7" s="137"/>
      <c r="G7" s="139"/>
      <c r="H7" s="137"/>
      <c r="I7" s="135" t="s">
        <v>15</v>
      </c>
      <c r="J7" s="136" t="s">
        <v>16</v>
      </c>
      <c r="K7" s="135" t="s">
        <v>17</v>
      </c>
      <c r="L7" s="135" t="s">
        <v>18</v>
      </c>
      <c r="M7" s="171"/>
      <c r="N7" s="139"/>
      <c r="O7" s="139"/>
      <c r="P7" s="139"/>
      <c r="Q7" s="139"/>
      <c r="R7" s="139"/>
      <c r="S7" s="139"/>
      <c r="T7" s="139"/>
      <c r="U7" s="139"/>
      <c r="V7" s="137" t="s">
        <v>19</v>
      </c>
      <c r="W7" s="137" t="s">
        <v>20</v>
      </c>
      <c r="X7" s="137" t="s">
        <v>21</v>
      </c>
      <c r="Y7" s="137" t="s">
        <v>22</v>
      </c>
      <c r="Z7" s="137" t="s">
        <v>23</v>
      </c>
      <c r="AA7" s="137" t="s">
        <v>24</v>
      </c>
      <c r="AB7" s="137" t="s">
        <v>25</v>
      </c>
      <c r="AC7" s="141"/>
      <c r="AD7" s="143"/>
      <c r="AE7" s="136"/>
      <c r="AF7" s="156"/>
      <c r="AG7" s="138"/>
      <c r="AH7" s="138"/>
    </row>
    <row r="8" spans="1:34" s="8" customFormat="1" ht="61.5" customHeight="1" x14ac:dyDescent="0.2">
      <c r="A8" s="129"/>
      <c r="B8" s="133"/>
      <c r="C8" s="169"/>
      <c r="D8" s="163"/>
      <c r="E8" s="131"/>
      <c r="F8" s="137"/>
      <c r="G8" s="139"/>
      <c r="H8" s="137"/>
      <c r="I8" s="135"/>
      <c r="J8" s="136"/>
      <c r="K8" s="135"/>
      <c r="L8" s="135"/>
      <c r="M8" s="172"/>
      <c r="N8" s="139"/>
      <c r="O8" s="139"/>
      <c r="P8" s="139"/>
      <c r="Q8" s="139"/>
      <c r="R8" s="139"/>
      <c r="S8" s="139"/>
      <c r="T8" s="139"/>
      <c r="U8" s="139"/>
      <c r="V8" s="137"/>
      <c r="W8" s="137"/>
      <c r="X8" s="137"/>
      <c r="Y8" s="137"/>
      <c r="Z8" s="137"/>
      <c r="AA8" s="137" t="s">
        <v>24</v>
      </c>
      <c r="AB8" s="137" t="s">
        <v>25</v>
      </c>
      <c r="AC8" s="141"/>
      <c r="AD8" s="143"/>
      <c r="AE8" s="136"/>
      <c r="AF8" s="156"/>
      <c r="AG8" s="138"/>
      <c r="AH8" s="138"/>
    </row>
    <row r="9" spans="1:34" s="8" customFormat="1" ht="12.75" x14ac:dyDescent="0.2">
      <c r="A9" s="6">
        <v>1</v>
      </c>
      <c r="B9" s="7">
        <v>2</v>
      </c>
      <c r="C9" s="6">
        <v>3</v>
      </c>
      <c r="D9" s="7">
        <v>4</v>
      </c>
      <c r="E9" s="6">
        <v>5</v>
      </c>
      <c r="F9" s="7">
        <v>6</v>
      </c>
      <c r="G9" s="6">
        <v>7</v>
      </c>
      <c r="H9" s="7">
        <v>8</v>
      </c>
      <c r="I9" s="6">
        <v>9</v>
      </c>
      <c r="J9" s="7">
        <v>10</v>
      </c>
      <c r="K9" s="6">
        <v>11</v>
      </c>
      <c r="L9" s="7">
        <v>12</v>
      </c>
      <c r="M9" s="6">
        <v>13</v>
      </c>
      <c r="N9" s="7">
        <v>14</v>
      </c>
      <c r="O9" s="6">
        <v>15</v>
      </c>
      <c r="P9" s="7">
        <v>16</v>
      </c>
      <c r="Q9" s="6">
        <v>17</v>
      </c>
      <c r="R9" s="7">
        <v>18</v>
      </c>
      <c r="S9" s="6">
        <v>19</v>
      </c>
      <c r="T9" s="7">
        <v>20</v>
      </c>
      <c r="U9" s="6">
        <v>21</v>
      </c>
      <c r="V9" s="7">
        <v>22</v>
      </c>
      <c r="W9" s="6">
        <v>23</v>
      </c>
      <c r="X9" s="7">
        <v>24</v>
      </c>
      <c r="Y9" s="6">
        <v>25</v>
      </c>
      <c r="Z9" s="7">
        <v>26</v>
      </c>
      <c r="AA9" s="6">
        <v>27</v>
      </c>
      <c r="AB9" s="7">
        <v>28</v>
      </c>
      <c r="AC9" s="18">
        <v>29</v>
      </c>
      <c r="AD9" s="18">
        <v>30</v>
      </c>
      <c r="AE9" s="18">
        <v>31</v>
      </c>
      <c r="AF9" s="18">
        <v>32</v>
      </c>
      <c r="AG9" s="18">
        <v>33</v>
      </c>
      <c r="AH9" s="18">
        <v>34</v>
      </c>
    </row>
    <row r="10" spans="1:34" s="37" customFormat="1" ht="25.5" customHeight="1" x14ac:dyDescent="0.25">
      <c r="A10" s="167" t="s">
        <v>73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</row>
    <row r="11" spans="1:34" s="64" customFormat="1" ht="15.75" x14ac:dyDescent="0.25">
      <c r="A11" s="57" t="s">
        <v>33</v>
      </c>
      <c r="B11" s="58">
        <v>14.25</v>
      </c>
      <c r="C11" s="58">
        <v>13.25</v>
      </c>
      <c r="D11" s="58">
        <v>14.25</v>
      </c>
      <c r="E11" s="59">
        <f>F11+G11+H11+I11+J11+K11+L11+M11+N11+O11+P11+Q11+R11+S11+T11+U11+V11+W11+X11+Y11+Z11</f>
        <v>1501.6</v>
      </c>
      <c r="F11" s="59">
        <v>847.5</v>
      </c>
      <c r="G11" s="59">
        <v>164.3</v>
      </c>
      <c r="H11" s="59"/>
      <c r="I11" s="59"/>
      <c r="J11" s="59"/>
      <c r="K11" s="59"/>
      <c r="L11" s="59"/>
      <c r="M11" s="59">
        <v>57.2</v>
      </c>
      <c r="N11" s="59"/>
      <c r="O11" s="59"/>
      <c r="P11" s="59"/>
      <c r="Q11" s="59"/>
      <c r="R11" s="59"/>
      <c r="S11" s="59"/>
      <c r="T11" s="59"/>
      <c r="U11" s="59"/>
      <c r="V11" s="59">
        <v>64.8</v>
      </c>
      <c r="W11" s="59"/>
      <c r="X11" s="59"/>
      <c r="Y11" s="59"/>
      <c r="Z11" s="59">
        <v>367.8</v>
      </c>
      <c r="AA11" s="59">
        <v>330.9</v>
      </c>
      <c r="AB11" s="14">
        <f>AA11/E11*100</f>
        <v>22.03649440596697</v>
      </c>
      <c r="AC11" s="19">
        <f>E11/D11/12*1000</f>
        <v>8781.2865497076018</v>
      </c>
      <c r="AD11" s="20">
        <f>F11/D11/12*1000</f>
        <v>4956.1403508771928</v>
      </c>
      <c r="AE11" s="21">
        <f>S11+Z11+Y11</f>
        <v>367.8</v>
      </c>
      <c r="AF11" s="22">
        <f>AE11/D11*1000/12</f>
        <v>2150.8771929824561</v>
      </c>
      <c r="AG11" s="46">
        <f>E11+AA11</f>
        <v>1832.5</v>
      </c>
      <c r="AH11" s="47">
        <f>E11/12</f>
        <v>125.13333333333333</v>
      </c>
    </row>
    <row r="12" spans="1:34" s="64" customFormat="1" ht="15.75" x14ac:dyDescent="0.25">
      <c r="A12" s="57" t="s">
        <v>34</v>
      </c>
      <c r="B12" s="58">
        <v>14.25</v>
      </c>
      <c r="C12" s="58">
        <v>13.25</v>
      </c>
      <c r="D12" s="58">
        <v>14.25</v>
      </c>
      <c r="E12" s="59">
        <f>F12+G12+H12+I12+J12+K12+L12+M12+N12+O12+P12+Q12+R12+S12+T12+U12+V12+W12+X12+Y12+Z12</f>
        <v>1501.6</v>
      </c>
      <c r="F12" s="59">
        <v>847.5</v>
      </c>
      <c r="G12" s="59">
        <v>164.3</v>
      </c>
      <c r="H12" s="59"/>
      <c r="I12" s="59"/>
      <c r="J12" s="59"/>
      <c r="K12" s="59"/>
      <c r="L12" s="59"/>
      <c r="M12" s="59">
        <v>57.2</v>
      </c>
      <c r="N12" s="59"/>
      <c r="O12" s="59"/>
      <c r="P12" s="59"/>
      <c r="Q12" s="59"/>
      <c r="R12" s="59"/>
      <c r="S12" s="59"/>
      <c r="T12" s="59"/>
      <c r="U12" s="59"/>
      <c r="V12" s="59">
        <v>64.8</v>
      </c>
      <c r="W12" s="59"/>
      <c r="X12" s="59"/>
      <c r="Y12" s="59"/>
      <c r="Z12" s="59">
        <v>367.8</v>
      </c>
      <c r="AA12" s="59">
        <v>330.9</v>
      </c>
      <c r="AB12" s="14">
        <f>AA12/E12*100</f>
        <v>22.03649440596697</v>
      </c>
      <c r="AC12" s="19">
        <f>E12/D12/12*1000</f>
        <v>8781.2865497076018</v>
      </c>
      <c r="AD12" s="20">
        <f>F12/D12/12*1000</f>
        <v>4956.1403508771928</v>
      </c>
      <c r="AE12" s="21">
        <f>S12+Z12+Y12</f>
        <v>367.8</v>
      </c>
      <c r="AF12" s="22">
        <f>AE12/D12*1000/12</f>
        <v>2150.8771929824561</v>
      </c>
      <c r="AG12" s="46">
        <f>E12+AA12</f>
        <v>1832.5</v>
      </c>
      <c r="AH12" s="47">
        <f>E12/12</f>
        <v>125.13333333333333</v>
      </c>
    </row>
    <row r="13" spans="1:34" s="64" customFormat="1" ht="15.75" x14ac:dyDescent="0.25">
      <c r="A13" s="61" t="s">
        <v>35</v>
      </c>
      <c r="B13" s="15" t="s">
        <v>41</v>
      </c>
      <c r="C13" s="15" t="s">
        <v>41</v>
      </c>
      <c r="D13" s="15" t="s">
        <v>41</v>
      </c>
      <c r="E13" s="62">
        <f>F13+G13+H13+I13+J13+K13+L13+M13+N13+O13+P13+Q13+R13+S13+T13+U13+V13+W13+X13+Y13+Z13</f>
        <v>0</v>
      </c>
      <c r="F13" s="62">
        <f>F11-F12</f>
        <v>0</v>
      </c>
      <c r="G13" s="62">
        <f t="shared" ref="G13:AA13" si="0">G11-G12</f>
        <v>0</v>
      </c>
      <c r="H13" s="62">
        <f t="shared" si="0"/>
        <v>0</v>
      </c>
      <c r="I13" s="62">
        <f t="shared" si="0"/>
        <v>0</v>
      </c>
      <c r="J13" s="62">
        <f t="shared" si="0"/>
        <v>0</v>
      </c>
      <c r="K13" s="62">
        <f t="shared" si="0"/>
        <v>0</v>
      </c>
      <c r="L13" s="62">
        <f t="shared" si="0"/>
        <v>0</v>
      </c>
      <c r="M13" s="62">
        <f t="shared" si="0"/>
        <v>0</v>
      </c>
      <c r="N13" s="62">
        <f t="shared" si="0"/>
        <v>0</v>
      </c>
      <c r="O13" s="62">
        <f t="shared" si="0"/>
        <v>0</v>
      </c>
      <c r="P13" s="62">
        <f t="shared" si="0"/>
        <v>0</v>
      </c>
      <c r="Q13" s="62">
        <f t="shared" si="0"/>
        <v>0</v>
      </c>
      <c r="R13" s="62">
        <f t="shared" si="0"/>
        <v>0</v>
      </c>
      <c r="S13" s="62">
        <f t="shared" si="0"/>
        <v>0</v>
      </c>
      <c r="T13" s="62">
        <f t="shared" si="0"/>
        <v>0</v>
      </c>
      <c r="U13" s="62">
        <f t="shared" si="0"/>
        <v>0</v>
      </c>
      <c r="V13" s="62">
        <f t="shared" si="0"/>
        <v>0</v>
      </c>
      <c r="W13" s="62">
        <f t="shared" si="0"/>
        <v>0</v>
      </c>
      <c r="X13" s="62">
        <f t="shared" si="0"/>
        <v>0</v>
      </c>
      <c r="Y13" s="62">
        <f t="shared" si="0"/>
        <v>0</v>
      </c>
      <c r="Z13" s="62">
        <f t="shared" si="0"/>
        <v>0</v>
      </c>
      <c r="AA13" s="62">
        <f t="shared" si="0"/>
        <v>0</v>
      </c>
      <c r="AB13" s="14"/>
      <c r="AC13" s="19"/>
      <c r="AD13" s="20"/>
      <c r="AE13" s="21"/>
      <c r="AF13" s="22"/>
      <c r="AG13" s="46">
        <f>E13+AA13</f>
        <v>0</v>
      </c>
      <c r="AH13" s="47">
        <f>E13/(E11/12)</f>
        <v>0</v>
      </c>
    </row>
    <row r="14" spans="1:34" s="49" customFormat="1" ht="15.75" x14ac:dyDescent="0.25">
      <c r="A14" s="48"/>
      <c r="B14" s="16"/>
      <c r="C14" s="16"/>
      <c r="D14" s="16"/>
      <c r="E14" s="67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12"/>
      <c r="AC14" s="39"/>
      <c r="AD14" s="40"/>
      <c r="AE14" s="41"/>
      <c r="AF14" s="42"/>
      <c r="AG14" s="69"/>
      <c r="AH14" s="69"/>
    </row>
    <row r="15" spans="1:34" s="49" customFormat="1" ht="34.5" customHeight="1" x14ac:dyDescent="0.25">
      <c r="A15" s="166" t="s">
        <v>57</v>
      </c>
      <c r="B15" s="166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66"/>
      <c r="R15" s="166"/>
      <c r="S15" s="166"/>
      <c r="T15" s="166"/>
      <c r="U15" s="166"/>
      <c r="V15" s="166"/>
      <c r="W15" s="166"/>
      <c r="X15" s="166"/>
      <c r="Y15" s="166"/>
      <c r="Z15" s="166"/>
      <c r="AA15" s="166"/>
      <c r="AB15" s="166"/>
      <c r="AC15" s="166"/>
      <c r="AD15" s="166"/>
      <c r="AE15" s="166"/>
      <c r="AF15" s="166"/>
      <c r="AG15" s="166"/>
      <c r="AH15" s="166"/>
    </row>
    <row r="16" spans="1:34" ht="27" customHeight="1" x14ac:dyDescent="0.25">
      <c r="A16" s="167" t="s">
        <v>67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  <c r="S16" s="167"/>
      <c r="T16" s="167"/>
      <c r="U16" s="167"/>
      <c r="V16" s="167"/>
      <c r="W16" s="167"/>
      <c r="X16" s="167"/>
      <c r="Y16" s="167"/>
      <c r="Z16" s="167"/>
      <c r="AA16" s="167"/>
      <c r="AB16" s="167"/>
      <c r="AC16" s="167"/>
      <c r="AD16" s="167"/>
      <c r="AE16" s="167"/>
      <c r="AF16" s="167"/>
      <c r="AG16" s="167"/>
      <c r="AH16" s="167"/>
    </row>
    <row r="17" spans="1:34" s="64" customFormat="1" x14ac:dyDescent="0.25">
      <c r="A17" s="57" t="s">
        <v>33</v>
      </c>
      <c r="B17" s="58"/>
      <c r="C17" s="58"/>
      <c r="D17" s="58"/>
      <c r="E17" s="59">
        <f>F17+G17+H17+I17+J17+K17+L17+M17+N17+O17+P17+Q17+R17+S17+T17+U17+V17+W17+X17+Y17+Z17</f>
        <v>0</v>
      </c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14" t="e">
        <f>AA17/E17*100</f>
        <v>#DIV/0!</v>
      </c>
      <c r="AC17" s="19" t="e">
        <f>E17/D17/12*1000</f>
        <v>#DIV/0!</v>
      </c>
      <c r="AD17" s="20" t="e">
        <f>F17/D17/12*1000</f>
        <v>#DIV/0!</v>
      </c>
      <c r="AE17" s="21">
        <f>S17+Z17+Y17</f>
        <v>0</v>
      </c>
      <c r="AF17" s="22" t="e">
        <f>AE17/D17*1000/12</f>
        <v>#DIV/0!</v>
      </c>
      <c r="AG17" s="77">
        <f>E17+AA17</f>
        <v>0</v>
      </c>
      <c r="AH17" s="77">
        <f>E17/12</f>
        <v>0</v>
      </c>
    </row>
    <row r="18" spans="1:34" s="64" customFormat="1" x14ac:dyDescent="0.25">
      <c r="A18" s="57" t="s">
        <v>34</v>
      </c>
      <c r="B18" s="58"/>
      <c r="C18" s="58"/>
      <c r="D18" s="58"/>
      <c r="E18" s="59">
        <f>F18+G18+H18+I18+J18+K18+L18+M18+N18+O18+P18+Q18+R18+S18+T18+U18+V18+W18+X18+Y18+Z18</f>
        <v>0</v>
      </c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14" t="e">
        <f>AA18/E18*100</f>
        <v>#DIV/0!</v>
      </c>
      <c r="AC18" s="19" t="e">
        <f>E18/D18/12*1000</f>
        <v>#DIV/0!</v>
      </c>
      <c r="AD18" s="20" t="e">
        <f>F18/D18/12*1000</f>
        <v>#DIV/0!</v>
      </c>
      <c r="AE18" s="21">
        <f>S18+Z18+Y18</f>
        <v>0</v>
      </c>
      <c r="AF18" s="22" t="e">
        <f>AE18/D18*1000/12</f>
        <v>#DIV/0!</v>
      </c>
      <c r="AG18" s="77">
        <f>E18+AA18</f>
        <v>0</v>
      </c>
      <c r="AH18" s="77">
        <f>E18/12</f>
        <v>0</v>
      </c>
    </row>
    <row r="19" spans="1:34" s="64" customFormat="1" x14ac:dyDescent="0.25">
      <c r="A19" s="61" t="s">
        <v>35</v>
      </c>
      <c r="B19" s="15" t="s">
        <v>41</v>
      </c>
      <c r="C19" s="15" t="s">
        <v>41</v>
      </c>
      <c r="D19" s="15" t="s">
        <v>41</v>
      </c>
      <c r="E19" s="62">
        <f>F19+G19+H19+I19+J19+K19+L19+M19+N19+O19+P19+Q19+R19+S19+T19+U19+V19+W19+X19+Y19+Z19</f>
        <v>0</v>
      </c>
      <c r="F19" s="62">
        <f t="shared" ref="F19:AA19" si="1">F17-F18</f>
        <v>0</v>
      </c>
      <c r="G19" s="62">
        <f t="shared" si="1"/>
        <v>0</v>
      </c>
      <c r="H19" s="62">
        <f t="shared" si="1"/>
        <v>0</v>
      </c>
      <c r="I19" s="62">
        <f t="shared" si="1"/>
        <v>0</v>
      </c>
      <c r="J19" s="62">
        <f t="shared" si="1"/>
        <v>0</v>
      </c>
      <c r="K19" s="62">
        <f t="shared" si="1"/>
        <v>0</v>
      </c>
      <c r="L19" s="62">
        <f t="shared" si="1"/>
        <v>0</v>
      </c>
      <c r="M19" s="62">
        <f t="shared" si="1"/>
        <v>0</v>
      </c>
      <c r="N19" s="62">
        <f t="shared" si="1"/>
        <v>0</v>
      </c>
      <c r="O19" s="62">
        <f t="shared" si="1"/>
        <v>0</v>
      </c>
      <c r="P19" s="62">
        <f t="shared" si="1"/>
        <v>0</v>
      </c>
      <c r="Q19" s="62">
        <f t="shared" si="1"/>
        <v>0</v>
      </c>
      <c r="R19" s="62">
        <f t="shared" si="1"/>
        <v>0</v>
      </c>
      <c r="S19" s="62">
        <f t="shared" si="1"/>
        <v>0</v>
      </c>
      <c r="T19" s="62">
        <f t="shared" si="1"/>
        <v>0</v>
      </c>
      <c r="U19" s="62">
        <f t="shared" si="1"/>
        <v>0</v>
      </c>
      <c r="V19" s="62">
        <f t="shared" si="1"/>
        <v>0</v>
      </c>
      <c r="W19" s="62">
        <f t="shared" si="1"/>
        <v>0</v>
      </c>
      <c r="X19" s="62">
        <f t="shared" si="1"/>
        <v>0</v>
      </c>
      <c r="Y19" s="62">
        <f t="shared" si="1"/>
        <v>0</v>
      </c>
      <c r="Z19" s="62">
        <f t="shared" si="1"/>
        <v>0</v>
      </c>
      <c r="AA19" s="62">
        <f t="shared" si="1"/>
        <v>0</v>
      </c>
      <c r="AB19" s="14"/>
      <c r="AC19" s="19"/>
      <c r="AD19" s="20"/>
      <c r="AE19" s="21"/>
      <c r="AF19" s="22"/>
      <c r="AG19" s="77">
        <f>E19+AA19</f>
        <v>0</v>
      </c>
      <c r="AH19" s="77" t="e">
        <f>E19/(E17/12)</f>
        <v>#DIV/0!</v>
      </c>
    </row>
    <row r="20" spans="1:34" x14ac:dyDescent="0.25">
      <c r="A20" s="66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70"/>
      <c r="AC20" s="70"/>
      <c r="AD20" s="70"/>
      <c r="AE20" s="70"/>
      <c r="AF20" s="70"/>
      <c r="AG20" s="66"/>
      <c r="AH20" s="66"/>
    </row>
    <row r="21" spans="1:34" ht="28.5" customHeight="1" x14ac:dyDescent="0.25">
      <c r="A21" s="167" t="s">
        <v>67</v>
      </c>
      <c r="B21" s="167"/>
      <c r="C21" s="167"/>
      <c r="D21" s="167"/>
      <c r="E21" s="167"/>
      <c r="F21" s="167"/>
      <c r="G21" s="167"/>
      <c r="H21" s="167"/>
      <c r="I21" s="167"/>
      <c r="J21" s="167"/>
      <c r="K21" s="167"/>
      <c r="L21" s="167"/>
      <c r="M21" s="167"/>
      <c r="N21" s="167"/>
      <c r="O21" s="167"/>
      <c r="P21" s="167"/>
      <c r="Q21" s="167"/>
      <c r="R21" s="167"/>
      <c r="S21" s="167"/>
      <c r="T21" s="167"/>
      <c r="U21" s="167"/>
      <c r="V21" s="167"/>
      <c r="W21" s="167"/>
      <c r="X21" s="167"/>
      <c r="Y21" s="167"/>
      <c r="Z21" s="167"/>
      <c r="AA21" s="167"/>
      <c r="AB21" s="167"/>
      <c r="AC21" s="167"/>
      <c r="AD21" s="167"/>
      <c r="AE21" s="167"/>
      <c r="AF21" s="167"/>
      <c r="AG21" s="167"/>
      <c r="AH21" s="167"/>
    </row>
    <row r="22" spans="1:34" s="64" customFormat="1" x14ac:dyDescent="0.25">
      <c r="A22" s="57" t="s">
        <v>33</v>
      </c>
      <c r="B22" s="58"/>
      <c r="C22" s="58"/>
      <c r="D22" s="58"/>
      <c r="E22" s="59">
        <f>F22+G22+H22+I22+J22+K22+L22+M22+N22+O22+P22+Q22+R22+S22+T22+U22+V22+W22+X22+Y22+Z22</f>
        <v>0</v>
      </c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14" t="e">
        <f>AA22/E22*100</f>
        <v>#DIV/0!</v>
      </c>
      <c r="AC22" s="19" t="e">
        <f>E22/D22/12*1000</f>
        <v>#DIV/0!</v>
      </c>
      <c r="AD22" s="20" t="e">
        <f>F22/D22/12*1000</f>
        <v>#DIV/0!</v>
      </c>
      <c r="AE22" s="21">
        <f>S22+Z22+Y22</f>
        <v>0</v>
      </c>
      <c r="AF22" s="22" t="e">
        <f>AE22/D22*1000/12</f>
        <v>#DIV/0!</v>
      </c>
      <c r="AG22" s="77">
        <f>E22+AA22</f>
        <v>0</v>
      </c>
      <c r="AH22" s="77">
        <f>E22/12</f>
        <v>0</v>
      </c>
    </row>
    <row r="23" spans="1:34" s="64" customFormat="1" x14ac:dyDescent="0.25">
      <c r="A23" s="57" t="s">
        <v>34</v>
      </c>
      <c r="B23" s="58"/>
      <c r="C23" s="58"/>
      <c r="D23" s="58"/>
      <c r="E23" s="59">
        <f>F23+G23+H23+I23+J23+K23+L23+M23+N23+O23+P23+Q23+R23+S23+T23+U23+V23+W23+X23+Y23+Z23</f>
        <v>0</v>
      </c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14" t="e">
        <f>AA23/E23*100</f>
        <v>#DIV/0!</v>
      </c>
      <c r="AC23" s="19" t="e">
        <f>E23/D23/12*1000</f>
        <v>#DIV/0!</v>
      </c>
      <c r="AD23" s="20" t="e">
        <f>F23/D23/12*1000</f>
        <v>#DIV/0!</v>
      </c>
      <c r="AE23" s="21">
        <f>S23+Z23+Y23</f>
        <v>0</v>
      </c>
      <c r="AF23" s="22" t="e">
        <f>AE23/D23*1000/12</f>
        <v>#DIV/0!</v>
      </c>
      <c r="AG23" s="77">
        <f>E23+AA23</f>
        <v>0</v>
      </c>
      <c r="AH23" s="77">
        <f>E23/12</f>
        <v>0</v>
      </c>
    </row>
    <row r="24" spans="1:34" s="64" customFormat="1" x14ac:dyDescent="0.25">
      <c r="A24" s="61" t="s">
        <v>35</v>
      </c>
      <c r="B24" s="15" t="s">
        <v>41</v>
      </c>
      <c r="C24" s="15" t="s">
        <v>41</v>
      </c>
      <c r="D24" s="15" t="s">
        <v>41</v>
      </c>
      <c r="E24" s="62">
        <f>F24+G24+H24+I24+J24+K24+L24+M24+N24+O24+P24+Q24+R24+S24+T24+U24+V24+W24+X24+Y24+Z24</f>
        <v>0</v>
      </c>
      <c r="F24" s="62">
        <f t="shared" ref="F24:AA24" si="2">F22-F23</f>
        <v>0</v>
      </c>
      <c r="G24" s="62">
        <f t="shared" si="2"/>
        <v>0</v>
      </c>
      <c r="H24" s="62">
        <f t="shared" si="2"/>
        <v>0</v>
      </c>
      <c r="I24" s="62">
        <f t="shared" si="2"/>
        <v>0</v>
      </c>
      <c r="J24" s="62">
        <f t="shared" si="2"/>
        <v>0</v>
      </c>
      <c r="K24" s="62">
        <f t="shared" si="2"/>
        <v>0</v>
      </c>
      <c r="L24" s="62">
        <f t="shared" si="2"/>
        <v>0</v>
      </c>
      <c r="M24" s="62">
        <f t="shared" si="2"/>
        <v>0</v>
      </c>
      <c r="N24" s="62">
        <f t="shared" si="2"/>
        <v>0</v>
      </c>
      <c r="O24" s="62">
        <f t="shared" si="2"/>
        <v>0</v>
      </c>
      <c r="P24" s="62">
        <f t="shared" si="2"/>
        <v>0</v>
      </c>
      <c r="Q24" s="62">
        <f t="shared" si="2"/>
        <v>0</v>
      </c>
      <c r="R24" s="62">
        <f t="shared" si="2"/>
        <v>0</v>
      </c>
      <c r="S24" s="62">
        <f t="shared" si="2"/>
        <v>0</v>
      </c>
      <c r="T24" s="62">
        <f t="shared" si="2"/>
        <v>0</v>
      </c>
      <c r="U24" s="62">
        <f t="shared" si="2"/>
        <v>0</v>
      </c>
      <c r="V24" s="62">
        <f t="shared" si="2"/>
        <v>0</v>
      </c>
      <c r="W24" s="62">
        <f t="shared" si="2"/>
        <v>0</v>
      </c>
      <c r="X24" s="62">
        <f t="shared" si="2"/>
        <v>0</v>
      </c>
      <c r="Y24" s="62">
        <f t="shared" si="2"/>
        <v>0</v>
      </c>
      <c r="Z24" s="62">
        <f t="shared" si="2"/>
        <v>0</v>
      </c>
      <c r="AA24" s="62">
        <f t="shared" si="2"/>
        <v>0</v>
      </c>
      <c r="AB24" s="14"/>
      <c r="AC24" s="19"/>
      <c r="AD24" s="20"/>
      <c r="AE24" s="21"/>
      <c r="AF24" s="22"/>
      <c r="AG24" s="77">
        <f>E24+AA24</f>
        <v>0</v>
      </c>
      <c r="AH24" s="77" t="e">
        <f>E24/(E22/12)</f>
        <v>#DIV/0!</v>
      </c>
    </row>
    <row r="25" spans="1:34" x14ac:dyDescent="0.25">
      <c r="A25" s="66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70"/>
      <c r="AC25" s="70"/>
      <c r="AD25" s="70"/>
      <c r="AE25" s="70"/>
      <c r="AF25" s="70"/>
      <c r="AG25" s="66"/>
      <c r="AH25" s="66"/>
    </row>
    <row r="26" spans="1:34" ht="27" customHeight="1" x14ac:dyDescent="0.25">
      <c r="A26" s="167" t="s">
        <v>67</v>
      </c>
      <c r="B26" s="167"/>
      <c r="C26" s="167"/>
      <c r="D26" s="167"/>
      <c r="E26" s="167"/>
      <c r="F26" s="167"/>
      <c r="G26" s="167"/>
      <c r="H26" s="167"/>
      <c r="I26" s="167"/>
      <c r="J26" s="167"/>
      <c r="K26" s="167"/>
      <c r="L26" s="167"/>
      <c r="M26" s="167"/>
      <c r="N26" s="167"/>
      <c r="O26" s="167"/>
      <c r="P26" s="167"/>
      <c r="Q26" s="167"/>
      <c r="R26" s="167"/>
      <c r="S26" s="167"/>
      <c r="T26" s="167"/>
      <c r="U26" s="167"/>
      <c r="V26" s="167"/>
      <c r="W26" s="167"/>
      <c r="X26" s="167"/>
      <c r="Y26" s="167"/>
      <c r="Z26" s="167"/>
      <c r="AA26" s="167"/>
      <c r="AB26" s="167"/>
      <c r="AC26" s="167"/>
      <c r="AD26" s="167"/>
      <c r="AE26" s="167"/>
      <c r="AF26" s="167"/>
      <c r="AG26" s="167"/>
      <c r="AH26" s="167"/>
    </row>
    <row r="27" spans="1:34" s="64" customFormat="1" x14ac:dyDescent="0.25">
      <c r="A27" s="57" t="s">
        <v>33</v>
      </c>
      <c r="B27" s="58"/>
      <c r="C27" s="58"/>
      <c r="D27" s="58"/>
      <c r="E27" s="59">
        <f>F27+G27+H27+I27+J27+K27+L27+M27+N27+O27+P27+Q27+R27+S27+T27+U27+V27+W27+X27+Y27+Z27</f>
        <v>0</v>
      </c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14" t="e">
        <f>AA27/E27*100</f>
        <v>#DIV/0!</v>
      </c>
      <c r="AC27" s="19" t="e">
        <f>E27/D27/12*1000</f>
        <v>#DIV/0!</v>
      </c>
      <c r="AD27" s="20" t="e">
        <f>F27/D27/12*1000</f>
        <v>#DIV/0!</v>
      </c>
      <c r="AE27" s="21">
        <f>S27+Z27+Y27</f>
        <v>0</v>
      </c>
      <c r="AF27" s="22" t="e">
        <f>AE27/D27*1000/12</f>
        <v>#DIV/0!</v>
      </c>
      <c r="AG27" s="77">
        <f>E27+AA27</f>
        <v>0</v>
      </c>
      <c r="AH27" s="77">
        <f>E27/12</f>
        <v>0</v>
      </c>
    </row>
    <row r="28" spans="1:34" s="64" customFormat="1" x14ac:dyDescent="0.25">
      <c r="A28" s="57" t="s">
        <v>34</v>
      </c>
      <c r="B28" s="58"/>
      <c r="C28" s="58"/>
      <c r="D28" s="58"/>
      <c r="E28" s="59">
        <f>F28+G28+H28+I28+J28+K28+L28+M28+N28+O28+P28+Q28+R28+S28+T28+U28+V28+W28+X28+Y28+Z28</f>
        <v>0</v>
      </c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14" t="e">
        <f>AA28/E28*100</f>
        <v>#DIV/0!</v>
      </c>
      <c r="AC28" s="19" t="e">
        <f>E28/D28/12*1000</f>
        <v>#DIV/0!</v>
      </c>
      <c r="AD28" s="20" t="e">
        <f>F28/D28/12*1000</f>
        <v>#DIV/0!</v>
      </c>
      <c r="AE28" s="21">
        <f>S28+Z28+Y28</f>
        <v>0</v>
      </c>
      <c r="AF28" s="22" t="e">
        <f>AE28/D28*1000/12</f>
        <v>#DIV/0!</v>
      </c>
      <c r="AG28" s="77">
        <f>E28+AA28</f>
        <v>0</v>
      </c>
      <c r="AH28" s="77">
        <f>E28/12</f>
        <v>0</v>
      </c>
    </row>
    <row r="29" spans="1:34" s="64" customFormat="1" x14ac:dyDescent="0.25">
      <c r="A29" s="61" t="s">
        <v>35</v>
      </c>
      <c r="B29" s="15" t="s">
        <v>41</v>
      </c>
      <c r="C29" s="15" t="s">
        <v>41</v>
      </c>
      <c r="D29" s="15" t="s">
        <v>41</v>
      </c>
      <c r="E29" s="62">
        <f>F29+G29+H29+I29+J29+K29+L29+M29+N29+O29+P29+Q29+R29+S29+T29+U29+V29+W29+X29+Y29+Z29</f>
        <v>0</v>
      </c>
      <c r="F29" s="62">
        <f t="shared" ref="F29:AA29" si="3">F27-F28</f>
        <v>0</v>
      </c>
      <c r="G29" s="62">
        <f t="shared" si="3"/>
        <v>0</v>
      </c>
      <c r="H29" s="62">
        <f t="shared" si="3"/>
        <v>0</v>
      </c>
      <c r="I29" s="62">
        <f t="shared" si="3"/>
        <v>0</v>
      </c>
      <c r="J29" s="62">
        <f t="shared" si="3"/>
        <v>0</v>
      </c>
      <c r="K29" s="62">
        <f t="shared" si="3"/>
        <v>0</v>
      </c>
      <c r="L29" s="62">
        <f t="shared" si="3"/>
        <v>0</v>
      </c>
      <c r="M29" s="62">
        <f t="shared" si="3"/>
        <v>0</v>
      </c>
      <c r="N29" s="62">
        <f t="shared" si="3"/>
        <v>0</v>
      </c>
      <c r="O29" s="62">
        <f t="shared" si="3"/>
        <v>0</v>
      </c>
      <c r="P29" s="62">
        <f t="shared" si="3"/>
        <v>0</v>
      </c>
      <c r="Q29" s="62">
        <f t="shared" si="3"/>
        <v>0</v>
      </c>
      <c r="R29" s="62">
        <f t="shared" si="3"/>
        <v>0</v>
      </c>
      <c r="S29" s="62">
        <f t="shared" si="3"/>
        <v>0</v>
      </c>
      <c r="T29" s="62">
        <f t="shared" si="3"/>
        <v>0</v>
      </c>
      <c r="U29" s="62">
        <f t="shared" si="3"/>
        <v>0</v>
      </c>
      <c r="V29" s="62">
        <f t="shared" si="3"/>
        <v>0</v>
      </c>
      <c r="W29" s="62">
        <f t="shared" si="3"/>
        <v>0</v>
      </c>
      <c r="X29" s="62">
        <f t="shared" si="3"/>
        <v>0</v>
      </c>
      <c r="Y29" s="62">
        <f t="shared" si="3"/>
        <v>0</v>
      </c>
      <c r="Z29" s="62">
        <f t="shared" si="3"/>
        <v>0</v>
      </c>
      <c r="AA29" s="62">
        <f t="shared" si="3"/>
        <v>0</v>
      </c>
      <c r="AB29" s="14"/>
      <c r="AC29" s="19"/>
      <c r="AD29" s="20"/>
      <c r="AE29" s="21"/>
      <c r="AF29" s="22"/>
      <c r="AG29" s="77">
        <f>E29+AA29</f>
        <v>0</v>
      </c>
      <c r="AH29" s="77" t="e">
        <f>E29/(E27/12)</f>
        <v>#DIV/0!</v>
      </c>
    </row>
    <row r="30" spans="1:34" customFormat="1" x14ac:dyDescent="0.25">
      <c r="A30" s="78"/>
      <c r="B30" s="16"/>
      <c r="C30" s="16"/>
      <c r="D30" s="16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12"/>
      <c r="AC30" s="79"/>
      <c r="AD30" s="80"/>
      <c r="AE30" s="81"/>
      <c r="AF30" s="82"/>
      <c r="AG30" s="83"/>
      <c r="AH30" s="83"/>
    </row>
    <row r="31" spans="1:34" customFormat="1" ht="32.25" customHeight="1" x14ac:dyDescent="0.25">
      <c r="A31" s="167" t="s">
        <v>67</v>
      </c>
      <c r="B31" s="167"/>
      <c r="C31" s="167"/>
      <c r="D31" s="167"/>
      <c r="E31" s="167"/>
      <c r="F31" s="167"/>
      <c r="G31" s="167"/>
      <c r="H31" s="167"/>
      <c r="I31" s="167"/>
      <c r="J31" s="167"/>
      <c r="K31" s="167"/>
      <c r="L31" s="167"/>
      <c r="M31" s="167"/>
      <c r="N31" s="167"/>
      <c r="O31" s="167"/>
      <c r="P31" s="167"/>
      <c r="Q31" s="167"/>
      <c r="R31" s="167"/>
      <c r="S31" s="167"/>
      <c r="T31" s="167"/>
      <c r="U31" s="167"/>
      <c r="V31" s="167"/>
      <c r="W31" s="167"/>
      <c r="X31" s="167"/>
      <c r="Y31" s="167"/>
      <c r="Z31" s="167"/>
      <c r="AA31" s="167"/>
      <c r="AB31" s="167"/>
      <c r="AC31" s="167"/>
      <c r="AD31" s="167"/>
      <c r="AE31" s="167"/>
      <c r="AF31" s="167"/>
      <c r="AG31" s="167"/>
      <c r="AH31" s="167"/>
    </row>
    <row r="32" spans="1:34" customFormat="1" ht="19.5" customHeight="1" x14ac:dyDescent="0.25">
      <c r="A32" s="57" t="s">
        <v>33</v>
      </c>
      <c r="B32" s="58"/>
      <c r="C32" s="58"/>
      <c r="D32" s="58"/>
      <c r="E32" s="59">
        <f>F32+G32+H32+I32+J32+K32+L32+M32+N32+O32+P32+Q32+R32+S32+T32+U32+V32+W32+X32+Y32+Z32</f>
        <v>0</v>
      </c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14" t="e">
        <f>AA32/E32*100</f>
        <v>#DIV/0!</v>
      </c>
      <c r="AC32" s="19" t="e">
        <f>E32/D32/12*1000</f>
        <v>#DIV/0!</v>
      </c>
      <c r="AD32" s="20" t="e">
        <f>F32/D32/12*1000</f>
        <v>#DIV/0!</v>
      </c>
      <c r="AE32" s="21">
        <f>S32+Z32+Y32</f>
        <v>0</v>
      </c>
      <c r="AF32" s="22" t="e">
        <f>AE32/D32*1000/12</f>
        <v>#DIV/0!</v>
      </c>
      <c r="AG32" s="77">
        <f>E32+AA32</f>
        <v>0</v>
      </c>
      <c r="AH32" s="77">
        <f>E32/12</f>
        <v>0</v>
      </c>
    </row>
    <row r="33" spans="1:34" customFormat="1" ht="19.5" customHeight="1" x14ac:dyDescent="0.25">
      <c r="A33" s="57" t="s">
        <v>34</v>
      </c>
      <c r="B33" s="58"/>
      <c r="C33" s="58"/>
      <c r="D33" s="58"/>
      <c r="E33" s="59">
        <f>F33+G33+H33+I33+J33+K33+L33+M33+N33+O33+P33+Q33+R33+S33+T33+U33+V33+W33+X33+Y33+Z33</f>
        <v>0</v>
      </c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14" t="e">
        <f>AA33/E33*100</f>
        <v>#DIV/0!</v>
      </c>
      <c r="AC33" s="19" t="e">
        <f>E33/D33/12*1000</f>
        <v>#DIV/0!</v>
      </c>
      <c r="AD33" s="20" t="e">
        <f>F33/D33/12*1000</f>
        <v>#DIV/0!</v>
      </c>
      <c r="AE33" s="21">
        <f>S33+Z33+Y33</f>
        <v>0</v>
      </c>
      <c r="AF33" s="22" t="e">
        <f>AE33/D33*1000/12</f>
        <v>#DIV/0!</v>
      </c>
      <c r="AG33" s="77">
        <f>E33+AA33</f>
        <v>0</v>
      </c>
      <c r="AH33" s="77">
        <f>E33/12</f>
        <v>0</v>
      </c>
    </row>
    <row r="34" spans="1:34" customFormat="1" ht="19.5" customHeight="1" x14ac:dyDescent="0.25">
      <c r="A34" s="61" t="s">
        <v>35</v>
      </c>
      <c r="B34" s="15" t="s">
        <v>41</v>
      </c>
      <c r="C34" s="15" t="s">
        <v>41</v>
      </c>
      <c r="D34" s="15" t="s">
        <v>41</v>
      </c>
      <c r="E34" s="62">
        <f>F34+G34+H34+I34+J34+K34+L34+M34+N34+O34+P34+Q34+R34+S34+T34+U34+V34+W34+X34+Y34+Z34</f>
        <v>0</v>
      </c>
      <c r="F34" s="62">
        <f t="shared" ref="F34:AA34" si="4">F32-F33</f>
        <v>0</v>
      </c>
      <c r="G34" s="62">
        <f t="shared" si="4"/>
        <v>0</v>
      </c>
      <c r="H34" s="62">
        <f t="shared" si="4"/>
        <v>0</v>
      </c>
      <c r="I34" s="62">
        <f t="shared" si="4"/>
        <v>0</v>
      </c>
      <c r="J34" s="62">
        <f t="shared" si="4"/>
        <v>0</v>
      </c>
      <c r="K34" s="62">
        <f t="shared" si="4"/>
        <v>0</v>
      </c>
      <c r="L34" s="62">
        <f t="shared" si="4"/>
        <v>0</v>
      </c>
      <c r="M34" s="62">
        <f t="shared" si="4"/>
        <v>0</v>
      </c>
      <c r="N34" s="62">
        <f t="shared" si="4"/>
        <v>0</v>
      </c>
      <c r="O34" s="62">
        <f t="shared" si="4"/>
        <v>0</v>
      </c>
      <c r="P34" s="62">
        <f t="shared" si="4"/>
        <v>0</v>
      </c>
      <c r="Q34" s="62">
        <f t="shared" si="4"/>
        <v>0</v>
      </c>
      <c r="R34" s="62">
        <f t="shared" si="4"/>
        <v>0</v>
      </c>
      <c r="S34" s="62">
        <f t="shared" si="4"/>
        <v>0</v>
      </c>
      <c r="T34" s="62">
        <f t="shared" si="4"/>
        <v>0</v>
      </c>
      <c r="U34" s="62">
        <f t="shared" si="4"/>
        <v>0</v>
      </c>
      <c r="V34" s="62">
        <f t="shared" si="4"/>
        <v>0</v>
      </c>
      <c r="W34" s="62">
        <f t="shared" si="4"/>
        <v>0</v>
      </c>
      <c r="X34" s="62">
        <f t="shared" si="4"/>
        <v>0</v>
      </c>
      <c r="Y34" s="62">
        <f t="shared" si="4"/>
        <v>0</v>
      </c>
      <c r="Z34" s="62">
        <f t="shared" si="4"/>
        <v>0</v>
      </c>
      <c r="AA34" s="62">
        <f t="shared" si="4"/>
        <v>0</v>
      </c>
      <c r="AB34" s="14"/>
      <c r="AC34" s="19"/>
      <c r="AD34" s="20"/>
      <c r="AE34" s="21"/>
      <c r="AF34" s="22"/>
      <c r="AG34" s="77">
        <f>E34+AA34</f>
        <v>0</v>
      </c>
      <c r="AH34" s="77" t="e">
        <f>E34/(E32/12)</f>
        <v>#DIV/0!</v>
      </c>
    </row>
    <row r="35" spans="1:34" customFormat="1" x14ac:dyDescent="0.25">
      <c r="A35" s="78"/>
      <c r="B35" s="16"/>
      <c r="C35" s="16"/>
      <c r="D35" s="16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12"/>
      <c r="AC35" s="79"/>
      <c r="AD35" s="80"/>
      <c r="AE35" s="81"/>
      <c r="AF35" s="82"/>
      <c r="AG35" s="83"/>
      <c r="AH35" s="83"/>
    </row>
    <row r="36" spans="1:34" ht="24.75" customHeight="1" x14ac:dyDescent="0.25">
      <c r="A36" s="167" t="s">
        <v>67</v>
      </c>
      <c r="B36" s="167"/>
      <c r="C36" s="167"/>
      <c r="D36" s="167"/>
      <c r="E36" s="167"/>
      <c r="F36" s="167"/>
      <c r="G36" s="167"/>
      <c r="H36" s="167"/>
      <c r="I36" s="167"/>
      <c r="J36" s="167"/>
      <c r="K36" s="167"/>
      <c r="L36" s="167"/>
      <c r="M36" s="167"/>
      <c r="N36" s="167"/>
      <c r="O36" s="167"/>
      <c r="P36" s="167"/>
      <c r="Q36" s="167"/>
      <c r="R36" s="167"/>
      <c r="S36" s="167"/>
      <c r="T36" s="167"/>
      <c r="U36" s="167"/>
      <c r="V36" s="167"/>
      <c r="W36" s="167"/>
      <c r="X36" s="167"/>
      <c r="Y36" s="167"/>
      <c r="Z36" s="167"/>
      <c r="AA36" s="167"/>
      <c r="AB36" s="167"/>
      <c r="AC36" s="167"/>
      <c r="AD36" s="167"/>
      <c r="AE36" s="167"/>
      <c r="AF36" s="167"/>
      <c r="AG36" s="167"/>
      <c r="AH36" s="167"/>
    </row>
    <row r="37" spans="1:34" s="64" customFormat="1" x14ac:dyDescent="0.25">
      <c r="A37" s="57" t="s">
        <v>33</v>
      </c>
      <c r="B37" s="58"/>
      <c r="C37" s="58"/>
      <c r="D37" s="58"/>
      <c r="E37" s="59">
        <f>F37+G37+H37+I37+J37+K37+L37+M37+N37+O37+P37+Q37+R37+S37+T37+U37+V37+W37+X37+Y37+Z37</f>
        <v>0</v>
      </c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14" t="e">
        <f>AA37/E37*100</f>
        <v>#DIV/0!</v>
      </c>
      <c r="AC37" s="19" t="e">
        <f>E37/D37/12*1000</f>
        <v>#DIV/0!</v>
      </c>
      <c r="AD37" s="20" t="e">
        <f>F37/D37/12*1000</f>
        <v>#DIV/0!</v>
      </c>
      <c r="AE37" s="21">
        <f>S37+Z37+Y37</f>
        <v>0</v>
      </c>
      <c r="AF37" s="22" t="e">
        <f>AE37/D37*1000/12</f>
        <v>#DIV/0!</v>
      </c>
      <c r="AG37" s="77">
        <f>E37+AA37</f>
        <v>0</v>
      </c>
      <c r="AH37" s="77">
        <f>E37/12</f>
        <v>0</v>
      </c>
    </row>
    <row r="38" spans="1:34" s="64" customFormat="1" x14ac:dyDescent="0.25">
      <c r="A38" s="57" t="s">
        <v>34</v>
      </c>
      <c r="B38" s="58"/>
      <c r="C38" s="58"/>
      <c r="D38" s="58"/>
      <c r="E38" s="59">
        <f>F38+G38+H38+I38+J38+K38+L38+M38+N38+O38+P38+Q38+R38+S38+T38+U38+V38+W38+X38+Y38+Z38</f>
        <v>0</v>
      </c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14" t="e">
        <f>AA38/E38*100</f>
        <v>#DIV/0!</v>
      </c>
      <c r="AC38" s="19" t="e">
        <f>E38/D38/12*1000</f>
        <v>#DIV/0!</v>
      </c>
      <c r="AD38" s="20" t="e">
        <f>F38/D38/12*1000</f>
        <v>#DIV/0!</v>
      </c>
      <c r="AE38" s="21">
        <f>S38+Z38+Y38</f>
        <v>0</v>
      </c>
      <c r="AF38" s="22" t="e">
        <f>AE38/D38*1000/12</f>
        <v>#DIV/0!</v>
      </c>
      <c r="AG38" s="77">
        <f>E38+AA38</f>
        <v>0</v>
      </c>
      <c r="AH38" s="77">
        <f>E38/12</f>
        <v>0</v>
      </c>
    </row>
    <row r="39" spans="1:34" s="64" customFormat="1" x14ac:dyDescent="0.25">
      <c r="A39" s="61" t="s">
        <v>35</v>
      </c>
      <c r="B39" s="15" t="s">
        <v>41</v>
      </c>
      <c r="C39" s="15" t="s">
        <v>41</v>
      </c>
      <c r="D39" s="15" t="s">
        <v>41</v>
      </c>
      <c r="E39" s="62">
        <f>F39+G39+H39+I39+J39+K39+L39+M39+N39+O39+P39+Q39+R39+S39+T39+U39+V39+W39+X39+Y39+Z39</f>
        <v>0</v>
      </c>
      <c r="F39" s="62">
        <f t="shared" ref="F39:AA39" si="5">F37-F38</f>
        <v>0</v>
      </c>
      <c r="G39" s="62">
        <f t="shared" si="5"/>
        <v>0</v>
      </c>
      <c r="H39" s="62">
        <f t="shared" si="5"/>
        <v>0</v>
      </c>
      <c r="I39" s="62">
        <f t="shared" si="5"/>
        <v>0</v>
      </c>
      <c r="J39" s="62">
        <f t="shared" si="5"/>
        <v>0</v>
      </c>
      <c r="K39" s="62">
        <f t="shared" si="5"/>
        <v>0</v>
      </c>
      <c r="L39" s="62">
        <f t="shared" si="5"/>
        <v>0</v>
      </c>
      <c r="M39" s="62">
        <f t="shared" si="5"/>
        <v>0</v>
      </c>
      <c r="N39" s="62">
        <f t="shared" si="5"/>
        <v>0</v>
      </c>
      <c r="O39" s="62">
        <f t="shared" si="5"/>
        <v>0</v>
      </c>
      <c r="P39" s="62">
        <f t="shared" si="5"/>
        <v>0</v>
      </c>
      <c r="Q39" s="62">
        <f t="shared" si="5"/>
        <v>0</v>
      </c>
      <c r="R39" s="62">
        <f t="shared" si="5"/>
        <v>0</v>
      </c>
      <c r="S39" s="62">
        <f t="shared" si="5"/>
        <v>0</v>
      </c>
      <c r="T39" s="62">
        <f t="shared" si="5"/>
        <v>0</v>
      </c>
      <c r="U39" s="62">
        <f t="shared" si="5"/>
        <v>0</v>
      </c>
      <c r="V39" s="62">
        <f t="shared" si="5"/>
        <v>0</v>
      </c>
      <c r="W39" s="62">
        <f t="shared" si="5"/>
        <v>0</v>
      </c>
      <c r="X39" s="62">
        <f t="shared" si="5"/>
        <v>0</v>
      </c>
      <c r="Y39" s="62">
        <f t="shared" si="5"/>
        <v>0</v>
      </c>
      <c r="Z39" s="62">
        <f t="shared" si="5"/>
        <v>0</v>
      </c>
      <c r="AA39" s="62">
        <f t="shared" si="5"/>
        <v>0</v>
      </c>
      <c r="AB39" s="14"/>
      <c r="AC39" s="19"/>
      <c r="AD39" s="20"/>
      <c r="AE39" s="21"/>
      <c r="AF39" s="22"/>
      <c r="AG39" s="77">
        <f>E39+AA39</f>
        <v>0</v>
      </c>
      <c r="AH39" s="77" t="e">
        <f>E39/(E37/12)</f>
        <v>#DIV/0!</v>
      </c>
    </row>
    <row r="40" spans="1:34" x14ac:dyDescent="0.25">
      <c r="A40" s="66"/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70"/>
      <c r="AC40" s="70"/>
      <c r="AD40" s="70"/>
      <c r="AE40" s="70"/>
      <c r="AF40" s="70"/>
      <c r="AG40" s="66"/>
      <c r="AH40" s="66"/>
    </row>
    <row r="41" spans="1:34" ht="20.25" x14ac:dyDescent="0.25">
      <c r="A41" s="191" t="s">
        <v>74</v>
      </c>
      <c r="B41" s="191"/>
      <c r="C41" s="191"/>
      <c r="D41" s="191"/>
      <c r="E41" s="191"/>
      <c r="F41" s="191"/>
      <c r="G41" s="191"/>
      <c r="H41" s="191"/>
      <c r="I41" s="191"/>
      <c r="J41" s="191"/>
      <c r="K41" s="191"/>
      <c r="L41" s="191"/>
      <c r="M41" s="191"/>
      <c r="N41" s="191"/>
      <c r="O41" s="191"/>
      <c r="P41" s="191"/>
      <c r="Q41" s="191"/>
      <c r="R41" s="191"/>
      <c r="S41" s="191"/>
      <c r="T41" s="191"/>
      <c r="U41" s="191"/>
      <c r="V41" s="191"/>
      <c r="W41" s="191"/>
      <c r="X41" s="191"/>
      <c r="Y41" s="191"/>
      <c r="Z41" s="191"/>
      <c r="AA41" s="191"/>
      <c r="AB41" s="191"/>
      <c r="AC41" s="191"/>
      <c r="AD41" s="191"/>
      <c r="AE41" s="191"/>
      <c r="AF41" s="191"/>
      <c r="AG41" s="191"/>
      <c r="AH41" s="191"/>
    </row>
    <row r="42" spans="1:34" ht="18.75" x14ac:dyDescent="0.25">
      <c r="A42" s="165" t="s">
        <v>68</v>
      </c>
      <c r="B42" s="165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65"/>
      <c r="AB42" s="165"/>
      <c r="AC42" s="165"/>
      <c r="AD42" s="165"/>
      <c r="AE42" s="165"/>
      <c r="AF42" s="165"/>
      <c r="AG42" s="165"/>
      <c r="AH42" s="165"/>
    </row>
    <row r="43" spans="1:34" ht="15.75" x14ac:dyDescent="0.25">
      <c r="A43" s="71" t="s">
        <v>33</v>
      </c>
      <c r="B43" s="33">
        <f>B11+B17+B22+B27+B37+B32</f>
        <v>14.25</v>
      </c>
      <c r="C43" s="33">
        <f t="shared" ref="C43:AA43" si="6">C11+C17+C22+C27+C37+C32</f>
        <v>13.25</v>
      </c>
      <c r="D43" s="33">
        <f t="shared" si="6"/>
        <v>14.25</v>
      </c>
      <c r="E43" s="59">
        <f t="shared" si="6"/>
        <v>1501.6</v>
      </c>
      <c r="F43" s="59">
        <f t="shared" si="6"/>
        <v>847.5</v>
      </c>
      <c r="G43" s="59">
        <f t="shared" si="6"/>
        <v>164.3</v>
      </c>
      <c r="H43" s="59">
        <f t="shared" si="6"/>
        <v>0</v>
      </c>
      <c r="I43" s="59">
        <f t="shared" si="6"/>
        <v>0</v>
      </c>
      <c r="J43" s="59">
        <f t="shared" si="6"/>
        <v>0</v>
      </c>
      <c r="K43" s="59">
        <f t="shared" si="6"/>
        <v>0</v>
      </c>
      <c r="L43" s="59">
        <f t="shared" si="6"/>
        <v>0</v>
      </c>
      <c r="M43" s="59">
        <f t="shared" si="6"/>
        <v>57.2</v>
      </c>
      <c r="N43" s="59">
        <f t="shared" si="6"/>
        <v>0</v>
      </c>
      <c r="O43" s="59">
        <f t="shared" si="6"/>
        <v>0</v>
      </c>
      <c r="P43" s="59">
        <f t="shared" si="6"/>
        <v>0</v>
      </c>
      <c r="Q43" s="59">
        <f t="shared" si="6"/>
        <v>0</v>
      </c>
      <c r="R43" s="59">
        <f t="shared" si="6"/>
        <v>0</v>
      </c>
      <c r="S43" s="59">
        <f t="shared" si="6"/>
        <v>0</v>
      </c>
      <c r="T43" s="59">
        <f t="shared" si="6"/>
        <v>0</v>
      </c>
      <c r="U43" s="59">
        <f t="shared" si="6"/>
        <v>0</v>
      </c>
      <c r="V43" s="59">
        <f t="shared" si="6"/>
        <v>64.8</v>
      </c>
      <c r="W43" s="59">
        <f t="shared" si="6"/>
        <v>0</v>
      </c>
      <c r="X43" s="59">
        <f t="shared" si="6"/>
        <v>0</v>
      </c>
      <c r="Y43" s="59">
        <f t="shared" si="6"/>
        <v>0</v>
      </c>
      <c r="Z43" s="59">
        <f t="shared" si="6"/>
        <v>367.8</v>
      </c>
      <c r="AA43" s="59">
        <f t="shared" si="6"/>
        <v>330.9</v>
      </c>
      <c r="AB43" s="12">
        <f>AA43/E43*100</f>
        <v>22.03649440596697</v>
      </c>
      <c r="AC43" s="39">
        <f>E43/D43/12*1000</f>
        <v>8781.2865497076018</v>
      </c>
      <c r="AD43" s="40">
        <f>F43/D43/12*1000</f>
        <v>4956.1403508771928</v>
      </c>
      <c r="AE43" s="41">
        <f>S43+Z43+Y43</f>
        <v>367.8</v>
      </c>
      <c r="AF43" s="42">
        <f>AE43/D43*1000/12</f>
        <v>2150.8771929824561</v>
      </c>
      <c r="AG43" s="46">
        <f>E43+AA43</f>
        <v>1832.5</v>
      </c>
      <c r="AH43" s="47">
        <f>E43/12</f>
        <v>125.13333333333333</v>
      </c>
    </row>
    <row r="44" spans="1:34" ht="15.75" x14ac:dyDescent="0.25">
      <c r="A44" s="71" t="s">
        <v>34</v>
      </c>
      <c r="B44" s="33">
        <f>B12+B18+B23+B28+B38+B33</f>
        <v>14.25</v>
      </c>
      <c r="C44" s="33">
        <f t="shared" ref="C44:AA44" si="7">C12+C18+C23+C28+C38+C33</f>
        <v>13.25</v>
      </c>
      <c r="D44" s="33">
        <f t="shared" si="7"/>
        <v>14.25</v>
      </c>
      <c r="E44" s="59">
        <f t="shared" si="7"/>
        <v>1501.6</v>
      </c>
      <c r="F44" s="59">
        <f t="shared" si="7"/>
        <v>847.5</v>
      </c>
      <c r="G44" s="59">
        <f t="shared" si="7"/>
        <v>164.3</v>
      </c>
      <c r="H44" s="59">
        <f t="shared" si="7"/>
        <v>0</v>
      </c>
      <c r="I44" s="59">
        <f t="shared" si="7"/>
        <v>0</v>
      </c>
      <c r="J44" s="59">
        <f t="shared" si="7"/>
        <v>0</v>
      </c>
      <c r="K44" s="59">
        <f t="shared" si="7"/>
        <v>0</v>
      </c>
      <c r="L44" s="59">
        <f t="shared" si="7"/>
        <v>0</v>
      </c>
      <c r="M44" s="59">
        <f t="shared" si="7"/>
        <v>57.2</v>
      </c>
      <c r="N44" s="59">
        <f t="shared" si="7"/>
        <v>0</v>
      </c>
      <c r="O44" s="59">
        <f t="shared" si="7"/>
        <v>0</v>
      </c>
      <c r="P44" s="59">
        <f t="shared" si="7"/>
        <v>0</v>
      </c>
      <c r="Q44" s="59">
        <f t="shared" si="7"/>
        <v>0</v>
      </c>
      <c r="R44" s="59">
        <f t="shared" si="7"/>
        <v>0</v>
      </c>
      <c r="S44" s="59">
        <f t="shared" si="7"/>
        <v>0</v>
      </c>
      <c r="T44" s="59">
        <f t="shared" si="7"/>
        <v>0</v>
      </c>
      <c r="U44" s="59">
        <f t="shared" si="7"/>
        <v>0</v>
      </c>
      <c r="V44" s="59">
        <f t="shared" si="7"/>
        <v>64.8</v>
      </c>
      <c r="W44" s="59">
        <f t="shared" si="7"/>
        <v>0</v>
      </c>
      <c r="X44" s="59">
        <f t="shared" si="7"/>
        <v>0</v>
      </c>
      <c r="Y44" s="59">
        <f t="shared" si="7"/>
        <v>0</v>
      </c>
      <c r="Z44" s="59">
        <f t="shared" si="7"/>
        <v>367.8</v>
      </c>
      <c r="AA44" s="59">
        <f t="shared" si="7"/>
        <v>330.9</v>
      </c>
      <c r="AB44" s="12">
        <f>AA44/E44*100</f>
        <v>22.03649440596697</v>
      </c>
      <c r="AC44" s="39">
        <f>E44/D44/12*1000</f>
        <v>8781.2865497076018</v>
      </c>
      <c r="AD44" s="40">
        <f>F44/D44/12*1000</f>
        <v>4956.1403508771928</v>
      </c>
      <c r="AE44" s="41">
        <f>S44+Z44+Y44</f>
        <v>367.8</v>
      </c>
      <c r="AF44" s="42">
        <f>AE44/D44*1000/12</f>
        <v>2150.8771929824561</v>
      </c>
      <c r="AG44" s="46">
        <f>E44+AA44</f>
        <v>1832.5</v>
      </c>
      <c r="AH44" s="47">
        <f>E44/12</f>
        <v>125.13333333333333</v>
      </c>
    </row>
    <row r="45" spans="1:34" ht="15.75" x14ac:dyDescent="0.25">
      <c r="A45" s="72" t="s">
        <v>35</v>
      </c>
      <c r="B45" s="16" t="s">
        <v>41</v>
      </c>
      <c r="C45" s="16" t="s">
        <v>41</v>
      </c>
      <c r="D45" s="16" t="s">
        <v>41</v>
      </c>
      <c r="E45" s="32">
        <f>F45+G45+H45+I45+J45+K45+L45+M45+N45+O45+P45+Q45+R45+S45+T45+U45+V45+W45+X45+Y45+Z45</f>
        <v>0</v>
      </c>
      <c r="F45" s="32">
        <f>F43-F44</f>
        <v>0</v>
      </c>
      <c r="G45" s="32">
        <f t="shared" ref="G45:AA45" si="8">G43-G44</f>
        <v>0</v>
      </c>
      <c r="H45" s="32">
        <f t="shared" si="8"/>
        <v>0</v>
      </c>
      <c r="I45" s="32">
        <f t="shared" si="8"/>
        <v>0</v>
      </c>
      <c r="J45" s="32">
        <f t="shared" si="8"/>
        <v>0</v>
      </c>
      <c r="K45" s="32">
        <f t="shared" si="8"/>
        <v>0</v>
      </c>
      <c r="L45" s="32">
        <f t="shared" si="8"/>
        <v>0</v>
      </c>
      <c r="M45" s="32">
        <f t="shared" si="8"/>
        <v>0</v>
      </c>
      <c r="N45" s="32">
        <f t="shared" si="8"/>
        <v>0</v>
      </c>
      <c r="O45" s="32">
        <f t="shared" si="8"/>
        <v>0</v>
      </c>
      <c r="P45" s="32">
        <f t="shared" si="8"/>
        <v>0</v>
      </c>
      <c r="Q45" s="32">
        <f t="shared" si="8"/>
        <v>0</v>
      </c>
      <c r="R45" s="32">
        <f t="shared" si="8"/>
        <v>0</v>
      </c>
      <c r="S45" s="32">
        <f t="shared" si="8"/>
        <v>0</v>
      </c>
      <c r="T45" s="32">
        <f t="shared" si="8"/>
        <v>0</v>
      </c>
      <c r="U45" s="32">
        <f t="shared" si="8"/>
        <v>0</v>
      </c>
      <c r="V45" s="32">
        <f t="shared" si="8"/>
        <v>0</v>
      </c>
      <c r="W45" s="32">
        <f t="shared" si="8"/>
        <v>0</v>
      </c>
      <c r="X45" s="32">
        <f t="shared" si="8"/>
        <v>0</v>
      </c>
      <c r="Y45" s="32">
        <f t="shared" si="8"/>
        <v>0</v>
      </c>
      <c r="Z45" s="32">
        <f t="shared" si="8"/>
        <v>0</v>
      </c>
      <c r="AA45" s="32">
        <f t="shared" si="8"/>
        <v>0</v>
      </c>
      <c r="AB45" s="12" t="e">
        <f>AA45/E45*100</f>
        <v>#DIV/0!</v>
      </c>
      <c r="AC45" s="65" t="s">
        <v>41</v>
      </c>
      <c r="AD45" s="65" t="s">
        <v>41</v>
      </c>
      <c r="AE45" s="41">
        <f>S45+Z45+Y45</f>
        <v>0</v>
      </c>
      <c r="AF45" s="65" t="s">
        <v>41</v>
      </c>
      <c r="AG45" s="46">
        <f>E45+AA45</f>
        <v>0</v>
      </c>
      <c r="AH45" s="46">
        <f>E45/(E43/12)</f>
        <v>0</v>
      </c>
    </row>
    <row r="48" spans="1:34" ht="50.25" customHeight="1" x14ac:dyDescent="0.25">
      <c r="I48" s="145" t="s">
        <v>81</v>
      </c>
      <c r="J48" s="145"/>
      <c r="K48" s="145"/>
      <c r="L48" s="145"/>
      <c r="M48" s="126"/>
      <c r="N48" s="126"/>
      <c r="O48" s="126"/>
      <c r="P48" s="126"/>
      <c r="Q48" s="146" t="s">
        <v>83</v>
      </c>
      <c r="R48" s="146"/>
      <c r="S48" s="146"/>
    </row>
    <row r="49" spans="9:18" ht="23.25" x14ac:dyDescent="0.25">
      <c r="I49" s="75"/>
      <c r="J49" s="75"/>
      <c r="K49" s="75"/>
      <c r="R49" s="75"/>
    </row>
    <row r="50" spans="9:18" ht="26.25" x14ac:dyDescent="0.25">
      <c r="I50" s="74" t="s">
        <v>62</v>
      </c>
    </row>
    <row r="51" spans="9:18" ht="15.75" x14ac:dyDescent="0.25">
      <c r="I51" s="125" t="s">
        <v>82</v>
      </c>
      <c r="J51" s="125"/>
    </row>
    <row r="52" spans="9:18" ht="15.75" x14ac:dyDescent="0.25">
      <c r="I52" s="125" t="s">
        <v>85</v>
      </c>
      <c r="J52" s="125"/>
    </row>
  </sheetData>
  <customSheetViews>
    <customSheetView guid="{3B67A821-D306-4E40-8A8A-23950E31AB9F}" scale="80" showPageBreaks="1" fitToPage="1">
      <selection activeCell="A43" sqref="A43"/>
      <pageMargins left="0.23622047244094491" right="0.23622047244094491" top="0.74803149606299213" bottom="0.74803149606299213" header="0.31496062992125984" footer="0.31496062992125984"/>
      <printOptions horizontalCentered="1"/>
      <pageSetup paperSize="9" scale="41" orientation="landscape" r:id="rId1"/>
    </customSheetView>
    <customSheetView guid="{B2CB4823-132C-4232-B897-2C173C48A258}" scale="80" showPageBreaks="1" fitToPage="1" topLeftCell="A40">
      <selection activeCell="AC13" sqref="AC13"/>
      <pageMargins left="0.23622047244094491" right="0.23622047244094491" top="0.74803149606299213" bottom="0.74803149606299213" header="0.31496062992125984" footer="0.31496062992125984"/>
      <printOptions horizontalCentered="1"/>
      <pageSetup paperSize="9" scale="41" orientation="landscape" r:id="rId2"/>
    </customSheetView>
    <customSheetView guid="{9FFF89C1-E3C1-47B1-8284-C4D61E3F2F60}" scale="80" showPageBreaks="1" fitToPage="1">
      <selection activeCell="A43" sqref="A43"/>
      <pageMargins left="0.23622047244094491" right="0.23622047244094491" top="0.74803149606299213" bottom="0.74803149606299213" header="0.31496062992125984" footer="0.31496062992125984"/>
      <printOptions horizontalCentered="1"/>
      <pageSetup paperSize="9" scale="41" orientation="landscape" r:id="rId3"/>
    </customSheetView>
    <customSheetView guid="{9D243A70-E174-4CB9-9ABA-19D0FC943E5F}" scale="80" showPageBreaks="1" fitToPage="1">
      <selection activeCell="B3" sqref="B3"/>
      <pageMargins left="0.23622047244094491" right="0.23622047244094491" top="0.74803149606299213" bottom="0.74803149606299213" header="0.31496062992125984" footer="0.31496062992125984"/>
      <printOptions horizontalCentered="1"/>
      <pageSetup paperSize="9" scale="41" orientation="landscape" r:id="rId4"/>
    </customSheetView>
  </customSheetViews>
  <mergeCells count="53">
    <mergeCell ref="A4:A8"/>
    <mergeCell ref="N5:U5"/>
    <mergeCell ref="P6:P8"/>
    <mergeCell ref="Q48:S48"/>
    <mergeCell ref="I48:L48"/>
    <mergeCell ref="A41:AH41"/>
    <mergeCell ref="A42:AH42"/>
    <mergeCell ref="A31:AH31"/>
    <mergeCell ref="B4:D4"/>
    <mergeCell ref="E4:E8"/>
    <mergeCell ref="F4:Z4"/>
    <mergeCell ref="I7:I8"/>
    <mergeCell ref="AA4:AB6"/>
    <mergeCell ref="L7:L8"/>
    <mergeCell ref="H5:H8"/>
    <mergeCell ref="I5:L6"/>
    <mergeCell ref="AA7:AA8"/>
    <mergeCell ref="T6:T8"/>
    <mergeCell ref="G5:G8"/>
    <mergeCell ref="U6:U8"/>
    <mergeCell ref="J7:J8"/>
    <mergeCell ref="B2:AF2"/>
    <mergeCell ref="AD4:AD8"/>
    <mergeCell ref="AE4:AE8"/>
    <mergeCell ref="A36:AH36"/>
    <mergeCell ref="V7:V8"/>
    <mergeCell ref="W7:W8"/>
    <mergeCell ref="K7:K8"/>
    <mergeCell ref="AG4:AG8"/>
    <mergeCell ref="Y5:Z6"/>
    <mergeCell ref="Z7:Z8"/>
    <mergeCell ref="A26:AH26"/>
    <mergeCell ref="S6:S8"/>
    <mergeCell ref="M5:M8"/>
    <mergeCell ref="X7:X8"/>
    <mergeCell ref="Y7:Y8"/>
    <mergeCell ref="AC4:AC8"/>
    <mergeCell ref="AB7:AB8"/>
    <mergeCell ref="A10:AH10"/>
    <mergeCell ref="A15:AH15"/>
    <mergeCell ref="A16:AH16"/>
    <mergeCell ref="A21:AH21"/>
    <mergeCell ref="B6:B8"/>
    <mergeCell ref="C6:C8"/>
    <mergeCell ref="N6:N8"/>
    <mergeCell ref="O6:O8"/>
    <mergeCell ref="Q6:Q8"/>
    <mergeCell ref="R6:R8"/>
    <mergeCell ref="V5:X6"/>
    <mergeCell ref="AH4:AH8"/>
    <mergeCell ref="D5:D8"/>
    <mergeCell ref="F5:F8"/>
    <mergeCell ref="AF4:AF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1" orientation="landscape"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H19"/>
  <sheetViews>
    <sheetView zoomScale="70" zoomScaleNormal="70" workbookViewId="0">
      <selection activeCell="A19" sqref="A19"/>
    </sheetView>
  </sheetViews>
  <sheetFormatPr defaultRowHeight="15" x14ac:dyDescent="0.25"/>
  <cols>
    <col min="1" max="1" width="19.42578125" customWidth="1"/>
    <col min="2" max="4" width="7.28515625" customWidth="1"/>
    <col min="5" max="5" width="9.42578125" customWidth="1"/>
    <col min="6" max="6" width="11.42578125" customWidth="1"/>
    <col min="9" max="9" width="11.140625" customWidth="1"/>
    <col min="10" max="10" width="14" customWidth="1"/>
    <col min="11" max="11" width="11" customWidth="1"/>
    <col min="12" max="12" width="10.7109375" customWidth="1"/>
    <col min="13" max="13" width="12" customWidth="1"/>
    <col min="14" max="16" width="7.140625" customWidth="1"/>
    <col min="17" max="17" width="10.42578125" customWidth="1"/>
    <col min="18" max="18" width="12.42578125" customWidth="1"/>
    <col min="19" max="20" width="8.28515625" customWidth="1"/>
    <col min="26" max="26" width="7.42578125" customWidth="1"/>
    <col min="27" max="27" width="8" customWidth="1"/>
    <col min="28" max="28" width="9" style="17" customWidth="1"/>
    <col min="29" max="32" width="9.140625" style="17" customWidth="1"/>
  </cols>
  <sheetData>
    <row r="1" spans="1:34" ht="16.5" x14ac:dyDescent="0.25">
      <c r="A1" s="2"/>
      <c r="B1" s="1"/>
      <c r="C1" s="1"/>
      <c r="D1" s="1"/>
      <c r="E1" s="1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4" ht="25.5" customHeight="1" x14ac:dyDescent="0.25">
      <c r="A2" s="3"/>
      <c r="B2" s="192" t="s">
        <v>79</v>
      </c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92"/>
      <c r="AB2" s="192"/>
      <c r="AC2" s="192"/>
      <c r="AD2" s="192"/>
      <c r="AE2" s="192"/>
      <c r="AF2" s="192"/>
    </row>
    <row r="3" spans="1:34" ht="18.75" x14ac:dyDescent="0.25">
      <c r="A3" s="4"/>
      <c r="B3" s="1"/>
      <c r="C3" s="1"/>
      <c r="D3" s="3"/>
      <c r="E3" s="1"/>
      <c r="F3" s="3"/>
      <c r="G3" s="3"/>
      <c r="H3" s="3"/>
      <c r="I3" s="3"/>
      <c r="J3" s="3"/>
      <c r="K3" s="3"/>
      <c r="L3" s="3"/>
      <c r="M3" s="5" t="s">
        <v>0</v>
      </c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spans="1:34" s="8" customFormat="1" ht="12.75" customHeight="1" x14ac:dyDescent="0.2">
      <c r="A4" s="129"/>
      <c r="B4" s="158" t="s">
        <v>1</v>
      </c>
      <c r="C4" s="159"/>
      <c r="D4" s="160"/>
      <c r="E4" s="131" t="s">
        <v>29</v>
      </c>
      <c r="F4" s="131" t="s">
        <v>2</v>
      </c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82" t="s">
        <v>3</v>
      </c>
      <c r="AB4" s="183"/>
      <c r="AC4" s="141" t="s">
        <v>37</v>
      </c>
      <c r="AD4" s="143" t="s">
        <v>38</v>
      </c>
      <c r="AE4" s="136" t="s">
        <v>39</v>
      </c>
      <c r="AF4" s="156" t="s">
        <v>40</v>
      </c>
      <c r="AG4" s="141" t="s">
        <v>54</v>
      </c>
      <c r="AH4" s="141" t="s">
        <v>55</v>
      </c>
    </row>
    <row r="5" spans="1:34" s="8" customFormat="1" ht="38.25" x14ac:dyDescent="0.2">
      <c r="A5" s="129"/>
      <c r="B5" s="9" t="s">
        <v>26</v>
      </c>
      <c r="C5" s="10" t="s">
        <v>27</v>
      </c>
      <c r="D5" s="161" t="s">
        <v>28</v>
      </c>
      <c r="E5" s="131"/>
      <c r="F5" s="131" t="s">
        <v>32</v>
      </c>
      <c r="G5" s="139" t="s">
        <v>30</v>
      </c>
      <c r="H5" s="137" t="s">
        <v>4</v>
      </c>
      <c r="I5" s="134" t="s">
        <v>5</v>
      </c>
      <c r="J5" s="134"/>
      <c r="K5" s="134"/>
      <c r="L5" s="134"/>
      <c r="M5" s="170" t="s">
        <v>56</v>
      </c>
      <c r="N5" s="139" t="s">
        <v>6</v>
      </c>
      <c r="O5" s="139"/>
      <c r="P5" s="139"/>
      <c r="Q5" s="139"/>
      <c r="R5" s="139"/>
      <c r="S5" s="139"/>
      <c r="T5" s="139"/>
      <c r="U5" s="139"/>
      <c r="V5" s="142" t="s">
        <v>7</v>
      </c>
      <c r="W5" s="142"/>
      <c r="X5" s="142"/>
      <c r="Y5" s="137" t="s">
        <v>36</v>
      </c>
      <c r="Z5" s="137"/>
      <c r="AA5" s="184"/>
      <c r="AB5" s="185"/>
      <c r="AC5" s="141"/>
      <c r="AD5" s="143"/>
      <c r="AE5" s="136"/>
      <c r="AF5" s="156"/>
      <c r="AG5" s="141"/>
      <c r="AH5" s="141"/>
    </row>
    <row r="6" spans="1:34" s="8" customFormat="1" ht="12.75" x14ac:dyDescent="0.2">
      <c r="A6" s="129"/>
      <c r="B6" s="132">
        <v>44197</v>
      </c>
      <c r="C6" s="168">
        <v>44197</v>
      </c>
      <c r="D6" s="162"/>
      <c r="E6" s="131"/>
      <c r="F6" s="137"/>
      <c r="G6" s="139"/>
      <c r="H6" s="137"/>
      <c r="I6" s="134"/>
      <c r="J6" s="134"/>
      <c r="K6" s="134"/>
      <c r="L6" s="134"/>
      <c r="M6" s="171"/>
      <c r="N6" s="139" t="s">
        <v>8</v>
      </c>
      <c r="O6" s="139" t="s">
        <v>9</v>
      </c>
      <c r="P6" s="139" t="s">
        <v>10</v>
      </c>
      <c r="Q6" s="139" t="s">
        <v>31</v>
      </c>
      <c r="R6" s="139" t="s">
        <v>11</v>
      </c>
      <c r="S6" s="139" t="s">
        <v>12</v>
      </c>
      <c r="T6" s="139" t="s">
        <v>13</v>
      </c>
      <c r="U6" s="139" t="s">
        <v>14</v>
      </c>
      <c r="V6" s="142"/>
      <c r="W6" s="142"/>
      <c r="X6" s="142"/>
      <c r="Y6" s="137"/>
      <c r="Z6" s="137"/>
      <c r="AA6" s="186"/>
      <c r="AB6" s="187"/>
      <c r="AC6" s="141"/>
      <c r="AD6" s="143"/>
      <c r="AE6" s="136"/>
      <c r="AF6" s="156"/>
      <c r="AG6" s="141"/>
      <c r="AH6" s="141"/>
    </row>
    <row r="7" spans="1:34" s="8" customFormat="1" ht="61.5" customHeight="1" x14ac:dyDescent="0.2">
      <c r="A7" s="129"/>
      <c r="B7" s="133"/>
      <c r="C7" s="169"/>
      <c r="D7" s="162"/>
      <c r="E7" s="131"/>
      <c r="F7" s="137"/>
      <c r="G7" s="139"/>
      <c r="H7" s="137"/>
      <c r="I7" s="135" t="s">
        <v>15</v>
      </c>
      <c r="J7" s="136" t="s">
        <v>16</v>
      </c>
      <c r="K7" s="135" t="s">
        <v>17</v>
      </c>
      <c r="L7" s="135" t="s">
        <v>18</v>
      </c>
      <c r="M7" s="171"/>
      <c r="N7" s="139"/>
      <c r="O7" s="139"/>
      <c r="P7" s="139"/>
      <c r="Q7" s="139"/>
      <c r="R7" s="139"/>
      <c r="S7" s="139"/>
      <c r="T7" s="139"/>
      <c r="U7" s="139"/>
      <c r="V7" s="137" t="s">
        <v>19</v>
      </c>
      <c r="W7" s="137" t="s">
        <v>20</v>
      </c>
      <c r="X7" s="137" t="s">
        <v>21</v>
      </c>
      <c r="Y7" s="137" t="s">
        <v>22</v>
      </c>
      <c r="Z7" s="137" t="s">
        <v>23</v>
      </c>
      <c r="AA7" s="137" t="s">
        <v>24</v>
      </c>
      <c r="AB7" s="137" t="s">
        <v>25</v>
      </c>
      <c r="AC7" s="141"/>
      <c r="AD7" s="143"/>
      <c r="AE7" s="136"/>
      <c r="AF7" s="156"/>
      <c r="AG7" s="141"/>
      <c r="AH7" s="141"/>
    </row>
    <row r="8" spans="1:34" s="8" customFormat="1" ht="61.5" customHeight="1" x14ac:dyDescent="0.2">
      <c r="A8" s="129"/>
      <c r="B8" s="133"/>
      <c r="C8" s="169"/>
      <c r="D8" s="163"/>
      <c r="E8" s="131"/>
      <c r="F8" s="137"/>
      <c r="G8" s="139"/>
      <c r="H8" s="137"/>
      <c r="I8" s="135"/>
      <c r="J8" s="136"/>
      <c r="K8" s="135"/>
      <c r="L8" s="135"/>
      <c r="M8" s="172"/>
      <c r="N8" s="139"/>
      <c r="O8" s="139"/>
      <c r="P8" s="139"/>
      <c r="Q8" s="139"/>
      <c r="R8" s="139"/>
      <c r="S8" s="139"/>
      <c r="T8" s="139"/>
      <c r="U8" s="139"/>
      <c r="V8" s="137"/>
      <c r="W8" s="137"/>
      <c r="X8" s="137"/>
      <c r="Y8" s="137"/>
      <c r="Z8" s="137"/>
      <c r="AA8" s="137" t="s">
        <v>24</v>
      </c>
      <c r="AB8" s="137" t="s">
        <v>25</v>
      </c>
      <c r="AC8" s="141"/>
      <c r="AD8" s="143"/>
      <c r="AE8" s="136"/>
      <c r="AF8" s="156"/>
      <c r="AG8" s="141"/>
      <c r="AH8" s="141"/>
    </row>
    <row r="9" spans="1:34" s="8" customFormat="1" ht="12.75" x14ac:dyDescent="0.2">
      <c r="A9" s="6">
        <v>1</v>
      </c>
      <c r="B9" s="7">
        <v>2</v>
      </c>
      <c r="C9" s="6">
        <v>3</v>
      </c>
      <c r="D9" s="7">
        <v>4</v>
      </c>
      <c r="E9" s="6">
        <v>5</v>
      </c>
      <c r="F9" s="7">
        <v>6</v>
      </c>
      <c r="G9" s="6">
        <v>7</v>
      </c>
      <c r="H9" s="7">
        <v>8</v>
      </c>
      <c r="I9" s="6">
        <v>9</v>
      </c>
      <c r="J9" s="7">
        <v>10</v>
      </c>
      <c r="K9" s="6">
        <v>11</v>
      </c>
      <c r="L9" s="7">
        <v>12</v>
      </c>
      <c r="M9" s="6">
        <v>13</v>
      </c>
      <c r="N9" s="7">
        <v>14</v>
      </c>
      <c r="O9" s="6">
        <v>15</v>
      </c>
      <c r="P9" s="7">
        <v>16</v>
      </c>
      <c r="Q9" s="6">
        <v>17</v>
      </c>
      <c r="R9" s="7">
        <v>18</v>
      </c>
      <c r="S9" s="6">
        <v>19</v>
      </c>
      <c r="T9" s="7">
        <v>20</v>
      </c>
      <c r="U9" s="6">
        <v>21</v>
      </c>
      <c r="V9" s="7">
        <v>22</v>
      </c>
      <c r="W9" s="6">
        <v>23</v>
      </c>
      <c r="X9" s="7">
        <v>24</v>
      </c>
      <c r="Y9" s="6">
        <v>25</v>
      </c>
      <c r="Z9" s="7">
        <v>26</v>
      </c>
      <c r="AA9" s="6">
        <v>27</v>
      </c>
      <c r="AB9" s="7">
        <v>28</v>
      </c>
      <c r="AC9" s="18">
        <v>29</v>
      </c>
      <c r="AD9" s="18">
        <v>30</v>
      </c>
      <c r="AE9" s="18">
        <v>31</v>
      </c>
      <c r="AF9" s="18">
        <v>32</v>
      </c>
      <c r="AG9" s="18">
        <v>33</v>
      </c>
      <c r="AH9" s="18">
        <v>34</v>
      </c>
    </row>
    <row r="10" spans="1:34" s="11" customFormat="1" ht="42.75" x14ac:dyDescent="0.25">
      <c r="A10" s="50" t="s">
        <v>51</v>
      </c>
      <c r="B10" s="51"/>
      <c r="C10" s="51"/>
      <c r="D10" s="51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3"/>
      <c r="AD10" s="54"/>
      <c r="AE10" s="55"/>
      <c r="AF10" s="56"/>
      <c r="AG10" s="53"/>
      <c r="AH10" s="53"/>
    </row>
    <row r="11" spans="1:34" s="60" customFormat="1" ht="22.5" customHeight="1" x14ac:dyDescent="0.25">
      <c r="A11" s="57" t="s">
        <v>33</v>
      </c>
      <c r="B11" s="58"/>
      <c r="C11" s="58"/>
      <c r="D11" s="58"/>
      <c r="E11" s="59">
        <f>F11+G11+H11+I11+J11+K11+L11+M11+N11+O11+P11+Q11+R11+S11+T11+U11+V11+W11+X11+Y11+Z11</f>
        <v>0</v>
      </c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14" t="e">
        <f>AA11/E11*100</f>
        <v>#DIV/0!</v>
      </c>
      <c r="AC11" s="19" t="e">
        <f>E11/D11/12*1000</f>
        <v>#DIV/0!</v>
      </c>
      <c r="AD11" s="20" t="e">
        <f>F11/D11/12*1000</f>
        <v>#DIV/0!</v>
      </c>
      <c r="AE11" s="21">
        <f>S11+Z11+Y11</f>
        <v>0</v>
      </c>
      <c r="AF11" s="22" t="e">
        <f>AE11/D11*1000/12</f>
        <v>#DIV/0!</v>
      </c>
      <c r="AG11" s="19">
        <f>E11+AA11</f>
        <v>0</v>
      </c>
      <c r="AH11" s="19"/>
    </row>
    <row r="12" spans="1:34" s="60" customFormat="1" ht="22.5" customHeight="1" x14ac:dyDescent="0.25">
      <c r="A12" s="57" t="s">
        <v>34</v>
      </c>
      <c r="B12" s="58"/>
      <c r="C12" s="58"/>
      <c r="D12" s="58"/>
      <c r="E12" s="59">
        <f>F12+G12+H12+I12+J12+K12+L12+M12+N12+O12+P12+Q12+R12+S12+T12+U12+V12+W12+X12+Y12+Z12</f>
        <v>0</v>
      </c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14" t="e">
        <f>AA12/E12*100</f>
        <v>#DIV/0!</v>
      </c>
      <c r="AC12" s="19" t="e">
        <f>E12/D12/12*1000</f>
        <v>#DIV/0!</v>
      </c>
      <c r="AD12" s="20" t="e">
        <f>F12/D12/12*1000</f>
        <v>#DIV/0!</v>
      </c>
      <c r="AE12" s="21">
        <f>S12+Z12+Y12</f>
        <v>0</v>
      </c>
      <c r="AF12" s="22" t="e">
        <f>AE12/D12*1000/12</f>
        <v>#DIV/0!</v>
      </c>
      <c r="AG12" s="19">
        <f>E12+AA12</f>
        <v>0</v>
      </c>
      <c r="AH12" s="19"/>
    </row>
    <row r="13" spans="1:34" s="63" customFormat="1" ht="22.5" customHeight="1" x14ac:dyDescent="0.25">
      <c r="A13" s="61" t="s">
        <v>35</v>
      </c>
      <c r="B13" s="15" t="s">
        <v>41</v>
      </c>
      <c r="C13" s="15" t="s">
        <v>41</v>
      </c>
      <c r="D13" s="15" t="s">
        <v>41</v>
      </c>
      <c r="E13" s="62">
        <f>F13+G13+H13+I13+J13+K13+L13+M13+N13+O13+P13+Q13+R13+S13+T13+U13+V13+W13+X13+Y13+Z13</f>
        <v>0</v>
      </c>
      <c r="F13" s="62">
        <f t="shared" ref="F13:AA13" si="0">F11-F12</f>
        <v>0</v>
      </c>
      <c r="G13" s="62">
        <f t="shared" si="0"/>
        <v>0</v>
      </c>
      <c r="H13" s="62">
        <f t="shared" si="0"/>
        <v>0</v>
      </c>
      <c r="I13" s="62">
        <f t="shared" si="0"/>
        <v>0</v>
      </c>
      <c r="J13" s="62">
        <f t="shared" si="0"/>
        <v>0</v>
      </c>
      <c r="K13" s="62">
        <f t="shared" si="0"/>
        <v>0</v>
      </c>
      <c r="L13" s="62">
        <f t="shared" si="0"/>
        <v>0</v>
      </c>
      <c r="M13" s="62">
        <f t="shared" si="0"/>
        <v>0</v>
      </c>
      <c r="N13" s="62">
        <f t="shared" si="0"/>
        <v>0</v>
      </c>
      <c r="O13" s="62">
        <f t="shared" si="0"/>
        <v>0</v>
      </c>
      <c r="P13" s="62">
        <f t="shared" si="0"/>
        <v>0</v>
      </c>
      <c r="Q13" s="62">
        <f t="shared" si="0"/>
        <v>0</v>
      </c>
      <c r="R13" s="62">
        <f t="shared" si="0"/>
        <v>0</v>
      </c>
      <c r="S13" s="62">
        <f t="shared" si="0"/>
        <v>0</v>
      </c>
      <c r="T13" s="62">
        <f t="shared" si="0"/>
        <v>0</v>
      </c>
      <c r="U13" s="62">
        <f t="shared" si="0"/>
        <v>0</v>
      </c>
      <c r="V13" s="62">
        <f t="shared" si="0"/>
        <v>0</v>
      </c>
      <c r="W13" s="62">
        <f t="shared" si="0"/>
        <v>0</v>
      </c>
      <c r="X13" s="62">
        <f t="shared" si="0"/>
        <v>0</v>
      </c>
      <c r="Y13" s="62">
        <f t="shared" si="0"/>
        <v>0</v>
      </c>
      <c r="Z13" s="62">
        <f t="shared" si="0"/>
        <v>0</v>
      </c>
      <c r="AA13" s="62">
        <f t="shared" si="0"/>
        <v>0</v>
      </c>
      <c r="AB13" s="14"/>
      <c r="AC13" s="19"/>
      <c r="AD13" s="20"/>
      <c r="AE13" s="21"/>
      <c r="AF13" s="22"/>
      <c r="AG13" s="19">
        <f>E13+AA13</f>
        <v>0</v>
      </c>
      <c r="AH13" s="19" t="e">
        <f>E13/(E11/12)</f>
        <v>#DIV/0!</v>
      </c>
    </row>
    <row r="17" spans="1:32" s="36" customFormat="1" ht="50.25" customHeight="1" x14ac:dyDescent="0.25">
      <c r="I17" s="145" t="s">
        <v>63</v>
      </c>
      <c r="J17" s="145"/>
      <c r="K17" s="145"/>
      <c r="L17" s="145"/>
      <c r="R17" s="76" t="s">
        <v>60</v>
      </c>
      <c r="AB17" s="35"/>
      <c r="AC17" s="35"/>
      <c r="AD17" s="35"/>
      <c r="AE17" s="35"/>
      <c r="AF17" s="35"/>
    </row>
    <row r="18" spans="1:32" s="36" customFormat="1" ht="23.25" x14ac:dyDescent="0.25">
      <c r="I18" s="75"/>
      <c r="J18" s="75"/>
      <c r="K18" s="75"/>
      <c r="R18" s="75"/>
      <c r="AB18" s="35"/>
      <c r="AC18" s="35"/>
      <c r="AD18" s="35"/>
      <c r="AE18" s="35"/>
      <c r="AF18" s="35"/>
    </row>
    <row r="19" spans="1:32" s="36" customFormat="1" ht="26.25" x14ac:dyDescent="0.25">
      <c r="A19" s="74" t="s">
        <v>62</v>
      </c>
      <c r="I19" s="74"/>
      <c r="AB19" s="35"/>
      <c r="AC19" s="35"/>
      <c r="AD19" s="35"/>
      <c r="AE19" s="35"/>
      <c r="AF19" s="35"/>
    </row>
  </sheetData>
  <customSheetViews>
    <customSheetView guid="{3B67A821-D306-4E40-8A8A-23950E31AB9F}" scale="70" fitToPage="1">
      <selection activeCell="C6" sqref="C6:C8"/>
      <pageMargins left="0.23622047244094491" right="0.23622047244094491" top="0.74803149606299213" bottom="0.74803149606299213" header="0.31496062992125984" footer="0.31496062992125984"/>
      <printOptions horizontalCentered="1"/>
      <pageSetup paperSize="9" scale="46" orientation="landscape" r:id="rId1"/>
    </customSheetView>
    <customSheetView guid="{B2CB4823-132C-4232-B897-2C173C48A258}" topLeftCell="N13">
      <selection activeCell="I7" sqref="I7:I8"/>
      <pageMargins left="0.7" right="0.7" top="0.75" bottom="0.75" header="0.3" footer="0.3"/>
      <pageSetup paperSize="9" orientation="portrait" r:id="rId2"/>
    </customSheetView>
    <customSheetView guid="{9FFF89C1-E3C1-47B1-8284-C4D61E3F2F60}" scale="70" fitToPage="1">
      <selection activeCell="S29" sqref="S29"/>
      <pageMargins left="0.23622047244094491" right="0.23622047244094491" top="0.74803149606299213" bottom="0.74803149606299213" header="0.31496062992125984" footer="0.31496062992125984"/>
      <printOptions horizontalCentered="1"/>
      <pageSetup paperSize="9" scale="46" orientation="landscape" r:id="rId3"/>
    </customSheetView>
    <customSheetView guid="{9D243A70-E174-4CB9-9ABA-19D0FC943E5F}">
      <selection activeCell="Q6" sqref="Q6:Q8"/>
      <pageMargins left="0.7" right="0.7" top="0.75" bottom="0.75" header="0.3" footer="0.3"/>
      <pageSetup paperSize="9" orientation="portrait" r:id="rId4"/>
    </customSheetView>
  </customSheetViews>
  <mergeCells count="43">
    <mergeCell ref="B2:AF2"/>
    <mergeCell ref="A4:A8"/>
    <mergeCell ref="B4:D4"/>
    <mergeCell ref="E4:E8"/>
    <mergeCell ref="F4:Z4"/>
    <mergeCell ref="M5:M8"/>
    <mergeCell ref="N5:U5"/>
    <mergeCell ref="V5:X6"/>
    <mergeCell ref="Y5:Z6"/>
    <mergeCell ref="B6:B8"/>
    <mergeCell ref="C6:C8"/>
    <mergeCell ref="N6:N8"/>
    <mergeCell ref="O6:O8"/>
    <mergeCell ref="P6:P8"/>
    <mergeCell ref="D5:D8"/>
    <mergeCell ref="F5:F8"/>
    <mergeCell ref="G5:G8"/>
    <mergeCell ref="H5:H8"/>
    <mergeCell ref="I5:L6"/>
    <mergeCell ref="R6:R8"/>
    <mergeCell ref="U6:U8"/>
    <mergeCell ref="I7:I8"/>
    <mergeCell ref="J7:J8"/>
    <mergeCell ref="K7:K8"/>
    <mergeCell ref="L7:L8"/>
    <mergeCell ref="Q6:Q8"/>
    <mergeCell ref="S6:S8"/>
    <mergeCell ref="I17:L17"/>
    <mergeCell ref="AG4:AG8"/>
    <mergeCell ref="AH4:AH8"/>
    <mergeCell ref="AB7:AB8"/>
    <mergeCell ref="V7:V8"/>
    <mergeCell ref="W7:W8"/>
    <mergeCell ref="X7:X8"/>
    <mergeCell ref="Y7:Y8"/>
    <mergeCell ref="Z7:Z8"/>
    <mergeCell ref="AA7:AA8"/>
    <mergeCell ref="AC4:AC8"/>
    <mergeCell ref="AA4:AB6"/>
    <mergeCell ref="AD4:AD8"/>
    <mergeCell ref="AE4:AE8"/>
    <mergeCell ref="AF4:AF8"/>
    <mergeCell ref="T6:T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6" orientation="landscape"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L20"/>
  <sheetViews>
    <sheetView tabSelected="1" zoomScale="110" zoomScaleNormal="110" workbookViewId="0">
      <pane xSplit="1" ySplit="4" topLeftCell="B11" activePane="bottomRight" state="frozen"/>
      <selection pane="topRight" activeCell="B1" sqref="B1"/>
      <selection pane="bottomLeft" activeCell="A5" sqref="A5"/>
      <selection pane="bottomRight" activeCell="B16" sqref="B16"/>
    </sheetView>
  </sheetViews>
  <sheetFormatPr defaultRowHeight="15" x14ac:dyDescent="0.25"/>
  <cols>
    <col min="1" max="1" width="26.140625" style="17" customWidth="1"/>
    <col min="2" max="4" width="17.140625" style="17" customWidth="1"/>
    <col min="14" max="16" width="7.140625" customWidth="1"/>
  </cols>
  <sheetData>
    <row r="2" spans="1:12" ht="41.25" customHeight="1" x14ac:dyDescent="0.25">
      <c r="A2" s="193" t="s">
        <v>91</v>
      </c>
      <c r="B2" s="193"/>
      <c r="C2" s="193"/>
      <c r="D2" s="193"/>
    </row>
    <row r="3" spans="1:12" x14ac:dyDescent="0.25">
      <c r="D3" s="25" t="s">
        <v>50</v>
      </c>
    </row>
    <row r="4" spans="1:12" s="27" customFormat="1" x14ac:dyDescent="0.25">
      <c r="A4" s="26" t="s">
        <v>42</v>
      </c>
      <c r="B4" s="26" t="s">
        <v>33</v>
      </c>
      <c r="C4" s="26" t="s">
        <v>34</v>
      </c>
      <c r="D4" s="26" t="s">
        <v>35</v>
      </c>
    </row>
    <row r="5" spans="1:12" s="29" customFormat="1" ht="33.75" customHeight="1" x14ac:dyDescent="0.25">
      <c r="A5" s="28" t="s">
        <v>43</v>
      </c>
      <c r="B5" s="30">
        <v>272.5</v>
      </c>
      <c r="C5" s="30">
        <v>272.5</v>
      </c>
      <c r="D5" s="30">
        <f>B5-C5</f>
        <v>0</v>
      </c>
    </row>
    <row r="6" spans="1:12" s="29" customFormat="1" ht="33.75" customHeight="1" x14ac:dyDescent="0.25">
      <c r="A6" s="28" t="s">
        <v>48</v>
      </c>
      <c r="B6" s="30">
        <v>2528.8000000000002</v>
      </c>
      <c r="C6" s="30">
        <v>2528.8000000000002</v>
      </c>
      <c r="D6" s="30">
        <f t="shared" ref="D6:D11" si="0">B6-C6</f>
        <v>0</v>
      </c>
    </row>
    <row r="7" spans="1:12" s="29" customFormat="1" ht="33.75" customHeight="1" x14ac:dyDescent="0.25">
      <c r="A7" s="28" t="s">
        <v>44</v>
      </c>
      <c r="B7" s="30"/>
      <c r="C7" s="30"/>
      <c r="D7" s="30">
        <f t="shared" si="0"/>
        <v>0</v>
      </c>
    </row>
    <row r="8" spans="1:12" s="29" customFormat="1" ht="33.75" customHeight="1" x14ac:dyDescent="0.25">
      <c r="A8" s="28" t="s">
        <v>47</v>
      </c>
      <c r="B8" s="30">
        <v>0</v>
      </c>
      <c r="C8" s="30">
        <v>0</v>
      </c>
      <c r="D8" s="30">
        <f t="shared" si="0"/>
        <v>0</v>
      </c>
    </row>
    <row r="9" spans="1:12" s="29" customFormat="1" ht="33.75" customHeight="1" x14ac:dyDescent="0.25">
      <c r="A9" s="28" t="s">
        <v>49</v>
      </c>
      <c r="B9" s="30">
        <v>337</v>
      </c>
      <c r="C9" s="30">
        <v>337</v>
      </c>
      <c r="D9" s="30">
        <f t="shared" si="0"/>
        <v>0</v>
      </c>
    </row>
    <row r="10" spans="1:12" s="29" customFormat="1" ht="33.75" customHeight="1" x14ac:dyDescent="0.25">
      <c r="A10" s="28" t="s">
        <v>45</v>
      </c>
      <c r="B10" s="30">
        <v>0</v>
      </c>
      <c r="C10" s="30">
        <v>0</v>
      </c>
      <c r="D10" s="30">
        <f t="shared" si="0"/>
        <v>0</v>
      </c>
    </row>
    <row r="11" spans="1:12" s="29" customFormat="1" ht="33.75" customHeight="1" x14ac:dyDescent="0.25">
      <c r="A11" s="28" t="s">
        <v>46</v>
      </c>
      <c r="B11" s="30"/>
      <c r="C11" s="30"/>
      <c r="D11" s="30">
        <f t="shared" si="0"/>
        <v>0</v>
      </c>
    </row>
    <row r="12" spans="1:12" s="23" customFormat="1" x14ac:dyDescent="0.25">
      <c r="A12" s="24"/>
      <c r="B12" s="24"/>
      <c r="C12" s="24"/>
      <c r="D12" s="24"/>
    </row>
    <row r="13" spans="1:12" s="23" customFormat="1" x14ac:dyDescent="0.25">
      <c r="A13" s="24"/>
      <c r="B13" s="24"/>
      <c r="C13" s="24"/>
      <c r="D13" s="24"/>
    </row>
    <row r="14" spans="1:12" s="17" customFormat="1" ht="23.25" customHeight="1" x14ac:dyDescent="0.25">
      <c r="A14" s="35" t="s">
        <v>90</v>
      </c>
      <c r="B14" s="122"/>
      <c r="C14" s="35"/>
      <c r="D14" s="194" t="s">
        <v>83</v>
      </c>
      <c r="E14" s="194"/>
      <c r="F14" s="122"/>
      <c r="G14" s="35"/>
      <c r="H14" s="35"/>
      <c r="I14" s="35"/>
      <c r="K14" s="35"/>
      <c r="L14" s="35"/>
    </row>
    <row r="18" spans="1:1" x14ac:dyDescent="0.25">
      <c r="A18" s="123" t="s">
        <v>84</v>
      </c>
    </row>
    <row r="19" spans="1:1" x14ac:dyDescent="0.25">
      <c r="A19" s="17" t="s">
        <v>82</v>
      </c>
    </row>
    <row r="20" spans="1:1" x14ac:dyDescent="0.25">
      <c r="A20" s="17" t="s">
        <v>85</v>
      </c>
    </row>
  </sheetData>
  <customSheetViews>
    <customSheetView guid="{3B67A821-D306-4E40-8A8A-23950E31AB9F}" scale="110" fitToPage="1">
      <pane xSplit="1" ySplit="4" topLeftCell="B5" activePane="bottomRight" state="frozen"/>
      <selection pane="bottomRight" activeCell="B5" sqref="B5"/>
      <pageMargins left="0.23622047244094491" right="0.23622047244094491" top="0.74803149606299213" bottom="0.74803149606299213" header="0.31496062992125984" footer="0.31496062992125984"/>
      <printOptions horizontalCentered="1"/>
      <pageSetup paperSize="9" orientation="landscape" r:id="rId1"/>
    </customSheetView>
    <customSheetView guid="{B2CB4823-132C-4232-B897-2C173C48A258}" scale="145">
      <selection activeCell="A13" sqref="A13"/>
      <pageMargins left="0.7" right="0.7" top="0.75" bottom="0.75" header="0.3" footer="0.3"/>
    </customSheetView>
    <customSheetView guid="{25AEAAA8-62AF-4075-99AC-4B3CAE673A52}" scale="145">
      <selection activeCell="A13" sqref="A13"/>
      <pageMargins left="0.7" right="0.7" top="0.75" bottom="0.75" header="0.3" footer="0.3"/>
    </customSheetView>
    <customSheetView guid="{9FFF89C1-E3C1-47B1-8284-C4D61E3F2F60}" scale="110" fitToPage="1">
      <pane xSplit="1" ySplit="4" topLeftCell="B5" activePane="bottomRight" state="frozen"/>
      <selection pane="bottomRight" activeCell="M9" sqref="M9"/>
      <pageMargins left="0.23622047244094491" right="0.23622047244094491" top="0.74803149606299213" bottom="0.74803149606299213" header="0.31496062992125984" footer="0.31496062992125984"/>
      <printOptions horizontalCentered="1"/>
      <pageSetup paperSize="9" orientation="landscape" r:id="rId2"/>
    </customSheetView>
    <customSheetView guid="{9D243A70-E174-4CB9-9ABA-19D0FC943E5F}" scale="145">
      <selection activeCell="A13" sqref="A13"/>
      <pageMargins left="0.7" right="0.7" top="0.75" bottom="0.75" header="0.3" footer="0.3"/>
    </customSheetView>
  </customSheetViews>
  <mergeCells count="2">
    <mergeCell ref="A2:D2"/>
    <mergeCell ref="D14:E14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Освіта</vt:lpstr>
      <vt:lpstr>Культура</vt:lpstr>
      <vt:lpstr>Фізкультура</vt:lpstr>
      <vt:lpstr>Соціальний захист</vt:lpstr>
      <vt:lpstr>Інші галузі</vt:lpstr>
      <vt:lpstr>Енергоносії</vt:lpstr>
      <vt:lpstr>Лист1</vt:lpstr>
      <vt:lpstr>Культура!Заголовки_для_печати</vt:lpstr>
      <vt:lpstr>Освіта!Заголовки_для_печати</vt:lpstr>
      <vt:lpstr>'Соціальний захист'!Заголовки_для_печати</vt:lpstr>
      <vt:lpstr>Фізкультура!Заголовки_для_печати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GurienkoNV23</dc:creator>
  <cp:lastModifiedBy>Яна</cp:lastModifiedBy>
  <cp:lastPrinted>2021-01-11T08:28:09Z</cp:lastPrinted>
  <dcterms:created xsi:type="dcterms:W3CDTF">2018-01-02T16:10:26Z</dcterms:created>
  <dcterms:modified xsi:type="dcterms:W3CDTF">2021-01-11T08:29:00Z</dcterms:modified>
</cp:coreProperties>
</file>