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00" windowHeight="7650" activeTab="1"/>
  </bookViews>
  <sheets>
    <sheet name="ЗВЕДЕННЯ" sheetId="6" r:id="rId1"/>
    <sheet name="АКТ пр-пер ОЗ (2152)" sheetId="2" r:id="rId2"/>
    <sheet name="АКТ пр-пер ІНМА (2152)" sheetId="3" r:id="rId3"/>
    <sheet name="АКТ пр-пер 1514,1812 (2152)" sheetId="4" r:id="rId4"/>
    <sheet name="ЗВЕДЕННЯ (2)" sheetId="7" state="hidden" r:id="rId5"/>
    <sheet name="Лист2" sheetId="5" state="hidden" r:id="rId6"/>
    <sheet name="Лист1" sheetId="1" state="hidden" r:id="rId7"/>
  </sheets>
  <externalReferences>
    <externalReference r:id="rId8"/>
  </externalReferences>
  <definedNames>
    <definedName name="inma">[1]pr!$E$14:$E$22</definedName>
    <definedName name="ki">[1]pr!$E$28:$E$30</definedName>
    <definedName name="na">[1]pr!$E$23:$E$24</definedName>
    <definedName name="oz">[1]pr!$E$5:$E$13</definedName>
    <definedName name="Zapasi">[1]pr!$E$34:$E$61</definedName>
    <definedName name="_xlnm.Print_Area" localSheetId="3">'АКТ пр-пер 1514,1812 (2152)'!$A$1:$M$271</definedName>
    <definedName name="_xlnm.Print_Area" localSheetId="2">'АКТ пр-пер ІНМА (2152)'!$A$1:$K$309</definedName>
    <definedName name="_xlnm.Print_Area" localSheetId="1">'АКТ пр-пер ОЗ (2152)'!$A$1:$K$315</definedName>
    <definedName name="_xlnm.Print_Area" localSheetId="0">ЗВЕДЕННЯ!$A$1:$J$347</definedName>
    <definedName name="_xlnm.Print_Area" localSheetId="4">'ЗВЕДЕННЯ (2)'!$A$1:$Q$347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7" i="7" l="1"/>
  <c r="H149" i="7"/>
  <c r="G149" i="7"/>
  <c r="E149" i="7"/>
  <c r="H145" i="7"/>
  <c r="G145" i="7"/>
  <c r="E145" i="7"/>
  <c r="I141" i="7"/>
  <c r="G141" i="7"/>
  <c r="E141" i="7"/>
  <c r="I139" i="7"/>
  <c r="H139" i="7"/>
  <c r="H141" i="7" s="1"/>
  <c r="G139" i="7"/>
  <c r="E139" i="7"/>
  <c r="I135" i="7"/>
  <c r="H135" i="7"/>
  <c r="G135" i="7"/>
  <c r="E135" i="7"/>
  <c r="I134" i="7"/>
  <c r="I317" i="7" s="1"/>
  <c r="G134" i="7"/>
  <c r="E134" i="7"/>
  <c r="E317" i="7" s="1"/>
  <c r="H149" i="6"/>
  <c r="G149" i="6"/>
  <c r="E149" i="6"/>
  <c r="H145" i="6"/>
  <c r="G145" i="6"/>
  <c r="E145" i="6"/>
  <c r="I141" i="6"/>
  <c r="G141" i="6"/>
  <c r="E141" i="6"/>
  <c r="I139" i="6"/>
  <c r="H139" i="6"/>
  <c r="H141" i="6" s="1"/>
  <c r="G139" i="6"/>
  <c r="E139" i="6"/>
  <c r="I135" i="6"/>
  <c r="H135" i="6"/>
  <c r="G135" i="6"/>
  <c r="E135" i="6"/>
  <c r="I134" i="6"/>
  <c r="I317" i="6" s="1"/>
  <c r="G134" i="6"/>
  <c r="G317" i="6" s="1"/>
  <c r="E134" i="6"/>
  <c r="E317" i="6" s="1"/>
  <c r="F83" i="4" l="1"/>
  <c r="H83" i="4"/>
  <c r="G261" i="4"/>
  <c r="H261" i="4" s="1"/>
  <c r="K261" i="4"/>
  <c r="I262" i="4"/>
  <c r="G263" i="4"/>
  <c r="K263" i="4"/>
  <c r="K264" i="4"/>
  <c r="E24" i="3"/>
  <c r="F24" i="3"/>
  <c r="G24" i="3"/>
  <c r="I24" i="3"/>
  <c r="E87" i="3"/>
  <c r="G87" i="3"/>
  <c r="I87" i="3"/>
  <c r="E89" i="3"/>
  <c r="G89" i="3"/>
  <c r="I89" i="3"/>
  <c r="F299" i="3"/>
  <c r="G299" i="3" s="1"/>
  <c r="J299" i="3"/>
  <c r="H300" i="3"/>
  <c r="F301" i="3"/>
  <c r="J301" i="3"/>
  <c r="J302" i="3"/>
  <c r="E30" i="2"/>
  <c r="E47" i="2"/>
  <c r="G47" i="2"/>
  <c r="I47" i="2"/>
  <c r="E49" i="2"/>
  <c r="G49" i="2"/>
  <c r="I49" i="2"/>
  <c r="E53" i="2"/>
  <c r="G53" i="2"/>
  <c r="I53" i="2"/>
  <c r="E55" i="2"/>
  <c r="G55" i="2"/>
  <c r="I55" i="2"/>
  <c r="E239" i="2"/>
  <c r="G239" i="2"/>
  <c r="I239" i="2"/>
  <c r="B293" i="2"/>
  <c r="F290" i="2" s="1"/>
  <c r="F305" i="2"/>
  <c r="G305" i="2" s="1"/>
  <c r="H305" i="2"/>
  <c r="J305" i="2"/>
  <c r="F306" i="2"/>
  <c r="H306" i="2"/>
  <c r="J306" i="2"/>
  <c r="F307" i="2"/>
  <c r="H307" i="2"/>
  <c r="J307" i="2"/>
  <c r="I308" i="2"/>
  <c r="H302" i="3" l="1"/>
  <c r="H301" i="3"/>
  <c r="J300" i="3"/>
  <c r="F300" i="3"/>
  <c r="H299" i="3"/>
  <c r="I264" i="4"/>
  <c r="I263" i="4"/>
  <c r="K262" i="4"/>
  <c r="G262" i="4"/>
  <c r="I261" i="4"/>
  <c r="B249" i="4"/>
  <c r="G246" i="4" s="1"/>
  <c r="G233" i="3"/>
  <c r="B287" i="3" s="1"/>
  <c r="F284" i="3" s="1"/>
  <c r="F285" i="3" s="1"/>
  <c r="I302" i="3"/>
  <c r="K301" i="3"/>
  <c r="I301" i="3"/>
  <c r="G301" i="3"/>
  <c r="K300" i="3"/>
  <c r="I300" i="3"/>
  <c r="G300" i="3"/>
  <c r="K299" i="3"/>
  <c r="I299" i="3"/>
  <c r="I233" i="3"/>
  <c r="E233" i="3"/>
  <c r="J264" i="4"/>
  <c r="L263" i="4"/>
  <c r="J263" i="4"/>
  <c r="H263" i="4"/>
  <c r="L262" i="4"/>
  <c r="J262" i="4"/>
  <c r="H262" i="4"/>
  <c r="L261" i="4"/>
  <c r="J261" i="4"/>
  <c r="G290" i="2"/>
  <c r="I290" i="2"/>
  <c r="K290" i="2"/>
  <c r="G291" i="2"/>
  <c r="I291" i="2"/>
  <c r="I293" i="2" s="1"/>
  <c r="K291" i="2"/>
  <c r="G292" i="2"/>
  <c r="H291" i="2" s="1"/>
  <c r="I292" i="2"/>
  <c r="K292" i="2"/>
  <c r="H293" i="2"/>
  <c r="J293" i="2"/>
  <c r="F291" i="2"/>
  <c r="J291" i="2"/>
  <c r="F292" i="2"/>
  <c r="H292" i="2"/>
  <c r="H290" i="2" s="1"/>
  <c r="J292" i="2"/>
  <c r="J308" i="2"/>
  <c r="H308" i="2"/>
  <c r="K307" i="2"/>
  <c r="I307" i="2"/>
  <c r="G307" i="2"/>
  <c r="K306" i="2"/>
  <c r="I306" i="2"/>
  <c r="G306" i="2"/>
  <c r="K305" i="2"/>
  <c r="I305" i="2"/>
  <c r="H287" i="3" l="1"/>
  <c r="I284" i="3"/>
  <c r="K285" i="3" s="1"/>
  <c r="F286" i="3"/>
  <c r="I286" i="3"/>
  <c r="G285" i="3"/>
  <c r="J286" i="3"/>
  <c r="J290" i="2"/>
  <c r="G293" i="2" s="1"/>
  <c r="J287" i="3"/>
  <c r="G286" i="3"/>
  <c r="I285" i="3"/>
  <c r="I287" i="3" s="1"/>
  <c r="K284" i="3"/>
  <c r="K286" i="3" s="1"/>
  <c r="G284" i="3"/>
  <c r="H286" i="3"/>
  <c r="H284" i="3" s="1"/>
  <c r="H285" i="3"/>
  <c r="I247" i="4"/>
  <c r="I248" i="4"/>
  <c r="I246" i="4" s="1"/>
  <c r="H246" i="4"/>
  <c r="H247" i="4"/>
  <c r="H248" i="4"/>
  <c r="I249" i="4"/>
  <c r="G247" i="4"/>
  <c r="G248" i="4"/>
  <c r="K248" i="4"/>
  <c r="J246" i="4"/>
  <c r="L247" i="4" s="1"/>
  <c r="J247" i="4"/>
  <c r="J249" i="4" s="1"/>
  <c r="J248" i="4"/>
  <c r="K249" i="4"/>
  <c r="L246" i="4" s="1"/>
  <c r="L248" i="4" s="1"/>
  <c r="K247" i="4" s="1"/>
  <c r="G302" i="3"/>
  <c r="F302" i="3" s="1"/>
  <c r="B302" i="3" s="1"/>
  <c r="H264" i="4"/>
  <c r="G264" i="4" s="1"/>
  <c r="B264" i="4" s="1"/>
  <c r="G308" i="2"/>
  <c r="F308" i="2" s="1"/>
  <c r="B308" i="2" s="1"/>
  <c r="F293" i="2" l="1"/>
  <c r="J285" i="3"/>
  <c r="J284" i="3" s="1"/>
  <c r="G287" i="3" s="1"/>
  <c r="F287" i="3" s="1"/>
  <c r="K246" i="4"/>
  <c r="H249" i="4" s="1"/>
  <c r="G249" i="4" s="1"/>
</calcChain>
</file>

<file path=xl/sharedStrings.xml><?xml version="1.0" encoding="utf-8"?>
<sst xmlns="http://schemas.openxmlformats.org/spreadsheetml/2006/main" count="1164" uniqueCount="302">
  <si>
    <t>В5 = G5 (число прописью)</t>
  </si>
  <si>
    <t>в С3 пишем число</t>
  </si>
  <si>
    <t xml:space="preserve">Формула для написания числа прописью </t>
  </si>
  <si>
    <t>Не трогать!</t>
  </si>
  <si>
    <t>Сума</t>
  </si>
  <si>
    <t>За кредитом рахунку (субрахунку, коду аналітичного обліку)</t>
  </si>
  <si>
    <t>За дебетом рахунку (субрахунку, коду аналітичного обліку)</t>
  </si>
  <si>
    <t>Назва облікового регістру</t>
  </si>
  <si>
    <t>Відмітка бухгалтерської служби про відображення у регістрах бухгалтерського обліку:</t>
  </si>
  <si>
    <t>(ініціали та прізвище)</t>
  </si>
  <si>
    <t>(підпис)</t>
  </si>
  <si>
    <t>(посада)</t>
  </si>
  <si>
    <t>прийняв</t>
  </si>
  <si>
    <t xml:space="preserve">здав     </t>
  </si>
  <si>
    <t>Об'єкти основних засобів:</t>
  </si>
  <si>
    <t>Сосна С.А.</t>
  </si>
  <si>
    <t>Члени комісії:</t>
  </si>
  <si>
    <t>Голова комісії:</t>
  </si>
  <si>
    <t>Перелік документації, що додається</t>
  </si>
  <si>
    <t>Висновок комсії</t>
  </si>
  <si>
    <t>(вказати, що саме не відповідає)</t>
  </si>
  <si>
    <t>Об'єкти технічним умовам відповідають/ не відповідають</t>
  </si>
  <si>
    <r>
      <t xml:space="preserve">Коротка характеристика  об'єкта </t>
    </r>
    <r>
      <rPr>
        <u/>
        <sz val="11"/>
        <rFont val="Times New Roman"/>
        <family val="1"/>
        <charset val="204"/>
      </rPr>
      <t>(ів)</t>
    </r>
  </si>
  <si>
    <t>сщ.Волинське, КПК-0112152-ФАП</t>
  </si>
  <si>
    <r>
      <t xml:space="preserve">Місцезнаходження об'єкта </t>
    </r>
    <r>
      <rPr>
        <u/>
        <sz val="11"/>
        <rFont val="Times New Roman"/>
        <family val="1"/>
        <charset val="204"/>
      </rPr>
      <t>(ів)</t>
    </r>
    <r>
      <rPr>
        <sz val="11"/>
        <rFont val="Times New Roman"/>
        <family val="1"/>
        <charset val="204"/>
      </rPr>
      <t xml:space="preserve"> у момент </t>
    </r>
    <r>
      <rPr>
        <u/>
        <sz val="11"/>
        <rFont val="Times New Roman"/>
        <family val="1"/>
        <charset val="204"/>
      </rPr>
      <t>передачі (прийняття</t>
    </r>
    <r>
      <rPr>
        <sz val="11"/>
        <rFont val="Times New Roman"/>
        <family val="1"/>
        <charset val="204"/>
      </rPr>
      <t>)</t>
    </r>
  </si>
  <si>
    <t>(назва  об'єкта (ів))</t>
  </si>
  <si>
    <t>проведено огляд</t>
  </si>
  <si>
    <t xml:space="preserve">ВСЬОГО </t>
  </si>
  <si>
    <t>Разом по рах.1019</t>
  </si>
  <si>
    <t>Разом по рах.1016</t>
  </si>
  <si>
    <t>Разом по рах.1015</t>
  </si>
  <si>
    <t>Разом по рах.1014</t>
  </si>
  <si>
    <t>Ноутбук VINGA Twizzle Pen J133</t>
  </si>
  <si>
    <t xml:space="preserve">Шафа сухо-теплова ШСТ «ГП40-410» SN00016
</t>
  </si>
  <si>
    <t>Камера для зберігання стерильних виробів Панмед-1С- з металічним сектором</t>
  </si>
  <si>
    <t>Planmeca ProX 220-240V (B)-дентальний рентгенівський апарат</t>
  </si>
  <si>
    <t>Компресор стоматологічний Ajax200</t>
  </si>
  <si>
    <t xml:space="preserve">Стоматологічна установка Аякс AJ10 з нижньою подачею
</t>
  </si>
  <si>
    <t>Жарова шафа</t>
  </si>
  <si>
    <t>Хододильник</t>
  </si>
  <si>
    <t>Разом по рах.1013</t>
  </si>
  <si>
    <t>всього</t>
  </si>
  <si>
    <t>за одиницю</t>
  </si>
  <si>
    <t>Рік випуску (побудови)</t>
  </si>
  <si>
    <t>Знос</t>
  </si>
  <si>
    <t>Сума, грн.</t>
  </si>
  <si>
    <t>Первісна (переоцінена) вартість</t>
  </si>
  <si>
    <t>Кількість</t>
  </si>
  <si>
    <t>Інвентарний (номенклатурний) номер</t>
  </si>
  <si>
    <t>Дата складання</t>
  </si>
  <si>
    <t>Номер документа</t>
  </si>
  <si>
    <t>(місце складання)</t>
  </si>
  <si>
    <t>Сергій Ожго</t>
  </si>
  <si>
    <t>(посада, ініціали та прізвище)</t>
  </si>
  <si>
    <t>Сільський голова</t>
  </si>
  <si>
    <t>ЗАТВЕРДЖУЮ</t>
  </si>
  <si>
    <t>Ідентифікаційний код ЄДРПОУ</t>
  </si>
  <si>
    <t>(найменування юридичної особи)</t>
  </si>
  <si>
    <t>13.09.2016.  №818</t>
  </si>
  <si>
    <t>Наказ Міністерства фінансів України</t>
  </si>
  <si>
    <t>ЗАТВЕРДЖЕНО</t>
  </si>
  <si>
    <t>Об'єкти ІНМА:</t>
  </si>
  <si>
    <t>сщ.Волинське, КПК-0112152 - ФАП</t>
  </si>
  <si>
    <t>Разом по рах.1118</t>
  </si>
  <si>
    <t>Огорожа ФАП</t>
  </si>
  <si>
    <t>Разом по рах.1113</t>
  </si>
  <si>
    <t>Штатив для длит.вливання на трьох опорах</t>
  </si>
  <si>
    <t>Шафа медсестри</t>
  </si>
  <si>
    <t>Шафа медична</t>
  </si>
  <si>
    <t>11136144 /1-2</t>
  </si>
  <si>
    <t>Шафа книжна</t>
  </si>
  <si>
    <t>Умивальник</t>
  </si>
  <si>
    <t>Тумбочка</t>
  </si>
  <si>
    <t>11136141 /1-2</t>
  </si>
  <si>
    <t>Топчан</t>
  </si>
  <si>
    <t>11136139 /1-2</t>
  </si>
  <si>
    <t>Сумка-укладка сімейного лікаря СУСЛ</t>
  </si>
  <si>
    <t>Стілець напівм’який</t>
  </si>
  <si>
    <t>11136137 /1-15</t>
  </si>
  <si>
    <t>Стілець</t>
  </si>
  <si>
    <t>11136136 /1-3</t>
  </si>
  <si>
    <t>Стіл м/с</t>
  </si>
  <si>
    <t>Стіл лікаря</t>
  </si>
  <si>
    <t>Стіл інструментальний</t>
  </si>
  <si>
    <t>11136133/1-2</t>
  </si>
  <si>
    <t>Стіл журнальний</t>
  </si>
  <si>
    <t>Ростомір підлоговий РМ-П</t>
  </si>
  <si>
    <t>Ростомір</t>
  </si>
  <si>
    <t>Опромінювач ОБН</t>
  </si>
  <si>
    <t>Напальний пульсоксиметр МД 300 С1</t>
  </si>
  <si>
    <t>Лоток п/о</t>
  </si>
  <si>
    <t>Лічильник води</t>
  </si>
  <si>
    <t>Кушетка</t>
  </si>
  <si>
    <t>Крісло гінекологічне</t>
  </si>
  <si>
    <t>Контейнер</t>
  </si>
  <si>
    <t>Карнизи світлі</t>
  </si>
  <si>
    <t>11136119 /1-7</t>
  </si>
  <si>
    <t>Інгалятор компресорний (небулайзер) MIKRONEB</t>
  </si>
  <si>
    <t>Ємкість</t>
  </si>
  <si>
    <t>11136117 /1-2</t>
  </si>
  <si>
    <t>Глюкометр</t>
  </si>
  <si>
    <t>Вішалка стояча</t>
  </si>
  <si>
    <t>11136114 /1-2</t>
  </si>
  <si>
    <t>Вимірювач арт.тиску мех.з стетоскопом (манж,24-38)</t>
  </si>
  <si>
    <t>Вивіска</t>
  </si>
  <si>
    <t>Ваги дитячі</t>
  </si>
  <si>
    <t>Апарат Ротта повногабаритний</t>
  </si>
  <si>
    <t>жалюзі</t>
  </si>
  <si>
    <t>стіл робочий</t>
  </si>
  <si>
    <t>пеленальний стіл</t>
  </si>
  <si>
    <t>кушетка</t>
  </si>
  <si>
    <t>тумба 600</t>
  </si>
  <si>
    <t>тумба 400</t>
  </si>
  <si>
    <t>тумба мобільна</t>
  </si>
  <si>
    <t>шафа для паперів</t>
  </si>
  <si>
    <t>шафа для одягу</t>
  </si>
  <si>
    <t>стіл</t>
  </si>
  <si>
    <t>тумба</t>
  </si>
  <si>
    <t>шафа</t>
  </si>
  <si>
    <t>стіл приставний</t>
  </si>
  <si>
    <t>шафа кутова</t>
  </si>
  <si>
    <t>Разом по рах.1112</t>
  </si>
  <si>
    <t>Номер паспорта</t>
  </si>
  <si>
    <t>«_____» __________________ 2020р.</t>
  </si>
  <si>
    <t xml:space="preserve">Формула для написання числа прописью </t>
  </si>
  <si>
    <t>Висновок комісії</t>
  </si>
  <si>
    <r>
      <t>Коротка характеристика  об'єкта</t>
    </r>
    <r>
      <rPr>
        <u/>
        <sz val="10"/>
        <rFont val="Times New Roman"/>
        <family val="1"/>
        <charset val="204"/>
      </rPr>
      <t>(ів)</t>
    </r>
  </si>
  <si>
    <r>
      <t xml:space="preserve">Місцезнаходження об'єкта </t>
    </r>
    <r>
      <rPr>
        <u/>
        <sz val="11"/>
        <rFont val="Times New Roman"/>
        <family val="1"/>
        <charset val="204"/>
      </rPr>
      <t>(ів)</t>
    </r>
    <r>
      <rPr>
        <sz val="11"/>
        <rFont val="Times New Roman"/>
        <family val="1"/>
        <charset val="204"/>
      </rPr>
      <t xml:space="preserve"> у момент передачі(прийняття)</t>
    </r>
  </si>
  <si>
    <t xml:space="preserve">Разом по рах.1812 </t>
  </si>
  <si>
    <t xml:space="preserve">Ціна, грн. </t>
  </si>
  <si>
    <t>Од. виміру</t>
  </si>
  <si>
    <t>найменування</t>
  </si>
  <si>
    <t>сщ.Волинське,КПК-0112152 - ФАП</t>
  </si>
  <si>
    <t>Волинська сільська рада</t>
  </si>
  <si>
    <t>Тавричанська сільська рада</t>
  </si>
  <si>
    <t>м.куб.</t>
  </si>
  <si>
    <t>лічильник електр.</t>
  </si>
  <si>
    <t>композиція</t>
  </si>
  <si>
    <t>інформаційний стенд</t>
  </si>
  <si>
    <t>шт.</t>
  </si>
  <si>
    <t>гігрометр</t>
  </si>
  <si>
    <t>джгут для в/в маніпуляцій</t>
  </si>
  <si>
    <t>дозатор</t>
  </si>
  <si>
    <t>емкість</t>
  </si>
  <si>
    <t>контейнер д/голок</t>
  </si>
  <si>
    <t>ліхтарик медич.</t>
  </si>
  <si>
    <t>рулетка медич.</t>
  </si>
  <si>
    <t>стетоскоп</t>
  </si>
  <si>
    <t>сумка-холодильник</t>
  </si>
  <si>
    <t>тазомір</t>
  </si>
  <si>
    <t>термометр ТС-7-М1 вик.6</t>
  </si>
  <si>
    <t>тонометр</t>
  </si>
  <si>
    <t>ушний шприц</t>
  </si>
  <si>
    <t>швабра</t>
  </si>
  <si>
    <t>щит на 2 модуля б/к</t>
  </si>
  <si>
    <t>урна</t>
  </si>
  <si>
    <t>Туалет при ФАП. с.Волинське</t>
  </si>
  <si>
    <t>Сільський голова Тавричанської сільської ради</t>
  </si>
  <si>
    <t>Головний бухгалтер Тавричанської сільської ради</t>
  </si>
  <si>
    <t>Начальник відділу комунальної власності</t>
  </si>
  <si>
    <t>Головний бухгалтер Волинської сільської ради</t>
  </si>
  <si>
    <t>Ст.інспектор по податкам Волинської сільської ради</t>
  </si>
  <si>
    <t>Інспектор Волинської сільської ради</t>
  </si>
  <si>
    <t>Ожго С.Ф.</t>
  </si>
  <si>
    <t>Русалімова Н.С.</t>
  </si>
  <si>
    <t>Кравченко О.М.</t>
  </si>
  <si>
    <t>Жизнєва Н.М.</t>
  </si>
  <si>
    <t>Кривенко Ю.Л.</t>
  </si>
  <si>
    <r>
      <t xml:space="preserve">Особа, яка відобразила господарську операцію в бухгалтерському обліку           _____________        _______________________________
                                                                                                                                              </t>
    </r>
    <r>
      <rPr>
        <sz val="8"/>
        <rFont val="Times New Roman"/>
        <family val="1"/>
        <charset val="204"/>
      </rPr>
      <t>(підпис)                                         (посада, ініціали та прізвище)</t>
    </r>
    <r>
      <rPr>
        <sz val="11"/>
        <rFont val="Times New Roman"/>
        <family val="1"/>
        <charset val="204"/>
      </rPr>
      <t xml:space="preserve">
</t>
    </r>
  </si>
  <si>
    <r>
      <t xml:space="preserve">Головний бухгалтер    _____________            </t>
    </r>
    <r>
      <rPr>
        <u/>
        <sz val="11"/>
        <rFont val="Times New Roman"/>
        <family val="1"/>
        <charset val="204"/>
      </rPr>
      <t>_____________________</t>
    </r>
    <r>
      <rPr>
        <sz val="11"/>
        <rFont val="Times New Roman"/>
        <family val="1"/>
        <charset val="204"/>
      </rPr>
      <t xml:space="preserve">
                                                 </t>
    </r>
    <r>
      <rPr>
        <sz val="8"/>
        <rFont val="Times New Roman"/>
        <family val="1"/>
        <charset val="204"/>
      </rPr>
      <t xml:space="preserve"> (підпис)                            (ініціали та прізвище)</t>
    </r>
  </si>
  <si>
    <t>Столик стоматолога(2скл.полиці)</t>
  </si>
  <si>
    <t>Об'єкти матеріальних цінностей :</t>
  </si>
  <si>
    <r>
      <t xml:space="preserve">Особа, яка відобразила господарську операцію в бухгалтерському обліку     _____________        _______________________
                                                                                                                                                   </t>
    </r>
    <r>
      <rPr>
        <sz val="8"/>
        <rFont val="Times New Roman"/>
        <family val="1"/>
        <charset val="204"/>
      </rPr>
      <t>(підпис)                         (посада, ініціали та прізвище)</t>
    </r>
    <r>
      <rPr>
        <sz val="11"/>
        <rFont val="Times New Roman"/>
        <family val="1"/>
        <charset val="204"/>
      </rPr>
      <t xml:space="preserve">
</t>
    </r>
  </si>
  <si>
    <t>дрова(вторинна сировина), вугілля та МШП</t>
  </si>
  <si>
    <t>примітки</t>
  </si>
  <si>
    <t>Найменування юридичної (фізичної) особи, що передає матер.цінності</t>
  </si>
  <si>
    <t>Найменування юридичної (фізичної) особи, що приймає матер.цінності</t>
  </si>
  <si>
    <t>Найменування юридичної (фізичної) особи, що передає основні засоби</t>
  </si>
  <si>
    <t>Найменування юридичної (фізичної) особи, що приймає основні засоби</t>
  </si>
  <si>
    <t>2019</t>
  </si>
  <si>
    <t>2020</t>
  </si>
  <si>
    <t>2017</t>
  </si>
  <si>
    <t>«_____»________ 20__р.</t>
  </si>
  <si>
    <t>сщ.Волинське, ФАП</t>
  </si>
  <si>
    <t>«_____»_______ 20___р.</t>
  </si>
  <si>
    <t>«_____»_________ 20___р.</t>
  </si>
  <si>
    <t>«_____»________ 20___р.</t>
  </si>
  <si>
    <t>(рахунки 1011, 1013, 1014, 1015, 1016, 1018, 1019)</t>
  </si>
  <si>
    <t>Номер акта приймання-передачі</t>
  </si>
  <si>
    <t>рахунок (субрахунок)</t>
  </si>
  <si>
    <t>Рахунок (субрахунок)</t>
  </si>
  <si>
    <t>Сума зносу  (накопиченої амортизації)</t>
  </si>
  <si>
    <t>Примітки</t>
  </si>
  <si>
    <t>Земельна ділянка площею 8,2978га, кадастровий номер 6523580700:06:018:0012</t>
  </si>
  <si>
    <t>Земельна ділянка площею 2,8486га, кадастровий номер 6523580700:06:072:0026</t>
  </si>
  <si>
    <t>Земельна ділянка під роз- міщ.громад.сміттєзвалища,га</t>
  </si>
  <si>
    <t>Адмінбудівля с/ради</t>
  </si>
  <si>
    <t>Господарська будівля</t>
  </si>
  <si>
    <t>Водопровідна мережа,5000м.</t>
  </si>
  <si>
    <t>Артезіанська свердловина №12-217</t>
  </si>
  <si>
    <t>Вуличні дороги, м.</t>
  </si>
  <si>
    <t>Пам'ятник загиблим воїнам</t>
  </si>
  <si>
    <t>Пам'ятник Ген.Карбишеву</t>
  </si>
  <si>
    <t>2016</t>
  </si>
  <si>
    <t>Зупинка гр/трансп.с.Волинське</t>
  </si>
  <si>
    <t>Зупинка гр/трансп.с.Остапенко</t>
  </si>
  <si>
    <t>Дитячий майданчик</t>
  </si>
  <si>
    <t>Спортивний майданчик</t>
  </si>
  <si>
    <t>2018</t>
  </si>
  <si>
    <t>Ігрорвий комплекс 1103</t>
  </si>
  <si>
    <t>Ворота з хв.на кл-щі в с.Волин.</t>
  </si>
  <si>
    <t>Ворота з хв.на кл-щі в с.Остап.</t>
  </si>
  <si>
    <t>Трансформат.підстанція на артез.свердлов №12-217</t>
  </si>
  <si>
    <t>Ел/постачання вулич/освіт.-Віктора Новакова (Леніна), 35 років Перемоги</t>
  </si>
  <si>
    <t>Електропостачання вуличного освітлення вул.Західна, вул.Центральна,вул.Молодіжна від КТП-266 в с.Остапенко</t>
  </si>
  <si>
    <t>Ел/постачання вулич/освіт.-8Березня, Незалежності, М.Денисової, Гагаріна</t>
  </si>
  <si>
    <t>Огорожа клад-ща с.Волинське</t>
  </si>
  <si>
    <t>Огорожа клад-ща с.Остапенко</t>
  </si>
  <si>
    <t>Огорожа в с.Волинське</t>
  </si>
  <si>
    <t>Трельяж</t>
  </si>
  <si>
    <t>Комп'ютер в комплекті</t>
  </si>
  <si>
    <t>ПКомп. с ТFТ-монитором</t>
  </si>
  <si>
    <t>PANASONIC KX-FT984 UA-B</t>
  </si>
  <si>
    <t>Ноутбук АSUS Х552 чорний</t>
  </si>
  <si>
    <t>Ноутбук АSUS Х553 білий</t>
  </si>
  <si>
    <t>Ноутбук АCER</t>
  </si>
  <si>
    <t>Ноутбук Asus X540LJ (компл)</t>
  </si>
  <si>
    <t>МФУ Canon MF217W</t>
  </si>
  <si>
    <t>Вн/господ.меліоративна мережа, 12233м</t>
  </si>
  <si>
    <t>Системний блок</t>
  </si>
  <si>
    <t>ДМ «Фрегат», марка 454-100, завод.№22-06281</t>
  </si>
  <si>
    <t>ДМ «Фрегат», марка 454-100, завод.№3708</t>
  </si>
  <si>
    <t>ДМ «Фрегат», марка 454-100, завод №6697</t>
  </si>
  <si>
    <t>ДМ «Фрегат», марка 394-80, завод№7921</t>
  </si>
  <si>
    <t>свердлов.насос 140 PR 34N/09 з двигуном Р 617T</t>
  </si>
  <si>
    <t>насос YSP 60-36/09</t>
  </si>
  <si>
    <t>Установка зворотнього осмосу Litek Aqua RO 0.5</t>
  </si>
  <si>
    <t>Шафа авт.упр-ня глиб.насосом</t>
  </si>
  <si>
    <t>Комплект відео в сщ.Волинське</t>
  </si>
  <si>
    <t>Авто.ЗАЗ «Люкс»</t>
  </si>
  <si>
    <t>Полка книжна</t>
  </si>
  <si>
    <t>Килим 2х3</t>
  </si>
  <si>
    <t>УСЬОГО  по рах. 101</t>
  </si>
  <si>
    <t>1112</t>
  </si>
  <si>
    <t>1113</t>
  </si>
  <si>
    <t>1118</t>
  </si>
  <si>
    <t>УСЬОГО  по рах. 111</t>
  </si>
  <si>
    <t>акт №9</t>
  </si>
  <si>
    <t>1216</t>
  </si>
  <si>
    <t>УСЬОГО  по рах. 121</t>
  </si>
  <si>
    <t>акт №6</t>
  </si>
  <si>
    <t>1514</t>
  </si>
  <si>
    <t>1518</t>
  </si>
  <si>
    <t>1812</t>
  </si>
  <si>
    <t>УСЬОГО  запасів</t>
  </si>
  <si>
    <t>акт №11</t>
  </si>
  <si>
    <t>забаланс.021</t>
  </si>
  <si>
    <t>забаланс.073</t>
  </si>
  <si>
    <t>УСЬОГО  по забаланс.обліку</t>
  </si>
  <si>
    <r>
      <t>На підставі (наказу),</t>
    </r>
    <r>
      <rPr>
        <i/>
        <sz val="11"/>
        <rFont val="Times New Roman"/>
        <family val="1"/>
        <charset val="204"/>
      </rPr>
      <t xml:space="preserve"> Рішеня сесії Тавричанської сільської ради №13 від 30.11.2020р.</t>
    </r>
  </si>
  <si>
    <t>об'єктів основних засобів</t>
  </si>
  <si>
    <t>сщ.Волинське</t>
  </si>
  <si>
    <t>ЗВЕДЕНИЙ АКТ</t>
  </si>
  <si>
    <t xml:space="preserve"> приймання-передачі майна</t>
  </si>
  <si>
    <t xml:space="preserve">від Волинської сільської ради Каховського району Херсонської області </t>
  </si>
  <si>
    <t xml:space="preserve">до Тавричанської сільської ради Каховського району Херсонської області </t>
  </si>
  <si>
    <r>
      <t xml:space="preserve">Одиниця виміру </t>
    </r>
    <r>
      <rPr>
        <u/>
        <sz val="10"/>
        <rFont val="Times New Roman"/>
        <family val="1"/>
        <charset val="204"/>
      </rPr>
      <t>грн.,коп.</t>
    </r>
  </si>
  <si>
    <t>акт №1</t>
  </si>
  <si>
    <t>акт №2</t>
  </si>
  <si>
    <t>акт №3</t>
  </si>
  <si>
    <r>
      <t xml:space="preserve">На підставі (наказу), </t>
    </r>
    <r>
      <rPr>
        <i/>
        <sz val="11"/>
        <rFont val="Times New Roman"/>
        <family val="1"/>
        <charset val="204"/>
      </rPr>
      <t>Рішеня сесії Тавричанської сільської ради №       від                                   р.</t>
    </r>
  </si>
  <si>
    <t>матеріальних цінностей, які пропонуються до прийняття-передачі до КНП Амбулаторіязагальної практики-сімейної медицини</t>
  </si>
  <si>
    <t xml:space="preserve">Секретар сільської ради </t>
  </si>
  <si>
    <t>Чуєнко М.В.</t>
  </si>
  <si>
    <t>Ст. ІІ категорії з бух. Обліку Тавричанської сільської ради</t>
  </si>
  <si>
    <t>Хаустова О.В.</t>
  </si>
  <si>
    <t>КНП Абулаторія</t>
  </si>
  <si>
    <t>Тавричанська сільська рада Каховського району Херсонської області</t>
  </si>
  <si>
    <t>Тавричанська  сільська рада Каховського району Херсонської області</t>
  </si>
  <si>
    <t>КНП Амбулаторія</t>
  </si>
  <si>
    <r>
      <t xml:space="preserve">На підставі (наказу), </t>
    </r>
    <r>
      <rPr>
        <i/>
        <sz val="11"/>
        <rFont val="Times New Roman"/>
        <family val="1"/>
        <charset val="204"/>
      </rPr>
      <t>Рішеня сесії Тавричанської сільської ради №    від                              р.</t>
    </r>
  </si>
  <si>
    <r>
      <t xml:space="preserve">На підставі (наказу), </t>
    </r>
    <r>
      <rPr>
        <i/>
        <sz val="11"/>
        <rFont val="Times New Roman"/>
        <family val="1"/>
        <charset val="204"/>
      </rPr>
      <t>Рішеня сесії Тавричанської сільської ради №        від                                      р.</t>
    </r>
  </si>
  <si>
    <t xml:space="preserve">від Тавричанської сільської ради Каховського району Херсонської області </t>
  </si>
  <si>
    <t xml:space="preserve">до КНП Амбулаторія загальної практики-медицини Тавричанської  сільської ради Каховського району Херсонської області </t>
  </si>
  <si>
    <t>Вугілля АС-6-13</t>
  </si>
  <si>
    <t>Вугілля АМ-13-25</t>
  </si>
  <si>
    <t>АКТ приймання-передачі матеріальних цінностей        №    3                                                                                        (дров, вугілля та малоцінних і швидкозношуваних предметів)</t>
  </si>
  <si>
    <t>АКТ приймання-передачі основних засобів  № 1</t>
  </si>
  <si>
    <t>бензогенератор</t>
  </si>
  <si>
    <t>11136083/1-16</t>
  </si>
  <si>
    <t>стілець офісний</t>
  </si>
  <si>
    <t>АКТ приймання-передачі інших необоротних матеріальних активів № 2</t>
  </si>
  <si>
    <t>ДОДАТОК № 1</t>
  </si>
  <si>
    <t xml:space="preserve">до рішення сесії №   від  </t>
  </si>
  <si>
    <t>Секретар сільської ради</t>
  </si>
  <si>
    <t>в.о.АЗПСМ Тавричанської сільської ради</t>
  </si>
  <si>
    <t>Майба О.О.</t>
  </si>
  <si>
    <t>Головний бухгалтер АЗПСМ</t>
  </si>
  <si>
    <t>Єрохіна Л.В.</t>
  </si>
  <si>
    <t>Ст ІІ категорії з бух. Обліку Тавричанської сільської ради</t>
  </si>
  <si>
    <t>В.о. АЗПМС Тавричанської сільської ради</t>
  </si>
  <si>
    <t>Головний бухгалтер  АЗПСМ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</si>
</sst>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&quot;в сумі &quot;\ ######0.00&quot;грн.&quot;"/>
    <numFmt numFmtId="166" formatCode="0.000"/>
    <numFmt numFmtId="167" formatCode="#,##0.0000"/>
    <numFmt numFmtId="168" formatCode="#,##0.000"/>
    <numFmt numFmtId="169" formatCode="#,##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Arial Narrow"/>
      <family val="2"/>
      <charset val="204"/>
    </font>
    <font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Narrow"/>
      <family val="2"/>
      <charset val="204"/>
    </font>
    <font>
      <i/>
      <u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b/>
      <u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1" fillId="0" borderId="0"/>
  </cellStyleXfs>
  <cellXfs count="368">
    <xf numFmtId="0" fontId="0" fillId="0" borderId="0" xfId="0"/>
    <xf numFmtId="0" fontId="4" fillId="0" borderId="0" xfId="1" applyFont="1"/>
    <xf numFmtId="0" fontId="5" fillId="0" borderId="0" xfId="2" applyFont="1" applyAlignment="1">
      <alignment horizontal="justify" vertical="center"/>
    </xf>
    <xf numFmtId="0" fontId="3" fillId="0" borderId="0" xfId="1"/>
    <xf numFmtId="0" fontId="4" fillId="0" borderId="0" xfId="1" applyFont="1" applyBorder="1"/>
    <xf numFmtId="0" fontId="4" fillId="0" borderId="0" xfId="1" applyFont="1" applyFill="1"/>
    <xf numFmtId="0" fontId="6" fillId="0" borderId="0" xfId="1" applyFont="1" applyFill="1" applyAlignment="1"/>
    <xf numFmtId="0" fontId="7" fillId="0" borderId="0" xfId="1" applyFont="1"/>
    <xf numFmtId="0" fontId="4" fillId="0" borderId="0" xfId="1" applyFont="1" applyBorder="1" applyAlignment="1"/>
    <xf numFmtId="0" fontId="4" fillId="0" borderId="0" xfId="1" applyFont="1" applyFill="1" applyBorder="1"/>
    <xf numFmtId="0" fontId="4" fillId="2" borderId="0" xfId="1" applyFont="1" applyFill="1" applyBorder="1"/>
    <xf numFmtId="0" fontId="4" fillId="2" borderId="0" xfId="1" applyNumberFormat="1" applyFont="1" applyFill="1" applyBorder="1"/>
    <xf numFmtId="0" fontId="4" fillId="3" borderId="0" xfId="1" applyNumberFormat="1" applyFont="1" applyFill="1" applyBorder="1"/>
    <xf numFmtId="0" fontId="4" fillId="0" borderId="0" xfId="1" applyFont="1" applyBorder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wrapText="1"/>
    </xf>
    <xf numFmtId="0" fontId="9" fillId="0" borderId="0" xfId="1" applyFont="1"/>
    <xf numFmtId="37" fontId="4" fillId="2" borderId="0" xfId="1" applyNumberFormat="1" applyFont="1" applyFill="1" applyBorder="1" applyAlignment="1">
      <alignment wrapText="1"/>
    </xf>
    <xf numFmtId="165" fontId="8" fillId="4" borderId="0" xfId="3" applyNumberFormat="1" applyFont="1" applyFill="1" applyBorder="1" applyAlignment="1">
      <alignment horizontal="center" vertical="center" wrapText="1"/>
    </xf>
    <xf numFmtId="0" fontId="11" fillId="0" borderId="0" xfId="1" applyFont="1"/>
    <xf numFmtId="4" fontId="4" fillId="0" borderId="0" xfId="1" applyNumberFormat="1" applyFont="1" applyBorder="1" applyAlignment="1">
      <alignment vertical="top" wrapText="1"/>
    </xf>
    <xf numFmtId="0" fontId="12" fillId="0" borderId="0" xfId="1" applyFont="1"/>
    <xf numFmtId="0" fontId="13" fillId="0" borderId="0" xfId="1" applyFont="1"/>
    <xf numFmtId="0" fontId="4" fillId="0" borderId="1" xfId="1" applyFont="1" applyBorder="1"/>
    <xf numFmtId="0" fontId="4" fillId="0" borderId="2" xfId="1" applyFont="1" applyBorder="1"/>
    <xf numFmtId="0" fontId="4" fillId="0" borderId="3" xfId="1" applyFont="1" applyBorder="1"/>
    <xf numFmtId="0" fontId="12" fillId="0" borderId="1" xfId="1" applyFont="1" applyBorder="1"/>
    <xf numFmtId="0" fontId="12" fillId="0" borderId="2" xfId="1" applyFont="1" applyBorder="1"/>
    <xf numFmtId="0" fontId="12" fillId="0" borderId="3" xfId="1" applyFont="1" applyBorder="1"/>
    <xf numFmtId="0" fontId="12" fillId="0" borderId="0" xfId="1" applyFont="1" applyAlignment="1">
      <alignment vertical="center"/>
    </xf>
    <xf numFmtId="0" fontId="9" fillId="0" borderId="0" xfId="1" applyFont="1" applyFill="1" applyBorder="1" applyAlignment="1">
      <alignment vertical="top"/>
    </xf>
    <xf numFmtId="0" fontId="9" fillId="0" borderId="0" xfId="1" applyFont="1" applyFill="1" applyBorder="1" applyAlignment="1">
      <alignment horizontal="center" vertical="top"/>
    </xf>
    <xf numFmtId="0" fontId="12" fillId="0" borderId="5" xfId="1" applyFont="1" applyBorder="1"/>
    <xf numFmtId="0" fontId="12" fillId="0" borderId="0" xfId="1" applyFont="1" applyAlignment="1">
      <alignment horizontal="right"/>
    </xf>
    <xf numFmtId="0" fontId="9" fillId="0" borderId="4" xfId="1" applyFont="1" applyFill="1" applyBorder="1" applyAlignment="1">
      <alignment horizontal="center" vertical="top"/>
    </xf>
    <xf numFmtId="0" fontId="16" fillId="0" borderId="0" xfId="1" applyFont="1"/>
    <xf numFmtId="0" fontId="17" fillId="0" borderId="0" xfId="1" applyFont="1"/>
    <xf numFmtId="0" fontId="4" fillId="0" borderId="0" xfId="1" applyFont="1" applyFill="1" applyBorder="1" applyAlignment="1">
      <alignment vertical="top"/>
    </xf>
    <xf numFmtId="0" fontId="15" fillId="0" borderId="0" xfId="1" applyFont="1" applyFill="1" applyBorder="1" applyAlignment="1">
      <alignment horizontal="left"/>
    </xf>
    <xf numFmtId="0" fontId="15" fillId="0" borderId="5" xfId="1" applyFont="1" applyFill="1" applyBorder="1" applyAlignment="1">
      <alignment horizontal="left"/>
    </xf>
    <xf numFmtId="0" fontId="18" fillId="0" borderId="0" xfId="1" applyFont="1" applyFill="1" applyBorder="1"/>
    <xf numFmtId="0" fontId="15" fillId="0" borderId="0" xfId="1" applyFont="1" applyFill="1" applyBorder="1" applyAlignment="1">
      <alignment wrapText="1"/>
    </xf>
    <xf numFmtId="0" fontId="15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12" fillId="0" borderId="0" xfId="1" applyFont="1" applyBorder="1"/>
    <xf numFmtId="0" fontId="12" fillId="0" borderId="4" xfId="1" applyFont="1" applyBorder="1"/>
    <xf numFmtId="0" fontId="16" fillId="0" borderId="5" xfId="1" applyFont="1" applyBorder="1"/>
    <xf numFmtId="0" fontId="20" fillId="0" borderId="0" xfId="1" applyFont="1"/>
    <xf numFmtId="0" fontId="20" fillId="0" borderId="0" xfId="1" applyFont="1" applyAlignment="1">
      <alignment vertical="center" wrapText="1"/>
    </xf>
    <xf numFmtId="2" fontId="17" fillId="0" borderId="6" xfId="1" applyNumberFormat="1" applyFont="1" applyBorder="1" applyAlignment="1">
      <alignment horizontal="right" vertical="center" wrapText="1"/>
    </xf>
    <xf numFmtId="4" fontId="17" fillId="0" borderId="6" xfId="1" applyNumberFormat="1" applyFont="1" applyBorder="1" applyAlignment="1">
      <alignment horizontal="center" vertical="center"/>
    </xf>
    <xf numFmtId="3" fontId="17" fillId="0" borderId="6" xfId="1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49" fontId="12" fillId="0" borderId="6" xfId="1" applyNumberFormat="1" applyFont="1" applyBorder="1" applyAlignment="1">
      <alignment horizontal="center" vertical="center" wrapText="1"/>
    </xf>
    <xf numFmtId="4" fontId="12" fillId="0" borderId="6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 wrapText="1"/>
    </xf>
    <xf numFmtId="49" fontId="17" fillId="0" borderId="6" xfId="1" applyNumberFormat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49" fontId="21" fillId="0" borderId="6" xfId="1" applyNumberFormat="1" applyFont="1" applyBorder="1" applyAlignment="1">
      <alignment horizontal="center" vertical="center"/>
    </xf>
    <xf numFmtId="4" fontId="21" fillId="0" borderId="6" xfId="1" applyNumberFormat="1" applyFont="1" applyBorder="1" applyAlignment="1">
      <alignment horizontal="center" vertical="center"/>
    </xf>
    <xf numFmtId="49" fontId="21" fillId="0" borderId="6" xfId="1" applyNumberFormat="1" applyFont="1" applyFill="1" applyBorder="1" applyAlignment="1">
      <alignment horizontal="center" vertical="center"/>
    </xf>
    <xf numFmtId="4" fontId="21" fillId="0" borderId="6" xfId="1" applyNumberFormat="1" applyFont="1" applyFill="1" applyBorder="1" applyAlignment="1">
      <alignment horizontal="center" vertical="center"/>
    </xf>
    <xf numFmtId="49" fontId="12" fillId="0" borderId="6" xfId="1" applyNumberFormat="1" applyFont="1" applyBorder="1" applyAlignment="1">
      <alignment horizontal="center" vertical="center"/>
    </xf>
    <xf numFmtId="49" fontId="21" fillId="5" borderId="6" xfId="1" applyNumberFormat="1" applyFont="1" applyFill="1" applyBorder="1" applyAlignment="1">
      <alignment horizontal="center" vertical="center"/>
    </xf>
    <xf numFmtId="4" fontId="21" fillId="5" borderId="6" xfId="1" applyNumberFormat="1" applyFont="1" applyFill="1" applyBorder="1" applyAlignment="1">
      <alignment horizontal="center" vertical="center"/>
    </xf>
    <xf numFmtId="49" fontId="12" fillId="6" borderId="6" xfId="1" applyNumberFormat="1" applyFont="1" applyFill="1" applyBorder="1" applyAlignment="1">
      <alignment horizontal="center" vertical="center" wrapText="1"/>
    </xf>
    <xf numFmtId="4" fontId="17" fillId="6" borderId="6" xfId="1" applyNumberFormat="1" applyFont="1" applyFill="1" applyBorder="1" applyAlignment="1">
      <alignment horizontal="center" vertical="center"/>
    </xf>
    <xf numFmtId="3" fontId="17" fillId="6" borderId="6" xfId="1" applyNumberFormat="1" applyFont="1" applyFill="1" applyBorder="1" applyAlignment="1">
      <alignment horizontal="center" vertical="center"/>
    </xf>
    <xf numFmtId="0" fontId="23" fillId="0" borderId="6" xfId="2" applyFont="1" applyBorder="1" applyAlignment="1">
      <alignment horizontal="left" vertical="center"/>
    </xf>
    <xf numFmtId="0" fontId="23" fillId="0" borderId="6" xfId="2" applyFont="1" applyBorder="1" applyAlignment="1">
      <alignment horizontal="center" vertical="center"/>
    </xf>
    <xf numFmtId="0" fontId="24" fillId="0" borderId="7" xfId="2" applyFont="1" applyBorder="1" applyAlignment="1">
      <alignment horizontal="left" vertical="center"/>
    </xf>
    <xf numFmtId="0" fontId="24" fillId="0" borderId="8" xfId="2" applyFont="1" applyBorder="1" applyAlignment="1">
      <alignment horizontal="center" vertical="center"/>
    </xf>
    <xf numFmtId="0" fontId="23" fillId="0" borderId="6" xfId="2" applyFont="1" applyBorder="1" applyAlignment="1">
      <alignment wrapText="1"/>
    </xf>
    <xf numFmtId="0" fontId="4" fillId="6" borderId="0" xfId="1" applyFont="1" applyFill="1"/>
    <xf numFmtId="0" fontId="4" fillId="6" borderId="0" xfId="1" applyFont="1" applyFill="1" applyAlignment="1">
      <alignment vertical="center" wrapText="1"/>
    </xf>
    <xf numFmtId="0" fontId="23" fillId="0" borderId="6" xfId="2" applyFont="1" applyFill="1" applyBorder="1" applyAlignment="1">
      <alignment horizontal="left" vertical="center"/>
    </xf>
    <xf numFmtId="0" fontId="23" fillId="0" borderId="6" xfId="2" applyFont="1" applyFill="1" applyBorder="1" applyAlignment="1">
      <alignment horizontal="center" vertical="center"/>
    </xf>
    <xf numFmtId="0" fontId="23" fillId="0" borderId="6" xfId="2" applyFont="1" applyFill="1" applyBorder="1" applyAlignment="1">
      <alignment horizontal="left" vertical="top" wrapText="1"/>
    </xf>
    <xf numFmtId="0" fontId="23" fillId="0" borderId="6" xfId="2" applyFont="1" applyFill="1" applyBorder="1" applyAlignment="1">
      <alignment horizontal="center" vertical="top" wrapText="1"/>
    </xf>
    <xf numFmtId="0" fontId="23" fillId="0" borderId="6" xfId="2" applyFont="1" applyFill="1" applyBorder="1" applyAlignment="1">
      <alignment horizontal="left" vertical="center" wrapText="1"/>
    </xf>
    <xf numFmtId="0" fontId="11" fillId="6" borderId="0" xfId="1" applyFont="1" applyFill="1"/>
    <xf numFmtId="0" fontId="11" fillId="6" borderId="0" xfId="1" applyFont="1" applyFill="1" applyAlignment="1">
      <alignment vertical="center" wrapText="1"/>
    </xf>
    <xf numFmtId="49" fontId="12" fillId="6" borderId="6" xfId="1" applyNumberFormat="1" applyFont="1" applyFill="1" applyBorder="1" applyAlignment="1">
      <alignment horizontal="center" vertical="center"/>
    </xf>
    <xf numFmtId="0" fontId="11" fillId="0" borderId="6" xfId="1" applyFont="1" applyBorder="1"/>
    <xf numFmtId="0" fontId="11" fillId="0" borderId="6" xfId="1" applyFont="1" applyBorder="1" applyAlignment="1">
      <alignment vertical="center" wrapText="1"/>
    </xf>
    <xf numFmtId="0" fontId="9" fillId="7" borderId="0" xfId="1" applyFont="1" applyFill="1"/>
    <xf numFmtId="0" fontId="9" fillId="7" borderId="0" xfId="1" applyFont="1" applyFill="1" applyAlignment="1">
      <alignment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7" borderId="6" xfId="1" applyFont="1" applyFill="1" applyBorder="1" applyAlignment="1">
      <alignment horizontal="center" vertical="center" wrapText="1"/>
    </xf>
    <xf numFmtId="0" fontId="25" fillId="7" borderId="9" xfId="1" applyFont="1" applyFill="1" applyBorder="1" applyAlignment="1">
      <alignment horizontal="center" vertical="center" wrapText="1"/>
    </xf>
    <xf numFmtId="0" fontId="25" fillId="7" borderId="10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11" xfId="1" applyFont="1" applyBorder="1" applyAlignment="1">
      <alignment vertical="center" wrapText="1"/>
    </xf>
    <xf numFmtId="0" fontId="4" fillId="0" borderId="0" xfId="1" applyFont="1" applyAlignment="1"/>
    <xf numFmtId="0" fontId="20" fillId="0" borderId="0" xfId="1" applyFont="1" applyAlignment="1">
      <alignment horizontal="left" vertical="center"/>
    </xf>
    <xf numFmtId="0" fontId="9" fillId="0" borderId="0" xfId="1" applyFont="1" applyBorder="1" applyAlignment="1">
      <alignment vertical="top"/>
    </xf>
    <xf numFmtId="0" fontId="4" fillId="0" borderId="0" xfId="1" applyFont="1" applyAlignment="1">
      <alignment vertical="top"/>
    </xf>
    <xf numFmtId="0" fontId="17" fillId="0" borderId="5" xfId="1" applyFont="1" applyBorder="1" applyAlignment="1">
      <alignment horizontal="right"/>
    </xf>
    <xf numFmtId="0" fontId="4" fillId="0" borderId="5" xfId="1" applyFont="1" applyBorder="1"/>
    <xf numFmtId="0" fontId="19" fillId="0" borderId="0" xfId="1" applyFont="1" applyAlignment="1"/>
    <xf numFmtId="0" fontId="4" fillId="0" borderId="0" xfId="1" applyFont="1" applyAlignment="1">
      <alignment horizontal="right" vertical="top"/>
    </xf>
    <xf numFmtId="0" fontId="19" fillId="0" borderId="0" xfId="1" applyFont="1" applyAlignment="1">
      <alignment vertical="top"/>
    </xf>
    <xf numFmtId="0" fontId="27" fillId="0" borderId="0" xfId="1" applyFont="1" applyAlignment="1"/>
    <xf numFmtId="0" fontId="17" fillId="0" borderId="6" xfId="1" applyFont="1" applyBorder="1" applyAlignment="1">
      <alignment horizontal="center"/>
    </xf>
    <xf numFmtId="0" fontId="17" fillId="0" borderId="0" xfId="1" applyFont="1" applyAlignment="1"/>
    <xf numFmtId="0" fontId="6" fillId="0" borderId="0" xfId="1" applyFont="1" applyAlignment="1">
      <alignment horizontal="left" vertical="center" indent="15"/>
    </xf>
    <xf numFmtId="0" fontId="8" fillId="0" borderId="5" xfId="1" applyFont="1" applyBorder="1" applyAlignment="1"/>
    <xf numFmtId="0" fontId="17" fillId="0" borderId="5" xfId="1" applyFont="1" applyBorder="1" applyAlignment="1"/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4" fontId="17" fillId="0" borderId="6" xfId="1" applyNumberFormat="1" applyFont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6" xfId="2" applyFont="1" applyFill="1" applyBorder="1"/>
    <xf numFmtId="0" fontId="11" fillId="6" borderId="6" xfId="1" applyFont="1" applyFill="1" applyBorder="1"/>
    <xf numFmtId="0" fontId="11" fillId="6" borderId="6" xfId="1" applyFont="1" applyFill="1" applyBorder="1" applyAlignment="1">
      <alignment vertical="center" wrapText="1"/>
    </xf>
    <xf numFmtId="49" fontId="4" fillId="6" borderId="6" xfId="1" applyNumberFormat="1" applyFont="1" applyFill="1" applyBorder="1" applyAlignment="1">
      <alignment horizontal="center" vertical="center" wrapText="1"/>
    </xf>
    <xf numFmtId="49" fontId="28" fillId="6" borderId="6" xfId="1" applyNumberFormat="1" applyFont="1" applyFill="1" applyBorder="1" applyAlignment="1">
      <alignment horizontal="center" vertical="center"/>
    </xf>
    <xf numFmtId="4" fontId="8" fillId="6" borderId="6" xfId="1" applyNumberFormat="1" applyFont="1" applyFill="1" applyBorder="1" applyAlignment="1">
      <alignment horizontal="center" vertical="center"/>
    </xf>
    <xf numFmtId="3" fontId="8" fillId="6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28" fillId="0" borderId="6" xfId="1" applyNumberFormat="1" applyFont="1" applyBorder="1" applyAlignment="1">
      <alignment horizontal="center" vertical="center"/>
    </xf>
    <xf numFmtId="0" fontId="23" fillId="0" borderId="6" xfId="2" applyFont="1" applyBorder="1"/>
    <xf numFmtId="0" fontId="23" fillId="0" borderId="6" xfId="2" applyFont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30" fillId="0" borderId="14" xfId="2" applyFont="1" applyBorder="1" applyAlignment="1">
      <alignment horizontal="left" vertical="center" wrapText="1"/>
    </xf>
    <xf numFmtId="0" fontId="30" fillId="0" borderId="15" xfId="2" applyFont="1" applyBorder="1" applyAlignment="1">
      <alignment horizontal="center"/>
    </xf>
    <xf numFmtId="0" fontId="9" fillId="0" borderId="0" xfId="1" applyFont="1" applyBorder="1" applyAlignment="1">
      <alignment vertical="center"/>
    </xf>
    <xf numFmtId="0" fontId="19" fillId="0" borderId="0" xfId="1" applyFont="1" applyBorder="1" applyAlignment="1">
      <alignment vertical="top"/>
    </xf>
    <xf numFmtId="0" fontId="4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0" fontId="12" fillId="0" borderId="2" xfId="1" applyFont="1" applyBorder="1" applyAlignment="1">
      <alignment horizontal="center"/>
    </xf>
    <xf numFmtId="0" fontId="12" fillId="0" borderId="2" xfId="1" applyFont="1" applyBorder="1" applyAlignment="1">
      <alignment horizontal="center" vertical="top" wrapText="1"/>
    </xf>
    <xf numFmtId="0" fontId="12" fillId="0" borderId="0" xfId="1" applyFont="1" applyAlignment="1">
      <alignment horizontal="center" vertical="center"/>
    </xf>
    <xf numFmtId="0" fontId="9" fillId="0" borderId="0" xfId="1" applyFont="1" applyBorder="1" applyAlignment="1">
      <alignment horizontal="center" vertical="top"/>
    </xf>
    <xf numFmtId="0" fontId="15" fillId="0" borderId="0" xfId="1" applyFont="1" applyFill="1" applyBorder="1" applyAlignment="1"/>
    <xf numFmtId="0" fontId="15" fillId="0" borderId="5" xfId="1" applyFont="1" applyFill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12" fillId="0" borderId="5" xfId="1" applyFont="1" applyBorder="1" applyAlignment="1">
      <alignment horizontal="center"/>
    </xf>
    <xf numFmtId="0" fontId="16" fillId="0" borderId="5" xfId="1" applyFont="1" applyBorder="1" applyAlignment="1">
      <alignment horizontal="left"/>
    </xf>
    <xf numFmtId="0" fontId="14" fillId="0" borderId="4" xfId="1" applyFont="1" applyBorder="1"/>
    <xf numFmtId="0" fontId="31" fillId="0" borderId="4" xfId="1" applyFont="1" applyBorder="1" applyAlignment="1">
      <alignment horizontal="left"/>
    </xf>
    <xf numFmtId="0" fontId="12" fillId="0" borderId="4" xfId="1" applyFont="1" applyBorder="1" applyAlignment="1">
      <alignment horizontal="center"/>
    </xf>
    <xf numFmtId="2" fontId="19" fillId="0" borderId="6" xfId="1" applyNumberFormat="1" applyFont="1" applyBorder="1" applyAlignment="1">
      <alignment horizontal="right" vertical="center" wrapText="1"/>
    </xf>
    <xf numFmtId="4" fontId="19" fillId="0" borderId="6" xfId="1" applyNumberFormat="1" applyFont="1" applyBorder="1" applyAlignment="1">
      <alignment horizontal="center" vertical="center"/>
    </xf>
    <xf numFmtId="4" fontId="19" fillId="0" borderId="3" xfId="1" applyNumberFormat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/>
    </xf>
    <xf numFmtId="49" fontId="8" fillId="0" borderId="6" xfId="1" applyNumberFormat="1" applyFont="1" applyBorder="1" applyAlignment="1">
      <alignment horizontal="center" vertical="center" wrapText="1"/>
    </xf>
    <xf numFmtId="4" fontId="8" fillId="0" borderId="6" xfId="1" applyNumberFormat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32" fillId="0" borderId="12" xfId="2" applyFont="1" applyFill="1" applyBorder="1" applyAlignment="1">
      <alignment horizontal="center" vertical="top" wrapText="1"/>
    </xf>
    <xf numFmtId="0" fontId="32" fillId="0" borderId="7" xfId="2" applyFont="1" applyFill="1" applyBorder="1" applyAlignment="1">
      <alignment vertical="top" wrapText="1"/>
    </xf>
    <xf numFmtId="0" fontId="32" fillId="0" borderId="16" xfId="2" applyFont="1" applyFill="1" applyBorder="1" applyAlignment="1">
      <alignment vertical="top" wrapText="1"/>
    </xf>
    <xf numFmtId="4" fontId="12" fillId="0" borderId="13" xfId="1" applyNumberFormat="1" applyFont="1" applyBorder="1" applyAlignment="1">
      <alignment horizontal="center" vertical="center"/>
    </xf>
    <xf numFmtId="0" fontId="17" fillId="6" borderId="6" xfId="1" applyFont="1" applyFill="1" applyBorder="1" applyAlignment="1">
      <alignment horizontal="center" vertical="center" wrapText="1"/>
    </xf>
    <xf numFmtId="0" fontId="23" fillId="6" borderId="12" xfId="2" applyFont="1" applyFill="1" applyBorder="1" applyAlignment="1">
      <alignment horizontal="center" vertical="top" wrapText="1"/>
    </xf>
    <xf numFmtId="0" fontId="23" fillId="0" borderId="6" xfId="2" applyFont="1" applyFill="1" applyBorder="1" applyAlignment="1">
      <alignment vertical="top" wrapText="1"/>
    </xf>
    <xf numFmtId="4" fontId="23" fillId="0" borderId="6" xfId="2" applyNumberFormat="1" applyFont="1" applyFill="1" applyBorder="1" applyAlignment="1">
      <alignment horizontal="center" vertical="center"/>
    </xf>
    <xf numFmtId="3" fontId="23" fillId="0" borderId="6" xfId="2" applyNumberFormat="1" applyFont="1" applyFill="1" applyBorder="1" applyAlignment="1">
      <alignment horizontal="center" vertical="center"/>
    </xf>
    <xf numFmtId="0" fontId="12" fillId="0" borderId="13" xfId="1" applyFont="1" applyBorder="1" applyAlignment="1">
      <alignment horizontal="center" vertical="center" wrapText="1"/>
    </xf>
    <xf numFmtId="0" fontId="23" fillId="0" borderId="13" xfId="2" applyFont="1" applyFill="1" applyBorder="1" applyAlignment="1">
      <alignment horizontal="center" vertical="top" wrapText="1"/>
    </xf>
    <xf numFmtId="0" fontId="12" fillId="0" borderId="13" xfId="2" applyFont="1" applyFill="1" applyBorder="1" applyAlignment="1">
      <alignment horizontal="left" vertical="top" wrapText="1"/>
    </xf>
    <xf numFmtId="49" fontId="12" fillId="0" borderId="13" xfId="1" applyNumberFormat="1" applyFont="1" applyBorder="1" applyAlignment="1">
      <alignment horizontal="center" vertical="center" wrapText="1"/>
    </xf>
    <xf numFmtId="49" fontId="21" fillId="0" borderId="13" xfId="1" applyNumberFormat="1" applyFont="1" applyBorder="1" applyAlignment="1">
      <alignment horizontal="center" vertical="center"/>
    </xf>
    <xf numFmtId="0" fontId="23" fillId="0" borderId="13" xfId="2" applyFont="1" applyBorder="1" applyAlignment="1">
      <alignment horizontal="center" vertical="center"/>
    </xf>
    <xf numFmtId="0" fontId="23" fillId="0" borderId="6" xfId="2" applyFont="1" applyFill="1" applyBorder="1" applyAlignment="1" applyProtection="1">
      <alignment horizontal="center" vertical="center"/>
      <protection locked="0"/>
    </xf>
    <xf numFmtId="0" fontId="23" fillId="0" borderId="6" xfId="2" applyFont="1" applyFill="1" applyBorder="1" applyAlignment="1">
      <alignment vertical="center"/>
    </xf>
    <xf numFmtId="0" fontId="23" fillId="0" borderId="6" xfId="2" applyFont="1" applyFill="1" applyBorder="1"/>
    <xf numFmtId="0" fontId="23" fillId="0" borderId="6" xfId="2" applyFont="1" applyBorder="1" applyAlignment="1">
      <alignment horizontal="center"/>
    </xf>
    <xf numFmtId="0" fontId="25" fillId="7" borderId="11" xfId="1" applyFont="1" applyFill="1" applyBorder="1" applyAlignment="1">
      <alignment horizontal="center" vertical="center"/>
    </xf>
    <xf numFmtId="0" fontId="9" fillId="0" borderId="0" xfId="1" applyFont="1" applyBorder="1" applyAlignment="1"/>
    <xf numFmtId="0" fontId="20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/>
    </xf>
    <xf numFmtId="0" fontId="4" fillId="0" borderId="0" xfId="1" applyFont="1" applyAlignment="1">
      <alignment horizontal="center" vertical="top"/>
    </xf>
    <xf numFmtId="0" fontId="27" fillId="0" borderId="0" xfId="1" applyFont="1" applyAlignment="1">
      <alignment horizontal="center"/>
    </xf>
    <xf numFmtId="49" fontId="21" fillId="0" borderId="6" xfId="1" applyNumberFormat="1" applyFont="1" applyBorder="1" applyAlignment="1">
      <alignment horizontal="center" vertical="center" wrapText="1"/>
    </xf>
    <xf numFmtId="49" fontId="21" fillId="0" borderId="3" xfId="1" applyNumberFormat="1" applyFont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4" fontId="12" fillId="0" borderId="6" xfId="1" applyNumberFormat="1" applyFont="1" applyFill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/>
    </xf>
    <xf numFmtId="0" fontId="24" fillId="0" borderId="1" xfId="2" applyFont="1" applyBorder="1" applyAlignment="1">
      <alignment horizontal="left" vertical="center"/>
    </xf>
    <xf numFmtId="0" fontId="24" fillId="0" borderId="3" xfId="2" applyFont="1" applyFill="1" applyBorder="1" applyAlignment="1">
      <alignment horizontal="center" vertical="center"/>
    </xf>
    <xf numFmtId="0" fontId="24" fillId="0" borderId="3" xfId="2" applyFont="1" applyFill="1" applyBorder="1" applyAlignment="1">
      <alignment horizontal="center" vertical="top"/>
    </xf>
    <xf numFmtId="0" fontId="24" fillId="0" borderId="1" xfId="2" applyFont="1" applyFill="1" applyBorder="1" applyAlignment="1">
      <alignment horizontal="left" vertical="center"/>
    </xf>
    <xf numFmtId="0" fontId="24" fillId="0" borderId="1" xfId="2" applyFont="1" applyFill="1" applyBorder="1" applyAlignment="1">
      <alignment horizontal="left" vertical="top" wrapText="1"/>
    </xf>
    <xf numFmtId="0" fontId="24" fillId="0" borderId="1" xfId="2" applyFont="1" applyFill="1" applyBorder="1" applyAlignment="1">
      <alignment vertical="top" wrapText="1"/>
    </xf>
    <xf numFmtId="0" fontId="24" fillId="0" borderId="1" xfId="2" applyFont="1" applyFill="1" applyBorder="1" applyAlignment="1">
      <alignment horizontal="left" vertical="center" wrapText="1"/>
    </xf>
    <xf numFmtId="0" fontId="18" fillId="0" borderId="5" xfId="0" applyFont="1" applyFill="1" applyBorder="1" applyAlignment="1" applyProtection="1">
      <protection locked="0"/>
    </xf>
    <xf numFmtId="0" fontId="18" fillId="0" borderId="2" xfId="0" applyFont="1" applyFill="1" applyBorder="1" applyAlignment="1" applyProtection="1">
      <protection locked="0"/>
    </xf>
    <xf numFmtId="0" fontId="18" fillId="0" borderId="2" xfId="0" applyFont="1" applyFill="1" applyBorder="1" applyAlignment="1" applyProtection="1">
      <alignment vertical="center"/>
      <protection locked="0"/>
    </xf>
    <xf numFmtId="0" fontId="16" fillId="0" borderId="0" xfId="1" applyFont="1" applyBorder="1"/>
    <xf numFmtId="0" fontId="23" fillId="5" borderId="3" xfId="2" applyFont="1" applyFill="1" applyBorder="1" applyAlignment="1" applyProtection="1">
      <alignment horizontal="left" vertical="center"/>
      <protection locked="0"/>
    </xf>
    <xf numFmtId="0" fontId="12" fillId="0" borderId="1" xfId="1" applyFont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/>
    </xf>
    <xf numFmtId="0" fontId="23" fillId="0" borderId="3" xfId="2" applyFont="1" applyBorder="1" applyAlignment="1">
      <alignment horizontal="center" vertical="center"/>
    </xf>
    <xf numFmtId="0" fontId="12" fillId="0" borderId="1" xfId="2" applyFont="1" applyFill="1" applyBorder="1" applyAlignment="1">
      <alignment vertical="center"/>
    </xf>
    <xf numFmtId="0" fontId="23" fillId="0" borderId="1" xfId="2" applyFont="1" applyBorder="1" applyAlignment="1">
      <alignment horizontal="left" vertical="center"/>
    </xf>
    <xf numFmtId="0" fontId="23" fillId="0" borderId="1" xfId="2" applyFont="1" applyBorder="1" applyAlignment="1">
      <alignment horizontal="left" vertical="center" wrapText="1"/>
    </xf>
    <xf numFmtId="0" fontId="23" fillId="0" borderId="1" xfId="2" applyFont="1" applyBorder="1" applyAlignment="1">
      <alignment horizontal="left" wrapText="1"/>
    </xf>
    <xf numFmtId="0" fontId="23" fillId="0" borderId="3" xfId="2" applyFont="1" applyFill="1" applyBorder="1" applyAlignment="1">
      <alignment horizontal="center" vertical="center"/>
    </xf>
    <xf numFmtId="0" fontId="23" fillId="0" borderId="1" xfId="2" applyFont="1" applyFill="1" applyBorder="1" applyAlignment="1">
      <alignment horizontal="left" vertical="center"/>
    </xf>
    <xf numFmtId="0" fontId="19" fillId="0" borderId="0" xfId="1" applyFont="1" applyBorder="1" applyAlignment="1"/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horizontal="left" vertical="center"/>
    </xf>
    <xf numFmtId="166" fontId="19" fillId="0" borderId="3" xfId="1" applyNumberFormat="1" applyFont="1" applyBorder="1" applyAlignment="1">
      <alignment horizontal="center" vertical="center" wrapText="1"/>
    </xf>
    <xf numFmtId="0" fontId="33" fillId="0" borderId="5" xfId="1" applyFont="1" applyBorder="1" applyAlignment="1">
      <alignment horizontal="right" vertical="top"/>
    </xf>
    <xf numFmtId="0" fontId="18" fillId="0" borderId="5" xfId="1" applyFont="1" applyBorder="1" applyAlignment="1">
      <alignment vertical="center"/>
    </xf>
    <xf numFmtId="0" fontId="9" fillId="0" borderId="0" xfId="1" applyFont="1" applyFill="1" applyBorder="1" applyAlignment="1">
      <alignment horizontal="center" vertical="top"/>
    </xf>
    <xf numFmtId="0" fontId="4" fillId="0" borderId="0" xfId="1" applyFont="1" applyBorder="1" applyAlignment="1">
      <alignment horizontal="center" vertical="center" wrapText="1"/>
    </xf>
    <xf numFmtId="167" fontId="12" fillId="5" borderId="6" xfId="1" applyNumberFormat="1" applyFont="1" applyFill="1" applyBorder="1" applyAlignment="1">
      <alignment horizontal="center" vertical="center"/>
    </xf>
    <xf numFmtId="4" fontId="12" fillId="5" borderId="6" xfId="1" applyNumberFormat="1" applyFont="1" applyFill="1" applyBorder="1" applyAlignment="1">
      <alignment horizontal="center" vertical="center"/>
    </xf>
    <xf numFmtId="49" fontId="12" fillId="5" borderId="6" xfId="1" applyNumberFormat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/>
    </xf>
    <xf numFmtId="0" fontId="25" fillId="0" borderId="11" xfId="1" applyFont="1" applyFill="1" applyBorder="1" applyAlignment="1">
      <alignment horizontal="center" vertical="center"/>
    </xf>
    <xf numFmtId="0" fontId="25" fillId="0" borderId="9" xfId="1" applyFont="1" applyFill="1" applyBorder="1" applyAlignment="1">
      <alignment horizontal="center" vertical="center" wrapText="1"/>
    </xf>
    <xf numFmtId="49" fontId="12" fillId="0" borderId="6" xfId="1" applyNumberFormat="1" applyFont="1" applyFill="1" applyBorder="1" applyAlignment="1">
      <alignment horizontal="center" vertical="center"/>
    </xf>
    <xf numFmtId="3" fontId="12" fillId="0" borderId="6" xfId="1" applyNumberFormat="1" applyFont="1" applyFill="1" applyBorder="1" applyAlignment="1">
      <alignment horizontal="center" vertical="center"/>
    </xf>
    <xf numFmtId="4" fontId="12" fillId="0" borderId="6" xfId="1" applyNumberFormat="1" applyFont="1" applyFill="1" applyBorder="1" applyAlignment="1">
      <alignment horizontal="center" vertical="center"/>
    </xf>
    <xf numFmtId="49" fontId="28" fillId="0" borderId="6" xfId="1" applyNumberFormat="1" applyFont="1" applyFill="1" applyBorder="1" applyAlignment="1">
      <alignment horizontal="center" vertical="center" wrapText="1"/>
    </xf>
    <xf numFmtId="49" fontId="21" fillId="0" borderId="6" xfId="1" applyNumberFormat="1" applyFont="1" applyFill="1" applyBorder="1" applyAlignment="1">
      <alignment horizontal="center" vertical="center" wrapText="1"/>
    </xf>
    <xf numFmtId="49" fontId="12" fillId="0" borderId="6" xfId="1" applyNumberFormat="1" applyFont="1" applyFill="1" applyBorder="1" applyAlignment="1">
      <alignment horizontal="center" vertical="center" wrapText="1"/>
    </xf>
    <xf numFmtId="3" fontId="17" fillId="0" borderId="6" xfId="1" applyNumberFormat="1" applyFont="1" applyFill="1" applyBorder="1" applyAlignment="1">
      <alignment horizontal="center" vertical="center"/>
    </xf>
    <xf numFmtId="4" fontId="17" fillId="0" borderId="6" xfId="1" applyNumberFormat="1" applyFont="1" applyFill="1" applyBorder="1" applyAlignment="1">
      <alignment horizontal="center" vertical="center"/>
    </xf>
    <xf numFmtId="3" fontId="17" fillId="6" borderId="6" xfId="1" applyNumberFormat="1" applyFont="1" applyFill="1" applyBorder="1" applyAlignment="1">
      <alignment horizontal="center" vertical="center" wrapText="1"/>
    </xf>
    <xf numFmtId="4" fontId="17" fillId="6" borderId="6" xfId="1" applyNumberFormat="1" applyFont="1" applyFill="1" applyBorder="1" applyAlignment="1">
      <alignment horizontal="center" vertical="center" wrapText="1"/>
    </xf>
    <xf numFmtId="49" fontId="17" fillId="6" borderId="6" xfId="1" applyNumberFormat="1" applyFont="1" applyFill="1" applyBorder="1" applyAlignment="1">
      <alignment horizontal="center" vertical="center" wrapText="1"/>
    </xf>
    <xf numFmtId="3" fontId="12" fillId="0" borderId="6" xfId="1" applyNumberFormat="1" applyFont="1" applyBorder="1" applyAlignment="1">
      <alignment horizontal="center" vertical="center" wrapText="1"/>
    </xf>
    <xf numFmtId="168" fontId="17" fillId="6" borderId="6" xfId="1" applyNumberFormat="1" applyFont="1" applyFill="1" applyBorder="1" applyAlignment="1">
      <alignment horizontal="center" vertical="center" wrapText="1"/>
    </xf>
    <xf numFmtId="169" fontId="17" fillId="6" borderId="6" xfId="1" applyNumberFormat="1" applyFont="1" applyFill="1" applyBorder="1" applyAlignment="1">
      <alignment horizontal="center" vertical="center" wrapText="1"/>
    </xf>
    <xf numFmtId="167" fontId="17" fillId="0" borderId="6" xfId="1" applyNumberFormat="1" applyFont="1" applyBorder="1" applyAlignment="1">
      <alignment horizontal="center" vertical="center" wrapText="1"/>
    </xf>
    <xf numFmtId="0" fontId="8" fillId="0" borderId="0" xfId="1" applyFont="1" applyFill="1" applyBorder="1"/>
    <xf numFmtId="0" fontId="18" fillId="0" borderId="0" xfId="1" applyFont="1" applyFill="1" applyBorder="1" applyAlignment="1">
      <alignment wrapText="1"/>
    </xf>
    <xf numFmtId="0" fontId="18" fillId="0" borderId="5" xfId="1" applyFont="1" applyFill="1" applyBorder="1" applyAlignment="1">
      <alignment horizontal="left"/>
    </xf>
    <xf numFmtId="0" fontId="18" fillId="0" borderId="0" xfId="1" applyFont="1" applyFill="1" applyBorder="1" applyAlignment="1">
      <alignment horizontal="center"/>
    </xf>
    <xf numFmtId="0" fontId="9" fillId="0" borderId="0" xfId="1" applyFont="1" applyFill="1" applyBorder="1"/>
    <xf numFmtId="0" fontId="18" fillId="0" borderId="0" xfId="1" applyFont="1" applyFill="1" applyBorder="1" applyAlignment="1">
      <alignment horizontal="left"/>
    </xf>
    <xf numFmtId="0" fontId="6" fillId="0" borderId="0" xfId="1" applyFont="1"/>
    <xf numFmtId="0" fontId="6" fillId="0" borderId="0" xfId="1" applyFont="1" applyAlignment="1">
      <alignment vertical="top"/>
    </xf>
    <xf numFmtId="0" fontId="4" fillId="0" borderId="0" xfId="1" applyFont="1" applyBorder="1" applyAlignment="1">
      <alignment wrapText="1"/>
    </xf>
    <xf numFmtId="0" fontId="24" fillId="5" borderId="6" xfId="4" applyFont="1" applyFill="1" applyBorder="1" applyAlignment="1" applyProtection="1">
      <alignment horizontal="center" vertical="center" wrapText="1"/>
      <protection locked="0"/>
    </xf>
    <xf numFmtId="0" fontId="23" fillId="5" borderId="6" xfId="4" applyFont="1" applyFill="1" applyBorder="1" applyAlignment="1" applyProtection="1">
      <alignment horizontal="center" vertical="center"/>
      <protection locked="0"/>
    </xf>
    <xf numFmtId="0" fontId="23" fillId="5" borderId="6" xfId="4" applyFont="1" applyFill="1" applyBorder="1" applyAlignment="1" applyProtection="1">
      <alignment horizontal="left" vertical="center" wrapText="1"/>
      <protection locked="0"/>
    </xf>
    <xf numFmtId="0" fontId="24" fillId="0" borderId="6" xfId="4" applyFont="1" applyFill="1" applyBorder="1" applyAlignment="1">
      <alignment horizontal="center" vertical="center" wrapText="1"/>
    </xf>
    <xf numFmtId="0" fontId="23" fillId="0" borderId="6" xfId="4" applyFont="1" applyBorder="1" applyAlignment="1">
      <alignment horizontal="center" vertical="center"/>
    </xf>
    <xf numFmtId="0" fontId="23" fillId="0" borderId="6" xfId="4" applyFont="1" applyBorder="1" applyAlignment="1">
      <alignment horizontal="left" vertical="center" wrapText="1"/>
    </xf>
    <xf numFmtId="0" fontId="9" fillId="0" borderId="0" xfId="1" applyFont="1" applyFill="1" applyAlignment="1">
      <alignment vertical="center" wrapText="1"/>
    </xf>
    <xf numFmtId="0" fontId="9" fillId="0" borderId="0" xfId="1" applyFont="1" applyFill="1"/>
    <xf numFmtId="0" fontId="23" fillId="0" borderId="6" xfId="4" applyFont="1" applyFill="1" applyBorder="1" applyAlignment="1" applyProtection="1">
      <alignment vertical="center"/>
      <protection locked="0"/>
    </xf>
    <xf numFmtId="0" fontId="23" fillId="0" borderId="6" xfId="4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Alignment="1">
      <alignment vertical="center" wrapText="1"/>
    </xf>
    <xf numFmtId="0" fontId="11" fillId="0" borderId="0" xfId="1" applyFont="1" applyFill="1"/>
    <xf numFmtId="0" fontId="23" fillId="0" borderId="3" xfId="4" applyFont="1" applyFill="1" applyBorder="1" applyAlignment="1">
      <alignment horizontal="center" vertical="center"/>
    </xf>
    <xf numFmtId="0" fontId="23" fillId="0" borderId="1" xfId="4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vertical="center" wrapText="1"/>
    </xf>
    <xf numFmtId="0" fontId="11" fillId="0" borderId="6" xfId="1" applyFont="1" applyFill="1" applyBorder="1"/>
    <xf numFmtId="0" fontId="23" fillId="0" borderId="1" xfId="4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11" fillId="0" borderId="0" xfId="1" applyFont="1" applyFill="1" applyBorder="1"/>
    <xf numFmtId="0" fontId="4" fillId="0" borderId="0" xfId="1" applyFont="1" applyFill="1" applyAlignment="1">
      <alignment vertical="center" wrapText="1"/>
    </xf>
    <xf numFmtId="0" fontId="23" fillId="0" borderId="3" xfId="4" applyFont="1" applyFill="1" applyBorder="1" applyAlignment="1">
      <alignment horizontal="center" vertical="center" wrapText="1"/>
    </xf>
    <xf numFmtId="0" fontId="23" fillId="0" borderId="6" xfId="4" applyFont="1" applyFill="1" applyBorder="1" applyAlignment="1">
      <alignment horizontal="center" vertical="center"/>
    </xf>
    <xf numFmtId="0" fontId="23" fillId="0" borderId="6" xfId="4" applyFont="1" applyFill="1" applyBorder="1" applyAlignment="1">
      <alignment horizontal="center" vertical="top" wrapText="1"/>
    </xf>
    <xf numFmtId="0" fontId="23" fillId="0" borderId="6" xfId="4" applyFont="1" applyFill="1" applyBorder="1" applyAlignment="1" applyProtection="1">
      <alignment horizontal="center" vertical="center" wrapText="1"/>
      <protection locked="0"/>
    </xf>
    <xf numFmtId="0" fontId="24" fillId="0" borderId="6" xfId="4" applyFont="1" applyFill="1" applyBorder="1" applyAlignment="1" applyProtection="1">
      <alignment horizontal="center" vertical="center" wrapText="1"/>
      <protection locked="0"/>
    </xf>
    <xf numFmtId="0" fontId="23" fillId="0" borderId="3" xfId="4" applyFont="1" applyFill="1" applyBorder="1" applyAlignment="1" applyProtection="1">
      <alignment horizontal="center" vertical="center"/>
      <protection locked="0"/>
    </xf>
    <xf numFmtId="0" fontId="23" fillId="0" borderId="1" xfId="4" applyFont="1" applyFill="1" applyBorder="1" applyAlignment="1" applyProtection="1">
      <alignment horizontal="center" vertical="center" wrapText="1"/>
      <protection locked="0"/>
    </xf>
    <xf numFmtId="0" fontId="23" fillId="0" borderId="6" xfId="4" applyFont="1" applyFill="1" applyBorder="1" applyAlignment="1" applyProtection="1">
      <alignment horizontal="right" vertical="center"/>
      <protection locked="0"/>
    </xf>
    <xf numFmtId="0" fontId="23" fillId="0" borderId="6" xfId="4" applyFont="1" applyFill="1" applyBorder="1" applyAlignment="1">
      <alignment horizontal="center" wrapText="1"/>
    </xf>
    <xf numFmtId="0" fontId="8" fillId="6" borderId="0" xfId="1" applyFont="1" applyFill="1" applyAlignment="1">
      <alignment vertical="center" wrapText="1"/>
    </xf>
    <xf numFmtId="0" fontId="8" fillId="6" borderId="0" xfId="1" applyFont="1" applyFill="1"/>
    <xf numFmtId="0" fontId="8" fillId="0" borderId="0" xfId="1" applyFont="1" applyAlignment="1">
      <alignment vertical="center" wrapText="1"/>
    </xf>
    <xf numFmtId="0" fontId="8" fillId="0" borderId="0" xfId="1" applyFont="1"/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0" fontId="9" fillId="0" borderId="4" xfId="1" applyFont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/>
    </xf>
    <xf numFmtId="0" fontId="34" fillId="0" borderId="5" xfId="1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/>
    </xf>
    <xf numFmtId="0" fontId="9" fillId="0" borderId="4" xfId="1" applyFont="1" applyBorder="1" applyAlignment="1">
      <alignment horizontal="center" vertical="top"/>
    </xf>
    <xf numFmtId="0" fontId="35" fillId="0" borderId="4" xfId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25" fillId="7" borderId="12" xfId="1" applyFont="1" applyFill="1" applyBorder="1" applyAlignment="1">
      <alignment horizontal="center" vertical="center"/>
    </xf>
    <xf numFmtId="0" fontId="25" fillId="7" borderId="11" xfId="1" applyFont="1" applyFill="1" applyBorder="1" applyAlignment="1">
      <alignment horizontal="center" vertical="center"/>
    </xf>
    <xf numFmtId="0" fontId="22" fillId="0" borderId="6" xfId="4" applyFont="1" applyFill="1" applyBorder="1" applyAlignment="1" applyProtection="1">
      <alignment horizontal="right" vertical="center"/>
      <protection locked="0"/>
    </xf>
    <xf numFmtId="49" fontId="17" fillId="6" borderId="3" xfId="1" applyNumberFormat="1" applyFont="1" applyFill="1" applyBorder="1" applyAlignment="1">
      <alignment horizontal="right" vertical="center" wrapText="1"/>
    </xf>
    <xf numFmtId="49" fontId="17" fillId="6" borderId="2" xfId="1" applyNumberFormat="1" applyFont="1" applyFill="1" applyBorder="1" applyAlignment="1">
      <alignment horizontal="right" vertical="center" wrapText="1"/>
    </xf>
    <xf numFmtId="49" fontId="17" fillId="6" borderId="1" xfId="1" applyNumberFormat="1" applyFont="1" applyFill="1" applyBorder="1" applyAlignment="1">
      <alignment horizontal="right" vertical="center" wrapText="1"/>
    </xf>
    <xf numFmtId="0" fontId="17" fillId="0" borderId="6" xfId="1" applyFont="1" applyBorder="1" applyAlignment="1">
      <alignment horizontal="right" vertical="center" wrapText="1"/>
    </xf>
    <xf numFmtId="0" fontId="9" fillId="0" borderId="4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4" fillId="0" borderId="5" xfId="1" applyFont="1" applyBorder="1" applyAlignment="1">
      <alignment horizontal="left" wrapText="1"/>
    </xf>
    <xf numFmtId="0" fontId="4" fillId="0" borderId="9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18" xfId="1" applyFont="1" applyBorder="1" applyAlignment="1">
      <alignment horizontal="center" vertical="top" wrapText="1"/>
    </xf>
    <xf numFmtId="0" fontId="4" fillId="0" borderId="17" xfId="1" applyFont="1" applyBorder="1" applyAlignment="1">
      <alignment horizontal="center" vertical="top" wrapText="1"/>
    </xf>
    <xf numFmtId="0" fontId="4" fillId="0" borderId="19" xfId="1" applyFont="1" applyBorder="1" applyAlignment="1">
      <alignment horizontal="center" vertical="top" wrapText="1"/>
    </xf>
    <xf numFmtId="0" fontId="4" fillId="0" borderId="2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17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 wrapText="1"/>
    </xf>
    <xf numFmtId="0" fontId="36" fillId="0" borderId="0" xfId="1" applyFont="1" applyAlignment="1">
      <alignment horizontal="center" vertical="center" wrapText="1"/>
    </xf>
    <xf numFmtId="0" fontId="36" fillId="0" borderId="0" xfId="1" applyFont="1" applyAlignment="1">
      <alignment horizontal="center" vertical="top"/>
    </xf>
    <xf numFmtId="0" fontId="37" fillId="0" borderId="0" xfId="1" applyFont="1" applyAlignment="1">
      <alignment horizontal="center" vertical="top"/>
    </xf>
    <xf numFmtId="0" fontId="37" fillId="0" borderId="0" xfId="1" applyFont="1" applyAlignment="1">
      <alignment horizontal="center" vertical="top" wrapText="1"/>
    </xf>
    <xf numFmtId="0" fontId="19" fillId="0" borderId="0" xfId="1" applyFont="1" applyBorder="1" applyAlignment="1">
      <alignment horizontal="center" vertical="top"/>
    </xf>
    <xf numFmtId="0" fontId="33" fillId="0" borderId="0" xfId="1" applyFont="1" applyBorder="1" applyAlignment="1">
      <alignment horizontal="center" vertical="top"/>
    </xf>
    <xf numFmtId="0" fontId="9" fillId="0" borderId="0" xfId="1" applyFont="1" applyAlignment="1">
      <alignment vertical="top"/>
    </xf>
    <xf numFmtId="0" fontId="9" fillId="0" borderId="0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12" fillId="0" borderId="3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16" fillId="0" borderId="5" xfId="1" applyFont="1" applyBorder="1" applyAlignment="1">
      <alignment horizontal="center" vertical="center"/>
    </xf>
    <xf numFmtId="0" fontId="15" fillId="0" borderId="5" xfId="1" applyFont="1" applyFill="1" applyBorder="1" applyAlignment="1">
      <alignment horizontal="center"/>
    </xf>
    <xf numFmtId="0" fontId="12" fillId="0" borderId="0" xfId="1" applyFont="1" applyAlignment="1">
      <alignment horizontal="left" vertical="top" wrapText="1"/>
    </xf>
    <xf numFmtId="0" fontId="9" fillId="0" borderId="0" xfId="1" applyFont="1" applyFill="1" applyBorder="1" applyAlignment="1">
      <alignment horizontal="center" vertical="top"/>
    </xf>
    <xf numFmtId="0" fontId="15" fillId="0" borderId="4" xfId="1" applyFont="1" applyFill="1" applyBorder="1" applyAlignment="1">
      <alignment horizontal="center"/>
    </xf>
    <xf numFmtId="0" fontId="12" fillId="0" borderId="5" xfId="1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top"/>
    </xf>
    <xf numFmtId="0" fontId="22" fillId="6" borderId="6" xfId="2" applyFont="1" applyFill="1" applyBorder="1" applyAlignment="1" applyProtection="1">
      <alignment horizontal="right" vertical="center"/>
      <protection locked="0"/>
    </xf>
    <xf numFmtId="0" fontId="19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top"/>
    </xf>
    <xf numFmtId="0" fontId="6" fillId="0" borderId="0" xfId="1" applyFont="1" applyAlignment="1">
      <alignment horizontal="left"/>
    </xf>
    <xf numFmtId="0" fontId="12" fillId="0" borderId="0" xfId="1" applyFont="1" applyAlignment="1">
      <alignment horizontal="right" vertical="center"/>
    </xf>
    <xf numFmtId="0" fontId="29" fillId="6" borderId="6" xfId="2" applyFont="1" applyFill="1" applyBorder="1" applyAlignment="1" applyProtection="1">
      <alignment horizontal="right" vertical="center"/>
      <protection locked="0"/>
    </xf>
    <xf numFmtId="0" fontId="27" fillId="0" borderId="0" xfId="1" applyFont="1" applyAlignment="1">
      <alignment horizontal="center"/>
    </xf>
    <xf numFmtId="0" fontId="19" fillId="0" borderId="5" xfId="1" applyFont="1" applyBorder="1" applyAlignment="1">
      <alignment horizontal="center" vertical="top"/>
    </xf>
    <xf numFmtId="0" fontId="9" fillId="0" borderId="4" xfId="1" applyFont="1" applyBorder="1" applyAlignment="1">
      <alignment horizontal="center" vertical="center"/>
    </xf>
    <xf numFmtId="0" fontId="16" fillId="0" borderId="5" xfId="1" applyFont="1" applyFill="1" applyBorder="1" applyAlignment="1">
      <alignment horizontal="center"/>
    </xf>
    <xf numFmtId="0" fontId="22" fillId="6" borderId="3" xfId="2" applyFont="1" applyFill="1" applyBorder="1" applyAlignment="1" applyProtection="1">
      <alignment horizontal="right" vertical="center"/>
      <protection locked="0"/>
    </xf>
    <xf numFmtId="0" fontId="22" fillId="6" borderId="2" xfId="2" applyFont="1" applyFill="1" applyBorder="1" applyAlignment="1" applyProtection="1">
      <alignment horizontal="right" vertical="center"/>
      <protection locked="0"/>
    </xf>
    <xf numFmtId="0" fontId="22" fillId="6" borderId="1" xfId="2" applyFont="1" applyFill="1" applyBorder="1" applyAlignment="1" applyProtection="1">
      <alignment horizontal="right" vertical="center"/>
      <protection locked="0"/>
    </xf>
    <xf numFmtId="0" fontId="19" fillId="0" borderId="4" xfId="1" applyFont="1" applyBorder="1" applyAlignment="1">
      <alignment horizontal="right" vertical="center" wrapText="1"/>
    </xf>
    <xf numFmtId="0" fontId="19" fillId="0" borderId="5" xfId="1" applyFont="1" applyBorder="1" applyAlignment="1">
      <alignment horizontal="center"/>
    </xf>
    <xf numFmtId="0" fontId="17" fillId="0" borderId="5" xfId="1" applyFont="1" applyBorder="1" applyAlignment="1">
      <alignment horizontal="right"/>
    </xf>
    <xf numFmtId="0" fontId="27" fillId="0" borderId="0" xfId="1" applyFont="1" applyAlignment="1">
      <alignment horizontal="center" wrapText="1"/>
    </xf>
    <xf numFmtId="0" fontId="9" fillId="0" borderId="0" xfId="1" applyFont="1" applyAlignment="1">
      <alignment horizontal="right" vertical="center"/>
    </xf>
    <xf numFmtId="0" fontId="19" fillId="0" borderId="0" xfId="1" applyFont="1" applyAlignment="1">
      <alignment horizontal="left" vertical="top"/>
    </xf>
    <xf numFmtId="0" fontId="6" fillId="0" borderId="0" xfId="1" applyFont="1" applyAlignment="1">
      <alignment horizontal="right"/>
    </xf>
    <xf numFmtId="0" fontId="11" fillId="0" borderId="0" xfId="1" applyFont="1" applyBorder="1" applyAlignment="1">
      <alignment vertical="center" wrapText="1"/>
    </xf>
    <xf numFmtId="0" fontId="11" fillId="0" borderId="0" xfId="1" applyFont="1" applyBorder="1"/>
    <xf numFmtId="0" fontId="12" fillId="6" borderId="6" xfId="2" applyFont="1" applyFill="1" applyBorder="1" applyAlignment="1">
      <alignment horizontal="center" vertical="center" wrapText="1"/>
    </xf>
    <xf numFmtId="49" fontId="21" fillId="6" borderId="6" xfId="1" applyNumberFormat="1" applyFont="1" applyFill="1" applyBorder="1" applyAlignment="1">
      <alignment horizontal="center" vertical="center" wrapText="1"/>
    </xf>
    <xf numFmtId="0" fontId="23" fillId="6" borderId="6" xfId="2" applyFont="1" applyFill="1" applyBorder="1" applyAlignment="1">
      <alignment horizontal="center" vertical="center" wrapText="1"/>
    </xf>
    <xf numFmtId="0" fontId="23" fillId="6" borderId="3" xfId="2" applyFont="1" applyFill="1" applyBorder="1" applyAlignment="1" applyProtection="1">
      <alignment horizontal="left" vertical="center"/>
      <protection locked="0"/>
    </xf>
    <xf numFmtId="0" fontId="23" fillId="6" borderId="6" xfId="2" applyFont="1" applyFill="1" applyBorder="1" applyAlignment="1" applyProtection="1">
      <alignment horizontal="center" vertical="center"/>
      <protection locked="0"/>
    </xf>
    <xf numFmtId="4" fontId="21" fillId="6" borderId="6" xfId="1" applyNumberFormat="1" applyFont="1" applyFill="1" applyBorder="1" applyAlignment="1">
      <alignment horizontal="center" vertical="center"/>
    </xf>
    <xf numFmtId="49" fontId="21" fillId="6" borderId="6" xfId="1" applyNumberFormat="1" applyFont="1" applyFill="1" applyBorder="1" applyAlignment="1">
      <alignment horizontal="center" vertical="center"/>
    </xf>
    <xf numFmtId="0" fontId="17" fillId="6" borderId="1" xfId="1" applyFont="1" applyFill="1" applyBorder="1" applyAlignment="1">
      <alignment horizontal="center" vertical="center" wrapText="1"/>
    </xf>
    <xf numFmtId="4" fontId="38" fillId="6" borderId="6" xfId="1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40;&#1044;&#1070;&#1064;&#1050;&#1040;\&#1041;&#1059;&#1061;&#1043;&#1040;&#1051;&#1058;&#1045;&#1056;&#1048;&#1071;\2013&#1087;&#1086;2019\&#1056;&#1040;&#1041;&#1054;&#1058;&#1040;\&#1048;&#1053;&#1042;&#1045;&#1053;&#1058;&#1040;&#1056;&#1048;&#1047;&#1040;&#1062;&#1048;&#1071;\&#1072;&#1082;&#1090;%20&#1087;&#1088;-&#1087;&#1077;&#1088;%20&#1086;&#10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"/>
      <sheetName val="pr"/>
      <sheetName val="Заполнить"/>
      <sheetName val="КРУГЛОВА-1013,1014,1016,1019"/>
      <sheetName val="КРУГЛОВА-250404-103"/>
      <sheetName val="ДИМОВА-250404-103"/>
      <sheetName val="КРУГЛОВА-перед1015"/>
      <sheetName val="КРУГЛОВА-1111,1113,1118"/>
      <sheetName val="КРУГЛОВА-1514,1812"/>
      <sheetName val="ДИМОВА-1011,1013,1014,1018"/>
      <sheetName val="ДИМОВА-104-КРУ"/>
      <sheetName val="ДИМОВА-02"/>
      <sheetName val="ДИМОВА-205"/>
      <sheetName val="РАХУНКИ"/>
      <sheetName val="ОЗ"/>
      <sheetName val="ЗАПАСИ"/>
      <sheetName val="д1_инма"/>
      <sheetName val="д1_нма"/>
      <sheetName val="д1_ки"/>
      <sheetName val="д2-ЗАПАСИ"/>
      <sheetName val="д3-ЗБЕРІГ"/>
      <sheetName val="д4-ЗВ ОЗ"/>
      <sheetName val="д5-ЗВ ЗАП"/>
      <sheetName val="д6"/>
      <sheetName val="д7"/>
      <sheetName val="д8"/>
      <sheetName val="д9"/>
      <sheetName val="д10.1"/>
      <sheetName val="д10.2"/>
      <sheetName val="д11"/>
      <sheetName val="protokol"/>
      <sheetName val="kasa"/>
      <sheetName val="na-4"/>
    </sheetNames>
    <sheetDataSet>
      <sheetData sheetId="0"/>
      <sheetData sheetId="1">
        <row r="5">
          <cell r="E5" t="str">
            <v>1011 Земельні ділянки</v>
          </cell>
        </row>
        <row r="6">
          <cell r="E6" t="str">
            <v>1012 Капітальні витрати на поліпшення земель</v>
          </cell>
        </row>
        <row r="7">
          <cell r="E7" t="str">
            <v>1013 Будинки, споруди та передавальні пристрої</v>
          </cell>
        </row>
        <row r="8">
          <cell r="E8" t="str">
            <v>1014 Машини та обладнання</v>
          </cell>
        </row>
        <row r="9">
          <cell r="E9" t="str">
            <v>1015 Транспортні засоби</v>
          </cell>
        </row>
        <row r="10">
          <cell r="E10" t="str">
            <v>1016 Інструменти, прилади, інвентар</v>
          </cell>
        </row>
        <row r="11">
          <cell r="E11" t="str">
            <v>1017 Тварини та багаторічні насадження</v>
          </cell>
        </row>
        <row r="12">
          <cell r="E12" t="str">
            <v>1018 Інші основні засоби</v>
          </cell>
        </row>
        <row r="13">
          <cell r="E13" t="str">
            <v>1019 Інші основні засоби</v>
          </cell>
        </row>
        <row r="14">
          <cell r="E14" t="str">
            <v>1111 Музейні фонди</v>
          </cell>
        </row>
        <row r="15">
          <cell r="E15" t="str">
            <v>1112 Бібліотечні фонди</v>
          </cell>
        </row>
        <row r="16">
          <cell r="E16" t="str">
            <v>1113 Малоцінні необоротні матеріальні активи</v>
          </cell>
        </row>
        <row r="17">
          <cell r="E17" t="str">
            <v>1114 Білизна, постільні речі, одяг та взуття</v>
          </cell>
        </row>
        <row r="18">
          <cell r="E18" t="str">
            <v>1115 Інвентарна тара</v>
          </cell>
        </row>
        <row r="19">
          <cell r="E19" t="str">
            <v>1116 Необоротні матеріальні активи спеціального призначення</v>
          </cell>
        </row>
        <row r="20">
          <cell r="E20" t="str">
            <v>1117 Природні ресурси</v>
          </cell>
        </row>
        <row r="21">
          <cell r="E21" t="str">
            <v>1118 Інші необоротні матеріальні активи</v>
          </cell>
        </row>
        <row r="22">
          <cell r="E22" t="str">
            <v xml:space="preserve">119 </v>
          </cell>
        </row>
        <row r="23">
          <cell r="E23" t="str">
            <v>1211 Авторське та суміжні з ними права</v>
          </cell>
        </row>
        <row r="24">
          <cell r="E24" t="str">
            <v>1216 Інші нематеріальні активи</v>
          </cell>
        </row>
        <row r="28">
          <cell r="E28" t="str">
            <v>141 Капітальні інвестиції в основні засоби</v>
          </cell>
        </row>
        <row r="29">
          <cell r="E29" t="str">
            <v>142 Капітальні інвестиції в інші необоротні матеріальні активи</v>
          </cell>
        </row>
        <row r="30">
          <cell r="E30" t="str">
            <v>143 Капітальні інвестиції в нематеріальні активи</v>
          </cell>
        </row>
        <row r="34">
          <cell r="E34" t="str">
            <v>201 Сировина і матеріали</v>
          </cell>
        </row>
        <row r="35">
          <cell r="E35" t="str">
            <v>202 Обладнання, конструкції і деталі до установки</v>
          </cell>
        </row>
        <row r="36">
          <cell r="E36" t="str">
            <v>203 Спецобладнання для науково-дослідних робіт</v>
          </cell>
        </row>
        <row r="37">
          <cell r="E37" t="str">
            <v>1513 Будівельні матеріали</v>
          </cell>
        </row>
        <row r="38">
          <cell r="E38" t="str">
            <v>1514 Пально-мастильні матеріали</v>
          </cell>
        </row>
        <row r="39">
          <cell r="E39" t="str">
            <v>211 Молодняк тварин на вирощуванні</v>
          </cell>
        </row>
        <row r="40">
          <cell r="E40" t="str">
            <v>212 Тварини на відгодівлі</v>
          </cell>
        </row>
        <row r="41">
          <cell r="E41" t="str">
            <v>213 Птиця</v>
          </cell>
        </row>
        <row r="42">
          <cell r="E42" t="str">
            <v>214 Звірі</v>
          </cell>
        </row>
        <row r="43">
          <cell r="E43" t="str">
            <v>215 Кролі</v>
          </cell>
        </row>
        <row r="44">
          <cell r="E44" t="str">
            <v>216 Сім'ї бджіл</v>
          </cell>
        </row>
        <row r="45">
          <cell r="E45" t="str">
            <v>217 Доросла худоба, вибракувана з основного стада</v>
          </cell>
        </row>
        <row r="46">
          <cell r="E46" t="str">
            <v>218 Худоба, прийнята від населення для реалізації</v>
          </cell>
        </row>
        <row r="47">
          <cell r="E47" t="str">
            <v>1812 Малоцінні та швидкозношувані предмети</v>
          </cell>
        </row>
        <row r="48">
          <cell r="E48" t="str">
            <v>1514 Пально-мастильні матеріали</v>
          </cell>
        </row>
        <row r="49">
          <cell r="E49" t="str">
            <v>1812 Малоцінні та швидкозношувані предмети</v>
          </cell>
        </row>
        <row r="50">
          <cell r="E50" t="str">
            <v>232 Продукти харчування</v>
          </cell>
        </row>
        <row r="51">
          <cell r="E51" t="str">
            <v>233 Медикаменти і перев'язувальні засоби</v>
          </cell>
        </row>
        <row r="52">
          <cell r="E52" t="str">
            <v>234 Господарські матеріали і канцелярське приладдя</v>
          </cell>
        </row>
        <row r="53">
          <cell r="E53" t="str">
            <v>235 Паливо, горючі і мастильні матеріали</v>
          </cell>
        </row>
        <row r="54">
          <cell r="E54" t="str">
            <v>236 Тара</v>
          </cell>
        </row>
        <row r="55">
          <cell r="E55" t="str">
            <v>237 Матеріали в дорозі</v>
          </cell>
        </row>
        <row r="56">
          <cell r="E56" t="str">
            <v>238 Запасні частини до транспортних засобів, машин і обладнання</v>
          </cell>
        </row>
        <row r="57">
          <cell r="E57" t="str">
            <v>239 Інші матеріали</v>
          </cell>
        </row>
        <row r="58">
          <cell r="E58" t="str">
            <v>241 Вироби виробничих (навчальних) майстерень</v>
          </cell>
        </row>
        <row r="59">
          <cell r="E59" t="str">
            <v>251 Продукція підсобних (навчальних) сільських господарств</v>
          </cell>
        </row>
        <row r="60">
          <cell r="E60" t="str">
            <v>261 Запаси для розподілу, передачі, продажу</v>
          </cell>
        </row>
        <row r="61">
          <cell r="E61" t="str">
            <v>262 Державні матеріальні резерви та запаси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6"/>
  <sheetViews>
    <sheetView view="pageBreakPreview" topLeftCell="A3" zoomScale="110" zoomScaleNormal="100" zoomScaleSheetLayoutView="110" workbookViewId="0">
      <selection activeCell="O12" sqref="O12"/>
    </sheetView>
  </sheetViews>
  <sheetFormatPr defaultRowHeight="15" x14ac:dyDescent="0.25"/>
  <cols>
    <col min="1" max="1" width="18" customWidth="1"/>
    <col min="2" max="3" width="0" hidden="1" customWidth="1"/>
    <col min="4" max="4" width="19.42578125" customWidth="1"/>
    <col min="5" max="5" width="10.7109375" customWidth="1"/>
    <col min="6" max="6" width="0" hidden="1" customWidth="1"/>
    <col min="7" max="7" width="13.5703125" customWidth="1"/>
    <col min="8" max="8" width="0" hidden="1" customWidth="1"/>
    <col min="9" max="9" width="14.85546875" customWidth="1"/>
    <col min="10" max="10" width="10.7109375" customWidth="1"/>
    <col min="11" max="11" width="0" hidden="1" customWidth="1"/>
  </cols>
  <sheetData>
    <row r="1" spans="1:12" s="1" customFormat="1" ht="12" customHeight="1" x14ac:dyDescent="0.2">
      <c r="I1" s="114" t="s">
        <v>292</v>
      </c>
    </row>
    <row r="2" spans="1:12" s="1" customFormat="1" ht="15.6" customHeight="1" x14ac:dyDescent="0.2">
      <c r="A2" s="48"/>
      <c r="B2" s="48"/>
      <c r="C2" s="48"/>
      <c r="D2" s="48"/>
      <c r="E2" s="48"/>
      <c r="F2" s="48"/>
      <c r="G2" s="48"/>
      <c r="H2" s="48"/>
      <c r="I2" s="313" t="s">
        <v>293</v>
      </c>
      <c r="J2" s="313"/>
      <c r="K2" s="313"/>
    </row>
    <row r="3" spans="1:12" s="247" customFormat="1" ht="15.6" customHeight="1" x14ac:dyDescent="0.3">
      <c r="A3" s="314" t="s">
        <v>262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4" spans="1:12" s="248" customFormat="1" ht="25.15" customHeight="1" x14ac:dyDescent="0.25">
      <c r="A4" s="315" t="s">
        <v>263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</row>
    <row r="5" spans="1:12" s="248" customFormat="1" ht="25.15" customHeight="1" x14ac:dyDescent="0.25">
      <c r="A5" s="316" t="s">
        <v>282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</row>
    <row r="6" spans="1:12" s="248" customFormat="1" ht="43.5" customHeight="1" x14ac:dyDescent="0.25">
      <c r="A6" s="317" t="s">
        <v>283</v>
      </c>
      <c r="B6" s="316"/>
      <c r="C6" s="316"/>
      <c r="D6" s="316"/>
      <c r="E6" s="316"/>
      <c r="F6" s="316"/>
      <c r="G6" s="316"/>
      <c r="H6" s="316"/>
      <c r="I6" s="316"/>
      <c r="J6" s="316"/>
      <c r="K6" s="316"/>
    </row>
    <row r="7" spans="1:12" s="98" customFormat="1" ht="15.75" hidden="1" x14ac:dyDescent="0.2">
      <c r="A7" s="100"/>
      <c r="B7" s="100"/>
      <c r="C7" s="318" t="s">
        <v>187</v>
      </c>
      <c r="D7" s="318"/>
      <c r="E7" s="318"/>
      <c r="F7" s="318"/>
      <c r="G7" s="318"/>
      <c r="H7" s="132"/>
      <c r="I7" s="319" t="s">
        <v>261</v>
      </c>
      <c r="J7" s="319"/>
      <c r="K7" s="319"/>
    </row>
    <row r="8" spans="1:12" s="98" customFormat="1" ht="15.75" hidden="1" x14ac:dyDescent="0.2">
      <c r="A8" s="99"/>
      <c r="B8" s="320"/>
      <c r="C8" s="320"/>
      <c r="D8" s="99"/>
      <c r="E8" s="99"/>
      <c r="F8" s="99"/>
      <c r="H8" s="131"/>
      <c r="I8" s="321" t="s">
        <v>51</v>
      </c>
      <c r="J8" s="321"/>
      <c r="K8" s="321"/>
    </row>
    <row r="9" spans="1:12" s="1" customFormat="1" ht="3.6" hidden="1" customHeight="1" x14ac:dyDescent="0.2"/>
    <row r="10" spans="1:12" s="1" customFormat="1" ht="18.600000000000001" hidden="1" customHeight="1" x14ac:dyDescent="0.2">
      <c r="A10" s="96"/>
      <c r="B10" s="96"/>
      <c r="C10" s="309"/>
      <c r="D10" s="309"/>
      <c r="E10" s="96"/>
      <c r="F10" s="96"/>
      <c r="G10" s="97"/>
      <c r="H10" s="322" t="s">
        <v>50</v>
      </c>
      <c r="I10" s="323"/>
      <c r="J10" s="322" t="s">
        <v>49</v>
      </c>
      <c r="K10" s="323"/>
      <c r="L10" s="96"/>
    </row>
    <row r="11" spans="1:12" s="1" customFormat="1" ht="18" hidden="1" customHeight="1" x14ac:dyDescent="0.2">
      <c r="A11" s="96"/>
      <c r="B11" s="96"/>
      <c r="C11" s="309"/>
      <c r="D11" s="309"/>
      <c r="E11" s="96"/>
      <c r="F11" s="96"/>
      <c r="G11" s="97"/>
      <c r="H11" s="310">
        <v>7</v>
      </c>
      <c r="I11" s="311"/>
      <c r="J11" s="312"/>
      <c r="K11" s="311"/>
      <c r="L11" s="96"/>
    </row>
    <row r="12" spans="1:12" s="98" customFormat="1" ht="33.6" customHeight="1" x14ac:dyDescent="0.2">
      <c r="A12" s="302" t="s">
        <v>266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249"/>
    </row>
    <row r="13" spans="1:12" s="1" customFormat="1" ht="22.9" customHeight="1" x14ac:dyDescent="0.2">
      <c r="A13" s="303" t="s">
        <v>188</v>
      </c>
      <c r="B13" s="303" t="s">
        <v>189</v>
      </c>
      <c r="C13" s="303" t="s">
        <v>190</v>
      </c>
      <c r="D13" s="303"/>
      <c r="E13" s="303" t="s">
        <v>47</v>
      </c>
      <c r="F13" s="303" t="s">
        <v>46</v>
      </c>
      <c r="G13" s="303" t="s">
        <v>46</v>
      </c>
      <c r="H13" s="305" t="s">
        <v>191</v>
      </c>
      <c r="I13" s="306"/>
      <c r="J13" s="303" t="s">
        <v>192</v>
      </c>
      <c r="K13" s="303" t="s">
        <v>122</v>
      </c>
      <c r="L13" s="52"/>
    </row>
    <row r="14" spans="1:12" s="92" customFormat="1" ht="34.15" customHeight="1" x14ac:dyDescent="0.2">
      <c r="A14" s="304"/>
      <c r="B14" s="304"/>
      <c r="C14" s="304"/>
      <c r="D14" s="304"/>
      <c r="E14" s="304"/>
      <c r="F14" s="304"/>
      <c r="G14" s="304"/>
      <c r="H14" s="307"/>
      <c r="I14" s="308"/>
      <c r="J14" s="304"/>
      <c r="K14" s="304"/>
      <c r="L14" s="217"/>
    </row>
    <row r="15" spans="1:12" s="86" customFormat="1" ht="11.25" x14ac:dyDescent="0.2">
      <c r="A15" s="91">
        <v>1</v>
      </c>
      <c r="B15" s="91">
        <v>2</v>
      </c>
      <c r="C15" s="292">
        <v>3</v>
      </c>
      <c r="D15" s="293"/>
      <c r="E15" s="91">
        <v>4</v>
      </c>
      <c r="F15" s="91">
        <v>5</v>
      </c>
      <c r="G15" s="91">
        <v>6</v>
      </c>
      <c r="H15" s="90">
        <v>7</v>
      </c>
      <c r="I15" s="90">
        <v>8</v>
      </c>
      <c r="J15" s="89">
        <v>9</v>
      </c>
      <c r="K15" s="89">
        <v>10</v>
      </c>
      <c r="L15" s="87"/>
    </row>
    <row r="16" spans="1:12" s="74" customFormat="1" ht="43.15" hidden="1" customHeight="1" x14ac:dyDescent="0.2">
      <c r="A16" s="250" t="s">
        <v>133</v>
      </c>
      <c r="B16" s="250" t="s">
        <v>134</v>
      </c>
      <c r="C16" s="251">
        <v>101100003</v>
      </c>
      <c r="D16" s="252" t="s">
        <v>193</v>
      </c>
      <c r="E16" s="218">
        <v>8.2978000000000005</v>
      </c>
      <c r="F16" s="219">
        <v>19543.650000000001</v>
      </c>
      <c r="G16" s="219">
        <v>156349.22</v>
      </c>
      <c r="H16" s="219">
        <v>0</v>
      </c>
      <c r="I16" s="219">
        <v>0</v>
      </c>
      <c r="J16" s="220" t="s">
        <v>180</v>
      </c>
      <c r="K16" s="220"/>
      <c r="L16" s="75"/>
    </row>
    <row r="17" spans="1:16" s="74" customFormat="1" ht="42" hidden="1" customHeight="1" x14ac:dyDescent="0.2">
      <c r="A17" s="250" t="s">
        <v>133</v>
      </c>
      <c r="B17" s="250" t="s">
        <v>134</v>
      </c>
      <c r="C17" s="251">
        <v>101100004</v>
      </c>
      <c r="D17" s="252" t="s">
        <v>194</v>
      </c>
      <c r="E17" s="218">
        <v>2.8485999999999998</v>
      </c>
      <c r="F17" s="219">
        <v>17891.34</v>
      </c>
      <c r="G17" s="219">
        <v>53674.03</v>
      </c>
      <c r="H17" s="219">
        <v>0</v>
      </c>
      <c r="I17" s="219">
        <v>0</v>
      </c>
      <c r="J17" s="220" t="s">
        <v>180</v>
      </c>
      <c r="K17" s="220"/>
      <c r="L17" s="75"/>
    </row>
    <row r="18" spans="1:16" s="86" customFormat="1" ht="30.75" hidden="1" customHeight="1" x14ac:dyDescent="0.2">
      <c r="A18" s="253" t="s">
        <v>133</v>
      </c>
      <c r="B18" s="186" t="s">
        <v>134</v>
      </c>
      <c r="C18" s="254">
        <v>101100001</v>
      </c>
      <c r="D18" s="255" t="s">
        <v>195</v>
      </c>
      <c r="E18" s="221">
        <v>2</v>
      </c>
      <c r="F18" s="187">
        <v>14656.5</v>
      </c>
      <c r="G18" s="187">
        <v>29313</v>
      </c>
      <c r="H18" s="221"/>
      <c r="I18" s="221"/>
      <c r="J18" s="88"/>
      <c r="K18" s="221"/>
      <c r="L18" s="87"/>
    </row>
    <row r="19" spans="1:16" s="257" customFormat="1" ht="11.25" hidden="1" x14ac:dyDescent="0.2">
      <c r="A19" s="222"/>
      <c r="B19" s="222"/>
      <c r="C19" s="223"/>
      <c r="D19" s="224"/>
      <c r="E19" s="222"/>
      <c r="F19" s="222"/>
      <c r="G19" s="222"/>
      <c r="H19" s="225"/>
      <c r="I19" s="225"/>
      <c r="J19" s="88"/>
      <c r="K19" s="88"/>
      <c r="L19" s="256"/>
    </row>
    <row r="20" spans="1:16" s="5" customFormat="1" ht="14.45" hidden="1" customHeight="1" x14ac:dyDescent="0.2">
      <c r="A20" s="226" t="s">
        <v>267</v>
      </c>
      <c r="B20" s="258"/>
      <c r="C20" s="258"/>
      <c r="D20" s="259">
        <v>1011</v>
      </c>
      <c r="E20" s="227"/>
      <c r="F20" s="228"/>
      <c r="G20" s="228"/>
      <c r="H20" s="228"/>
      <c r="I20" s="228"/>
      <c r="J20" s="226"/>
      <c r="K20" s="226"/>
      <c r="L20" s="260"/>
      <c r="M20" s="261"/>
      <c r="N20" s="261"/>
      <c r="O20" s="261"/>
      <c r="P20" s="261"/>
    </row>
    <row r="21" spans="1:16" s="265" customFormat="1" ht="26.45" hidden="1" customHeight="1" x14ac:dyDescent="0.2">
      <c r="A21" s="61"/>
      <c r="B21" s="229" t="s">
        <v>134</v>
      </c>
      <c r="C21" s="262">
        <v>101310001</v>
      </c>
      <c r="D21" s="263" t="s">
        <v>196</v>
      </c>
      <c r="E21" s="221"/>
      <c r="F21" s="228"/>
      <c r="G21" s="62"/>
      <c r="H21" s="62"/>
      <c r="I21" s="62"/>
      <c r="J21" s="61"/>
      <c r="K21" s="231"/>
      <c r="L21" s="264"/>
    </row>
    <row r="22" spans="1:16" s="265" customFormat="1" ht="27.95" hidden="1" customHeight="1" x14ac:dyDescent="0.2">
      <c r="A22" s="61"/>
      <c r="B22" s="229" t="s">
        <v>134</v>
      </c>
      <c r="C22" s="262">
        <v>101310007</v>
      </c>
      <c r="D22" s="263" t="s">
        <v>197</v>
      </c>
      <c r="E22" s="221"/>
      <c r="F22" s="228"/>
      <c r="G22" s="62"/>
      <c r="H22" s="62"/>
      <c r="I22" s="62"/>
      <c r="J22" s="61"/>
      <c r="K22" s="231"/>
      <c r="L22" s="264"/>
    </row>
    <row r="23" spans="1:16" s="265" customFormat="1" ht="26.45" hidden="1" customHeight="1" x14ac:dyDescent="0.2">
      <c r="A23" s="61"/>
      <c r="B23" s="229" t="s">
        <v>134</v>
      </c>
      <c r="C23" s="262">
        <v>101350001</v>
      </c>
      <c r="D23" s="263" t="s">
        <v>198</v>
      </c>
      <c r="E23" s="221"/>
      <c r="F23" s="228"/>
      <c r="G23" s="62"/>
      <c r="H23" s="62"/>
      <c r="I23" s="62"/>
      <c r="J23" s="61"/>
      <c r="K23" s="231"/>
      <c r="L23" s="264"/>
    </row>
    <row r="24" spans="1:16" s="265" customFormat="1" ht="27.6" hidden="1" customHeight="1" x14ac:dyDescent="0.2">
      <c r="A24" s="61"/>
      <c r="B24" s="229" t="s">
        <v>134</v>
      </c>
      <c r="C24" s="262">
        <v>101350002</v>
      </c>
      <c r="D24" s="266" t="s">
        <v>199</v>
      </c>
      <c r="E24" s="221"/>
      <c r="F24" s="228"/>
      <c r="G24" s="62"/>
      <c r="H24" s="62"/>
      <c r="I24" s="62"/>
      <c r="J24" s="61"/>
      <c r="K24" s="231"/>
      <c r="L24" s="264"/>
    </row>
    <row r="25" spans="1:16" s="265" customFormat="1" ht="27.95" hidden="1" customHeight="1" x14ac:dyDescent="0.2">
      <c r="A25" s="61"/>
      <c r="B25" s="229" t="s">
        <v>134</v>
      </c>
      <c r="C25" s="262">
        <v>101330001</v>
      </c>
      <c r="D25" s="263" t="s">
        <v>200</v>
      </c>
      <c r="E25" s="221"/>
      <c r="F25" s="228"/>
      <c r="G25" s="62"/>
      <c r="H25" s="62"/>
      <c r="I25" s="62"/>
      <c r="J25" s="61"/>
      <c r="K25" s="231"/>
      <c r="L25" s="264"/>
    </row>
    <row r="26" spans="1:16" s="265" customFormat="1" ht="27.95" hidden="1" customHeight="1" x14ac:dyDescent="0.2">
      <c r="A26" s="61"/>
      <c r="B26" s="229" t="s">
        <v>134</v>
      </c>
      <c r="C26" s="262">
        <v>101330002</v>
      </c>
      <c r="D26" s="263" t="s">
        <v>201</v>
      </c>
      <c r="E26" s="221"/>
      <c r="F26" s="228"/>
      <c r="G26" s="62"/>
      <c r="H26" s="62"/>
      <c r="I26" s="62"/>
      <c r="J26" s="61"/>
      <c r="K26" s="231"/>
      <c r="L26" s="264"/>
    </row>
    <row r="27" spans="1:16" s="265" customFormat="1" ht="27.95" hidden="1" customHeight="1" x14ac:dyDescent="0.2">
      <c r="A27" s="61"/>
      <c r="B27" s="229" t="s">
        <v>134</v>
      </c>
      <c r="C27" s="262">
        <v>101330003</v>
      </c>
      <c r="D27" s="263" t="s">
        <v>202</v>
      </c>
      <c r="E27" s="221"/>
      <c r="F27" s="228"/>
      <c r="G27" s="62"/>
      <c r="H27" s="62"/>
      <c r="I27" s="62"/>
      <c r="J27" s="61"/>
      <c r="K27" s="231"/>
      <c r="L27" s="264"/>
    </row>
    <row r="28" spans="1:16" s="265" customFormat="1" ht="27.95" hidden="1" customHeight="1" x14ac:dyDescent="0.2">
      <c r="A28" s="61" t="s">
        <v>203</v>
      </c>
      <c r="B28" s="229" t="s">
        <v>134</v>
      </c>
      <c r="C28" s="262">
        <v>101330004</v>
      </c>
      <c r="D28" s="263" t="s">
        <v>204</v>
      </c>
      <c r="E28" s="221"/>
      <c r="F28" s="228"/>
      <c r="G28" s="62"/>
      <c r="H28" s="62"/>
      <c r="I28" s="62"/>
      <c r="J28" s="61"/>
      <c r="K28" s="231"/>
      <c r="L28" s="264"/>
    </row>
    <row r="29" spans="1:16" s="268" customFormat="1" ht="27.95" hidden="1" customHeight="1" x14ac:dyDescent="0.2">
      <c r="A29" s="61" t="s">
        <v>203</v>
      </c>
      <c r="B29" s="229" t="s">
        <v>134</v>
      </c>
      <c r="C29" s="262">
        <v>101330005</v>
      </c>
      <c r="D29" s="263" t="s">
        <v>205</v>
      </c>
      <c r="E29" s="221"/>
      <c r="F29" s="228"/>
      <c r="G29" s="62"/>
      <c r="H29" s="62"/>
      <c r="I29" s="62"/>
      <c r="J29" s="61"/>
      <c r="K29" s="231"/>
      <c r="L29" s="267"/>
    </row>
    <row r="30" spans="1:16" s="268" customFormat="1" ht="27.95" hidden="1" customHeight="1" x14ac:dyDescent="0.2">
      <c r="A30" s="61" t="s">
        <v>181</v>
      </c>
      <c r="B30" s="229" t="s">
        <v>134</v>
      </c>
      <c r="C30" s="262">
        <v>101330008</v>
      </c>
      <c r="D30" s="263" t="s">
        <v>206</v>
      </c>
      <c r="E30" s="221"/>
      <c r="F30" s="228"/>
      <c r="G30" s="62"/>
      <c r="H30" s="62"/>
      <c r="I30" s="62"/>
      <c r="J30" s="61"/>
      <c r="K30" s="231"/>
      <c r="L30" s="267"/>
    </row>
    <row r="31" spans="1:16" s="268" customFormat="1" ht="27.95" hidden="1" customHeight="1" x14ac:dyDescent="0.2">
      <c r="A31" s="61" t="s">
        <v>181</v>
      </c>
      <c r="B31" s="229" t="s">
        <v>134</v>
      </c>
      <c r="C31" s="262">
        <v>101330009</v>
      </c>
      <c r="D31" s="263" t="s">
        <v>207</v>
      </c>
      <c r="E31" s="221"/>
      <c r="F31" s="228"/>
      <c r="G31" s="62"/>
      <c r="H31" s="62"/>
      <c r="I31" s="62"/>
      <c r="J31" s="61"/>
      <c r="K31" s="231"/>
      <c r="L31" s="267"/>
    </row>
    <row r="32" spans="1:16" s="268" customFormat="1" ht="27.95" hidden="1" customHeight="1" x14ac:dyDescent="0.2">
      <c r="A32" s="61" t="s">
        <v>208</v>
      </c>
      <c r="B32" s="229" t="s">
        <v>134</v>
      </c>
      <c r="C32" s="262">
        <v>101330010</v>
      </c>
      <c r="D32" s="263" t="s">
        <v>209</v>
      </c>
      <c r="E32" s="221"/>
      <c r="F32" s="228"/>
      <c r="G32" s="62"/>
      <c r="H32" s="62"/>
      <c r="I32" s="62"/>
      <c r="J32" s="61"/>
      <c r="K32" s="231"/>
      <c r="L32" s="267"/>
    </row>
    <row r="33" spans="1:12" s="268" customFormat="1" ht="27.95" hidden="1" customHeight="1" x14ac:dyDescent="0.2">
      <c r="A33" s="61" t="s">
        <v>208</v>
      </c>
      <c r="B33" s="229" t="s">
        <v>134</v>
      </c>
      <c r="C33" s="262">
        <v>101330014</v>
      </c>
      <c r="D33" s="263" t="s">
        <v>210</v>
      </c>
      <c r="E33" s="221"/>
      <c r="F33" s="228"/>
      <c r="G33" s="62"/>
      <c r="H33" s="62"/>
      <c r="I33" s="62"/>
      <c r="J33" s="61"/>
      <c r="K33" s="231"/>
      <c r="L33" s="267"/>
    </row>
    <row r="34" spans="1:12" s="268" customFormat="1" ht="27.95" hidden="1" customHeight="1" x14ac:dyDescent="0.2">
      <c r="A34" s="61" t="s">
        <v>208</v>
      </c>
      <c r="B34" s="229" t="s">
        <v>134</v>
      </c>
      <c r="C34" s="262">
        <v>101330015</v>
      </c>
      <c r="D34" s="263" t="s">
        <v>211</v>
      </c>
      <c r="E34" s="221"/>
      <c r="F34" s="228"/>
      <c r="G34" s="62"/>
      <c r="H34" s="62"/>
      <c r="I34" s="62"/>
      <c r="J34" s="61"/>
      <c r="K34" s="231"/>
      <c r="L34" s="267"/>
    </row>
    <row r="35" spans="1:12" s="268" customFormat="1" ht="27.95" hidden="1" customHeight="1" x14ac:dyDescent="0.2">
      <c r="A35" s="61" t="s">
        <v>208</v>
      </c>
      <c r="B35" s="229" t="s">
        <v>134</v>
      </c>
      <c r="C35" s="262">
        <v>101340003</v>
      </c>
      <c r="D35" s="266" t="s">
        <v>212</v>
      </c>
      <c r="E35" s="221"/>
      <c r="F35" s="228"/>
      <c r="G35" s="62"/>
      <c r="H35" s="62"/>
      <c r="I35" s="62"/>
      <c r="J35" s="61"/>
      <c r="K35" s="231"/>
      <c r="L35" s="267"/>
    </row>
    <row r="36" spans="1:12" s="268" customFormat="1" ht="42.95" hidden="1" customHeight="1" x14ac:dyDescent="0.2">
      <c r="A36" s="61" t="s">
        <v>181</v>
      </c>
      <c r="B36" s="229" t="s">
        <v>134</v>
      </c>
      <c r="C36" s="262">
        <v>101340001</v>
      </c>
      <c r="D36" s="266" t="s">
        <v>213</v>
      </c>
      <c r="E36" s="221"/>
      <c r="F36" s="228"/>
      <c r="G36" s="62"/>
      <c r="H36" s="62"/>
      <c r="I36" s="62"/>
      <c r="J36" s="61"/>
      <c r="K36" s="231"/>
      <c r="L36" s="267"/>
    </row>
    <row r="37" spans="1:12" s="268" customFormat="1" ht="55.9" hidden="1" customHeight="1" x14ac:dyDescent="0.2">
      <c r="A37" s="61" t="s">
        <v>179</v>
      </c>
      <c r="B37" s="229" t="s">
        <v>134</v>
      </c>
      <c r="C37" s="262">
        <v>101340004</v>
      </c>
      <c r="D37" s="266" t="s">
        <v>214</v>
      </c>
      <c r="E37" s="221"/>
      <c r="F37" s="228"/>
      <c r="G37" s="62"/>
      <c r="H37" s="62"/>
      <c r="I37" s="62"/>
      <c r="J37" s="61"/>
      <c r="K37" s="231"/>
      <c r="L37" s="267"/>
    </row>
    <row r="38" spans="1:12" s="268" customFormat="1" ht="42.95" hidden="1" customHeight="1" x14ac:dyDescent="0.2">
      <c r="A38" s="61" t="s">
        <v>181</v>
      </c>
      <c r="B38" s="229" t="s">
        <v>134</v>
      </c>
      <c r="C38" s="262">
        <v>101340002</v>
      </c>
      <c r="D38" s="266" t="s">
        <v>215</v>
      </c>
      <c r="E38" s="221"/>
      <c r="F38" s="228"/>
      <c r="G38" s="62"/>
      <c r="H38" s="62"/>
      <c r="I38" s="62"/>
      <c r="J38" s="61"/>
      <c r="K38" s="231"/>
      <c r="L38" s="267"/>
    </row>
    <row r="39" spans="1:12" s="268" customFormat="1" ht="27.95" hidden="1" customHeight="1" x14ac:dyDescent="0.2">
      <c r="A39" s="61" t="s">
        <v>181</v>
      </c>
      <c r="B39" s="229" t="s">
        <v>134</v>
      </c>
      <c r="C39" s="262">
        <v>101330011</v>
      </c>
      <c r="D39" s="263" t="s">
        <v>216</v>
      </c>
      <c r="E39" s="221"/>
      <c r="F39" s="228"/>
      <c r="G39" s="62"/>
      <c r="H39" s="62"/>
      <c r="I39" s="62"/>
      <c r="J39" s="61"/>
      <c r="K39" s="231"/>
      <c r="L39" s="267"/>
    </row>
    <row r="40" spans="1:12" s="268" customFormat="1" ht="27.95" hidden="1" customHeight="1" x14ac:dyDescent="0.2">
      <c r="A40" s="61" t="s">
        <v>181</v>
      </c>
      <c r="B40" s="229" t="s">
        <v>134</v>
      </c>
      <c r="C40" s="262">
        <v>101330012</v>
      </c>
      <c r="D40" s="263" t="s">
        <v>217</v>
      </c>
      <c r="E40" s="221"/>
      <c r="F40" s="228"/>
      <c r="G40" s="62"/>
      <c r="H40" s="62"/>
      <c r="I40" s="62"/>
      <c r="J40" s="61"/>
      <c r="K40" s="231"/>
      <c r="L40" s="267"/>
    </row>
    <row r="41" spans="1:12" s="268" customFormat="1" ht="27.95" hidden="1" customHeight="1" x14ac:dyDescent="0.2">
      <c r="A41" s="61" t="s">
        <v>181</v>
      </c>
      <c r="B41" s="229" t="s">
        <v>134</v>
      </c>
      <c r="C41" s="262">
        <v>101330013</v>
      </c>
      <c r="D41" s="263" t="s">
        <v>218</v>
      </c>
      <c r="E41" s="221"/>
      <c r="F41" s="228"/>
      <c r="G41" s="62"/>
      <c r="H41" s="62"/>
      <c r="I41" s="62"/>
      <c r="J41" s="61"/>
      <c r="K41" s="231"/>
      <c r="L41" s="267"/>
    </row>
    <row r="42" spans="1:12" s="268" customFormat="1" ht="13.9" hidden="1" customHeight="1" x14ac:dyDescent="0.2">
      <c r="A42" s="61"/>
      <c r="B42" s="230"/>
      <c r="C42" s="262"/>
      <c r="D42" s="266"/>
      <c r="E42" s="221"/>
      <c r="F42" s="228"/>
      <c r="G42" s="62"/>
      <c r="H42" s="62"/>
      <c r="I42" s="62"/>
      <c r="J42" s="61"/>
      <c r="K42" s="231"/>
      <c r="L42" s="267"/>
    </row>
    <row r="43" spans="1:12" s="268" customFormat="1" ht="13.9" hidden="1" customHeight="1" x14ac:dyDescent="0.2">
      <c r="A43" s="61"/>
      <c r="B43" s="230"/>
      <c r="C43" s="262"/>
      <c r="D43" s="266"/>
      <c r="E43" s="221"/>
      <c r="F43" s="228"/>
      <c r="G43" s="62"/>
      <c r="H43" s="62"/>
      <c r="I43" s="62"/>
      <c r="J43" s="61"/>
      <c r="K43" s="231"/>
      <c r="L43" s="267"/>
    </row>
    <row r="44" spans="1:12" s="268" customFormat="1" ht="13.9" hidden="1" customHeight="1" x14ac:dyDescent="0.2">
      <c r="A44" s="61"/>
      <c r="B44" s="230"/>
      <c r="C44" s="262"/>
      <c r="D44" s="266"/>
      <c r="E44" s="221"/>
      <c r="F44" s="228"/>
      <c r="G44" s="62"/>
      <c r="H44" s="62"/>
      <c r="I44" s="62"/>
      <c r="J44" s="61"/>
      <c r="K44" s="231"/>
      <c r="L44" s="267"/>
    </row>
    <row r="45" spans="1:12" s="268" customFormat="1" ht="13.9" hidden="1" customHeight="1" x14ac:dyDescent="0.2">
      <c r="A45" s="61"/>
      <c r="B45" s="230"/>
      <c r="C45" s="262"/>
      <c r="D45" s="266"/>
      <c r="E45" s="221"/>
      <c r="F45" s="228"/>
      <c r="G45" s="62"/>
      <c r="H45" s="62"/>
      <c r="I45" s="62"/>
      <c r="J45" s="61"/>
      <c r="K45" s="231"/>
      <c r="L45" s="267"/>
    </row>
    <row r="46" spans="1:12" s="268" customFormat="1" ht="13.9" hidden="1" customHeight="1" x14ac:dyDescent="0.2">
      <c r="A46" s="61"/>
      <c r="B46" s="230"/>
      <c r="C46" s="262"/>
      <c r="D46" s="266"/>
      <c r="E46" s="221"/>
      <c r="F46" s="228"/>
      <c r="G46" s="62"/>
      <c r="H46" s="62"/>
      <c r="I46" s="62"/>
      <c r="J46" s="61"/>
      <c r="K46" s="231"/>
      <c r="L46" s="267"/>
    </row>
    <row r="47" spans="1:12" s="268" customFormat="1" ht="13.9" hidden="1" customHeight="1" x14ac:dyDescent="0.2">
      <c r="A47" s="61"/>
      <c r="B47" s="230"/>
      <c r="C47" s="262"/>
      <c r="D47" s="266"/>
      <c r="E47" s="221"/>
      <c r="F47" s="228"/>
      <c r="G47" s="62"/>
      <c r="H47" s="62"/>
      <c r="I47" s="62"/>
      <c r="J47" s="61"/>
      <c r="K47" s="231"/>
      <c r="L47" s="267"/>
    </row>
    <row r="48" spans="1:12" s="268" customFormat="1" ht="13.9" hidden="1" customHeight="1" x14ac:dyDescent="0.2">
      <c r="A48" s="61"/>
      <c r="B48" s="230"/>
      <c r="C48" s="262"/>
      <c r="D48" s="266"/>
      <c r="E48" s="221"/>
      <c r="F48" s="228"/>
      <c r="G48" s="62"/>
      <c r="H48" s="62"/>
      <c r="I48" s="62"/>
      <c r="J48" s="61"/>
      <c r="K48" s="231"/>
      <c r="L48" s="267"/>
    </row>
    <row r="49" spans="1:12" s="268" customFormat="1" ht="13.9" hidden="1" customHeight="1" x14ac:dyDescent="0.2">
      <c r="A49" s="61"/>
      <c r="B49" s="230"/>
      <c r="C49" s="262"/>
      <c r="D49" s="266"/>
      <c r="E49" s="221"/>
      <c r="F49" s="228"/>
      <c r="G49" s="62"/>
      <c r="H49" s="62"/>
      <c r="I49" s="62"/>
      <c r="J49" s="61"/>
      <c r="K49" s="231"/>
      <c r="L49" s="267"/>
    </row>
    <row r="50" spans="1:12" s="268" customFormat="1" ht="13.9" hidden="1" customHeight="1" x14ac:dyDescent="0.2">
      <c r="A50" s="61"/>
      <c r="B50" s="230"/>
      <c r="C50" s="262"/>
      <c r="D50" s="266"/>
      <c r="E50" s="221"/>
      <c r="F50" s="228"/>
      <c r="G50" s="62"/>
      <c r="H50" s="62"/>
      <c r="I50" s="62"/>
      <c r="J50" s="61"/>
      <c r="K50" s="231"/>
      <c r="L50" s="267"/>
    </row>
    <row r="51" spans="1:12" s="268" customFormat="1" ht="13.9" hidden="1" customHeight="1" x14ac:dyDescent="0.2">
      <c r="A51" s="61"/>
      <c r="B51" s="230"/>
      <c r="C51" s="262"/>
      <c r="D51" s="266"/>
      <c r="E51" s="221"/>
      <c r="F51" s="228"/>
      <c r="G51" s="62"/>
      <c r="H51" s="62"/>
      <c r="I51" s="62"/>
      <c r="J51" s="61"/>
      <c r="K51" s="231"/>
      <c r="L51" s="267"/>
    </row>
    <row r="52" spans="1:12" s="268" customFormat="1" ht="13.9" hidden="1" customHeight="1" x14ac:dyDescent="0.2">
      <c r="A52" s="61"/>
      <c r="B52" s="230"/>
      <c r="C52" s="262"/>
      <c r="D52" s="266"/>
      <c r="E52" s="221"/>
      <c r="F52" s="228"/>
      <c r="G52" s="62"/>
      <c r="H52" s="62"/>
      <c r="I52" s="62"/>
      <c r="J52" s="61"/>
      <c r="K52" s="231"/>
      <c r="L52" s="267"/>
    </row>
    <row r="53" spans="1:12" s="268" customFormat="1" ht="13.9" hidden="1" customHeight="1" x14ac:dyDescent="0.2">
      <c r="A53" s="61"/>
      <c r="B53" s="230"/>
      <c r="C53" s="262"/>
      <c r="D53" s="266"/>
      <c r="E53" s="221"/>
      <c r="F53" s="228"/>
      <c r="G53" s="62"/>
      <c r="H53" s="62"/>
      <c r="I53" s="62"/>
      <c r="J53" s="61"/>
      <c r="K53" s="231"/>
      <c r="L53" s="267"/>
    </row>
    <row r="54" spans="1:12" s="268" customFormat="1" ht="13.9" hidden="1" customHeight="1" x14ac:dyDescent="0.2">
      <c r="A54" s="61"/>
      <c r="B54" s="230"/>
      <c r="C54" s="262"/>
      <c r="D54" s="266"/>
      <c r="E54" s="221"/>
      <c r="F54" s="228"/>
      <c r="G54" s="62"/>
      <c r="H54" s="62"/>
      <c r="I54" s="62"/>
      <c r="J54" s="61"/>
      <c r="K54" s="231"/>
      <c r="L54" s="267"/>
    </row>
    <row r="55" spans="1:12" s="268" customFormat="1" ht="13.9" hidden="1" customHeight="1" x14ac:dyDescent="0.2">
      <c r="A55" s="61"/>
      <c r="B55" s="230"/>
      <c r="C55" s="262"/>
      <c r="D55" s="266"/>
      <c r="E55" s="221"/>
      <c r="F55" s="228"/>
      <c r="G55" s="62"/>
      <c r="H55" s="62"/>
      <c r="I55" s="62"/>
      <c r="J55" s="61"/>
      <c r="K55" s="231"/>
      <c r="L55" s="267"/>
    </row>
    <row r="56" spans="1:12" s="268" customFormat="1" ht="13.9" hidden="1" customHeight="1" x14ac:dyDescent="0.2">
      <c r="A56" s="61"/>
      <c r="B56" s="230"/>
      <c r="C56" s="262"/>
      <c r="D56" s="266"/>
      <c r="E56" s="221"/>
      <c r="F56" s="228"/>
      <c r="G56" s="62"/>
      <c r="H56" s="62"/>
      <c r="I56" s="62"/>
      <c r="J56" s="61"/>
      <c r="K56" s="231"/>
      <c r="L56" s="267"/>
    </row>
    <row r="57" spans="1:12" s="268" customFormat="1" ht="13.9" hidden="1" customHeight="1" x14ac:dyDescent="0.2">
      <c r="A57" s="61"/>
      <c r="B57" s="230"/>
      <c r="C57" s="262"/>
      <c r="D57" s="266"/>
      <c r="E57" s="221"/>
      <c r="F57" s="228"/>
      <c r="G57" s="62"/>
      <c r="H57" s="62"/>
      <c r="I57" s="62"/>
      <c r="J57" s="61"/>
      <c r="K57" s="231"/>
      <c r="L57" s="267"/>
    </row>
    <row r="58" spans="1:12" s="268" customFormat="1" ht="13.9" hidden="1" customHeight="1" x14ac:dyDescent="0.2">
      <c r="A58" s="61"/>
      <c r="B58" s="230"/>
      <c r="C58" s="262"/>
      <c r="D58" s="266"/>
      <c r="E58" s="221"/>
      <c r="F58" s="228"/>
      <c r="G58" s="62"/>
      <c r="H58" s="62"/>
      <c r="I58" s="62"/>
      <c r="J58" s="61"/>
      <c r="K58" s="231"/>
      <c r="L58" s="267"/>
    </row>
    <row r="59" spans="1:12" s="268" customFormat="1" ht="13.9" hidden="1" customHeight="1" x14ac:dyDescent="0.2">
      <c r="A59" s="61"/>
      <c r="B59" s="230"/>
      <c r="C59" s="262"/>
      <c r="D59" s="266"/>
      <c r="E59" s="221"/>
      <c r="F59" s="228"/>
      <c r="G59" s="62"/>
      <c r="H59" s="62"/>
      <c r="I59" s="62"/>
      <c r="J59" s="61"/>
      <c r="K59" s="231"/>
      <c r="L59" s="267"/>
    </row>
    <row r="60" spans="1:12" s="268" customFormat="1" ht="13.9" hidden="1" customHeight="1" x14ac:dyDescent="0.2">
      <c r="A60" s="61"/>
      <c r="B60" s="230"/>
      <c r="C60" s="262"/>
      <c r="D60" s="266"/>
      <c r="E60" s="221"/>
      <c r="F60" s="228"/>
      <c r="G60" s="62"/>
      <c r="H60" s="62"/>
      <c r="I60" s="62"/>
      <c r="J60" s="61"/>
      <c r="K60" s="231"/>
      <c r="L60" s="267"/>
    </row>
    <row r="61" spans="1:12" s="268" customFormat="1" ht="13.9" hidden="1" customHeight="1" x14ac:dyDescent="0.2">
      <c r="A61" s="61"/>
      <c r="B61" s="230"/>
      <c r="C61" s="262"/>
      <c r="D61" s="266"/>
      <c r="E61" s="221"/>
      <c r="F61" s="228"/>
      <c r="G61" s="62"/>
      <c r="H61" s="62"/>
      <c r="I61" s="62"/>
      <c r="J61" s="61"/>
      <c r="K61" s="231"/>
      <c r="L61" s="267"/>
    </row>
    <row r="62" spans="1:12" s="268" customFormat="1" ht="13.9" hidden="1" customHeight="1" x14ac:dyDescent="0.2">
      <c r="A62" s="61"/>
      <c r="B62" s="230"/>
      <c r="C62" s="262"/>
      <c r="D62" s="266"/>
      <c r="E62" s="221"/>
      <c r="F62" s="228"/>
      <c r="G62" s="62"/>
      <c r="H62" s="62"/>
      <c r="I62" s="62"/>
      <c r="J62" s="61"/>
      <c r="K62" s="231"/>
      <c r="L62" s="267"/>
    </row>
    <row r="63" spans="1:12" s="268" customFormat="1" ht="13.9" hidden="1" customHeight="1" x14ac:dyDescent="0.2">
      <c r="A63" s="61"/>
      <c r="B63" s="230"/>
      <c r="C63" s="262"/>
      <c r="D63" s="266"/>
      <c r="E63" s="221"/>
      <c r="F63" s="228"/>
      <c r="G63" s="62"/>
      <c r="H63" s="62"/>
      <c r="I63" s="62"/>
      <c r="J63" s="61"/>
      <c r="K63" s="231"/>
      <c r="L63" s="267"/>
    </row>
    <row r="64" spans="1:12" s="268" customFormat="1" ht="13.9" hidden="1" customHeight="1" x14ac:dyDescent="0.2">
      <c r="A64" s="61"/>
      <c r="B64" s="230"/>
      <c r="C64" s="262"/>
      <c r="D64" s="266"/>
      <c r="E64" s="221"/>
      <c r="F64" s="228"/>
      <c r="G64" s="62"/>
      <c r="H64" s="62"/>
      <c r="I64" s="62"/>
      <c r="J64" s="61"/>
      <c r="K64" s="231"/>
      <c r="L64" s="267"/>
    </row>
    <row r="65" spans="1:12" s="268" customFormat="1" ht="13.9" hidden="1" customHeight="1" x14ac:dyDescent="0.2">
      <c r="A65" s="61"/>
      <c r="B65" s="230"/>
      <c r="C65" s="262"/>
      <c r="D65" s="266"/>
      <c r="E65" s="221"/>
      <c r="F65" s="228"/>
      <c r="G65" s="62"/>
      <c r="H65" s="62"/>
      <c r="I65" s="62"/>
      <c r="J65" s="61"/>
      <c r="K65" s="231"/>
      <c r="L65" s="267"/>
    </row>
    <row r="66" spans="1:12" s="268" customFormat="1" ht="13.9" hidden="1" customHeight="1" x14ac:dyDescent="0.2">
      <c r="A66" s="61"/>
      <c r="B66" s="230"/>
      <c r="C66" s="262"/>
      <c r="D66" s="266"/>
      <c r="E66" s="221"/>
      <c r="F66" s="228"/>
      <c r="G66" s="62"/>
      <c r="H66" s="62"/>
      <c r="I66" s="62"/>
      <c r="J66" s="61"/>
      <c r="K66" s="231"/>
      <c r="L66" s="267"/>
    </row>
    <row r="67" spans="1:12" s="268" customFormat="1" ht="13.9" hidden="1" customHeight="1" x14ac:dyDescent="0.2">
      <c r="A67" s="61"/>
      <c r="B67" s="230"/>
      <c r="C67" s="262"/>
      <c r="D67" s="266"/>
      <c r="E67" s="221"/>
      <c r="F67" s="228"/>
      <c r="G67" s="62"/>
      <c r="H67" s="62"/>
      <c r="I67" s="62"/>
      <c r="J67" s="61"/>
      <c r="K67" s="231"/>
      <c r="L67" s="267"/>
    </row>
    <row r="68" spans="1:12" s="268" customFormat="1" ht="13.9" hidden="1" customHeight="1" x14ac:dyDescent="0.2">
      <c r="A68" s="61"/>
      <c r="B68" s="230"/>
      <c r="C68" s="262"/>
      <c r="D68" s="266"/>
      <c r="E68" s="221"/>
      <c r="F68" s="228"/>
      <c r="G68" s="62"/>
      <c r="H68" s="62"/>
      <c r="I68" s="62"/>
      <c r="J68" s="61"/>
      <c r="K68" s="231"/>
      <c r="L68" s="267"/>
    </row>
    <row r="69" spans="1:12" s="268" customFormat="1" ht="13.9" hidden="1" customHeight="1" x14ac:dyDescent="0.2">
      <c r="A69" s="61"/>
      <c r="B69" s="230"/>
      <c r="C69" s="262"/>
      <c r="D69" s="266"/>
      <c r="E69" s="221"/>
      <c r="F69" s="228"/>
      <c r="G69" s="62"/>
      <c r="H69" s="62"/>
      <c r="I69" s="62"/>
      <c r="J69" s="61"/>
      <c r="K69" s="231"/>
      <c r="L69" s="267"/>
    </row>
    <row r="70" spans="1:12" s="268" customFormat="1" ht="13.9" hidden="1" customHeight="1" x14ac:dyDescent="0.2">
      <c r="A70" s="61"/>
      <c r="B70" s="230"/>
      <c r="C70" s="262"/>
      <c r="D70" s="266"/>
      <c r="E70" s="221"/>
      <c r="F70" s="228"/>
      <c r="G70" s="62"/>
      <c r="H70" s="62"/>
      <c r="I70" s="62"/>
      <c r="J70" s="61"/>
      <c r="K70" s="231"/>
      <c r="L70" s="267"/>
    </row>
    <row r="71" spans="1:12" s="268" customFormat="1" ht="13.9" hidden="1" customHeight="1" x14ac:dyDescent="0.2">
      <c r="A71" s="61"/>
      <c r="B71" s="230"/>
      <c r="C71" s="262"/>
      <c r="D71" s="266"/>
      <c r="E71" s="221"/>
      <c r="F71" s="228"/>
      <c r="G71" s="62"/>
      <c r="H71" s="62"/>
      <c r="I71" s="62"/>
      <c r="J71" s="61"/>
      <c r="K71" s="231"/>
      <c r="L71" s="267"/>
    </row>
    <row r="72" spans="1:12" s="268" customFormat="1" ht="13.9" hidden="1" customHeight="1" x14ac:dyDescent="0.2">
      <c r="A72" s="61"/>
      <c r="B72" s="230"/>
      <c r="C72" s="262"/>
      <c r="D72" s="266"/>
      <c r="E72" s="221"/>
      <c r="F72" s="228"/>
      <c r="G72" s="62"/>
      <c r="H72" s="62"/>
      <c r="I72" s="62"/>
      <c r="J72" s="61"/>
      <c r="K72" s="231"/>
      <c r="L72" s="267"/>
    </row>
    <row r="73" spans="1:12" s="268" customFormat="1" ht="13.9" hidden="1" customHeight="1" x14ac:dyDescent="0.2">
      <c r="A73" s="61"/>
      <c r="B73" s="230"/>
      <c r="C73" s="262"/>
      <c r="D73" s="266"/>
      <c r="E73" s="221"/>
      <c r="F73" s="228"/>
      <c r="G73" s="62"/>
      <c r="H73" s="62"/>
      <c r="I73" s="62"/>
      <c r="J73" s="61"/>
      <c r="K73" s="231"/>
      <c r="L73" s="267"/>
    </row>
    <row r="74" spans="1:12" s="268" customFormat="1" ht="13.9" hidden="1" customHeight="1" x14ac:dyDescent="0.2">
      <c r="A74" s="61"/>
      <c r="B74" s="230"/>
      <c r="C74" s="262"/>
      <c r="D74" s="266"/>
      <c r="E74" s="221"/>
      <c r="F74" s="228"/>
      <c r="G74" s="62"/>
      <c r="H74" s="62"/>
      <c r="I74" s="62"/>
      <c r="J74" s="61"/>
      <c r="K74" s="231"/>
      <c r="L74" s="267"/>
    </row>
    <row r="75" spans="1:12" s="268" customFormat="1" ht="13.9" hidden="1" customHeight="1" x14ac:dyDescent="0.2">
      <c r="A75" s="61"/>
      <c r="B75" s="230"/>
      <c r="C75" s="262"/>
      <c r="D75" s="266"/>
      <c r="E75" s="221"/>
      <c r="F75" s="228"/>
      <c r="G75" s="62"/>
      <c r="H75" s="62"/>
      <c r="I75" s="62"/>
      <c r="J75" s="61"/>
      <c r="K75" s="231"/>
      <c r="L75" s="267"/>
    </row>
    <row r="76" spans="1:12" s="268" customFormat="1" ht="13.9" hidden="1" customHeight="1" x14ac:dyDescent="0.2">
      <c r="A76" s="61"/>
      <c r="B76" s="230"/>
      <c r="C76" s="262"/>
      <c r="D76" s="266"/>
      <c r="E76" s="221"/>
      <c r="F76" s="228"/>
      <c r="G76" s="62"/>
      <c r="H76" s="62"/>
      <c r="I76" s="62"/>
      <c r="J76" s="61"/>
      <c r="K76" s="231"/>
      <c r="L76" s="267"/>
    </row>
    <row r="77" spans="1:12" s="268" customFormat="1" ht="13.9" hidden="1" customHeight="1" x14ac:dyDescent="0.2">
      <c r="A77" s="61"/>
      <c r="B77" s="230"/>
      <c r="C77" s="262"/>
      <c r="D77" s="266"/>
      <c r="E77" s="221"/>
      <c r="F77" s="228"/>
      <c r="G77" s="62"/>
      <c r="H77" s="62"/>
      <c r="I77" s="62"/>
      <c r="J77" s="61"/>
      <c r="K77" s="231"/>
      <c r="L77" s="267"/>
    </row>
    <row r="78" spans="1:12" s="268" customFormat="1" ht="13.9" hidden="1" customHeight="1" x14ac:dyDescent="0.2">
      <c r="A78" s="61"/>
      <c r="B78" s="230"/>
      <c r="C78" s="262"/>
      <c r="D78" s="266"/>
      <c r="E78" s="221"/>
      <c r="F78" s="228"/>
      <c r="G78" s="62"/>
      <c r="H78" s="62"/>
      <c r="I78" s="62"/>
      <c r="J78" s="61"/>
      <c r="K78" s="231"/>
      <c r="L78" s="267"/>
    </row>
    <row r="79" spans="1:12" s="268" customFormat="1" ht="13.9" hidden="1" customHeight="1" x14ac:dyDescent="0.2">
      <c r="A79" s="61"/>
      <c r="B79" s="230"/>
      <c r="C79" s="262"/>
      <c r="D79" s="266"/>
      <c r="E79" s="221"/>
      <c r="F79" s="228"/>
      <c r="G79" s="62"/>
      <c r="H79" s="62"/>
      <c r="I79" s="62"/>
      <c r="J79" s="61"/>
      <c r="K79" s="231"/>
      <c r="L79" s="267"/>
    </row>
    <row r="80" spans="1:12" s="268" customFormat="1" ht="13.9" hidden="1" customHeight="1" x14ac:dyDescent="0.2">
      <c r="A80" s="61"/>
      <c r="B80" s="230"/>
      <c r="C80" s="262"/>
      <c r="D80" s="266"/>
      <c r="E80" s="221"/>
      <c r="F80" s="228"/>
      <c r="G80" s="62"/>
      <c r="H80" s="62"/>
      <c r="I80" s="62"/>
      <c r="J80" s="61"/>
      <c r="K80" s="231"/>
      <c r="L80" s="267"/>
    </row>
    <row r="81" spans="1:16" s="268" customFormat="1" ht="27.95" hidden="1" customHeight="1" x14ac:dyDescent="0.2">
      <c r="A81" s="61"/>
      <c r="B81" s="61"/>
      <c r="C81" s="262"/>
      <c r="D81" s="263"/>
      <c r="E81" s="221"/>
      <c r="F81" s="228"/>
      <c r="G81" s="62"/>
      <c r="H81" s="62"/>
      <c r="I81" s="62"/>
      <c r="J81" s="61"/>
      <c r="K81" s="231"/>
      <c r="L81" s="267"/>
    </row>
    <row r="82" spans="1:16" s="268" customFormat="1" ht="27.95" hidden="1" customHeight="1" x14ac:dyDescent="0.2">
      <c r="A82" s="61"/>
      <c r="B82" s="61"/>
      <c r="C82" s="262"/>
      <c r="D82" s="263"/>
      <c r="E82" s="221"/>
      <c r="F82" s="228"/>
      <c r="G82" s="62"/>
      <c r="H82" s="62"/>
      <c r="I82" s="62"/>
      <c r="J82" s="61"/>
      <c r="K82" s="231"/>
      <c r="L82" s="267"/>
    </row>
    <row r="83" spans="1:16" s="268" customFormat="1" ht="27.95" hidden="1" customHeight="1" x14ac:dyDescent="0.2">
      <c r="A83" s="61"/>
      <c r="B83" s="61"/>
      <c r="C83" s="262"/>
      <c r="D83" s="263"/>
      <c r="E83" s="221"/>
      <c r="F83" s="228"/>
      <c r="G83" s="62"/>
      <c r="H83" s="62"/>
      <c r="I83" s="62"/>
      <c r="J83" s="61"/>
      <c r="K83" s="231"/>
      <c r="L83" s="267"/>
    </row>
    <row r="84" spans="1:16" s="268" customFormat="1" ht="27.95" hidden="1" customHeight="1" x14ac:dyDescent="0.2">
      <c r="A84" s="61"/>
      <c r="B84" s="61"/>
      <c r="C84" s="262"/>
      <c r="D84" s="263"/>
      <c r="E84" s="221"/>
      <c r="F84" s="228"/>
      <c r="G84" s="62"/>
      <c r="H84" s="62"/>
      <c r="I84" s="62"/>
      <c r="J84" s="61"/>
      <c r="K84" s="231"/>
      <c r="L84" s="267"/>
    </row>
    <row r="85" spans="1:16" s="268" customFormat="1" ht="27.95" hidden="1" customHeight="1" x14ac:dyDescent="0.2">
      <c r="A85" s="61"/>
      <c r="B85" s="61"/>
      <c r="C85" s="262"/>
      <c r="D85" s="263"/>
      <c r="E85" s="221"/>
      <c r="F85" s="228"/>
      <c r="G85" s="62"/>
      <c r="H85" s="62"/>
      <c r="I85" s="62"/>
      <c r="J85" s="61"/>
      <c r="K85" s="231"/>
      <c r="L85" s="267"/>
    </row>
    <row r="86" spans="1:16" s="268" customFormat="1" ht="27.95" hidden="1" customHeight="1" x14ac:dyDescent="0.2">
      <c r="A86" s="61"/>
      <c r="B86" s="61"/>
      <c r="C86" s="262"/>
      <c r="D86" s="263"/>
      <c r="E86" s="221"/>
      <c r="F86" s="228"/>
      <c r="G86" s="62"/>
      <c r="H86" s="62"/>
      <c r="I86" s="62"/>
      <c r="J86" s="61"/>
      <c r="K86" s="231"/>
      <c r="L86" s="267"/>
    </row>
    <row r="87" spans="1:16" s="268" customFormat="1" ht="27.95" hidden="1" customHeight="1" x14ac:dyDescent="0.2">
      <c r="A87" s="61"/>
      <c r="B87" s="61"/>
      <c r="C87" s="262"/>
      <c r="D87" s="263"/>
      <c r="E87" s="221"/>
      <c r="F87" s="228"/>
      <c r="G87" s="62"/>
      <c r="H87" s="62"/>
      <c r="I87" s="62"/>
      <c r="J87" s="61"/>
      <c r="K87" s="231"/>
      <c r="L87" s="267"/>
    </row>
    <row r="88" spans="1:16" s="268" customFormat="1" ht="27.95" hidden="1" customHeight="1" x14ac:dyDescent="0.2">
      <c r="A88" s="61"/>
      <c r="B88" s="61"/>
      <c r="C88" s="262"/>
      <c r="D88" s="263"/>
      <c r="E88" s="221"/>
      <c r="F88" s="228"/>
      <c r="G88" s="62"/>
      <c r="H88" s="62"/>
      <c r="I88" s="62"/>
      <c r="J88" s="61"/>
      <c r="K88" s="231"/>
      <c r="L88" s="267"/>
    </row>
    <row r="89" spans="1:16" s="268" customFormat="1" ht="27.95" hidden="1" customHeight="1" x14ac:dyDescent="0.2">
      <c r="A89" s="61"/>
      <c r="B89" s="61"/>
      <c r="C89" s="262"/>
      <c r="D89" s="263"/>
      <c r="E89" s="221"/>
      <c r="F89" s="228"/>
      <c r="G89" s="62"/>
      <c r="H89" s="62"/>
      <c r="I89" s="62"/>
      <c r="J89" s="61"/>
      <c r="K89" s="231"/>
      <c r="L89" s="267"/>
    </row>
    <row r="90" spans="1:16" s="268" customFormat="1" ht="27.95" hidden="1" customHeight="1" x14ac:dyDescent="0.2">
      <c r="A90" s="61"/>
      <c r="B90" s="61"/>
      <c r="C90" s="262"/>
      <c r="D90" s="263"/>
      <c r="E90" s="221"/>
      <c r="F90" s="228"/>
      <c r="G90" s="62"/>
      <c r="H90" s="62"/>
      <c r="I90" s="62"/>
      <c r="J90" s="61"/>
      <c r="K90" s="231"/>
      <c r="L90" s="267"/>
    </row>
    <row r="91" spans="1:16" s="5" customFormat="1" ht="27.95" hidden="1" customHeight="1" x14ac:dyDescent="0.2">
      <c r="A91" s="61"/>
      <c r="B91" s="61"/>
      <c r="C91" s="262"/>
      <c r="D91" s="263"/>
      <c r="E91" s="221"/>
      <c r="F91" s="228"/>
      <c r="G91" s="62"/>
      <c r="H91" s="62"/>
      <c r="I91" s="62"/>
      <c r="J91" s="61"/>
      <c r="K91" s="226"/>
      <c r="L91" s="260"/>
      <c r="M91" s="261"/>
      <c r="N91" s="261"/>
      <c r="O91" s="261"/>
      <c r="P91" s="261"/>
    </row>
    <row r="92" spans="1:16" s="5" customFormat="1" ht="42.95" hidden="1" customHeight="1" x14ac:dyDescent="0.2">
      <c r="A92" s="61"/>
      <c r="B92" s="61"/>
      <c r="C92" s="262"/>
      <c r="D92" s="263"/>
      <c r="E92" s="221"/>
      <c r="F92" s="228"/>
      <c r="G92" s="62"/>
      <c r="H92" s="62"/>
      <c r="I92" s="62"/>
      <c r="J92" s="61"/>
      <c r="K92" s="226"/>
      <c r="L92" s="260"/>
      <c r="M92" s="261"/>
      <c r="N92" s="261"/>
      <c r="O92" s="261"/>
      <c r="P92" s="261"/>
    </row>
    <row r="93" spans="1:16" s="5" customFormat="1" ht="55.9" hidden="1" customHeight="1" x14ac:dyDescent="0.2">
      <c r="A93" s="61"/>
      <c r="B93" s="61"/>
      <c r="C93" s="262"/>
      <c r="D93" s="263"/>
      <c r="E93" s="221"/>
      <c r="F93" s="228"/>
      <c r="G93" s="62"/>
      <c r="H93" s="62"/>
      <c r="I93" s="62"/>
      <c r="J93" s="61"/>
      <c r="K93" s="226"/>
      <c r="L93" s="260"/>
      <c r="M93" s="261"/>
      <c r="N93" s="261"/>
      <c r="O93" s="261"/>
      <c r="P93" s="261"/>
    </row>
    <row r="94" spans="1:16" s="5" customFormat="1" ht="42.95" hidden="1" customHeight="1" x14ac:dyDescent="0.2">
      <c r="A94" s="61"/>
      <c r="B94" s="61"/>
      <c r="C94" s="262"/>
      <c r="D94" s="263"/>
      <c r="E94" s="221"/>
      <c r="F94" s="228"/>
      <c r="G94" s="62"/>
      <c r="H94" s="62"/>
      <c r="I94" s="62"/>
      <c r="J94" s="61"/>
      <c r="K94" s="226"/>
      <c r="L94" s="260"/>
      <c r="M94" s="261"/>
      <c r="N94" s="261"/>
      <c r="O94" s="261"/>
      <c r="P94" s="261"/>
    </row>
    <row r="95" spans="1:16" s="5" customFormat="1" ht="14.45" customHeight="1" x14ac:dyDescent="0.2">
      <c r="A95" s="226" t="s">
        <v>267</v>
      </c>
      <c r="B95" s="258"/>
      <c r="C95" s="258"/>
      <c r="D95" s="259">
        <v>1013</v>
      </c>
      <c r="E95" s="227">
        <v>1</v>
      </c>
      <c r="F95" s="228"/>
      <c r="G95" s="228">
        <v>215</v>
      </c>
      <c r="H95" s="228"/>
      <c r="I95" s="228">
        <v>215</v>
      </c>
      <c r="J95" s="226"/>
      <c r="K95" s="226"/>
      <c r="L95" s="260"/>
      <c r="M95" s="261"/>
      <c r="N95" s="261"/>
      <c r="O95" s="261"/>
      <c r="P95" s="261"/>
    </row>
    <row r="96" spans="1:16" s="5" customFormat="1" ht="26.45" hidden="1" customHeight="1" x14ac:dyDescent="0.2">
      <c r="A96" s="226" t="s">
        <v>267</v>
      </c>
      <c r="B96" s="229" t="s">
        <v>134</v>
      </c>
      <c r="C96" s="262">
        <v>101490004</v>
      </c>
      <c r="D96" s="263" t="s">
        <v>219</v>
      </c>
      <c r="E96" s="221"/>
      <c r="F96" s="228"/>
      <c r="G96" s="228"/>
      <c r="H96" s="228"/>
      <c r="I96" s="228"/>
      <c r="J96" s="226"/>
      <c r="K96" s="231"/>
      <c r="L96" s="260"/>
      <c r="M96" s="261"/>
      <c r="N96" s="261"/>
      <c r="O96" s="261"/>
      <c r="P96" s="261"/>
    </row>
    <row r="97" spans="1:16" s="5" customFormat="1" ht="26.45" hidden="1" customHeight="1" x14ac:dyDescent="0.2">
      <c r="A97" s="226" t="s">
        <v>267</v>
      </c>
      <c r="B97" s="229" t="s">
        <v>134</v>
      </c>
      <c r="C97" s="262">
        <v>101480003</v>
      </c>
      <c r="D97" s="263" t="s">
        <v>220</v>
      </c>
      <c r="E97" s="221"/>
      <c r="F97" s="228"/>
      <c r="G97" s="228"/>
      <c r="H97" s="228"/>
      <c r="I97" s="228"/>
      <c r="J97" s="231"/>
      <c r="K97" s="231"/>
      <c r="L97" s="269"/>
    </row>
    <row r="98" spans="1:16" s="5" customFormat="1" ht="26.45" hidden="1" customHeight="1" x14ac:dyDescent="0.2">
      <c r="A98" s="226" t="s">
        <v>267</v>
      </c>
      <c r="B98" s="229" t="s">
        <v>134</v>
      </c>
      <c r="C98" s="262">
        <v>101480004</v>
      </c>
      <c r="D98" s="263" t="s">
        <v>221</v>
      </c>
      <c r="E98" s="221"/>
      <c r="F98" s="228"/>
      <c r="G98" s="228"/>
      <c r="H98" s="228"/>
      <c r="I98" s="228"/>
      <c r="J98" s="231"/>
      <c r="K98" s="231"/>
      <c r="L98" s="269"/>
    </row>
    <row r="99" spans="1:16" s="5" customFormat="1" ht="26.45" hidden="1" customHeight="1" x14ac:dyDescent="0.2">
      <c r="A99" s="226" t="s">
        <v>267</v>
      </c>
      <c r="B99" s="229" t="s">
        <v>134</v>
      </c>
      <c r="C99" s="262">
        <v>101480005</v>
      </c>
      <c r="D99" s="266" t="s">
        <v>221</v>
      </c>
      <c r="E99" s="221"/>
      <c r="F99" s="228"/>
      <c r="G99" s="228"/>
      <c r="H99" s="228"/>
      <c r="I99" s="228"/>
      <c r="J99" s="231"/>
      <c r="K99" s="231"/>
      <c r="L99" s="269"/>
    </row>
    <row r="100" spans="1:16" s="5" customFormat="1" ht="26.45" hidden="1" customHeight="1" x14ac:dyDescent="0.2">
      <c r="A100" s="226" t="s">
        <v>267</v>
      </c>
      <c r="B100" s="229" t="s">
        <v>134</v>
      </c>
      <c r="C100" s="262">
        <v>101480006</v>
      </c>
      <c r="D100" s="263" t="s">
        <v>222</v>
      </c>
      <c r="E100" s="221"/>
      <c r="F100" s="228"/>
      <c r="G100" s="228"/>
      <c r="H100" s="228"/>
      <c r="I100" s="228"/>
      <c r="J100" s="231"/>
      <c r="K100" s="231"/>
      <c r="L100" s="269"/>
    </row>
    <row r="101" spans="1:16" s="5" customFormat="1" ht="26.45" hidden="1" customHeight="1" x14ac:dyDescent="0.2">
      <c r="A101" s="226" t="s">
        <v>267</v>
      </c>
      <c r="B101" s="229" t="s">
        <v>134</v>
      </c>
      <c r="C101" s="262">
        <v>101480007</v>
      </c>
      <c r="D101" s="263" t="s">
        <v>223</v>
      </c>
      <c r="E101" s="221"/>
      <c r="F101" s="228"/>
      <c r="G101" s="228"/>
      <c r="H101" s="228"/>
      <c r="I101" s="228"/>
      <c r="J101" s="231"/>
      <c r="K101" s="231"/>
      <c r="L101" s="269"/>
    </row>
    <row r="102" spans="1:16" s="5" customFormat="1" ht="26.45" hidden="1" customHeight="1" x14ac:dyDescent="0.2">
      <c r="A102" s="226" t="s">
        <v>267</v>
      </c>
      <c r="B102" s="229" t="s">
        <v>134</v>
      </c>
      <c r="C102" s="262">
        <v>101480008</v>
      </c>
      <c r="D102" s="266" t="s">
        <v>224</v>
      </c>
      <c r="E102" s="221"/>
      <c r="F102" s="228"/>
      <c r="G102" s="228"/>
      <c r="H102" s="228"/>
      <c r="I102" s="228"/>
      <c r="J102" s="231"/>
      <c r="K102" s="231"/>
      <c r="L102" s="269"/>
    </row>
    <row r="103" spans="1:16" s="5" customFormat="1" ht="26.45" hidden="1" customHeight="1" x14ac:dyDescent="0.2">
      <c r="A103" s="226" t="s">
        <v>267</v>
      </c>
      <c r="B103" s="229" t="s">
        <v>134</v>
      </c>
      <c r="C103" s="262">
        <v>101460001</v>
      </c>
      <c r="D103" s="263" t="s">
        <v>225</v>
      </c>
      <c r="E103" s="221"/>
      <c r="F103" s="228"/>
      <c r="G103" s="228"/>
      <c r="H103" s="228"/>
      <c r="I103" s="228"/>
      <c r="J103" s="231"/>
      <c r="K103" s="231"/>
      <c r="L103" s="269"/>
    </row>
    <row r="104" spans="1:16" s="5" customFormat="1" ht="26.45" hidden="1" customHeight="1" x14ac:dyDescent="0.2">
      <c r="A104" s="226" t="s">
        <v>267</v>
      </c>
      <c r="B104" s="229" t="s">
        <v>134</v>
      </c>
      <c r="C104" s="262">
        <v>101460002</v>
      </c>
      <c r="D104" s="266" t="s">
        <v>226</v>
      </c>
      <c r="E104" s="221"/>
      <c r="F104" s="228"/>
      <c r="G104" s="228"/>
      <c r="H104" s="228"/>
      <c r="I104" s="228"/>
      <c r="J104" s="231"/>
      <c r="K104" s="231"/>
      <c r="L104" s="269"/>
    </row>
    <row r="105" spans="1:16" s="5" customFormat="1" ht="26.45" hidden="1" customHeight="1" x14ac:dyDescent="0.2">
      <c r="A105" s="226" t="s">
        <v>267</v>
      </c>
      <c r="B105" s="229" t="s">
        <v>134</v>
      </c>
      <c r="C105" s="262">
        <v>101460003</v>
      </c>
      <c r="D105" s="266" t="s">
        <v>227</v>
      </c>
      <c r="E105" s="221"/>
      <c r="F105" s="228"/>
      <c r="G105" s="228"/>
      <c r="H105" s="228"/>
      <c r="I105" s="228"/>
      <c r="J105" s="231"/>
      <c r="K105" s="231"/>
      <c r="L105" s="269"/>
    </row>
    <row r="106" spans="1:16" s="5" customFormat="1" ht="26.45" hidden="1" customHeight="1" x14ac:dyDescent="0.2">
      <c r="A106" s="226" t="s">
        <v>267</v>
      </c>
      <c r="B106" s="229" t="s">
        <v>134</v>
      </c>
      <c r="C106" s="262">
        <v>101440008</v>
      </c>
      <c r="D106" s="263" t="s">
        <v>228</v>
      </c>
      <c r="E106" s="221"/>
      <c r="F106" s="228"/>
      <c r="G106" s="228"/>
      <c r="H106" s="228"/>
      <c r="I106" s="228"/>
      <c r="J106" s="231"/>
      <c r="K106" s="231"/>
      <c r="L106" s="269"/>
    </row>
    <row r="107" spans="1:16" s="5" customFormat="1" ht="27.95" hidden="1" customHeight="1" x14ac:dyDescent="0.2">
      <c r="A107" s="226" t="s">
        <v>267</v>
      </c>
      <c r="B107" s="229" t="s">
        <v>134</v>
      </c>
      <c r="C107" s="262">
        <v>101460005</v>
      </c>
      <c r="D107" s="263" t="s">
        <v>229</v>
      </c>
      <c r="E107" s="221"/>
      <c r="F107" s="228"/>
      <c r="G107" s="228"/>
      <c r="H107" s="228"/>
      <c r="I107" s="228"/>
      <c r="J107" s="231"/>
      <c r="K107" s="231"/>
      <c r="L107" s="269"/>
    </row>
    <row r="108" spans="1:16" s="5" customFormat="1" ht="27.95" hidden="1" customHeight="1" x14ac:dyDescent="0.2">
      <c r="A108" s="226" t="s">
        <v>267</v>
      </c>
      <c r="B108" s="229" t="s">
        <v>134</v>
      </c>
      <c r="C108" s="262">
        <v>101440010</v>
      </c>
      <c r="D108" s="266" t="s">
        <v>230</v>
      </c>
      <c r="E108" s="221"/>
      <c r="F108" s="228"/>
      <c r="G108" s="228"/>
      <c r="H108" s="228"/>
      <c r="I108" s="228"/>
      <c r="J108" s="231"/>
      <c r="K108" s="231"/>
      <c r="L108" s="269"/>
    </row>
    <row r="109" spans="1:16" s="5" customFormat="1" ht="27.95" hidden="1" customHeight="1" x14ac:dyDescent="0.2">
      <c r="A109" s="226" t="s">
        <v>267</v>
      </c>
      <c r="B109" s="229" t="s">
        <v>134</v>
      </c>
      <c r="C109" s="262">
        <v>101440015</v>
      </c>
      <c r="D109" s="266" t="s">
        <v>231</v>
      </c>
      <c r="E109" s="221"/>
      <c r="F109" s="228"/>
      <c r="G109" s="228"/>
      <c r="H109" s="228"/>
      <c r="I109" s="228"/>
      <c r="J109" s="231"/>
      <c r="K109" s="231"/>
      <c r="L109" s="269"/>
    </row>
    <row r="110" spans="1:16" s="5" customFormat="1" ht="27.95" hidden="1" customHeight="1" x14ac:dyDescent="0.2">
      <c r="A110" s="226" t="s">
        <v>267</v>
      </c>
      <c r="B110" s="229" t="s">
        <v>134</v>
      </c>
      <c r="C110" s="270">
        <v>101440016</v>
      </c>
      <c r="D110" s="266" t="s">
        <v>232</v>
      </c>
      <c r="E110" s="221"/>
      <c r="F110" s="228"/>
      <c r="G110" s="228"/>
      <c r="H110" s="228"/>
      <c r="I110" s="228"/>
      <c r="J110" s="231"/>
      <c r="K110" s="231"/>
      <c r="L110" s="269"/>
    </row>
    <row r="111" spans="1:16" s="5" customFormat="1" ht="27.95" hidden="1" customHeight="1" x14ac:dyDescent="0.2">
      <c r="A111" s="226" t="s">
        <v>267</v>
      </c>
      <c r="B111" s="229" t="s">
        <v>134</v>
      </c>
      <c r="C111" s="262">
        <v>101440017</v>
      </c>
      <c r="D111" s="266" t="s">
        <v>233</v>
      </c>
      <c r="E111" s="221"/>
      <c r="F111" s="228"/>
      <c r="G111" s="228"/>
      <c r="H111" s="228"/>
      <c r="I111" s="228"/>
      <c r="J111" s="231"/>
      <c r="K111" s="231"/>
      <c r="L111" s="269"/>
    </row>
    <row r="112" spans="1:16" s="5" customFormat="1" ht="27.6" hidden="1" customHeight="1" x14ac:dyDescent="0.2">
      <c r="A112" s="226" t="s">
        <v>267</v>
      </c>
      <c r="B112" s="229" t="s">
        <v>134</v>
      </c>
      <c r="C112" s="262">
        <v>101410010</v>
      </c>
      <c r="D112" s="266" t="s">
        <v>234</v>
      </c>
      <c r="E112" s="221"/>
      <c r="F112" s="228"/>
      <c r="G112" s="228"/>
      <c r="H112" s="228"/>
      <c r="I112" s="228"/>
      <c r="J112" s="226"/>
      <c r="K112" s="231"/>
      <c r="L112" s="260"/>
      <c r="M112" s="261"/>
      <c r="N112" s="261"/>
      <c r="O112" s="261"/>
      <c r="P112" s="261"/>
    </row>
    <row r="113" spans="1:16" s="5" customFormat="1" ht="26.45" hidden="1" customHeight="1" x14ac:dyDescent="0.2">
      <c r="A113" s="226" t="s">
        <v>267</v>
      </c>
      <c r="B113" s="229" t="s">
        <v>134</v>
      </c>
      <c r="C113" s="262">
        <v>101410011</v>
      </c>
      <c r="D113" s="266" t="s">
        <v>235</v>
      </c>
      <c r="E113" s="221"/>
      <c r="F113" s="228"/>
      <c r="G113" s="228"/>
      <c r="H113" s="228"/>
      <c r="I113" s="228"/>
      <c r="J113" s="231"/>
      <c r="K113" s="231"/>
      <c r="L113" s="269"/>
    </row>
    <row r="114" spans="1:16" s="5" customFormat="1" ht="27.6" hidden="1" customHeight="1" x14ac:dyDescent="0.2">
      <c r="A114" s="226" t="s">
        <v>267</v>
      </c>
      <c r="B114" s="229" t="s">
        <v>134</v>
      </c>
      <c r="C114" s="262">
        <v>101440018</v>
      </c>
      <c r="D114" s="266" t="s">
        <v>236</v>
      </c>
      <c r="E114" s="221"/>
      <c r="F114" s="228"/>
      <c r="G114" s="228"/>
      <c r="H114" s="228"/>
      <c r="I114" s="228"/>
      <c r="J114" s="231"/>
      <c r="K114" s="231"/>
      <c r="L114" s="269"/>
    </row>
    <row r="115" spans="1:16" s="5" customFormat="1" ht="26.45" hidden="1" customHeight="1" x14ac:dyDescent="0.2">
      <c r="A115" s="226" t="s">
        <v>267</v>
      </c>
      <c r="B115" s="229" t="s">
        <v>134</v>
      </c>
      <c r="C115" s="262">
        <v>101440014</v>
      </c>
      <c r="D115" s="266" t="s">
        <v>237</v>
      </c>
      <c r="E115" s="221"/>
      <c r="F115" s="228"/>
      <c r="G115" s="228"/>
      <c r="H115" s="228"/>
      <c r="I115" s="228"/>
      <c r="J115" s="231"/>
      <c r="K115" s="231"/>
      <c r="L115" s="269"/>
    </row>
    <row r="116" spans="1:16" s="5" customFormat="1" ht="26.45" hidden="1" customHeight="1" x14ac:dyDescent="0.2">
      <c r="A116" s="226" t="s">
        <v>267</v>
      </c>
      <c r="B116" s="229" t="s">
        <v>134</v>
      </c>
      <c r="C116" s="262">
        <v>101480013</v>
      </c>
      <c r="D116" s="263" t="s">
        <v>238</v>
      </c>
      <c r="E116" s="221"/>
      <c r="F116" s="228"/>
      <c r="G116" s="228"/>
      <c r="H116" s="228"/>
      <c r="I116" s="228"/>
      <c r="J116" s="226"/>
      <c r="K116" s="231"/>
      <c r="L116" s="260"/>
      <c r="M116" s="261"/>
      <c r="N116" s="261"/>
      <c r="O116" s="261"/>
      <c r="P116" s="261"/>
    </row>
    <row r="117" spans="1:16" s="5" customFormat="1" ht="27.95" hidden="1" customHeight="1" x14ac:dyDescent="0.2">
      <c r="A117" s="226" t="s">
        <v>267</v>
      </c>
      <c r="B117" s="230"/>
      <c r="C117" s="271"/>
      <c r="D117" s="271"/>
      <c r="E117" s="221"/>
      <c r="F117" s="228"/>
      <c r="G117" s="228"/>
      <c r="H117" s="228"/>
      <c r="I117" s="228"/>
      <c r="J117" s="231"/>
      <c r="K117" s="231"/>
      <c r="L117" s="269"/>
    </row>
    <row r="118" spans="1:16" s="5" customFormat="1" ht="27.95" hidden="1" customHeight="1" x14ac:dyDescent="0.2">
      <c r="A118" s="226" t="s">
        <v>267</v>
      </c>
      <c r="B118" s="230"/>
      <c r="C118" s="272"/>
      <c r="D118" s="272"/>
      <c r="E118" s="221"/>
      <c r="F118" s="228"/>
      <c r="G118" s="228"/>
      <c r="H118" s="228"/>
      <c r="I118" s="228"/>
      <c r="J118" s="231"/>
      <c r="K118" s="231"/>
      <c r="L118" s="269"/>
    </row>
    <row r="119" spans="1:16" s="5" customFormat="1" ht="27.95" hidden="1" customHeight="1" x14ac:dyDescent="0.2">
      <c r="A119" s="226" t="s">
        <v>267</v>
      </c>
      <c r="B119" s="230"/>
      <c r="C119" s="271"/>
      <c r="D119" s="271"/>
      <c r="E119" s="221"/>
      <c r="F119" s="228"/>
      <c r="G119" s="228"/>
      <c r="H119" s="228"/>
      <c r="I119" s="228"/>
      <c r="J119" s="231"/>
      <c r="K119" s="231"/>
      <c r="L119" s="269"/>
    </row>
    <row r="120" spans="1:16" s="5" customFormat="1" x14ac:dyDescent="0.2">
      <c r="A120" s="226" t="s">
        <v>267</v>
      </c>
      <c r="B120" s="258"/>
      <c r="C120" s="258"/>
      <c r="D120" s="259">
        <v>1014</v>
      </c>
      <c r="E120" s="227">
        <v>8</v>
      </c>
      <c r="F120" s="228"/>
      <c r="G120" s="228">
        <v>195300</v>
      </c>
      <c r="H120" s="228"/>
      <c r="I120" s="228">
        <v>16147.28</v>
      </c>
      <c r="J120" s="226"/>
      <c r="K120" s="231"/>
      <c r="L120" s="269"/>
    </row>
    <row r="121" spans="1:16" s="5" customFormat="1" ht="30" hidden="1" customHeight="1" x14ac:dyDescent="0.2">
      <c r="A121" s="226" t="s">
        <v>267</v>
      </c>
      <c r="B121" s="273" t="s">
        <v>134</v>
      </c>
      <c r="C121" s="259">
        <v>101100003</v>
      </c>
      <c r="D121" s="273" t="s">
        <v>193</v>
      </c>
      <c r="E121" s="227"/>
      <c r="F121" s="228"/>
      <c r="G121" s="228"/>
      <c r="H121" s="228"/>
      <c r="I121" s="228"/>
      <c r="J121" s="231"/>
      <c r="K121" s="231"/>
      <c r="L121" s="269"/>
    </row>
    <row r="122" spans="1:16" s="5" customFormat="1" ht="30" hidden="1" customHeight="1" x14ac:dyDescent="0.2">
      <c r="A122" s="226" t="s">
        <v>267</v>
      </c>
      <c r="B122" s="273" t="s">
        <v>134</v>
      </c>
      <c r="C122" s="259">
        <v>101100004</v>
      </c>
      <c r="D122" s="273" t="s">
        <v>194</v>
      </c>
      <c r="E122" s="227"/>
      <c r="F122" s="228"/>
      <c r="G122" s="228"/>
      <c r="H122" s="228"/>
      <c r="I122" s="228"/>
      <c r="J122" s="231"/>
      <c r="K122" s="231"/>
      <c r="L122" s="269"/>
    </row>
    <row r="123" spans="1:16" s="5" customFormat="1" ht="30" hidden="1" customHeight="1" x14ac:dyDescent="0.2">
      <c r="A123" s="226" t="s">
        <v>267</v>
      </c>
      <c r="B123" s="258"/>
      <c r="C123" s="258"/>
      <c r="D123" s="259"/>
      <c r="E123" s="227"/>
      <c r="F123" s="228"/>
      <c r="G123" s="228"/>
      <c r="H123" s="228"/>
      <c r="I123" s="228"/>
      <c r="J123" s="231"/>
      <c r="K123" s="231"/>
      <c r="L123" s="269"/>
    </row>
    <row r="124" spans="1:16" s="5" customFormat="1" ht="30" hidden="1" customHeight="1" x14ac:dyDescent="0.2">
      <c r="A124" s="226" t="s">
        <v>267</v>
      </c>
      <c r="B124" s="274" t="s">
        <v>134</v>
      </c>
      <c r="C124" s="275">
        <v>101510001</v>
      </c>
      <c r="D124" s="276" t="s">
        <v>239</v>
      </c>
      <c r="E124" s="227"/>
      <c r="F124" s="228"/>
      <c r="G124" s="228"/>
      <c r="H124" s="228"/>
      <c r="I124" s="228"/>
      <c r="J124" s="231"/>
      <c r="K124" s="231"/>
      <c r="L124" s="269"/>
    </row>
    <row r="125" spans="1:16" s="5" customFormat="1" ht="30" hidden="1" customHeight="1" x14ac:dyDescent="0.2">
      <c r="A125" s="226" t="s">
        <v>267</v>
      </c>
      <c r="B125" s="277"/>
      <c r="C125" s="259"/>
      <c r="D125" s="273"/>
      <c r="E125" s="227"/>
      <c r="F125" s="228"/>
      <c r="G125" s="228"/>
      <c r="H125" s="228"/>
      <c r="I125" s="228"/>
      <c r="J125" s="231"/>
      <c r="K125" s="231"/>
      <c r="L125" s="269"/>
    </row>
    <row r="126" spans="1:16" s="5" customFormat="1" ht="13.9" hidden="1" customHeight="1" x14ac:dyDescent="0.25">
      <c r="A126" s="226" t="s">
        <v>267</v>
      </c>
      <c r="B126" s="61"/>
      <c r="C126" s="271"/>
      <c r="D126" s="278"/>
      <c r="E126" s="221"/>
      <c r="F126" s="228"/>
      <c r="G126" s="228"/>
      <c r="H126" s="228"/>
      <c r="I126" s="228"/>
      <c r="J126" s="231"/>
      <c r="K126" s="231"/>
      <c r="L126" s="269"/>
    </row>
    <row r="127" spans="1:16" s="5" customFormat="1" hidden="1" x14ac:dyDescent="0.2">
      <c r="A127" s="226" t="s">
        <v>267</v>
      </c>
      <c r="B127" s="258"/>
      <c r="C127" s="258"/>
      <c r="D127" s="259">
        <v>1016</v>
      </c>
      <c r="E127" s="227"/>
      <c r="F127" s="228"/>
      <c r="G127" s="228"/>
      <c r="H127" s="228"/>
      <c r="I127" s="228"/>
      <c r="J127" s="226"/>
      <c r="K127" s="231"/>
      <c r="L127" s="269"/>
    </row>
    <row r="128" spans="1:16" s="5" customFormat="1" ht="26.45" hidden="1" customHeight="1" x14ac:dyDescent="0.2">
      <c r="A128" s="226" t="s">
        <v>267</v>
      </c>
      <c r="B128" s="229" t="s">
        <v>134</v>
      </c>
      <c r="C128" s="262">
        <v>101630001</v>
      </c>
      <c r="D128" s="263" t="s">
        <v>70</v>
      </c>
      <c r="E128" s="221"/>
      <c r="F128" s="228"/>
      <c r="G128" s="228"/>
      <c r="H128" s="228"/>
      <c r="I128" s="228"/>
      <c r="J128" s="231"/>
      <c r="K128" s="231"/>
      <c r="L128" s="269"/>
    </row>
    <row r="129" spans="1:16" s="5" customFormat="1" ht="26.45" hidden="1" customHeight="1" x14ac:dyDescent="0.2">
      <c r="A129" s="226" t="s">
        <v>267</v>
      </c>
      <c r="B129" s="229" t="s">
        <v>134</v>
      </c>
      <c r="C129" s="262">
        <v>101630002</v>
      </c>
      <c r="D129" s="263" t="s">
        <v>240</v>
      </c>
      <c r="E129" s="221"/>
      <c r="F129" s="228"/>
      <c r="G129" s="228"/>
      <c r="H129" s="228"/>
      <c r="I129" s="228"/>
      <c r="J129" s="231"/>
      <c r="K129" s="231"/>
      <c r="L129" s="269"/>
    </row>
    <row r="130" spans="1:16" s="5" customFormat="1" ht="26.45" hidden="1" customHeight="1" x14ac:dyDescent="0.2">
      <c r="A130" s="226" t="s">
        <v>267</v>
      </c>
      <c r="B130" s="229" t="s">
        <v>134</v>
      </c>
      <c r="C130" s="262">
        <v>101630003</v>
      </c>
      <c r="D130" s="263" t="s">
        <v>241</v>
      </c>
      <c r="E130" s="221"/>
      <c r="F130" s="228"/>
      <c r="G130" s="228"/>
      <c r="H130" s="228"/>
      <c r="I130" s="228"/>
      <c r="J130" s="231"/>
      <c r="K130" s="231"/>
      <c r="L130" s="269"/>
    </row>
    <row r="131" spans="1:16" s="5" customFormat="1" ht="13.9" hidden="1" customHeight="1" x14ac:dyDescent="0.2">
      <c r="A131" s="226" t="s">
        <v>267</v>
      </c>
      <c r="B131" s="61"/>
      <c r="C131" s="271"/>
      <c r="D131" s="271"/>
      <c r="E131" s="221"/>
      <c r="F131" s="228"/>
      <c r="G131" s="228"/>
      <c r="H131" s="228"/>
      <c r="I131" s="228"/>
      <c r="J131" s="231"/>
      <c r="K131" s="231"/>
      <c r="L131" s="269"/>
    </row>
    <row r="132" spans="1:16" s="5" customFormat="1" hidden="1" x14ac:dyDescent="0.2">
      <c r="A132" s="226" t="s">
        <v>267</v>
      </c>
      <c r="B132" s="258"/>
      <c r="C132" s="258"/>
      <c r="D132" s="259">
        <v>1018</v>
      </c>
      <c r="E132" s="227"/>
      <c r="F132" s="228"/>
      <c r="G132" s="228"/>
      <c r="H132" s="228"/>
      <c r="I132" s="228"/>
      <c r="J132" s="226"/>
      <c r="K132" s="231"/>
      <c r="L132" s="269"/>
    </row>
    <row r="133" spans="1:16" s="5" customFormat="1" hidden="1" x14ac:dyDescent="0.2">
      <c r="A133" s="226" t="s">
        <v>267</v>
      </c>
      <c r="B133" s="258"/>
      <c r="C133" s="258"/>
      <c r="D133" s="259">
        <v>1019</v>
      </c>
      <c r="E133" s="221"/>
      <c r="F133" s="228"/>
      <c r="G133" s="228"/>
      <c r="H133" s="228"/>
      <c r="I133" s="228"/>
      <c r="J133" s="231"/>
      <c r="K133" s="231"/>
      <c r="L133" s="269"/>
    </row>
    <row r="134" spans="1:16" s="5" customFormat="1" hidden="1" x14ac:dyDescent="0.2">
      <c r="A134" s="294" t="s">
        <v>28</v>
      </c>
      <c r="B134" s="294"/>
      <c r="C134" s="294"/>
      <c r="D134" s="294"/>
      <c r="E134" s="232">
        <f>SUM(E133)</f>
        <v>0</v>
      </c>
      <c r="F134" s="233"/>
      <c r="G134" s="233">
        <f>SUM(G133)</f>
        <v>0</v>
      </c>
      <c r="H134" s="233"/>
      <c r="I134" s="233">
        <f>SUM(I133)</f>
        <v>0</v>
      </c>
      <c r="J134" s="231"/>
      <c r="K134" s="231"/>
      <c r="L134" s="269"/>
    </row>
    <row r="135" spans="1:16" s="280" customFormat="1" ht="14.25" x14ac:dyDescent="0.2">
      <c r="A135" s="295" t="s">
        <v>242</v>
      </c>
      <c r="B135" s="296"/>
      <c r="C135" s="296"/>
      <c r="D135" s="297"/>
      <c r="E135" s="234">
        <f>E20+E95+E120+E127+E132+E133</f>
        <v>9</v>
      </c>
      <c r="F135" s="67"/>
      <c r="G135" s="235">
        <f>G20+G95+G120+G127+G132+G133</f>
        <v>195515</v>
      </c>
      <c r="H135" s="235">
        <f t="shared" ref="H135" si="0">H20+H95+H120+H127+H132</f>
        <v>0</v>
      </c>
      <c r="I135" s="235">
        <f>I20+I95+I120+I127+I132+I133</f>
        <v>16362.28</v>
      </c>
      <c r="J135" s="236"/>
      <c r="K135" s="236"/>
      <c r="L135" s="279"/>
    </row>
    <row r="136" spans="1:16" s="1" customFormat="1" hidden="1" x14ac:dyDescent="0.2">
      <c r="A136" s="226" t="s">
        <v>268</v>
      </c>
      <c r="B136" s="53"/>
      <c r="C136" s="53"/>
      <c r="D136" s="53" t="s">
        <v>243</v>
      </c>
      <c r="E136" s="237"/>
      <c r="F136" s="54"/>
      <c r="G136" s="54"/>
      <c r="H136" s="54"/>
      <c r="I136" s="54"/>
      <c r="J136" s="226"/>
      <c r="K136" s="53"/>
      <c r="L136" s="52"/>
    </row>
    <row r="137" spans="1:16" s="1" customFormat="1" x14ac:dyDescent="0.2">
      <c r="A137" s="226" t="s">
        <v>268</v>
      </c>
      <c r="B137" s="53"/>
      <c r="C137" s="53"/>
      <c r="D137" s="53" t="s">
        <v>244</v>
      </c>
      <c r="E137" s="237">
        <v>64</v>
      </c>
      <c r="F137" s="54"/>
      <c r="G137" s="54">
        <v>81495</v>
      </c>
      <c r="H137" s="54"/>
      <c r="I137" s="54">
        <v>40751</v>
      </c>
      <c r="J137" s="226"/>
      <c r="K137" s="53"/>
      <c r="L137" s="52"/>
    </row>
    <row r="138" spans="1:16" s="1" customFormat="1" x14ac:dyDescent="0.2">
      <c r="A138" s="226" t="s">
        <v>268</v>
      </c>
      <c r="B138" s="53"/>
      <c r="C138" s="53"/>
      <c r="D138" s="53" t="s">
        <v>245</v>
      </c>
      <c r="E138" s="237">
        <v>1</v>
      </c>
      <c r="F138" s="54"/>
      <c r="G138" s="54">
        <v>25111</v>
      </c>
      <c r="H138" s="54"/>
      <c r="I138" s="54">
        <v>12555</v>
      </c>
      <c r="J138" s="226"/>
      <c r="K138" s="53"/>
      <c r="L138" s="52"/>
    </row>
    <row r="139" spans="1:16" s="282" customFormat="1" ht="14.25" x14ac:dyDescent="0.2">
      <c r="A139" s="295" t="s">
        <v>246</v>
      </c>
      <c r="B139" s="296"/>
      <c r="C139" s="296"/>
      <c r="D139" s="297"/>
      <c r="E139" s="234">
        <f>E136+E137+E138</f>
        <v>65</v>
      </c>
      <c r="F139" s="67"/>
      <c r="G139" s="235">
        <f t="shared" ref="G139:I139" si="1">G136+G137+G138</f>
        <v>106606</v>
      </c>
      <c r="H139" s="235">
        <f t="shared" si="1"/>
        <v>0</v>
      </c>
      <c r="I139" s="235">
        <f t="shared" si="1"/>
        <v>53306</v>
      </c>
      <c r="J139" s="236"/>
      <c r="K139" s="56"/>
      <c r="L139" s="281"/>
    </row>
    <row r="140" spans="1:16" s="1" customFormat="1" hidden="1" x14ac:dyDescent="0.2">
      <c r="A140" s="53" t="s">
        <v>247</v>
      </c>
      <c r="B140" s="53"/>
      <c r="C140" s="53"/>
      <c r="D140" s="53" t="s">
        <v>248</v>
      </c>
      <c r="E140" s="55"/>
      <c r="F140" s="54"/>
      <c r="G140" s="54"/>
      <c r="H140" s="54"/>
      <c r="I140" s="54">
        <v>0</v>
      </c>
      <c r="J140" s="53"/>
      <c r="K140" s="53"/>
      <c r="L140" s="52"/>
    </row>
    <row r="141" spans="1:16" s="282" customFormat="1" ht="14.25" hidden="1" x14ac:dyDescent="0.2">
      <c r="A141" s="295" t="s">
        <v>249</v>
      </c>
      <c r="B141" s="296"/>
      <c r="C141" s="296"/>
      <c r="D141" s="297"/>
      <c r="E141" s="234">
        <f>E140</f>
        <v>0</v>
      </c>
      <c r="F141" s="67"/>
      <c r="G141" s="235">
        <f>G140</f>
        <v>0</v>
      </c>
      <c r="H141" s="235">
        <f t="shared" ref="H141" si="2">H138+H139+H140</f>
        <v>0</v>
      </c>
      <c r="I141" s="235">
        <f>I140</f>
        <v>0</v>
      </c>
      <c r="J141" s="236"/>
      <c r="K141" s="56"/>
      <c r="L141" s="281"/>
    </row>
    <row r="142" spans="1:16" s="1" customFormat="1" x14ac:dyDescent="0.2">
      <c r="A142" s="226" t="s">
        <v>269</v>
      </c>
      <c r="B142" s="61"/>
      <c r="C142" s="59"/>
      <c r="D142" s="53" t="s">
        <v>251</v>
      </c>
      <c r="E142" s="55">
        <v>4.944</v>
      </c>
      <c r="F142" s="54"/>
      <c r="G142" s="65">
        <v>28810.080000000002</v>
      </c>
      <c r="H142" s="65"/>
      <c r="I142" s="65"/>
      <c r="J142" s="226"/>
      <c r="K142" s="63"/>
      <c r="L142" s="58"/>
      <c r="M142" s="19"/>
      <c r="N142" s="19"/>
      <c r="O142" s="19"/>
      <c r="P142" s="19"/>
    </row>
    <row r="143" spans="1:16" s="1" customFormat="1" hidden="1" x14ac:dyDescent="0.2">
      <c r="A143" s="226" t="s">
        <v>250</v>
      </c>
      <c r="B143" s="61"/>
      <c r="C143" s="59"/>
      <c r="D143" s="53" t="s">
        <v>252</v>
      </c>
      <c r="E143" s="55"/>
      <c r="F143" s="54"/>
      <c r="G143" s="65"/>
      <c r="H143" s="62"/>
      <c r="I143" s="62"/>
      <c r="J143" s="226"/>
      <c r="K143" s="53"/>
      <c r="L143" s="58"/>
      <c r="M143" s="19"/>
      <c r="N143" s="19"/>
      <c r="O143" s="19"/>
      <c r="P143" s="19"/>
    </row>
    <row r="144" spans="1:16" s="1" customFormat="1" x14ac:dyDescent="0.2">
      <c r="A144" s="226" t="s">
        <v>269</v>
      </c>
      <c r="B144" s="61"/>
      <c r="C144" s="59"/>
      <c r="D144" s="53" t="s">
        <v>253</v>
      </c>
      <c r="E144" s="55">
        <v>28</v>
      </c>
      <c r="F144" s="54"/>
      <c r="G144" s="65">
        <v>7758.37</v>
      </c>
      <c r="H144" s="60"/>
      <c r="I144" s="60"/>
      <c r="J144" s="226"/>
      <c r="K144" s="53"/>
      <c r="L144" s="58"/>
      <c r="M144" s="19"/>
      <c r="N144" s="19"/>
      <c r="O144" s="19"/>
      <c r="P144" s="19"/>
    </row>
    <row r="145" spans="1:12" s="282" customFormat="1" ht="14.25" x14ac:dyDescent="0.2">
      <c r="A145" s="295" t="s">
        <v>254</v>
      </c>
      <c r="B145" s="296"/>
      <c r="C145" s="296"/>
      <c r="D145" s="297"/>
      <c r="E145" s="238">
        <f>E142+E143+E144</f>
        <v>32.944000000000003</v>
      </c>
      <c r="F145" s="67"/>
      <c r="G145" s="235">
        <f>G142+G143+G144</f>
        <v>36568.450000000004</v>
      </c>
      <c r="H145" s="235">
        <f t="shared" ref="H145" si="3">H142+H143+H144</f>
        <v>0</v>
      </c>
      <c r="I145" s="235"/>
      <c r="J145" s="236"/>
      <c r="K145" s="56"/>
      <c r="L145" s="281"/>
    </row>
    <row r="146" spans="1:12" s="1" customFormat="1" hidden="1" x14ac:dyDescent="0.2">
      <c r="A146" s="226" t="s">
        <v>255</v>
      </c>
      <c r="B146" s="53"/>
      <c r="C146" s="53"/>
      <c r="D146" s="53" t="s">
        <v>256</v>
      </c>
      <c r="E146" s="55"/>
      <c r="F146" s="54"/>
      <c r="G146" s="54"/>
      <c r="H146" s="54"/>
      <c r="I146" s="54"/>
      <c r="J146" s="53"/>
      <c r="K146" s="53"/>
      <c r="L146" s="52"/>
    </row>
    <row r="147" spans="1:12" s="1" customFormat="1" hidden="1" x14ac:dyDescent="0.2">
      <c r="A147" s="226" t="s">
        <v>255</v>
      </c>
      <c r="B147" s="53"/>
      <c r="C147" s="53"/>
      <c r="D147" s="53" t="s">
        <v>257</v>
      </c>
      <c r="E147" s="55"/>
      <c r="F147" s="54"/>
      <c r="G147" s="54"/>
      <c r="H147" s="54"/>
      <c r="I147" s="54"/>
      <c r="J147" s="53"/>
      <c r="K147" s="53"/>
      <c r="L147" s="52"/>
    </row>
    <row r="148" spans="1:12" s="1" customFormat="1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2" s="282" customFormat="1" ht="14.25" hidden="1" x14ac:dyDescent="0.2">
      <c r="A149" s="295" t="s">
        <v>258</v>
      </c>
      <c r="B149" s="296"/>
      <c r="C149" s="296"/>
      <c r="D149" s="297"/>
      <c r="E149" s="239">
        <f>E146+E147+E148</f>
        <v>0</v>
      </c>
      <c r="F149" s="67"/>
      <c r="G149" s="235">
        <f>G146+G147</f>
        <v>0</v>
      </c>
      <c r="H149" s="235">
        <f t="shared" ref="H149" si="4">H146+H147+H148</f>
        <v>0</v>
      </c>
      <c r="I149" s="235"/>
      <c r="J149" s="236"/>
      <c r="K149" s="56"/>
      <c r="L149" s="281"/>
    </row>
    <row r="150" spans="1:12" s="1" customFormat="1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53"/>
      <c r="L150" s="52"/>
    </row>
    <row r="151" spans="1:12" s="1" customFormat="1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2" s="1" customFormat="1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2" s="1" customFormat="1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2" s="1" customFormat="1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2" s="1" customFormat="1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2" s="1" customFormat="1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2" s="1" customFormat="1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2" s="1" customFormat="1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2" s="1" customFormat="1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2" s="1" customFormat="1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s="1" customFormat="1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s="1" customFormat="1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s="1" customFormat="1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s="1" customFormat="1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s="1" customFormat="1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s="1" customFormat="1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s="1" customFormat="1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s="1" customFormat="1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s="1" customFormat="1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s="1" customFormat="1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s="1" customFormat="1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s="1" customFormat="1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s="1" customFormat="1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s="1" customFormat="1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s="1" customFormat="1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s="1" customFormat="1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s="1" customFormat="1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s="1" customFormat="1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s="1" customFormat="1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s="1" customFormat="1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s="1" customFormat="1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s="1" customFormat="1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s="1" customFormat="1" ht="14.25" hidden="1" x14ac:dyDescent="0.2">
      <c r="A183" s="56"/>
      <c r="B183" s="56"/>
      <c r="C183" s="56"/>
      <c r="D183" s="56"/>
      <c r="E183" s="57"/>
      <c r="F183" s="50"/>
      <c r="G183" s="50"/>
      <c r="H183" s="50"/>
      <c r="I183" s="50"/>
      <c r="J183" s="56"/>
      <c r="K183" s="56"/>
      <c r="L183" s="52"/>
    </row>
    <row r="184" spans="1:12" s="1" customFormat="1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s="1" customFormat="1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s="1" customFormat="1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s="1" customFormat="1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s="1" customFormat="1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s="1" customFormat="1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s="1" customFormat="1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s="1" customFormat="1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s="1" customFormat="1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s="1" customFormat="1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s="1" customFormat="1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s="1" customFormat="1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s="1" customFormat="1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s="1" customFormat="1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s="1" customFormat="1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s="1" customFormat="1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s="1" customFormat="1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s="1" customFormat="1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s="1" customFormat="1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s="1" customFormat="1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s="1" customFormat="1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s="1" customFormat="1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s="1" customFormat="1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s="1" customFormat="1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s="1" customFormat="1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s="1" customFormat="1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s="1" customFormat="1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s="1" customFormat="1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s="1" customFormat="1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s="1" customFormat="1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s="1" customFormat="1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s="1" customFormat="1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s="1" customFormat="1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s="1" customFormat="1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s="1" customFormat="1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s="1" customFormat="1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s="1" customFormat="1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s="1" customFormat="1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s="1" customFormat="1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s="1" customFormat="1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s="1" customFormat="1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s="1" customFormat="1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s="1" customFormat="1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s="1" customFormat="1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s="1" customFormat="1" ht="14.25" hidden="1" x14ac:dyDescent="0.2">
      <c r="A228" s="56"/>
      <c r="B228" s="56"/>
      <c r="C228" s="56"/>
      <c r="D228" s="56"/>
      <c r="E228" s="57"/>
      <c r="F228" s="50"/>
      <c r="G228" s="50"/>
      <c r="H228" s="50"/>
      <c r="I228" s="50"/>
      <c r="J228" s="56"/>
      <c r="K228" s="56"/>
      <c r="L228" s="52"/>
    </row>
    <row r="229" spans="1:12" s="1" customFormat="1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s="1" customFormat="1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s="1" customFormat="1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s="1" customFormat="1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s="1" customFormat="1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53"/>
      <c r="L233" s="52"/>
    </row>
    <row r="234" spans="1:12" s="1" customFormat="1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53"/>
      <c r="L234" s="52"/>
    </row>
    <row r="235" spans="1:12" s="1" customFormat="1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53"/>
      <c r="L235" s="52"/>
    </row>
    <row r="236" spans="1:12" s="1" customFormat="1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53"/>
      <c r="L236" s="52"/>
    </row>
    <row r="237" spans="1:12" s="1" customFormat="1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53"/>
      <c r="L237" s="52"/>
    </row>
    <row r="238" spans="1:12" s="1" customFormat="1" hidden="1" x14ac:dyDescent="0.2">
      <c r="A238" s="53"/>
      <c r="B238" s="53"/>
      <c r="C238" s="53"/>
      <c r="D238" s="53"/>
      <c r="E238" s="55"/>
      <c r="F238" s="54"/>
      <c r="G238" s="54"/>
      <c r="H238" s="54"/>
      <c r="I238" s="54"/>
      <c r="J238" s="53"/>
      <c r="K238" s="53"/>
      <c r="L238" s="52"/>
    </row>
    <row r="239" spans="1:12" s="1" customFormat="1" hidden="1" x14ac:dyDescent="0.2">
      <c r="A239" s="53"/>
      <c r="B239" s="53"/>
      <c r="C239" s="53"/>
      <c r="D239" s="53"/>
      <c r="E239" s="55"/>
      <c r="F239" s="54"/>
      <c r="G239" s="54"/>
      <c r="H239" s="54"/>
      <c r="I239" s="54"/>
      <c r="J239" s="53"/>
      <c r="K239" s="53"/>
      <c r="L239" s="52"/>
    </row>
    <row r="240" spans="1:12" s="1" customFormat="1" hidden="1" x14ac:dyDescent="0.2">
      <c r="A240" s="53"/>
      <c r="B240" s="53"/>
      <c r="C240" s="53"/>
      <c r="D240" s="53"/>
      <c r="E240" s="55"/>
      <c r="F240" s="54"/>
      <c r="G240" s="54"/>
      <c r="H240" s="54"/>
      <c r="I240" s="54"/>
      <c r="J240" s="53"/>
      <c r="K240" s="53"/>
      <c r="L240" s="52"/>
    </row>
    <row r="241" spans="1:12" s="1" customFormat="1" hidden="1" x14ac:dyDescent="0.2">
      <c r="A241" s="53"/>
      <c r="B241" s="53"/>
      <c r="C241" s="53"/>
      <c r="D241" s="53"/>
      <c r="E241" s="55"/>
      <c r="F241" s="54"/>
      <c r="G241" s="54"/>
      <c r="H241" s="54"/>
      <c r="I241" s="54"/>
      <c r="J241" s="53"/>
      <c r="K241" s="53"/>
      <c r="L241" s="52"/>
    </row>
    <row r="242" spans="1:12" s="1" customFormat="1" hidden="1" x14ac:dyDescent="0.2">
      <c r="A242" s="53"/>
      <c r="B242" s="53"/>
      <c r="C242" s="53"/>
      <c r="D242" s="53"/>
      <c r="E242" s="55"/>
      <c r="F242" s="54"/>
      <c r="G242" s="54"/>
      <c r="H242" s="54"/>
      <c r="I242" s="54"/>
      <c r="J242" s="53"/>
      <c r="K242" s="53"/>
      <c r="L242" s="52"/>
    </row>
    <row r="243" spans="1:12" s="1" customFormat="1" hidden="1" x14ac:dyDescent="0.2">
      <c r="A243" s="53"/>
      <c r="B243" s="53"/>
      <c r="C243" s="53"/>
      <c r="D243" s="53"/>
      <c r="E243" s="55"/>
      <c r="F243" s="54"/>
      <c r="G243" s="54"/>
      <c r="H243" s="54"/>
      <c r="I243" s="54"/>
      <c r="J243" s="53"/>
      <c r="K243" s="53"/>
      <c r="L243" s="52"/>
    </row>
    <row r="244" spans="1:12" s="1" customFormat="1" hidden="1" x14ac:dyDescent="0.2">
      <c r="A244" s="53"/>
      <c r="B244" s="53"/>
      <c r="C244" s="53"/>
      <c r="D244" s="53"/>
      <c r="E244" s="55"/>
      <c r="F244" s="54"/>
      <c r="G244" s="54"/>
      <c r="H244" s="54"/>
      <c r="I244" s="54"/>
      <c r="J244" s="53"/>
      <c r="K244" s="53"/>
      <c r="L244" s="52"/>
    </row>
    <row r="245" spans="1:12" s="1" customFormat="1" hidden="1" x14ac:dyDescent="0.2">
      <c r="A245" s="53"/>
      <c r="B245" s="53"/>
      <c r="C245" s="53"/>
      <c r="D245" s="53"/>
      <c r="E245" s="55"/>
      <c r="F245" s="54"/>
      <c r="G245" s="54"/>
      <c r="H245" s="54"/>
      <c r="I245" s="54"/>
      <c r="J245" s="53"/>
      <c r="K245" s="53"/>
      <c r="L245" s="52"/>
    </row>
    <row r="246" spans="1:12" s="1" customFormat="1" hidden="1" x14ac:dyDescent="0.2">
      <c r="A246" s="53"/>
      <c r="B246" s="53"/>
      <c r="C246" s="53"/>
      <c r="D246" s="53"/>
      <c r="E246" s="55"/>
      <c r="F246" s="54"/>
      <c r="G246" s="54"/>
      <c r="H246" s="54"/>
      <c r="I246" s="54"/>
      <c r="J246" s="53"/>
      <c r="K246" s="53"/>
      <c r="L246" s="52"/>
    </row>
    <row r="247" spans="1:12" s="1" customFormat="1" hidden="1" x14ac:dyDescent="0.2">
      <c r="A247" s="53"/>
      <c r="B247" s="53"/>
      <c r="C247" s="53"/>
      <c r="D247" s="53"/>
      <c r="E247" s="55"/>
      <c r="F247" s="54"/>
      <c r="G247" s="54"/>
      <c r="H247" s="54"/>
      <c r="I247" s="54"/>
      <c r="J247" s="53"/>
      <c r="K247" s="53"/>
      <c r="L247" s="52"/>
    </row>
    <row r="248" spans="1:12" s="1" customFormat="1" hidden="1" x14ac:dyDescent="0.2">
      <c r="A248" s="53"/>
      <c r="B248" s="53"/>
      <c r="C248" s="53"/>
      <c r="D248" s="53"/>
      <c r="E248" s="55"/>
      <c r="F248" s="54"/>
      <c r="G248" s="54"/>
      <c r="H248" s="54"/>
      <c r="I248" s="54"/>
      <c r="J248" s="53"/>
      <c r="K248" s="53"/>
      <c r="L248" s="52"/>
    </row>
    <row r="249" spans="1:12" s="1" customFormat="1" hidden="1" x14ac:dyDescent="0.2">
      <c r="A249" s="53"/>
      <c r="B249" s="53"/>
      <c r="C249" s="53"/>
      <c r="D249" s="53"/>
      <c r="E249" s="55"/>
      <c r="F249" s="54"/>
      <c r="G249" s="54"/>
      <c r="H249" s="54"/>
      <c r="I249" s="54"/>
      <c r="J249" s="53"/>
      <c r="K249" s="53"/>
      <c r="L249" s="52"/>
    </row>
    <row r="250" spans="1:12" s="1" customFormat="1" hidden="1" x14ac:dyDescent="0.2">
      <c r="A250" s="53"/>
      <c r="B250" s="53"/>
      <c r="C250" s="53"/>
      <c r="D250" s="53"/>
      <c r="E250" s="55"/>
      <c r="F250" s="54"/>
      <c r="G250" s="54"/>
      <c r="H250" s="54"/>
      <c r="I250" s="54"/>
      <c r="J250" s="53"/>
      <c r="K250" s="53"/>
      <c r="L250" s="52"/>
    </row>
    <row r="251" spans="1:12" s="1" customFormat="1" hidden="1" x14ac:dyDescent="0.2">
      <c r="A251" s="53"/>
      <c r="B251" s="53"/>
      <c r="C251" s="53"/>
      <c r="D251" s="53"/>
      <c r="E251" s="55"/>
      <c r="F251" s="54"/>
      <c r="G251" s="54"/>
      <c r="H251" s="54"/>
      <c r="I251" s="54"/>
      <c r="J251" s="53"/>
      <c r="K251" s="53"/>
      <c r="L251" s="52"/>
    </row>
    <row r="252" spans="1:12" s="1" customFormat="1" hidden="1" x14ac:dyDescent="0.2">
      <c r="A252" s="53"/>
      <c r="B252" s="53"/>
      <c r="C252" s="53"/>
      <c r="D252" s="53"/>
      <c r="E252" s="55"/>
      <c r="F252" s="54"/>
      <c r="G252" s="54"/>
      <c r="H252" s="54"/>
      <c r="I252" s="54"/>
      <c r="J252" s="53"/>
      <c r="K252" s="53"/>
      <c r="L252" s="52"/>
    </row>
    <row r="253" spans="1:12" s="1" customFormat="1" hidden="1" x14ac:dyDescent="0.2">
      <c r="A253" s="53"/>
      <c r="B253" s="53"/>
      <c r="C253" s="53"/>
      <c r="D253" s="53"/>
      <c r="E253" s="55"/>
      <c r="F253" s="54"/>
      <c r="G253" s="54"/>
      <c r="H253" s="54"/>
      <c r="I253" s="54"/>
      <c r="J253" s="53"/>
      <c r="K253" s="53"/>
      <c r="L253" s="52"/>
    </row>
    <row r="254" spans="1:12" s="1" customFormat="1" hidden="1" x14ac:dyDescent="0.2">
      <c r="A254" s="53"/>
      <c r="B254" s="53"/>
      <c r="C254" s="53"/>
      <c r="D254" s="53"/>
      <c r="E254" s="55"/>
      <c r="F254" s="54"/>
      <c r="G254" s="54"/>
      <c r="H254" s="54"/>
      <c r="I254" s="54"/>
      <c r="J254" s="53"/>
      <c r="K254" s="53"/>
      <c r="L254" s="52"/>
    </row>
    <row r="255" spans="1:12" s="1" customFormat="1" hidden="1" x14ac:dyDescent="0.2">
      <c r="A255" s="53"/>
      <c r="B255" s="53"/>
      <c r="C255" s="53"/>
      <c r="D255" s="53"/>
      <c r="E255" s="55"/>
      <c r="F255" s="54"/>
      <c r="G255" s="54"/>
      <c r="H255" s="54"/>
      <c r="I255" s="54"/>
      <c r="J255" s="53"/>
      <c r="K255" s="53"/>
      <c r="L255" s="52"/>
    </row>
    <row r="256" spans="1:12" s="1" customFormat="1" hidden="1" x14ac:dyDescent="0.2">
      <c r="A256" s="53"/>
      <c r="B256" s="53"/>
      <c r="C256" s="53"/>
      <c r="D256" s="53"/>
      <c r="E256" s="55"/>
      <c r="F256" s="54"/>
      <c r="G256" s="54"/>
      <c r="H256" s="54"/>
      <c r="I256" s="54"/>
      <c r="J256" s="53"/>
      <c r="K256" s="53"/>
      <c r="L256" s="52"/>
    </row>
    <row r="257" spans="1:12" s="1" customFormat="1" hidden="1" x14ac:dyDescent="0.2">
      <c r="A257" s="53"/>
      <c r="B257" s="53"/>
      <c r="C257" s="53"/>
      <c r="D257" s="53"/>
      <c r="E257" s="55"/>
      <c r="F257" s="54"/>
      <c r="G257" s="54"/>
      <c r="H257" s="54"/>
      <c r="I257" s="54"/>
      <c r="J257" s="53"/>
      <c r="K257" s="53"/>
      <c r="L257" s="52"/>
    </row>
    <row r="258" spans="1:12" s="1" customFormat="1" hidden="1" x14ac:dyDescent="0.2">
      <c r="A258" s="53"/>
      <c r="B258" s="53"/>
      <c r="C258" s="53"/>
      <c r="D258" s="53"/>
      <c r="E258" s="55"/>
      <c r="F258" s="54"/>
      <c r="G258" s="54"/>
      <c r="H258" s="54"/>
      <c r="I258" s="54"/>
      <c r="J258" s="53"/>
      <c r="K258" s="53"/>
      <c r="L258" s="52"/>
    </row>
    <row r="259" spans="1:12" s="1" customFormat="1" hidden="1" x14ac:dyDescent="0.2">
      <c r="A259" s="53"/>
      <c r="B259" s="53"/>
      <c r="C259" s="53"/>
      <c r="D259" s="53"/>
      <c r="E259" s="55"/>
      <c r="F259" s="54"/>
      <c r="G259" s="54"/>
      <c r="H259" s="54"/>
      <c r="I259" s="54"/>
      <c r="J259" s="53"/>
      <c r="K259" s="53"/>
      <c r="L259" s="52"/>
    </row>
    <row r="260" spans="1:12" s="1" customFormat="1" hidden="1" x14ac:dyDescent="0.2">
      <c r="A260" s="53"/>
      <c r="B260" s="53"/>
      <c r="C260" s="53"/>
      <c r="D260" s="53"/>
      <c r="E260" s="55"/>
      <c r="F260" s="54"/>
      <c r="G260" s="54"/>
      <c r="H260" s="54"/>
      <c r="I260" s="54"/>
      <c r="J260" s="53"/>
      <c r="K260" s="53"/>
      <c r="L260" s="52"/>
    </row>
    <row r="261" spans="1:12" s="1" customFormat="1" hidden="1" x14ac:dyDescent="0.2">
      <c r="A261" s="53"/>
      <c r="B261" s="53"/>
      <c r="C261" s="53"/>
      <c r="D261" s="53"/>
      <c r="E261" s="55"/>
      <c r="F261" s="54"/>
      <c r="G261" s="54"/>
      <c r="H261" s="54"/>
      <c r="I261" s="54"/>
      <c r="J261" s="53"/>
      <c r="K261" s="53"/>
      <c r="L261" s="52"/>
    </row>
    <row r="262" spans="1:12" s="1" customFormat="1" hidden="1" x14ac:dyDescent="0.2">
      <c r="A262" s="53"/>
      <c r="B262" s="53"/>
      <c r="C262" s="53"/>
      <c r="D262" s="53"/>
      <c r="E262" s="55"/>
      <c r="F262" s="54"/>
      <c r="G262" s="54"/>
      <c r="H262" s="54"/>
      <c r="I262" s="54"/>
      <c r="J262" s="53"/>
      <c r="K262" s="53"/>
      <c r="L262" s="52"/>
    </row>
    <row r="263" spans="1:12" s="1" customFormat="1" hidden="1" x14ac:dyDescent="0.2">
      <c r="A263" s="53"/>
      <c r="B263" s="53"/>
      <c r="C263" s="53"/>
      <c r="D263" s="53"/>
      <c r="E263" s="55"/>
      <c r="F263" s="54"/>
      <c r="G263" s="54"/>
      <c r="H263" s="54"/>
      <c r="I263" s="54"/>
      <c r="J263" s="53"/>
      <c r="K263" s="53"/>
      <c r="L263" s="52"/>
    </row>
    <row r="264" spans="1:12" s="1" customFormat="1" hidden="1" x14ac:dyDescent="0.2">
      <c r="A264" s="53"/>
      <c r="B264" s="53"/>
      <c r="C264" s="53"/>
      <c r="D264" s="53"/>
      <c r="E264" s="55"/>
      <c r="F264" s="54"/>
      <c r="G264" s="54"/>
      <c r="H264" s="54"/>
      <c r="I264" s="54"/>
      <c r="J264" s="53"/>
      <c r="K264" s="53"/>
      <c r="L264" s="52"/>
    </row>
    <row r="265" spans="1:12" s="1" customFormat="1" hidden="1" x14ac:dyDescent="0.2">
      <c r="A265" s="53"/>
      <c r="B265" s="53"/>
      <c r="C265" s="53"/>
      <c r="D265" s="53"/>
      <c r="E265" s="55"/>
      <c r="F265" s="54"/>
      <c r="G265" s="54"/>
      <c r="H265" s="54"/>
      <c r="I265" s="54"/>
      <c r="J265" s="53"/>
      <c r="K265" s="53"/>
      <c r="L265" s="52"/>
    </row>
    <row r="266" spans="1:12" s="1" customFormat="1" hidden="1" x14ac:dyDescent="0.2">
      <c r="A266" s="53"/>
      <c r="B266" s="53"/>
      <c r="C266" s="53"/>
      <c r="D266" s="53"/>
      <c r="E266" s="55"/>
      <c r="F266" s="54"/>
      <c r="G266" s="54"/>
      <c r="H266" s="54"/>
      <c r="I266" s="54"/>
      <c r="J266" s="53"/>
      <c r="K266" s="53"/>
      <c r="L266" s="52"/>
    </row>
    <row r="267" spans="1:12" s="1" customFormat="1" hidden="1" x14ac:dyDescent="0.2">
      <c r="A267" s="53"/>
      <c r="B267" s="53"/>
      <c r="C267" s="53"/>
      <c r="D267" s="53"/>
      <c r="E267" s="55"/>
      <c r="F267" s="54"/>
      <c r="G267" s="54"/>
      <c r="H267" s="54"/>
      <c r="I267" s="54"/>
      <c r="J267" s="53"/>
      <c r="K267" s="53"/>
      <c r="L267" s="52"/>
    </row>
    <row r="268" spans="1:12" s="1" customFormat="1" hidden="1" x14ac:dyDescent="0.2">
      <c r="A268" s="53"/>
      <c r="B268" s="53"/>
      <c r="C268" s="53"/>
      <c r="D268" s="53"/>
      <c r="E268" s="55"/>
      <c r="F268" s="54"/>
      <c r="G268" s="54"/>
      <c r="H268" s="54"/>
      <c r="I268" s="54"/>
      <c r="J268" s="53"/>
      <c r="K268" s="53"/>
      <c r="L268" s="52"/>
    </row>
    <row r="269" spans="1:12" s="1" customFormat="1" hidden="1" x14ac:dyDescent="0.2">
      <c r="A269" s="53"/>
      <c r="B269" s="53"/>
      <c r="C269" s="53"/>
      <c r="D269" s="53"/>
      <c r="E269" s="55"/>
      <c r="F269" s="54"/>
      <c r="G269" s="54"/>
      <c r="H269" s="54"/>
      <c r="I269" s="54"/>
      <c r="J269" s="53"/>
      <c r="K269" s="53"/>
      <c r="L269" s="52"/>
    </row>
    <row r="270" spans="1:12" s="1" customFormat="1" hidden="1" x14ac:dyDescent="0.2">
      <c r="A270" s="53"/>
      <c r="B270" s="53"/>
      <c r="C270" s="53"/>
      <c r="D270" s="53"/>
      <c r="E270" s="55"/>
      <c r="F270" s="54"/>
      <c r="G270" s="54"/>
      <c r="H270" s="54"/>
      <c r="I270" s="54"/>
      <c r="J270" s="53"/>
      <c r="K270" s="53"/>
      <c r="L270" s="52"/>
    </row>
    <row r="271" spans="1:12" s="1" customFormat="1" hidden="1" x14ac:dyDescent="0.2">
      <c r="A271" s="53"/>
      <c r="B271" s="53"/>
      <c r="C271" s="53"/>
      <c r="D271" s="53"/>
      <c r="E271" s="55"/>
      <c r="F271" s="54"/>
      <c r="G271" s="54"/>
      <c r="H271" s="54"/>
      <c r="I271" s="54"/>
      <c r="J271" s="53"/>
      <c r="K271" s="53"/>
      <c r="L271" s="52"/>
    </row>
    <row r="272" spans="1:12" s="1" customFormat="1" hidden="1" x14ac:dyDescent="0.2">
      <c r="A272" s="53"/>
      <c r="B272" s="53"/>
      <c r="C272" s="53"/>
      <c r="D272" s="53"/>
      <c r="E272" s="55"/>
      <c r="F272" s="54"/>
      <c r="G272" s="54"/>
      <c r="H272" s="54"/>
      <c r="I272" s="54"/>
      <c r="J272" s="53"/>
      <c r="K272" s="53"/>
      <c r="L272" s="52"/>
    </row>
    <row r="273" spans="1:12" s="1" customFormat="1" hidden="1" x14ac:dyDescent="0.2">
      <c r="A273" s="53"/>
      <c r="B273" s="53"/>
      <c r="C273" s="53"/>
      <c r="D273" s="53"/>
      <c r="E273" s="55"/>
      <c r="F273" s="54"/>
      <c r="G273" s="54"/>
      <c r="H273" s="54"/>
      <c r="I273" s="54"/>
      <c r="J273" s="53"/>
      <c r="K273" s="53"/>
      <c r="L273" s="52"/>
    </row>
    <row r="274" spans="1:12" s="1" customFormat="1" hidden="1" x14ac:dyDescent="0.2">
      <c r="A274" s="53"/>
      <c r="B274" s="53"/>
      <c r="C274" s="53"/>
      <c r="D274" s="53"/>
      <c r="E274" s="55"/>
      <c r="F274" s="54"/>
      <c r="G274" s="54"/>
      <c r="H274" s="54"/>
      <c r="I274" s="54"/>
      <c r="J274" s="53"/>
      <c r="K274" s="53"/>
      <c r="L274" s="52"/>
    </row>
    <row r="275" spans="1:12" s="1" customFormat="1" hidden="1" x14ac:dyDescent="0.2">
      <c r="A275" s="53"/>
      <c r="B275" s="53"/>
      <c r="C275" s="53"/>
      <c r="D275" s="53"/>
      <c r="E275" s="55"/>
      <c r="F275" s="54"/>
      <c r="G275" s="54"/>
      <c r="H275" s="54"/>
      <c r="I275" s="54"/>
      <c r="J275" s="53"/>
      <c r="K275" s="53"/>
      <c r="L275" s="52"/>
    </row>
    <row r="276" spans="1:12" s="1" customFormat="1" hidden="1" x14ac:dyDescent="0.2">
      <c r="A276" s="53"/>
      <c r="B276" s="53"/>
      <c r="C276" s="53"/>
      <c r="D276" s="53"/>
      <c r="E276" s="55"/>
      <c r="F276" s="54"/>
      <c r="G276" s="54"/>
      <c r="H276" s="54"/>
      <c r="I276" s="54"/>
      <c r="J276" s="53"/>
      <c r="K276" s="53"/>
      <c r="L276" s="52"/>
    </row>
    <row r="277" spans="1:12" s="1" customFormat="1" hidden="1" x14ac:dyDescent="0.2">
      <c r="A277" s="53"/>
      <c r="B277" s="53"/>
      <c r="C277" s="53"/>
      <c r="D277" s="53"/>
      <c r="E277" s="55"/>
      <c r="F277" s="54"/>
      <c r="G277" s="54"/>
      <c r="H277" s="54"/>
      <c r="I277" s="54"/>
      <c r="J277" s="53"/>
      <c r="K277" s="53"/>
      <c r="L277" s="52"/>
    </row>
    <row r="278" spans="1:12" s="1" customFormat="1" hidden="1" x14ac:dyDescent="0.2">
      <c r="A278" s="53"/>
      <c r="B278" s="53"/>
      <c r="C278" s="53"/>
      <c r="D278" s="53"/>
      <c r="E278" s="55"/>
      <c r="F278" s="54"/>
      <c r="G278" s="54"/>
      <c r="H278" s="54"/>
      <c r="I278" s="54"/>
      <c r="J278" s="53"/>
      <c r="K278" s="53"/>
      <c r="L278" s="52"/>
    </row>
    <row r="279" spans="1:12" s="1" customFormat="1" hidden="1" x14ac:dyDescent="0.2">
      <c r="A279" s="53"/>
      <c r="B279" s="53"/>
      <c r="C279" s="53"/>
      <c r="D279" s="53"/>
      <c r="E279" s="55"/>
      <c r="F279" s="54"/>
      <c r="G279" s="54"/>
      <c r="H279" s="54"/>
      <c r="I279" s="54"/>
      <c r="J279" s="53"/>
      <c r="K279" s="53"/>
      <c r="L279" s="52"/>
    </row>
    <row r="280" spans="1:12" s="1" customFormat="1" hidden="1" x14ac:dyDescent="0.2">
      <c r="A280" s="53"/>
      <c r="B280" s="53"/>
      <c r="C280" s="53"/>
      <c r="D280" s="53"/>
      <c r="E280" s="55"/>
      <c r="F280" s="54"/>
      <c r="G280" s="54"/>
      <c r="H280" s="54"/>
      <c r="I280" s="54"/>
      <c r="J280" s="53"/>
      <c r="K280" s="53"/>
      <c r="L280" s="52"/>
    </row>
    <row r="281" spans="1:12" s="1" customFormat="1" hidden="1" x14ac:dyDescent="0.2">
      <c r="A281" s="53"/>
      <c r="B281" s="53"/>
      <c r="C281" s="53"/>
      <c r="D281" s="53"/>
      <c r="E281" s="55"/>
      <c r="F281" s="54"/>
      <c r="G281" s="54"/>
      <c r="H281" s="54"/>
      <c r="I281" s="54"/>
      <c r="J281" s="53"/>
      <c r="K281" s="53"/>
      <c r="L281" s="52"/>
    </row>
    <row r="282" spans="1:12" s="1" customFormat="1" hidden="1" x14ac:dyDescent="0.2">
      <c r="A282" s="53"/>
      <c r="B282" s="53"/>
      <c r="C282" s="53"/>
      <c r="D282" s="53"/>
      <c r="E282" s="55"/>
      <c r="F282" s="54"/>
      <c r="G282" s="54"/>
      <c r="H282" s="54"/>
      <c r="I282" s="54"/>
      <c r="J282" s="53"/>
      <c r="K282" s="53"/>
      <c r="L282" s="52"/>
    </row>
    <row r="283" spans="1:12" s="1" customFormat="1" hidden="1" x14ac:dyDescent="0.2">
      <c r="A283" s="53"/>
      <c r="B283" s="53"/>
      <c r="C283" s="53"/>
      <c r="D283" s="53"/>
      <c r="E283" s="55"/>
      <c r="F283" s="54"/>
      <c r="G283" s="54"/>
      <c r="H283" s="54"/>
      <c r="I283" s="54"/>
      <c r="J283" s="53"/>
      <c r="K283" s="53"/>
      <c r="L283" s="52"/>
    </row>
    <row r="284" spans="1:12" s="1" customFormat="1" hidden="1" x14ac:dyDescent="0.2">
      <c r="A284" s="53"/>
      <c r="B284" s="53"/>
      <c r="C284" s="53"/>
      <c r="D284" s="53"/>
      <c r="E284" s="55"/>
      <c r="F284" s="54"/>
      <c r="G284" s="54"/>
      <c r="H284" s="54"/>
      <c r="I284" s="54"/>
      <c r="J284" s="53"/>
      <c r="K284" s="53"/>
      <c r="L284" s="52"/>
    </row>
    <row r="285" spans="1:12" s="1" customFormat="1" hidden="1" x14ac:dyDescent="0.2">
      <c r="A285" s="53"/>
      <c r="B285" s="53"/>
      <c r="C285" s="53"/>
      <c r="D285" s="53"/>
      <c r="E285" s="55"/>
      <c r="F285" s="54"/>
      <c r="G285" s="54"/>
      <c r="H285" s="54"/>
      <c r="I285" s="54"/>
      <c r="J285" s="53"/>
      <c r="K285" s="53"/>
      <c r="L285" s="52"/>
    </row>
    <row r="286" spans="1:12" s="1" customFormat="1" hidden="1" x14ac:dyDescent="0.2">
      <c r="A286" s="53"/>
      <c r="B286" s="53"/>
      <c r="C286" s="53"/>
      <c r="D286" s="53"/>
      <c r="E286" s="55"/>
      <c r="F286" s="54"/>
      <c r="G286" s="54"/>
      <c r="H286" s="54"/>
      <c r="I286" s="54"/>
      <c r="J286" s="53"/>
      <c r="K286" s="53"/>
      <c r="L286" s="52"/>
    </row>
    <row r="287" spans="1:12" s="1" customFormat="1" hidden="1" x14ac:dyDescent="0.2">
      <c r="A287" s="53"/>
      <c r="B287" s="53"/>
      <c r="C287" s="53"/>
      <c r="D287" s="53"/>
      <c r="E287" s="55"/>
      <c r="F287" s="54"/>
      <c r="G287" s="54"/>
      <c r="H287" s="54"/>
      <c r="I287" s="54"/>
      <c r="J287" s="53"/>
      <c r="K287" s="53"/>
      <c r="L287" s="52"/>
    </row>
    <row r="288" spans="1:12" s="1" customFormat="1" hidden="1" x14ac:dyDescent="0.2">
      <c r="A288" s="53"/>
      <c r="B288" s="53"/>
      <c r="C288" s="53"/>
      <c r="D288" s="53"/>
      <c r="E288" s="55"/>
      <c r="F288" s="54"/>
      <c r="G288" s="54"/>
      <c r="H288" s="54"/>
      <c r="I288" s="54"/>
      <c r="J288" s="53"/>
      <c r="K288" s="53"/>
      <c r="L288" s="52"/>
    </row>
    <row r="289" spans="1:12" s="1" customFormat="1" hidden="1" x14ac:dyDescent="0.2">
      <c r="A289" s="53"/>
      <c r="B289" s="53"/>
      <c r="C289" s="53"/>
      <c r="D289" s="53"/>
      <c r="E289" s="55"/>
      <c r="F289" s="54"/>
      <c r="G289" s="54"/>
      <c r="H289" s="54"/>
      <c r="I289" s="54"/>
      <c r="J289" s="53"/>
      <c r="K289" s="53"/>
      <c r="L289" s="52"/>
    </row>
    <row r="290" spans="1:12" s="1" customFormat="1" hidden="1" x14ac:dyDescent="0.2">
      <c r="A290" s="53"/>
      <c r="B290" s="53"/>
      <c r="C290" s="53"/>
      <c r="D290" s="53"/>
      <c r="E290" s="55"/>
      <c r="F290" s="54"/>
      <c r="G290" s="54"/>
      <c r="H290" s="54"/>
      <c r="I290" s="54"/>
      <c r="J290" s="53"/>
      <c r="K290" s="53"/>
      <c r="L290" s="52"/>
    </row>
    <row r="291" spans="1:12" s="1" customFormat="1" hidden="1" x14ac:dyDescent="0.2">
      <c r="A291" s="53"/>
      <c r="B291" s="53"/>
      <c r="C291" s="53"/>
      <c r="D291" s="53"/>
      <c r="E291" s="55"/>
      <c r="F291" s="54"/>
      <c r="G291" s="54"/>
      <c r="H291" s="54"/>
      <c r="I291" s="54"/>
      <c r="J291" s="53"/>
      <c r="K291" s="53"/>
      <c r="L291" s="52"/>
    </row>
    <row r="292" spans="1:12" s="1" customFormat="1" hidden="1" x14ac:dyDescent="0.2">
      <c r="A292" s="53"/>
      <c r="B292" s="53"/>
      <c r="C292" s="53"/>
      <c r="D292" s="53"/>
      <c r="E292" s="55"/>
      <c r="F292" s="54"/>
      <c r="G292" s="54"/>
      <c r="H292" s="54"/>
      <c r="I292" s="54"/>
      <c r="J292" s="53"/>
      <c r="K292" s="53"/>
      <c r="L292" s="52"/>
    </row>
    <row r="293" spans="1:12" s="1" customFormat="1" hidden="1" x14ac:dyDescent="0.2">
      <c r="A293" s="53"/>
      <c r="B293" s="53"/>
      <c r="C293" s="53"/>
      <c r="D293" s="53"/>
      <c r="E293" s="55"/>
      <c r="F293" s="54"/>
      <c r="G293" s="54"/>
      <c r="H293" s="54"/>
      <c r="I293" s="54"/>
      <c r="J293" s="53"/>
      <c r="K293" s="53"/>
      <c r="L293" s="52"/>
    </row>
    <row r="294" spans="1:12" s="1" customFormat="1" hidden="1" x14ac:dyDescent="0.2">
      <c r="A294" s="53"/>
      <c r="B294" s="53"/>
      <c r="C294" s="53"/>
      <c r="D294" s="53"/>
      <c r="E294" s="55"/>
      <c r="F294" s="54"/>
      <c r="G294" s="54"/>
      <c r="H294" s="54"/>
      <c r="I294" s="54"/>
      <c r="J294" s="53"/>
      <c r="K294" s="53"/>
      <c r="L294" s="52"/>
    </row>
    <row r="295" spans="1:12" s="1" customFormat="1" hidden="1" x14ac:dyDescent="0.2">
      <c r="A295" s="53"/>
      <c r="B295" s="53"/>
      <c r="C295" s="53"/>
      <c r="D295" s="53"/>
      <c r="E295" s="55"/>
      <c r="F295" s="54"/>
      <c r="G295" s="54"/>
      <c r="H295" s="54"/>
      <c r="I295" s="54"/>
      <c r="J295" s="53"/>
      <c r="K295" s="53"/>
      <c r="L295" s="52"/>
    </row>
    <row r="296" spans="1:12" s="1" customFormat="1" hidden="1" x14ac:dyDescent="0.2">
      <c r="A296" s="53"/>
      <c r="B296" s="53"/>
      <c r="C296" s="53"/>
      <c r="D296" s="53"/>
      <c r="E296" s="55"/>
      <c r="F296" s="54"/>
      <c r="G296" s="54"/>
      <c r="H296" s="54"/>
      <c r="I296" s="54"/>
      <c r="J296" s="53"/>
      <c r="K296" s="53"/>
      <c r="L296" s="52"/>
    </row>
    <row r="297" spans="1:12" s="1" customFormat="1" hidden="1" x14ac:dyDescent="0.2">
      <c r="A297" s="53"/>
      <c r="B297" s="53"/>
      <c r="C297" s="53"/>
      <c r="D297" s="53"/>
      <c r="E297" s="55"/>
      <c r="F297" s="54"/>
      <c r="G297" s="54"/>
      <c r="H297" s="54"/>
      <c r="I297" s="54"/>
      <c r="J297" s="53"/>
      <c r="K297" s="53"/>
      <c r="L297" s="52"/>
    </row>
    <row r="298" spans="1:12" s="1" customFormat="1" hidden="1" x14ac:dyDescent="0.2">
      <c r="A298" s="53"/>
      <c r="B298" s="53"/>
      <c r="C298" s="53"/>
      <c r="D298" s="53"/>
      <c r="E298" s="55"/>
      <c r="F298" s="54"/>
      <c r="G298" s="54"/>
      <c r="H298" s="54"/>
      <c r="I298" s="54"/>
      <c r="J298" s="53"/>
      <c r="K298" s="53"/>
      <c r="L298" s="52"/>
    </row>
    <row r="299" spans="1:12" s="1" customFormat="1" hidden="1" x14ac:dyDescent="0.2">
      <c r="A299" s="53"/>
      <c r="B299" s="53"/>
      <c r="C299" s="53"/>
      <c r="D299" s="53"/>
      <c r="E299" s="55"/>
      <c r="F299" s="54"/>
      <c r="G299" s="54"/>
      <c r="H299" s="54"/>
      <c r="I299" s="54"/>
      <c r="J299" s="53"/>
      <c r="K299" s="53"/>
      <c r="L299" s="52"/>
    </row>
    <row r="300" spans="1:12" s="1" customFormat="1" hidden="1" x14ac:dyDescent="0.2">
      <c r="A300" s="53"/>
      <c r="B300" s="53"/>
      <c r="C300" s="53"/>
      <c r="D300" s="53"/>
      <c r="E300" s="55"/>
      <c r="F300" s="54"/>
      <c r="G300" s="54"/>
      <c r="H300" s="54"/>
      <c r="I300" s="54"/>
      <c r="J300" s="53"/>
      <c r="K300" s="53"/>
      <c r="L300" s="52"/>
    </row>
    <row r="301" spans="1:12" s="1" customFormat="1" hidden="1" x14ac:dyDescent="0.2">
      <c r="A301" s="53"/>
      <c r="B301" s="53"/>
      <c r="C301" s="53"/>
      <c r="D301" s="53"/>
      <c r="E301" s="55"/>
      <c r="F301" s="54"/>
      <c r="G301" s="54"/>
      <c r="H301" s="54"/>
      <c r="I301" s="54"/>
      <c r="J301" s="53"/>
      <c r="K301" s="53"/>
      <c r="L301" s="52"/>
    </row>
    <row r="302" spans="1:12" s="1" customFormat="1" hidden="1" x14ac:dyDescent="0.2">
      <c r="A302" s="53"/>
      <c r="B302" s="53"/>
      <c r="C302" s="53"/>
      <c r="D302" s="53"/>
      <c r="E302" s="55"/>
      <c r="F302" s="54"/>
      <c r="G302" s="54"/>
      <c r="H302" s="54"/>
      <c r="I302" s="54"/>
      <c r="J302" s="53"/>
      <c r="K302" s="53"/>
      <c r="L302" s="52"/>
    </row>
    <row r="303" spans="1:12" s="1" customFormat="1" hidden="1" x14ac:dyDescent="0.2">
      <c r="A303" s="53"/>
      <c r="B303" s="53"/>
      <c r="C303" s="53"/>
      <c r="D303" s="53"/>
      <c r="E303" s="55"/>
      <c r="F303" s="54"/>
      <c r="G303" s="54"/>
      <c r="H303" s="54"/>
      <c r="I303" s="54"/>
      <c r="J303" s="53"/>
      <c r="K303" s="53"/>
      <c r="L303" s="52"/>
    </row>
    <row r="304" spans="1:12" s="1" customFormat="1" hidden="1" x14ac:dyDescent="0.2">
      <c r="A304" s="53"/>
      <c r="B304" s="53"/>
      <c r="C304" s="53"/>
      <c r="D304" s="53"/>
      <c r="E304" s="55"/>
      <c r="F304" s="54"/>
      <c r="G304" s="54"/>
      <c r="H304" s="54"/>
      <c r="I304" s="54"/>
      <c r="J304" s="53"/>
      <c r="K304" s="53"/>
      <c r="L304" s="52"/>
    </row>
    <row r="305" spans="1:12" s="1" customFormat="1" hidden="1" x14ac:dyDescent="0.2">
      <c r="A305" s="53"/>
      <c r="B305" s="53"/>
      <c r="C305" s="53"/>
      <c r="D305" s="53"/>
      <c r="E305" s="55"/>
      <c r="F305" s="54"/>
      <c r="G305" s="54"/>
      <c r="H305" s="54"/>
      <c r="I305" s="54"/>
      <c r="J305" s="53"/>
      <c r="K305" s="53"/>
      <c r="L305" s="52"/>
    </row>
    <row r="306" spans="1:12" s="1" customFormat="1" hidden="1" x14ac:dyDescent="0.2">
      <c r="A306" s="53"/>
      <c r="B306" s="53"/>
      <c r="C306" s="53"/>
      <c r="D306" s="53"/>
      <c r="E306" s="55"/>
      <c r="F306" s="54"/>
      <c r="G306" s="54"/>
      <c r="H306" s="54"/>
      <c r="I306" s="54"/>
      <c r="J306" s="53"/>
      <c r="K306" s="53"/>
      <c r="L306" s="52"/>
    </row>
    <row r="307" spans="1:12" s="1" customFormat="1" hidden="1" x14ac:dyDescent="0.2">
      <c r="A307" s="53"/>
      <c r="B307" s="53"/>
      <c r="C307" s="53"/>
      <c r="D307" s="53"/>
      <c r="E307" s="55"/>
      <c r="F307" s="54"/>
      <c r="G307" s="54"/>
      <c r="H307" s="54"/>
      <c r="I307" s="54"/>
      <c r="J307" s="53"/>
      <c r="K307" s="53"/>
      <c r="L307" s="52"/>
    </row>
    <row r="308" spans="1:12" s="1" customFormat="1" hidden="1" x14ac:dyDescent="0.2">
      <c r="A308" s="53"/>
      <c r="B308" s="53"/>
      <c r="C308" s="53"/>
      <c r="D308" s="53"/>
      <c r="E308" s="55"/>
      <c r="F308" s="54"/>
      <c r="G308" s="54"/>
      <c r="H308" s="54"/>
      <c r="I308" s="54"/>
      <c r="J308" s="53"/>
      <c r="K308" s="53"/>
      <c r="L308" s="52"/>
    </row>
    <row r="309" spans="1:12" s="1" customFormat="1" hidden="1" x14ac:dyDescent="0.2">
      <c r="A309" s="53"/>
      <c r="B309" s="53"/>
      <c r="C309" s="53"/>
      <c r="D309" s="53"/>
      <c r="E309" s="55"/>
      <c r="F309" s="54"/>
      <c r="G309" s="54"/>
      <c r="H309" s="54"/>
      <c r="I309" s="54"/>
      <c r="J309" s="53"/>
      <c r="K309" s="53"/>
      <c r="L309" s="52"/>
    </row>
    <row r="310" spans="1:12" s="1" customFormat="1" hidden="1" x14ac:dyDescent="0.2">
      <c r="A310" s="53"/>
      <c r="B310" s="53"/>
      <c r="C310" s="53"/>
      <c r="D310" s="53"/>
      <c r="E310" s="55"/>
      <c r="F310" s="54"/>
      <c r="G310" s="54"/>
      <c r="H310" s="54"/>
      <c r="I310" s="54"/>
      <c r="J310" s="53"/>
      <c r="K310" s="53"/>
      <c r="L310" s="52"/>
    </row>
    <row r="311" spans="1:12" s="1" customFormat="1" hidden="1" x14ac:dyDescent="0.2">
      <c r="A311" s="53"/>
      <c r="B311" s="53"/>
      <c r="C311" s="53"/>
      <c r="D311" s="53"/>
      <c r="E311" s="55"/>
      <c r="F311" s="54"/>
      <c r="G311" s="54"/>
      <c r="H311" s="54"/>
      <c r="I311" s="54"/>
      <c r="J311" s="53"/>
      <c r="K311" s="53"/>
      <c r="L311" s="52"/>
    </row>
    <row r="312" spans="1:12" s="1" customFormat="1" hidden="1" x14ac:dyDescent="0.2">
      <c r="A312" s="53"/>
      <c r="B312" s="53"/>
      <c r="C312" s="53"/>
      <c r="D312" s="53"/>
      <c r="E312" s="55"/>
      <c r="F312" s="54"/>
      <c r="G312" s="54"/>
      <c r="H312" s="54"/>
      <c r="I312" s="54"/>
      <c r="J312" s="53"/>
      <c r="K312" s="53"/>
      <c r="L312" s="52"/>
    </row>
    <row r="313" spans="1:12" s="1" customFormat="1" hidden="1" x14ac:dyDescent="0.2">
      <c r="A313" s="53"/>
      <c r="B313" s="53"/>
      <c r="C313" s="53"/>
      <c r="D313" s="53"/>
      <c r="E313" s="55"/>
      <c r="F313" s="54"/>
      <c r="G313" s="54"/>
      <c r="H313" s="54"/>
      <c r="I313" s="54"/>
      <c r="J313" s="53"/>
      <c r="K313" s="53"/>
      <c r="L313" s="52"/>
    </row>
    <row r="314" spans="1:12" s="1" customFormat="1" hidden="1" x14ac:dyDescent="0.2">
      <c r="A314" s="53"/>
      <c r="B314" s="53"/>
      <c r="C314" s="53"/>
      <c r="D314" s="53"/>
      <c r="E314" s="55"/>
      <c r="F314" s="54"/>
      <c r="G314" s="54"/>
      <c r="H314" s="54"/>
      <c r="I314" s="54"/>
      <c r="J314" s="53"/>
      <c r="K314" s="53"/>
      <c r="L314" s="52"/>
    </row>
    <row r="315" spans="1:12" s="1" customFormat="1" hidden="1" x14ac:dyDescent="0.2">
      <c r="A315" s="53"/>
      <c r="B315" s="53"/>
      <c r="C315" s="53"/>
      <c r="D315" s="53"/>
      <c r="E315" s="55"/>
      <c r="F315" s="54"/>
      <c r="G315" s="54"/>
      <c r="H315" s="54"/>
      <c r="I315" s="54"/>
      <c r="J315" s="53"/>
      <c r="K315" s="53"/>
      <c r="L315" s="52"/>
    </row>
    <row r="316" spans="1:12" s="1" customFormat="1" hidden="1" x14ac:dyDescent="0.2">
      <c r="A316" s="53"/>
      <c r="B316" s="53"/>
      <c r="C316" s="53"/>
      <c r="D316" s="53"/>
      <c r="E316" s="55"/>
      <c r="F316" s="54"/>
      <c r="G316" s="54"/>
      <c r="H316" s="54"/>
      <c r="I316" s="54"/>
      <c r="J316" s="53"/>
      <c r="K316" s="53"/>
      <c r="L316" s="52"/>
    </row>
    <row r="317" spans="1:12" s="47" customFormat="1" ht="27" hidden="1" customHeight="1" x14ac:dyDescent="0.25">
      <c r="A317" s="298" t="s">
        <v>27</v>
      </c>
      <c r="B317" s="298"/>
      <c r="C317" s="298"/>
      <c r="D317" s="298"/>
      <c r="E317" s="240">
        <f>SUM(E20+E95+E120+E123+E127+E132+E134)</f>
        <v>9</v>
      </c>
      <c r="F317" s="50"/>
      <c r="G317" s="50">
        <f>SUM(G20+G95+G120+G127+G132+G134)</f>
        <v>195515</v>
      </c>
      <c r="H317" s="50"/>
      <c r="I317" s="50">
        <f>SUM(I20+I95+I120+I127+I132+I134)</f>
        <v>16362.28</v>
      </c>
      <c r="J317" s="49"/>
      <c r="K317" s="49"/>
      <c r="L317" s="48"/>
    </row>
    <row r="318" spans="1:12" s="1" customFormat="1" ht="12.75" hidden="1" x14ac:dyDescent="0.2"/>
    <row r="319" spans="1:12" s="21" customFormat="1" ht="29.25" hidden="1" customHeight="1" x14ac:dyDescent="0.25">
      <c r="A319" s="21" t="s">
        <v>259</v>
      </c>
    </row>
    <row r="320" spans="1:12" s="21" customFormat="1" ht="15.75" hidden="1" customHeight="1" x14ac:dyDescent="0.25">
      <c r="B320" s="45"/>
      <c r="C320" s="45"/>
      <c r="D320" s="45"/>
      <c r="E320" s="45"/>
      <c r="F320" s="45"/>
      <c r="G320" s="45"/>
      <c r="H320" s="45"/>
      <c r="I320" s="45"/>
      <c r="J320" s="45"/>
      <c r="K320" s="45"/>
    </row>
    <row r="321" spans="1:11" s="21" customFormat="1" ht="25.5" hidden="1" customHeight="1" x14ac:dyDescent="0.25">
      <c r="A321" s="21" t="s">
        <v>26</v>
      </c>
      <c r="B321" s="46" t="s">
        <v>260</v>
      </c>
      <c r="C321" s="32"/>
      <c r="D321" s="32"/>
      <c r="E321" s="32"/>
      <c r="F321" s="32"/>
      <c r="G321" s="32"/>
      <c r="H321" s="32"/>
      <c r="I321" s="32"/>
      <c r="J321" s="32"/>
      <c r="K321" s="32"/>
    </row>
    <row r="322" spans="1:11" s="21" customFormat="1" hidden="1" x14ac:dyDescent="0.25">
      <c r="B322" s="289" t="s">
        <v>25</v>
      </c>
      <c r="C322" s="289"/>
      <c r="D322" s="289"/>
      <c r="E322" s="289"/>
      <c r="F322" s="289"/>
      <c r="G322" s="289"/>
      <c r="H322" s="289"/>
      <c r="I322" s="289"/>
      <c r="J322" s="289"/>
      <c r="K322" s="289"/>
    </row>
    <row r="323" spans="1:11" s="21" customFormat="1" hidden="1" x14ac:dyDescent="0.25">
      <c r="A323" s="21" t="s">
        <v>24</v>
      </c>
      <c r="D323" s="35" t="s">
        <v>261</v>
      </c>
    </row>
    <row r="324" spans="1:11" s="21" customFormat="1" hidden="1" x14ac:dyDescent="0.25">
      <c r="C324" s="45"/>
      <c r="D324" s="45"/>
      <c r="E324" s="45"/>
      <c r="F324" s="45"/>
      <c r="G324" s="45"/>
      <c r="H324" s="45"/>
      <c r="I324" s="45"/>
      <c r="J324" s="45"/>
      <c r="K324" s="45"/>
    </row>
    <row r="325" spans="1:11" s="21" customFormat="1" hidden="1" x14ac:dyDescent="0.25">
      <c r="A325" s="21" t="s">
        <v>22</v>
      </c>
      <c r="C325" s="32"/>
      <c r="D325" s="32"/>
      <c r="E325" s="32"/>
      <c r="F325" s="32"/>
      <c r="G325" s="32"/>
      <c r="H325" s="32"/>
      <c r="I325" s="32"/>
      <c r="J325" s="32"/>
      <c r="K325" s="32"/>
    </row>
    <row r="326" spans="1:11" s="21" customFormat="1" hidden="1" x14ac:dyDescent="0.25"/>
    <row r="327" spans="1:11" s="21" customFormat="1" hidden="1" x14ac:dyDescent="0.25">
      <c r="A327" s="21" t="s">
        <v>21</v>
      </c>
      <c r="D327" s="35"/>
    </row>
    <row r="328" spans="1:11" s="21" customFormat="1" hidden="1" x14ac:dyDescent="0.25">
      <c r="B328" s="44"/>
      <c r="C328" s="299" t="s">
        <v>20</v>
      </c>
      <c r="D328" s="300"/>
      <c r="E328" s="300"/>
      <c r="F328" s="300"/>
      <c r="G328" s="300"/>
      <c r="H328" s="300"/>
      <c r="I328" s="300"/>
      <c r="J328" s="300"/>
      <c r="K328" s="300"/>
    </row>
    <row r="329" spans="1:11" s="21" customFormat="1" hidden="1" x14ac:dyDescent="0.25">
      <c r="A329" s="21" t="s">
        <v>19</v>
      </c>
      <c r="B329" s="32"/>
      <c r="C329" s="32"/>
      <c r="D329" s="32"/>
      <c r="E329" s="32"/>
      <c r="F329" s="32"/>
      <c r="G329" s="32"/>
      <c r="H329" s="32"/>
      <c r="I329" s="32"/>
      <c r="J329" s="32"/>
      <c r="K329" s="32"/>
    </row>
    <row r="330" spans="1:11" s="21" customFormat="1" hidden="1" x14ac:dyDescent="0.25"/>
    <row r="331" spans="1:11" s="21" customFormat="1" hidden="1" x14ac:dyDescent="0.25">
      <c r="A331" s="21" t="s">
        <v>18</v>
      </c>
      <c r="B331" s="32"/>
      <c r="C331" s="32"/>
      <c r="D331" s="32"/>
      <c r="E331" s="32"/>
      <c r="F331" s="32"/>
      <c r="G331" s="32"/>
      <c r="H331" s="32"/>
      <c r="I331" s="32"/>
      <c r="J331" s="32"/>
      <c r="K331" s="32"/>
    </row>
    <row r="332" spans="1:11" s="21" customFormat="1" hidden="1" x14ac:dyDescent="0.25"/>
    <row r="333" spans="1:11" s="21" customFormat="1" hidden="1" x14ac:dyDescent="0.25"/>
    <row r="334" spans="1:11" s="21" customFormat="1" x14ac:dyDescent="0.25">
      <c r="A334" s="301"/>
      <c r="B334" s="301"/>
      <c r="C334" s="301"/>
      <c r="D334" s="301"/>
    </row>
    <row r="335" spans="1:11" s="1" customFormat="1" ht="42.6" customHeight="1" x14ac:dyDescent="0.2">
      <c r="A335" s="291"/>
      <c r="B335" s="291"/>
      <c r="C335" s="291"/>
      <c r="D335" s="291"/>
      <c r="E335" s="98"/>
      <c r="F335" s="98"/>
      <c r="G335" s="98"/>
      <c r="H335" s="98"/>
      <c r="I335" s="98"/>
      <c r="J335" s="98"/>
    </row>
    <row r="336" spans="1:11" s="1" customFormat="1" ht="22.15" customHeight="1" x14ac:dyDescent="0.2">
      <c r="A336" s="241" t="s">
        <v>17</v>
      </c>
      <c r="B336" s="287" t="s">
        <v>294</v>
      </c>
      <c r="C336" s="287"/>
      <c r="D336" s="287"/>
      <c r="E336" s="242"/>
      <c r="F336" s="243"/>
      <c r="G336" s="40"/>
      <c r="H336" s="288" t="s">
        <v>273</v>
      </c>
      <c r="I336" s="288"/>
      <c r="J336" s="244"/>
    </row>
    <row r="337" spans="1:10" s="16" customFormat="1" ht="12" customHeight="1" x14ac:dyDescent="0.2">
      <c r="A337" s="245"/>
      <c r="B337" s="285" t="s">
        <v>11</v>
      </c>
      <c r="C337" s="285"/>
      <c r="D337" s="285"/>
      <c r="E337" s="30"/>
      <c r="F337" s="216" t="s">
        <v>10</v>
      </c>
      <c r="G337" s="30"/>
      <c r="H337" s="286" t="s">
        <v>9</v>
      </c>
      <c r="I337" s="286"/>
      <c r="J337" s="216"/>
    </row>
    <row r="338" spans="1:10" s="1" customFormat="1" ht="39.75" customHeight="1" x14ac:dyDescent="0.2">
      <c r="A338" s="241" t="s">
        <v>16</v>
      </c>
      <c r="B338" s="287" t="s">
        <v>295</v>
      </c>
      <c r="C338" s="287"/>
      <c r="D338" s="287"/>
      <c r="E338" s="242"/>
      <c r="F338" s="243"/>
      <c r="G338" s="40"/>
      <c r="H338" s="288" t="s">
        <v>296</v>
      </c>
      <c r="I338" s="288"/>
      <c r="J338" s="244"/>
    </row>
    <row r="339" spans="1:10" s="16" customFormat="1" ht="12" customHeight="1" x14ac:dyDescent="0.2">
      <c r="A339" s="245"/>
      <c r="B339" s="285" t="s">
        <v>11</v>
      </c>
      <c r="C339" s="285"/>
      <c r="D339" s="285"/>
      <c r="E339" s="30"/>
      <c r="F339" s="216" t="s">
        <v>10</v>
      </c>
      <c r="G339" s="30"/>
      <c r="H339" s="286" t="s">
        <v>9</v>
      </c>
      <c r="I339" s="286"/>
      <c r="J339" s="216"/>
    </row>
    <row r="340" spans="1:10" s="1" customFormat="1" ht="22.15" customHeight="1" x14ac:dyDescent="0.2">
      <c r="A340" s="9"/>
      <c r="B340" s="287" t="s">
        <v>158</v>
      </c>
      <c r="C340" s="287"/>
      <c r="D340" s="287"/>
      <c r="E340" s="242"/>
      <c r="F340" s="243"/>
      <c r="G340" s="40"/>
      <c r="H340" s="288" t="s">
        <v>164</v>
      </c>
      <c r="I340" s="288"/>
      <c r="J340" s="244"/>
    </row>
    <row r="341" spans="1:10" s="16" customFormat="1" ht="12" customHeight="1" x14ac:dyDescent="0.2">
      <c r="A341" s="245"/>
      <c r="B341" s="285" t="s">
        <v>11</v>
      </c>
      <c r="C341" s="285"/>
      <c r="D341" s="285"/>
      <c r="E341" s="30"/>
      <c r="F341" s="216" t="s">
        <v>10</v>
      </c>
      <c r="G341" s="30"/>
      <c r="H341" s="286" t="s">
        <v>9</v>
      </c>
      <c r="I341" s="286"/>
      <c r="J341" s="216"/>
    </row>
    <row r="342" spans="1:10" s="1" customFormat="1" ht="22.15" customHeight="1" x14ac:dyDescent="0.2">
      <c r="A342" s="9"/>
      <c r="B342" s="287" t="s">
        <v>297</v>
      </c>
      <c r="C342" s="287"/>
      <c r="D342" s="287"/>
      <c r="E342" s="242"/>
      <c r="F342" s="243"/>
      <c r="G342" s="40"/>
      <c r="H342" s="288" t="s">
        <v>298</v>
      </c>
      <c r="I342" s="288"/>
      <c r="J342" s="246"/>
    </row>
    <row r="343" spans="1:10" s="16" customFormat="1" ht="12" customHeight="1" x14ac:dyDescent="0.2">
      <c r="A343" s="245"/>
      <c r="B343" s="285" t="s">
        <v>11</v>
      </c>
      <c r="C343" s="285"/>
      <c r="D343" s="285"/>
      <c r="E343" s="30"/>
      <c r="F343" s="216" t="s">
        <v>10</v>
      </c>
      <c r="G343" s="30"/>
      <c r="H343" s="286" t="s">
        <v>9</v>
      </c>
      <c r="I343" s="286"/>
      <c r="J343" s="216"/>
    </row>
    <row r="344" spans="1:10" s="1" customFormat="1" ht="41.25" customHeight="1" x14ac:dyDescent="0.2">
      <c r="A344" s="9"/>
      <c r="B344" s="287" t="s">
        <v>299</v>
      </c>
      <c r="C344" s="287"/>
      <c r="D344" s="287"/>
      <c r="E344" s="242"/>
      <c r="F344" s="243"/>
      <c r="G344" s="40"/>
      <c r="H344" s="288" t="s">
        <v>275</v>
      </c>
      <c r="I344" s="288"/>
      <c r="J344" s="246"/>
    </row>
    <row r="345" spans="1:10" s="16" customFormat="1" ht="12" customHeight="1" x14ac:dyDescent="0.2">
      <c r="A345" s="245"/>
      <c r="B345" s="285" t="s">
        <v>11</v>
      </c>
      <c r="C345" s="285"/>
      <c r="D345" s="285"/>
      <c r="E345" s="30"/>
      <c r="F345" s="216" t="s">
        <v>10</v>
      </c>
      <c r="G345" s="30"/>
      <c r="H345" s="286" t="s">
        <v>9</v>
      </c>
      <c r="I345" s="286"/>
      <c r="J345" s="216"/>
    </row>
    <row r="346" spans="1:10" s="1" customFormat="1" ht="22.15" customHeight="1" x14ac:dyDescent="0.2">
      <c r="A346" s="9"/>
      <c r="B346" s="287"/>
      <c r="C346" s="287"/>
      <c r="D346" s="287"/>
      <c r="E346" s="242"/>
      <c r="F346" s="243"/>
      <c r="G346" s="40"/>
      <c r="H346" s="288"/>
      <c r="I346" s="288"/>
      <c r="J346" s="246"/>
    </row>
    <row r="347" spans="1:10" s="16" customFormat="1" ht="12" customHeight="1" x14ac:dyDescent="0.2">
      <c r="A347" s="245"/>
      <c r="B347" s="289" t="s">
        <v>11</v>
      </c>
      <c r="C347" s="289"/>
      <c r="D347" s="289"/>
      <c r="E347" s="30"/>
      <c r="F347" s="216" t="s">
        <v>10</v>
      </c>
      <c r="G347" s="30"/>
      <c r="H347" s="290"/>
      <c r="I347" s="290"/>
      <c r="J347" s="216"/>
    </row>
    <row r="356" ht="14.45" customHeight="1" x14ac:dyDescent="0.25"/>
  </sheetData>
  <mergeCells count="61">
    <mergeCell ref="C11:D11"/>
    <mergeCell ref="H11:I11"/>
    <mergeCell ref="J11:K11"/>
    <mergeCell ref="I2:K2"/>
    <mergeCell ref="A3:K3"/>
    <mergeCell ref="A4:K4"/>
    <mergeCell ref="A5:K5"/>
    <mergeCell ref="A6:K6"/>
    <mergeCell ref="C7:G7"/>
    <mergeCell ref="I7:K7"/>
    <mergeCell ref="B8:C8"/>
    <mergeCell ref="I8:K8"/>
    <mergeCell ref="C10:D10"/>
    <mergeCell ref="H10:I10"/>
    <mergeCell ref="J10:K10"/>
    <mergeCell ref="A12:K12"/>
    <mergeCell ref="A13:A14"/>
    <mergeCell ref="B13:B14"/>
    <mergeCell ref="C13:D14"/>
    <mergeCell ref="E13:E14"/>
    <mergeCell ref="F13:F14"/>
    <mergeCell ref="G13:G14"/>
    <mergeCell ref="H13:I14"/>
    <mergeCell ref="J13:J14"/>
    <mergeCell ref="K13:K14"/>
    <mergeCell ref="A335:D335"/>
    <mergeCell ref="C15:D15"/>
    <mergeCell ref="A134:D134"/>
    <mergeCell ref="A135:D135"/>
    <mergeCell ref="A139:D139"/>
    <mergeCell ref="A141:D141"/>
    <mergeCell ref="A145:D145"/>
    <mergeCell ref="A149:D149"/>
    <mergeCell ref="A317:D317"/>
    <mergeCell ref="B322:K322"/>
    <mergeCell ref="C328:K328"/>
    <mergeCell ref="A334:D334"/>
    <mergeCell ref="B336:D336"/>
    <mergeCell ref="H336:I336"/>
    <mergeCell ref="B337:D337"/>
    <mergeCell ref="H337:I337"/>
    <mergeCell ref="B338:D338"/>
    <mergeCell ref="H338:I338"/>
    <mergeCell ref="B339:D339"/>
    <mergeCell ref="H339:I339"/>
    <mergeCell ref="B340:D340"/>
    <mergeCell ref="H340:I340"/>
    <mergeCell ref="B341:D341"/>
    <mergeCell ref="H341:I341"/>
    <mergeCell ref="B342:D342"/>
    <mergeCell ref="H342:I342"/>
    <mergeCell ref="B343:D343"/>
    <mergeCell ref="H343:I343"/>
    <mergeCell ref="B344:D344"/>
    <mergeCell ref="H344:I344"/>
    <mergeCell ref="B345:D345"/>
    <mergeCell ref="H345:I345"/>
    <mergeCell ref="B346:D346"/>
    <mergeCell ref="H346:I346"/>
    <mergeCell ref="B347:D347"/>
    <mergeCell ref="H347:I347"/>
  </mergeCells>
  <pageMargins left="0.78740157480314965" right="0.39370078740157483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326"/>
  <sheetViews>
    <sheetView tabSelected="1" view="pageBreakPreview" topLeftCell="A239" zoomScale="80" zoomScaleNormal="100" zoomScaleSheetLayoutView="80" workbookViewId="0">
      <selection activeCell="B257" sqref="B257:I267"/>
    </sheetView>
  </sheetViews>
  <sheetFormatPr defaultColWidth="9.140625" defaultRowHeight="12.75" x14ac:dyDescent="0.2"/>
  <cols>
    <col min="1" max="1" width="20.28515625" style="1" customWidth="1"/>
    <col min="2" max="2" width="21.42578125" style="1" customWidth="1"/>
    <col min="3" max="3" width="14.28515625" style="1" customWidth="1"/>
    <col min="4" max="4" width="28.28515625" style="1" customWidth="1"/>
    <col min="5" max="5" width="10.28515625" style="1" customWidth="1"/>
    <col min="6" max="9" width="15.7109375" style="1" customWidth="1"/>
    <col min="10" max="10" width="10" style="1" customWidth="1"/>
    <col min="11" max="11" width="9.7109375" style="1" customWidth="1"/>
    <col min="12" max="13" width="9.140625" style="1"/>
    <col min="14" max="14" width="9.140625" style="1" customWidth="1"/>
    <col min="15" max="16384" width="9.140625" style="1"/>
  </cols>
  <sheetData>
    <row r="1" spans="1:15" ht="12" customHeight="1" x14ac:dyDescent="0.2">
      <c r="I1" s="114" t="s">
        <v>60</v>
      </c>
    </row>
    <row r="2" spans="1:15" ht="12" customHeight="1" x14ac:dyDescent="0.2">
      <c r="I2" s="114" t="s">
        <v>59</v>
      </c>
    </row>
    <row r="3" spans="1:15" ht="12" customHeight="1" x14ac:dyDescent="0.2">
      <c r="I3" s="113" t="s">
        <v>58</v>
      </c>
    </row>
    <row r="4" spans="1:15" ht="15" customHeight="1" x14ac:dyDescent="0.2">
      <c r="A4" s="112" t="s">
        <v>278</v>
      </c>
      <c r="B4" s="111"/>
      <c r="C4" s="111"/>
      <c r="J4" s="110"/>
    </row>
    <row r="5" spans="1:15" ht="13.15" customHeight="1" x14ac:dyDescent="0.2">
      <c r="A5" s="289" t="s">
        <v>57</v>
      </c>
      <c r="B5" s="289"/>
      <c r="C5" s="289"/>
      <c r="J5" s="110"/>
    </row>
    <row r="6" spans="1:15" ht="7.15" hidden="1" customHeight="1" x14ac:dyDescent="0.2">
      <c r="J6" s="110"/>
    </row>
    <row r="7" spans="1:15" ht="18" customHeight="1" x14ac:dyDescent="0.3">
      <c r="A7" s="109" t="s">
        <v>56</v>
      </c>
      <c r="B7" s="107"/>
      <c r="C7" s="108">
        <v>26519001</v>
      </c>
      <c r="D7" s="107"/>
      <c r="E7" s="107"/>
      <c r="F7" s="107"/>
      <c r="G7" s="107"/>
      <c r="H7" s="107"/>
      <c r="I7" s="340" t="s">
        <v>55</v>
      </c>
      <c r="J7" s="340"/>
      <c r="K7" s="340"/>
    </row>
    <row r="8" spans="1:15" ht="15.75" x14ac:dyDescent="0.2">
      <c r="A8" s="101"/>
      <c r="B8" s="101"/>
      <c r="C8" s="101"/>
      <c r="D8" s="101"/>
      <c r="E8" s="101"/>
      <c r="F8" s="101"/>
      <c r="G8" s="101"/>
      <c r="H8" s="101"/>
      <c r="I8" s="106" t="s">
        <v>54</v>
      </c>
      <c r="J8" s="101"/>
      <c r="K8" s="105"/>
    </row>
    <row r="9" spans="1:15" ht="15.75" x14ac:dyDescent="0.25">
      <c r="A9" s="104"/>
      <c r="B9" s="104"/>
      <c r="C9" s="104"/>
      <c r="D9" s="104"/>
      <c r="E9" s="104"/>
      <c r="F9" s="104"/>
      <c r="G9" s="104"/>
      <c r="H9" s="104"/>
      <c r="I9" s="289" t="s">
        <v>53</v>
      </c>
      <c r="J9" s="289"/>
      <c r="K9" s="289"/>
    </row>
    <row r="10" spans="1:15" ht="14.25" x14ac:dyDescent="0.2">
      <c r="I10" s="103"/>
      <c r="J10" s="103"/>
      <c r="K10" s="102" t="s">
        <v>52</v>
      </c>
    </row>
    <row r="11" spans="1:15" ht="15.6" customHeight="1" x14ac:dyDescent="0.2">
      <c r="A11" s="48"/>
      <c r="B11" s="48"/>
      <c r="C11" s="48"/>
      <c r="D11" s="48"/>
      <c r="E11" s="48"/>
      <c r="F11" s="48"/>
      <c r="G11" s="48"/>
      <c r="H11" s="48"/>
      <c r="I11" s="313" t="s">
        <v>10</v>
      </c>
      <c r="J11" s="313"/>
      <c r="K11" s="313"/>
    </row>
    <row r="12" spans="1:15" ht="15.6" customHeight="1" x14ac:dyDescent="0.2">
      <c r="A12" s="48"/>
      <c r="B12" s="48"/>
      <c r="C12" s="48"/>
      <c r="D12" s="48"/>
      <c r="E12" s="48"/>
      <c r="F12" s="48"/>
      <c r="G12" s="48"/>
      <c r="H12" s="48"/>
      <c r="I12" s="341" t="s">
        <v>182</v>
      </c>
      <c r="J12" s="341"/>
      <c r="K12" s="341"/>
    </row>
    <row r="13" spans="1:15" s="101" customFormat="1" ht="25.15" customHeight="1" x14ac:dyDescent="0.25">
      <c r="A13" s="339" t="s">
        <v>287</v>
      </c>
      <c r="B13" s="339"/>
      <c r="C13" s="339"/>
      <c r="D13" s="339"/>
      <c r="E13" s="339"/>
      <c r="F13" s="339"/>
      <c r="G13" s="339"/>
      <c r="H13" s="339"/>
      <c r="I13" s="339"/>
      <c r="J13" s="339"/>
      <c r="K13" s="339"/>
    </row>
    <row r="14" spans="1:15" s="98" customFormat="1" ht="15.75" x14ac:dyDescent="0.2">
      <c r="A14" s="100"/>
      <c r="B14" s="100"/>
      <c r="C14" s="100"/>
      <c r="D14" s="100"/>
      <c r="E14" s="100"/>
      <c r="F14" s="100"/>
      <c r="H14" s="319" t="s">
        <v>183</v>
      </c>
      <c r="I14" s="319"/>
      <c r="J14" s="319"/>
      <c r="K14" s="319"/>
      <c r="L14" s="214"/>
      <c r="M14" s="214"/>
      <c r="N14" s="214"/>
      <c r="O14" s="214"/>
    </row>
    <row r="15" spans="1:15" s="98" customFormat="1" ht="15.75" x14ac:dyDescent="0.2">
      <c r="A15" s="99"/>
      <c r="B15" s="320"/>
      <c r="C15" s="320"/>
      <c r="D15" s="99"/>
      <c r="E15" s="99"/>
      <c r="F15" s="99"/>
      <c r="H15" s="321" t="s">
        <v>51</v>
      </c>
      <c r="I15" s="321"/>
      <c r="J15" s="321"/>
      <c r="K15" s="321"/>
    </row>
    <row r="16" spans="1:15" ht="3.6" customHeight="1" x14ac:dyDescent="0.2"/>
    <row r="17" spans="1:16" ht="18.600000000000001" customHeight="1" x14ac:dyDescent="0.2">
      <c r="A17" s="96"/>
      <c r="B17" s="96"/>
      <c r="C17" s="309"/>
      <c r="D17" s="309"/>
      <c r="E17" s="96"/>
      <c r="F17" s="96"/>
      <c r="G17" s="97"/>
      <c r="H17" s="322" t="s">
        <v>50</v>
      </c>
      <c r="I17" s="323"/>
      <c r="J17" s="322" t="s">
        <v>49</v>
      </c>
      <c r="K17" s="323"/>
      <c r="L17" s="96"/>
    </row>
    <row r="18" spans="1:16" ht="18" customHeight="1" x14ac:dyDescent="0.2">
      <c r="A18" s="96"/>
      <c r="B18" s="96"/>
      <c r="C18" s="309"/>
      <c r="D18" s="309"/>
      <c r="E18" s="96"/>
      <c r="F18" s="96"/>
      <c r="G18" s="97"/>
      <c r="H18" s="310">
        <v>1</v>
      </c>
      <c r="I18" s="337"/>
      <c r="J18" s="310"/>
      <c r="K18" s="337"/>
      <c r="L18" s="96"/>
    </row>
    <row r="19" spans="1:16" ht="22.9" customHeight="1" x14ac:dyDescent="0.2">
      <c r="A19" s="303" t="s">
        <v>177</v>
      </c>
      <c r="B19" s="303" t="s">
        <v>178</v>
      </c>
      <c r="C19" s="303" t="s">
        <v>48</v>
      </c>
      <c r="D19" s="303"/>
      <c r="E19" s="303" t="s">
        <v>47</v>
      </c>
      <c r="F19" s="303" t="s">
        <v>46</v>
      </c>
      <c r="G19" s="303" t="s">
        <v>45</v>
      </c>
      <c r="H19" s="338" t="s">
        <v>44</v>
      </c>
      <c r="I19" s="323"/>
      <c r="J19" s="303" t="s">
        <v>43</v>
      </c>
      <c r="K19" s="303" t="s">
        <v>122</v>
      </c>
      <c r="L19" s="52"/>
    </row>
    <row r="20" spans="1:16" s="92" customFormat="1" ht="34.15" customHeight="1" x14ac:dyDescent="0.2">
      <c r="A20" s="304"/>
      <c r="B20" s="304"/>
      <c r="C20" s="304"/>
      <c r="D20" s="304"/>
      <c r="E20" s="304"/>
      <c r="F20" s="304"/>
      <c r="G20" s="304"/>
      <c r="H20" s="95" t="s">
        <v>42</v>
      </c>
      <c r="I20" s="94" t="s">
        <v>41</v>
      </c>
      <c r="J20" s="304"/>
      <c r="K20" s="304"/>
      <c r="L20" s="93"/>
    </row>
    <row r="21" spans="1:16" s="86" customFormat="1" ht="11.25" x14ac:dyDescent="0.2">
      <c r="A21" s="91">
        <v>1</v>
      </c>
      <c r="B21" s="91">
        <v>2</v>
      </c>
      <c r="C21" s="292">
        <v>3</v>
      </c>
      <c r="D21" s="293"/>
      <c r="E21" s="91">
        <v>4</v>
      </c>
      <c r="F21" s="91">
        <v>5</v>
      </c>
      <c r="G21" s="91">
        <v>6</v>
      </c>
      <c r="H21" s="90">
        <v>7</v>
      </c>
      <c r="I21" s="90">
        <v>8</v>
      </c>
      <c r="J21" s="90">
        <v>9</v>
      </c>
      <c r="K21" s="89">
        <v>10</v>
      </c>
      <c r="L21" s="87"/>
    </row>
    <row r="22" spans="1:16" s="86" customFormat="1" ht="30" customHeight="1" x14ac:dyDescent="0.2">
      <c r="A22" s="186"/>
      <c r="B22" s="186"/>
      <c r="C22" s="188"/>
      <c r="D22" s="189"/>
      <c r="E22" s="88">
        <v>1</v>
      </c>
      <c r="F22" s="187"/>
      <c r="G22" s="187"/>
      <c r="H22" s="187"/>
      <c r="I22" s="187"/>
      <c r="J22" s="88"/>
      <c r="K22" s="88"/>
      <c r="L22" s="87"/>
    </row>
    <row r="23" spans="1:16" s="84" customFormat="1" ht="30" customHeight="1" x14ac:dyDescent="0.2">
      <c r="A23" s="186" t="s">
        <v>134</v>
      </c>
      <c r="B23" s="186" t="s">
        <v>279</v>
      </c>
      <c r="C23" s="188">
        <v>101310008</v>
      </c>
      <c r="D23" s="189" t="s">
        <v>156</v>
      </c>
      <c r="E23" s="55">
        <v>1</v>
      </c>
      <c r="F23" s="54">
        <v>215</v>
      </c>
      <c r="G23" s="60">
        <v>215</v>
      </c>
      <c r="H23" s="60">
        <v>215</v>
      </c>
      <c r="I23" s="60">
        <v>215</v>
      </c>
      <c r="J23" s="59"/>
      <c r="K23" s="53"/>
      <c r="L23" s="85"/>
    </row>
    <row r="24" spans="1:16" s="84" customFormat="1" ht="14.25" hidden="1" customHeight="1" x14ac:dyDescent="0.2">
      <c r="A24" s="70"/>
      <c r="B24" s="59"/>
      <c r="C24" s="70"/>
      <c r="D24" s="69"/>
      <c r="E24" s="55"/>
      <c r="F24" s="54"/>
      <c r="G24" s="60"/>
      <c r="H24" s="60"/>
      <c r="I24" s="60"/>
      <c r="J24" s="59"/>
      <c r="K24" s="53"/>
      <c r="L24" s="85"/>
    </row>
    <row r="25" spans="1:16" s="84" customFormat="1" ht="15" hidden="1" x14ac:dyDescent="0.2">
      <c r="A25" s="70"/>
      <c r="B25" s="59"/>
      <c r="C25" s="70"/>
      <c r="D25" s="69"/>
      <c r="E25" s="55"/>
      <c r="F25" s="54"/>
      <c r="G25" s="60"/>
      <c r="H25" s="60"/>
      <c r="I25" s="60"/>
      <c r="J25" s="59"/>
      <c r="K25" s="53"/>
      <c r="L25" s="85"/>
    </row>
    <row r="26" spans="1:16" s="84" customFormat="1" ht="15" hidden="1" x14ac:dyDescent="0.2">
      <c r="A26" s="70"/>
      <c r="B26" s="59"/>
      <c r="C26" s="70"/>
      <c r="D26" s="69"/>
      <c r="E26" s="55"/>
      <c r="F26" s="54"/>
      <c r="G26" s="60"/>
      <c r="H26" s="60"/>
      <c r="I26" s="60"/>
      <c r="J26" s="59"/>
      <c r="K26" s="53"/>
      <c r="L26" s="85"/>
    </row>
    <row r="27" spans="1:16" ht="13.5" hidden="1" customHeight="1" x14ac:dyDescent="0.2">
      <c r="A27" s="70"/>
      <c r="B27" s="59"/>
      <c r="C27" s="70"/>
      <c r="D27" s="69"/>
      <c r="E27" s="55"/>
      <c r="F27" s="54"/>
      <c r="G27" s="60"/>
      <c r="H27" s="60"/>
      <c r="I27" s="60"/>
      <c r="J27" s="59"/>
      <c r="K27" s="63"/>
      <c r="L27" s="58"/>
      <c r="M27" s="19"/>
      <c r="N27" s="19"/>
      <c r="O27" s="19"/>
      <c r="P27" s="19"/>
    </row>
    <row r="28" spans="1:16" ht="13.5" hidden="1" customHeight="1" x14ac:dyDescent="0.2">
      <c r="A28" s="70"/>
      <c r="B28" s="59"/>
      <c r="C28" s="70"/>
      <c r="D28" s="69"/>
      <c r="E28" s="55"/>
      <c r="F28" s="54"/>
      <c r="G28" s="60"/>
      <c r="H28" s="62"/>
      <c r="I28" s="62"/>
      <c r="J28" s="61"/>
      <c r="K28" s="63"/>
      <c r="L28" s="58"/>
      <c r="M28" s="19"/>
      <c r="N28" s="19"/>
      <c r="O28" s="19"/>
      <c r="P28" s="19"/>
    </row>
    <row r="29" spans="1:16" ht="15" hidden="1" x14ac:dyDescent="0.2">
      <c r="A29" s="70"/>
      <c r="B29" s="59"/>
      <c r="C29" s="70"/>
      <c r="D29" s="69"/>
      <c r="E29" s="55"/>
      <c r="F29" s="54"/>
      <c r="G29" s="60"/>
      <c r="H29" s="60"/>
      <c r="I29" s="60"/>
      <c r="J29" s="59"/>
      <c r="K29" s="63"/>
      <c r="L29" s="58"/>
      <c r="M29" s="19"/>
      <c r="N29" s="19"/>
      <c r="O29" s="19"/>
      <c r="P29" s="19"/>
    </row>
    <row r="30" spans="1:16" s="74" customFormat="1" ht="14.45" customHeight="1" x14ac:dyDescent="0.2">
      <c r="A30" s="336" t="s">
        <v>40</v>
      </c>
      <c r="B30" s="336"/>
      <c r="C30" s="336"/>
      <c r="D30" s="336"/>
      <c r="E30" s="68">
        <f>SUM(E22:E29)</f>
        <v>2</v>
      </c>
      <c r="F30" s="67"/>
      <c r="G30" s="67">
        <v>215</v>
      </c>
      <c r="H30" s="67"/>
      <c r="I30" s="67">
        <v>215</v>
      </c>
      <c r="J30" s="83"/>
      <c r="K30" s="83"/>
      <c r="L30" s="82"/>
      <c r="M30" s="81"/>
      <c r="N30" s="81"/>
      <c r="O30" s="81"/>
      <c r="P30" s="81"/>
    </row>
    <row r="31" spans="1:16" ht="30" customHeight="1" x14ac:dyDescent="0.2">
      <c r="A31" s="186" t="s">
        <v>134</v>
      </c>
      <c r="B31" s="186" t="s">
        <v>279</v>
      </c>
      <c r="C31" s="190">
        <v>101490041</v>
      </c>
      <c r="D31" s="192" t="s">
        <v>39</v>
      </c>
      <c r="E31" s="55">
        <v>1</v>
      </c>
      <c r="F31" s="54">
        <v>833</v>
      </c>
      <c r="G31" s="54">
        <v>833</v>
      </c>
      <c r="H31" s="54">
        <v>833</v>
      </c>
      <c r="I31" s="54">
        <v>833</v>
      </c>
      <c r="J31" s="63"/>
      <c r="K31" s="53"/>
      <c r="L31" s="58"/>
      <c r="M31" s="19"/>
      <c r="N31" s="19"/>
      <c r="O31" s="19"/>
      <c r="P31" s="19"/>
    </row>
    <row r="32" spans="1:16" ht="30" customHeight="1" x14ac:dyDescent="0.2">
      <c r="A32" s="186" t="s">
        <v>134</v>
      </c>
      <c r="B32" s="186" t="s">
        <v>279</v>
      </c>
      <c r="C32" s="190">
        <v>101490042</v>
      </c>
      <c r="D32" s="192" t="s">
        <v>38</v>
      </c>
      <c r="E32" s="55">
        <v>1</v>
      </c>
      <c r="F32" s="54">
        <v>1419</v>
      </c>
      <c r="G32" s="54">
        <v>1419</v>
      </c>
      <c r="H32" s="54">
        <v>1419</v>
      </c>
      <c r="I32" s="54">
        <v>1419</v>
      </c>
      <c r="J32" s="53"/>
      <c r="K32" s="53"/>
      <c r="L32" s="52"/>
    </row>
    <row r="33" spans="1:12" ht="30" customHeight="1" x14ac:dyDescent="0.2">
      <c r="A33" s="186" t="s">
        <v>134</v>
      </c>
      <c r="B33" s="186" t="s">
        <v>279</v>
      </c>
      <c r="C33" s="191">
        <v>101470001</v>
      </c>
      <c r="D33" s="193" t="s">
        <v>37</v>
      </c>
      <c r="E33" s="55">
        <v>1</v>
      </c>
      <c r="F33" s="54">
        <v>60766.239999999998</v>
      </c>
      <c r="G33" s="54">
        <v>60766.239999999998</v>
      </c>
      <c r="H33" s="54">
        <v>4557.47</v>
      </c>
      <c r="I33" s="54">
        <v>4557.47</v>
      </c>
      <c r="J33" s="53" t="s">
        <v>179</v>
      </c>
      <c r="K33" s="53"/>
      <c r="L33" s="52"/>
    </row>
    <row r="34" spans="1:12" ht="30" customHeight="1" x14ac:dyDescent="0.2">
      <c r="A34" s="186" t="s">
        <v>134</v>
      </c>
      <c r="B34" s="186" t="s">
        <v>279</v>
      </c>
      <c r="C34" s="191">
        <v>101470002</v>
      </c>
      <c r="D34" s="193" t="s">
        <v>36</v>
      </c>
      <c r="E34" s="55">
        <v>1</v>
      </c>
      <c r="F34" s="54">
        <v>12599.65</v>
      </c>
      <c r="G34" s="54">
        <v>12599.65</v>
      </c>
      <c r="H34" s="54">
        <v>944.98</v>
      </c>
      <c r="I34" s="54">
        <v>944.98</v>
      </c>
      <c r="J34" s="53" t="s">
        <v>179</v>
      </c>
      <c r="K34" s="53"/>
      <c r="L34" s="52"/>
    </row>
    <row r="35" spans="1:12" ht="30" customHeight="1" x14ac:dyDescent="0.2">
      <c r="A35" s="186" t="s">
        <v>134</v>
      </c>
      <c r="B35" s="186" t="s">
        <v>279</v>
      </c>
      <c r="C35" s="190">
        <v>101470003</v>
      </c>
      <c r="D35" s="193" t="s">
        <v>35</v>
      </c>
      <c r="E35" s="55">
        <v>1</v>
      </c>
      <c r="F35" s="54">
        <v>81682.259999999995</v>
      </c>
      <c r="G35" s="54">
        <v>81682.259999999995</v>
      </c>
      <c r="H35" s="54">
        <v>6126.17</v>
      </c>
      <c r="I35" s="54">
        <v>6126.17</v>
      </c>
      <c r="J35" s="53" t="s">
        <v>179</v>
      </c>
      <c r="K35" s="53"/>
      <c r="L35" s="52"/>
    </row>
    <row r="36" spans="1:12" ht="42.6" customHeight="1" x14ac:dyDescent="0.2">
      <c r="A36" s="186" t="s">
        <v>134</v>
      </c>
      <c r="B36" s="186" t="s">
        <v>279</v>
      </c>
      <c r="C36" s="190">
        <v>101470004</v>
      </c>
      <c r="D36" s="194" t="s">
        <v>34</v>
      </c>
      <c r="E36" s="55">
        <v>1</v>
      </c>
      <c r="F36" s="54">
        <v>14950.53</v>
      </c>
      <c r="G36" s="54">
        <v>14950.53</v>
      </c>
      <c r="H36" s="54">
        <v>1121.29</v>
      </c>
      <c r="I36" s="54">
        <v>1121.29</v>
      </c>
      <c r="J36" s="53" t="s">
        <v>179</v>
      </c>
      <c r="K36" s="53"/>
      <c r="L36" s="52"/>
    </row>
    <row r="37" spans="1:12" ht="30" customHeight="1" x14ac:dyDescent="0.2">
      <c r="A37" s="186" t="s">
        <v>134</v>
      </c>
      <c r="B37" s="186" t="s">
        <v>279</v>
      </c>
      <c r="C37" s="190">
        <v>101470005</v>
      </c>
      <c r="D37" s="193" t="s">
        <v>33</v>
      </c>
      <c r="E37" s="55">
        <v>1</v>
      </c>
      <c r="F37" s="54">
        <v>13049.32</v>
      </c>
      <c r="G37" s="54">
        <v>13049.32</v>
      </c>
      <c r="H37" s="54">
        <v>978.7</v>
      </c>
      <c r="I37" s="54">
        <v>978.7</v>
      </c>
      <c r="J37" s="53" t="s">
        <v>179</v>
      </c>
      <c r="K37" s="53"/>
      <c r="L37" s="52"/>
    </row>
    <row r="38" spans="1:12" ht="30" customHeight="1" x14ac:dyDescent="0.2">
      <c r="A38" s="186" t="s">
        <v>134</v>
      </c>
      <c r="B38" s="186" t="s">
        <v>279</v>
      </c>
      <c r="C38" s="190">
        <v>101460006</v>
      </c>
      <c r="D38" s="195" t="s">
        <v>32</v>
      </c>
      <c r="E38" s="55">
        <v>1</v>
      </c>
      <c r="F38" s="54">
        <v>10000</v>
      </c>
      <c r="G38" s="54">
        <v>10000</v>
      </c>
      <c r="H38" s="54">
        <v>166.67</v>
      </c>
      <c r="I38" s="54">
        <v>166.67</v>
      </c>
      <c r="J38" s="53" t="s">
        <v>180</v>
      </c>
      <c r="K38" s="53"/>
      <c r="L38" s="52"/>
    </row>
    <row r="39" spans="1:12" ht="15" hidden="1" x14ac:dyDescent="0.2">
      <c r="A39" s="70"/>
      <c r="B39" s="59"/>
      <c r="C39" s="77"/>
      <c r="D39" s="80"/>
      <c r="E39" s="55"/>
      <c r="F39" s="54"/>
      <c r="G39" s="54"/>
      <c r="H39" s="54">
        <v>166.67</v>
      </c>
      <c r="I39" s="54"/>
      <c r="J39" s="53"/>
      <c r="K39" s="53"/>
      <c r="L39" s="52"/>
    </row>
    <row r="40" spans="1:12" ht="15" hidden="1" x14ac:dyDescent="0.2">
      <c r="A40" s="70"/>
      <c r="B40" s="59"/>
      <c r="C40" s="77"/>
      <c r="D40" s="80"/>
      <c r="E40" s="55"/>
      <c r="F40" s="54"/>
      <c r="G40" s="54"/>
      <c r="H40" s="54"/>
      <c r="I40" s="54"/>
      <c r="J40" s="53"/>
      <c r="K40" s="53"/>
      <c r="L40" s="52"/>
    </row>
    <row r="41" spans="1:12" ht="15" hidden="1" x14ac:dyDescent="0.2">
      <c r="A41" s="70"/>
      <c r="B41" s="59"/>
      <c r="C41" s="70"/>
      <c r="D41" s="69"/>
      <c r="E41" s="55"/>
      <c r="F41" s="54"/>
      <c r="G41" s="54"/>
      <c r="H41" s="54"/>
      <c r="I41" s="54"/>
      <c r="J41" s="53"/>
      <c r="K41" s="53"/>
      <c r="L41" s="52"/>
    </row>
    <row r="42" spans="1:12" ht="15" hidden="1" x14ac:dyDescent="0.2">
      <c r="A42" s="70"/>
      <c r="B42" s="59"/>
      <c r="C42" s="77"/>
      <c r="D42" s="76"/>
      <c r="E42" s="55"/>
      <c r="F42" s="54"/>
      <c r="G42" s="54"/>
      <c r="H42" s="54"/>
      <c r="I42" s="54"/>
      <c r="J42" s="53"/>
      <c r="K42" s="53"/>
      <c r="L42" s="52"/>
    </row>
    <row r="43" spans="1:12" ht="15" hidden="1" x14ac:dyDescent="0.2">
      <c r="A43" s="70"/>
      <c r="B43" s="59"/>
      <c r="C43" s="77"/>
      <c r="D43" s="76"/>
      <c r="E43" s="55"/>
      <c r="F43" s="54"/>
      <c r="G43" s="54"/>
      <c r="H43" s="54"/>
      <c r="I43" s="54"/>
      <c r="J43" s="53"/>
      <c r="K43" s="53"/>
      <c r="L43" s="52"/>
    </row>
    <row r="44" spans="1:12" ht="15" hidden="1" x14ac:dyDescent="0.2">
      <c r="A44" s="70"/>
      <c r="B44" s="59"/>
      <c r="C44" s="77"/>
      <c r="D44" s="76"/>
      <c r="E44" s="55"/>
      <c r="F44" s="54"/>
      <c r="G44" s="54"/>
      <c r="H44" s="54"/>
      <c r="I44" s="54"/>
      <c r="J44" s="53"/>
      <c r="K44" s="53"/>
      <c r="L44" s="52"/>
    </row>
    <row r="45" spans="1:12" ht="6" hidden="1" customHeight="1" x14ac:dyDescent="0.2">
      <c r="A45" s="70"/>
      <c r="B45" s="59"/>
      <c r="C45" s="79"/>
      <c r="D45" s="78"/>
      <c r="E45" s="55"/>
      <c r="F45" s="54"/>
      <c r="G45" s="54"/>
      <c r="H45" s="54"/>
      <c r="I45" s="54"/>
      <c r="J45" s="53"/>
      <c r="K45" s="53"/>
      <c r="L45" s="52"/>
    </row>
    <row r="46" spans="1:12" ht="12" hidden="1" customHeight="1" x14ac:dyDescent="0.2">
      <c r="A46" s="70"/>
      <c r="B46" s="59"/>
      <c r="C46" s="77"/>
      <c r="D46" s="76"/>
      <c r="E46" s="55"/>
      <c r="F46" s="54"/>
      <c r="G46" s="54"/>
      <c r="H46" s="54"/>
      <c r="I46" s="54"/>
      <c r="J46" s="53"/>
      <c r="K46" s="53"/>
      <c r="L46" s="52"/>
    </row>
    <row r="47" spans="1:12" s="74" customFormat="1" ht="15" x14ac:dyDescent="0.2">
      <c r="A47" s="336" t="s">
        <v>31</v>
      </c>
      <c r="B47" s="336"/>
      <c r="C47" s="336"/>
      <c r="D47" s="336"/>
      <c r="E47" s="68">
        <f>SUM(E31:E46)</f>
        <v>8</v>
      </c>
      <c r="F47" s="67"/>
      <c r="G47" s="67">
        <f>SUM(G31:G46)</f>
        <v>195300</v>
      </c>
      <c r="H47" s="67"/>
      <c r="I47" s="67">
        <f>SUM(I31:I46)</f>
        <v>16147.28</v>
      </c>
      <c r="J47" s="66"/>
      <c r="K47" s="66"/>
      <c r="L47" s="75"/>
    </row>
    <row r="48" spans="1:12" ht="15" hidden="1" x14ac:dyDescent="0.25">
      <c r="A48" s="70"/>
      <c r="B48" s="59"/>
      <c r="C48" s="70"/>
      <c r="D48" s="73"/>
      <c r="E48" s="55"/>
      <c r="F48" s="54"/>
      <c r="G48" s="54"/>
      <c r="H48" s="54"/>
      <c r="I48" s="54"/>
      <c r="J48" s="53"/>
      <c r="K48" s="53"/>
      <c r="L48" s="52"/>
    </row>
    <row r="49" spans="1:16" ht="15" hidden="1" x14ac:dyDescent="0.2">
      <c r="A49" s="336" t="s">
        <v>30</v>
      </c>
      <c r="B49" s="336"/>
      <c r="C49" s="336"/>
      <c r="D49" s="336"/>
      <c r="E49" s="68">
        <f>SUM(E48)</f>
        <v>0</v>
      </c>
      <c r="F49" s="67"/>
      <c r="G49" s="67">
        <f>SUM(G48)</f>
        <v>0</v>
      </c>
      <c r="H49" s="67"/>
      <c r="I49" s="67">
        <f>SUM(I48)</f>
        <v>0</v>
      </c>
      <c r="J49" s="66"/>
      <c r="K49" s="66"/>
      <c r="L49" s="52"/>
    </row>
    <row r="50" spans="1:16" ht="15" hidden="1" x14ac:dyDescent="0.2">
      <c r="A50" s="70"/>
      <c r="B50" s="59"/>
      <c r="C50" s="72"/>
      <c r="D50" s="71"/>
      <c r="E50" s="55"/>
      <c r="F50" s="54"/>
      <c r="G50" s="54"/>
      <c r="H50" s="54"/>
      <c r="I50" s="54"/>
      <c r="J50" s="53"/>
      <c r="K50" s="53"/>
      <c r="L50" s="52"/>
    </row>
    <row r="51" spans="1:16" ht="15" hidden="1" x14ac:dyDescent="0.2">
      <c r="A51" s="70"/>
      <c r="B51" s="59"/>
      <c r="C51" s="70"/>
      <c r="D51" s="69"/>
      <c r="E51" s="55"/>
      <c r="F51" s="54"/>
      <c r="G51" s="54"/>
      <c r="H51" s="54"/>
      <c r="I51" s="54"/>
      <c r="J51" s="53"/>
      <c r="K51" s="53"/>
      <c r="L51" s="52"/>
    </row>
    <row r="52" spans="1:16" ht="15" hidden="1" x14ac:dyDescent="0.2">
      <c r="A52" s="70"/>
      <c r="B52" s="59"/>
      <c r="C52" s="70"/>
      <c r="D52" s="69"/>
      <c r="E52" s="55"/>
      <c r="F52" s="54"/>
      <c r="G52" s="54"/>
      <c r="H52" s="54"/>
      <c r="I52" s="54"/>
      <c r="J52" s="53"/>
      <c r="K52" s="53"/>
      <c r="L52" s="52"/>
    </row>
    <row r="53" spans="1:16" ht="15" hidden="1" x14ac:dyDescent="0.2">
      <c r="A53" s="336" t="s">
        <v>29</v>
      </c>
      <c r="B53" s="336"/>
      <c r="C53" s="336"/>
      <c r="D53" s="336"/>
      <c r="E53" s="68">
        <f>SUM(E50:E52)</f>
        <v>0</v>
      </c>
      <c r="F53" s="67"/>
      <c r="G53" s="67">
        <f>SUM(G50:G52)</f>
        <v>0</v>
      </c>
      <c r="H53" s="67"/>
      <c r="I53" s="67">
        <f>SUM(I50:I52)</f>
        <v>0</v>
      </c>
      <c r="J53" s="66"/>
      <c r="K53" s="66"/>
      <c r="L53" s="52"/>
    </row>
    <row r="54" spans="1:16" ht="15" hidden="1" x14ac:dyDescent="0.2">
      <c r="A54" s="70"/>
      <c r="B54" s="59"/>
      <c r="C54" s="70"/>
      <c r="D54" s="69"/>
      <c r="E54" s="55"/>
      <c r="F54" s="54"/>
      <c r="G54" s="54"/>
      <c r="H54" s="54"/>
      <c r="I54" s="54"/>
      <c r="J54" s="53"/>
      <c r="K54" s="53"/>
      <c r="L54" s="52"/>
    </row>
    <row r="55" spans="1:16" ht="15" hidden="1" x14ac:dyDescent="0.2">
      <c r="A55" s="336" t="s">
        <v>28</v>
      </c>
      <c r="B55" s="336"/>
      <c r="C55" s="336"/>
      <c r="D55" s="336"/>
      <c r="E55" s="68">
        <f>SUM(E54)</f>
        <v>0</v>
      </c>
      <c r="F55" s="67"/>
      <c r="G55" s="67">
        <f>SUM(G54)</f>
        <v>0</v>
      </c>
      <c r="H55" s="67"/>
      <c r="I55" s="67">
        <f>SUM(I54)</f>
        <v>0</v>
      </c>
      <c r="J55" s="66"/>
      <c r="K55" s="66"/>
      <c r="L55" s="52"/>
    </row>
    <row r="56" spans="1:16" ht="15" hidden="1" x14ac:dyDescent="0.2">
      <c r="A56" s="53"/>
      <c r="B56" s="53"/>
      <c r="C56" s="53"/>
      <c r="D56" s="53"/>
      <c r="E56" s="55"/>
      <c r="F56" s="54"/>
      <c r="G56" s="54"/>
      <c r="H56" s="54"/>
      <c r="I56" s="54"/>
      <c r="J56" s="53"/>
      <c r="K56" s="53"/>
      <c r="L56" s="52"/>
    </row>
    <row r="57" spans="1:16" ht="15" hidden="1" x14ac:dyDescent="0.2">
      <c r="A57" s="53"/>
      <c r="B57" s="53"/>
      <c r="C57" s="53"/>
      <c r="D57" s="53"/>
      <c r="E57" s="55"/>
      <c r="F57" s="54"/>
      <c r="G57" s="54"/>
      <c r="H57" s="54"/>
      <c r="I57" s="54"/>
      <c r="J57" s="53"/>
      <c r="K57" s="53"/>
      <c r="L57" s="52"/>
    </row>
    <row r="58" spans="1:16" ht="15" hidden="1" x14ac:dyDescent="0.2">
      <c r="A58" s="53"/>
      <c r="B58" s="53"/>
      <c r="C58" s="53"/>
      <c r="D58" s="53"/>
      <c r="E58" s="55"/>
      <c r="F58" s="54"/>
      <c r="G58" s="54"/>
      <c r="H58" s="54"/>
      <c r="I58" s="54"/>
      <c r="J58" s="53"/>
      <c r="K58" s="53"/>
      <c r="L58" s="52"/>
    </row>
    <row r="59" spans="1:16" ht="15" hidden="1" x14ac:dyDescent="0.2">
      <c r="A59" s="53"/>
      <c r="B59" s="53"/>
      <c r="C59" s="53"/>
      <c r="D59" s="53"/>
      <c r="E59" s="55"/>
      <c r="F59" s="54"/>
      <c r="G59" s="54"/>
      <c r="H59" s="54"/>
      <c r="I59" s="54"/>
      <c r="J59" s="53"/>
      <c r="K59" s="53"/>
      <c r="L59" s="52"/>
    </row>
    <row r="60" spans="1:16" ht="15" hidden="1" x14ac:dyDescent="0.2">
      <c r="A60" s="53"/>
      <c r="B60" s="53"/>
      <c r="C60" s="53"/>
      <c r="D60" s="53"/>
      <c r="E60" s="55"/>
      <c r="F60" s="54"/>
      <c r="G60" s="54"/>
      <c r="H60" s="54"/>
      <c r="I60" s="54"/>
      <c r="J60" s="53"/>
      <c r="K60" s="53"/>
      <c r="L60" s="52"/>
    </row>
    <row r="61" spans="1:16" ht="15" hidden="1" x14ac:dyDescent="0.2">
      <c r="A61" s="53"/>
      <c r="B61" s="61"/>
      <c r="C61" s="59"/>
      <c r="D61" s="53"/>
      <c r="E61" s="55"/>
      <c r="F61" s="54"/>
      <c r="G61" s="65"/>
      <c r="H61" s="65"/>
      <c r="I61" s="65"/>
      <c r="J61" s="64"/>
      <c r="K61" s="63"/>
      <c r="L61" s="58"/>
      <c r="M61" s="19"/>
      <c r="N61" s="19"/>
      <c r="O61" s="19"/>
      <c r="P61" s="19"/>
    </row>
    <row r="62" spans="1:16" ht="15" hidden="1" x14ac:dyDescent="0.2">
      <c r="A62" s="53"/>
      <c r="B62" s="61"/>
      <c r="C62" s="59"/>
      <c r="D62" s="53"/>
      <c r="E62" s="55"/>
      <c r="F62" s="54"/>
      <c r="G62" s="62"/>
      <c r="H62" s="62"/>
      <c r="I62" s="62"/>
      <c r="J62" s="61"/>
      <c r="K62" s="53"/>
      <c r="L62" s="58"/>
      <c r="M62" s="19"/>
      <c r="N62" s="19"/>
      <c r="O62" s="19"/>
      <c r="P62" s="19"/>
    </row>
    <row r="63" spans="1:16" ht="15" hidden="1" x14ac:dyDescent="0.2">
      <c r="A63" s="53"/>
      <c r="B63" s="61"/>
      <c r="C63" s="59"/>
      <c r="D63" s="53"/>
      <c r="E63" s="55"/>
      <c r="F63" s="54"/>
      <c r="G63" s="60"/>
      <c r="H63" s="60"/>
      <c r="I63" s="60"/>
      <c r="J63" s="59"/>
      <c r="K63" s="53"/>
      <c r="L63" s="58"/>
      <c r="M63" s="19"/>
      <c r="N63" s="19"/>
      <c r="O63" s="19"/>
      <c r="P63" s="19"/>
    </row>
    <row r="64" spans="1:16" ht="15" hidden="1" x14ac:dyDescent="0.2">
      <c r="A64" s="53"/>
      <c r="B64" s="53"/>
      <c r="C64" s="53"/>
      <c r="D64" s="53"/>
      <c r="E64" s="55"/>
      <c r="F64" s="54"/>
      <c r="G64" s="54"/>
      <c r="H64" s="54"/>
      <c r="I64" s="54"/>
      <c r="J64" s="53"/>
      <c r="K64" s="53"/>
      <c r="L64" s="52"/>
    </row>
    <row r="65" spans="1:12" ht="15" hidden="1" x14ac:dyDescent="0.2">
      <c r="A65" s="53"/>
      <c r="B65" s="53"/>
      <c r="C65" s="53"/>
      <c r="D65" s="53"/>
      <c r="E65" s="55"/>
      <c r="F65" s="54"/>
      <c r="G65" s="54"/>
      <c r="H65" s="54"/>
      <c r="I65" s="54"/>
      <c r="J65" s="53"/>
      <c r="K65" s="53"/>
      <c r="L65" s="52"/>
    </row>
    <row r="66" spans="1:12" ht="15" hidden="1" x14ac:dyDescent="0.2">
      <c r="A66" s="53"/>
      <c r="B66" s="53"/>
      <c r="C66" s="53"/>
      <c r="D66" s="53"/>
      <c r="E66" s="55"/>
      <c r="F66" s="54"/>
      <c r="G66" s="54"/>
      <c r="H66" s="54"/>
      <c r="I66" s="54"/>
      <c r="J66" s="53"/>
      <c r="K66" s="53"/>
      <c r="L66" s="52"/>
    </row>
    <row r="67" spans="1:12" ht="15" hidden="1" x14ac:dyDescent="0.2">
      <c r="A67" s="53"/>
      <c r="B67" s="53"/>
      <c r="C67" s="53"/>
      <c r="D67" s="53"/>
      <c r="E67" s="55"/>
      <c r="F67" s="54"/>
      <c r="G67" s="54"/>
      <c r="H67" s="54"/>
      <c r="I67" s="54"/>
      <c r="J67" s="53"/>
      <c r="K67" s="53"/>
      <c r="L67" s="52"/>
    </row>
    <row r="68" spans="1:12" ht="15" hidden="1" x14ac:dyDescent="0.2">
      <c r="A68" s="53"/>
      <c r="B68" s="53"/>
      <c r="C68" s="53"/>
      <c r="D68" s="53"/>
      <c r="E68" s="55"/>
      <c r="F68" s="54"/>
      <c r="G68" s="54"/>
      <c r="H68" s="54"/>
      <c r="I68" s="54"/>
      <c r="J68" s="53"/>
      <c r="K68" s="53"/>
      <c r="L68" s="52"/>
    </row>
    <row r="69" spans="1:12" ht="15" hidden="1" x14ac:dyDescent="0.2">
      <c r="A69" s="53"/>
      <c r="B69" s="53"/>
      <c r="C69" s="53"/>
      <c r="D69" s="53"/>
      <c r="E69" s="55"/>
      <c r="F69" s="54"/>
      <c r="G69" s="54"/>
      <c r="H69" s="54"/>
      <c r="I69" s="54"/>
      <c r="J69" s="53"/>
      <c r="K69" s="53"/>
      <c r="L69" s="52"/>
    </row>
    <row r="70" spans="1:12" ht="15" hidden="1" x14ac:dyDescent="0.2">
      <c r="A70" s="53"/>
      <c r="B70" s="53"/>
      <c r="C70" s="53"/>
      <c r="D70" s="53"/>
      <c r="E70" s="55"/>
      <c r="F70" s="54"/>
      <c r="G70" s="54"/>
      <c r="H70" s="54"/>
      <c r="I70" s="54"/>
      <c r="J70" s="53"/>
      <c r="K70" s="53"/>
      <c r="L70" s="52"/>
    </row>
    <row r="71" spans="1:12" ht="15" hidden="1" x14ac:dyDescent="0.2">
      <c r="A71" s="53"/>
      <c r="B71" s="53"/>
      <c r="C71" s="53"/>
      <c r="D71" s="53"/>
      <c r="E71" s="55"/>
      <c r="F71" s="54"/>
      <c r="G71" s="54"/>
      <c r="H71" s="54"/>
      <c r="I71" s="54"/>
      <c r="J71" s="53"/>
      <c r="K71" s="53"/>
      <c r="L71" s="52"/>
    </row>
    <row r="72" spans="1:12" ht="15" hidden="1" x14ac:dyDescent="0.2">
      <c r="A72" s="53"/>
      <c r="B72" s="53"/>
      <c r="C72" s="53"/>
      <c r="D72" s="53"/>
      <c r="E72" s="55"/>
      <c r="F72" s="54"/>
      <c r="G72" s="54"/>
      <c r="H72" s="54"/>
      <c r="I72" s="54"/>
      <c r="J72" s="53"/>
      <c r="K72" s="53"/>
      <c r="L72" s="52"/>
    </row>
    <row r="73" spans="1:12" ht="15" hidden="1" x14ac:dyDescent="0.2">
      <c r="A73" s="53"/>
      <c r="B73" s="53"/>
      <c r="C73" s="53"/>
      <c r="D73" s="53"/>
      <c r="E73" s="55"/>
      <c r="F73" s="54"/>
      <c r="G73" s="54"/>
      <c r="H73" s="54"/>
      <c r="I73" s="54"/>
      <c r="J73" s="53"/>
      <c r="K73" s="53"/>
      <c r="L73" s="52"/>
    </row>
    <row r="74" spans="1:12" ht="15" hidden="1" x14ac:dyDescent="0.2">
      <c r="A74" s="53"/>
      <c r="B74" s="53"/>
      <c r="C74" s="53"/>
      <c r="D74" s="53"/>
      <c r="E74" s="55"/>
      <c r="F74" s="54"/>
      <c r="G74" s="54"/>
      <c r="H74" s="54"/>
      <c r="I74" s="54"/>
      <c r="J74" s="53"/>
      <c r="K74" s="53"/>
      <c r="L74" s="52"/>
    </row>
    <row r="75" spans="1:12" ht="15" hidden="1" x14ac:dyDescent="0.2">
      <c r="A75" s="53"/>
      <c r="B75" s="53"/>
      <c r="C75" s="53"/>
      <c r="D75" s="53"/>
      <c r="E75" s="55"/>
      <c r="F75" s="54"/>
      <c r="G75" s="54"/>
      <c r="H75" s="54"/>
      <c r="I75" s="54"/>
      <c r="J75" s="53"/>
      <c r="K75" s="53"/>
      <c r="L75" s="52"/>
    </row>
    <row r="76" spans="1:12" ht="15" hidden="1" x14ac:dyDescent="0.2">
      <c r="A76" s="53"/>
      <c r="B76" s="53"/>
      <c r="C76" s="53"/>
      <c r="D76" s="53"/>
      <c r="E76" s="55"/>
      <c r="F76" s="54"/>
      <c r="G76" s="54"/>
      <c r="H76" s="54"/>
      <c r="I76" s="54"/>
      <c r="J76" s="53"/>
      <c r="K76" s="53"/>
      <c r="L76" s="52"/>
    </row>
    <row r="77" spans="1:12" ht="15" hidden="1" x14ac:dyDescent="0.2">
      <c r="A77" s="53"/>
      <c r="B77" s="53"/>
      <c r="C77" s="53"/>
      <c r="D77" s="53"/>
      <c r="E77" s="55"/>
      <c r="F77" s="54"/>
      <c r="G77" s="54"/>
      <c r="H77" s="54"/>
      <c r="I77" s="54"/>
      <c r="J77" s="53"/>
      <c r="K77" s="53"/>
      <c r="L77" s="52"/>
    </row>
    <row r="78" spans="1:12" ht="15" hidden="1" x14ac:dyDescent="0.2">
      <c r="A78" s="53"/>
      <c r="B78" s="53"/>
      <c r="C78" s="53"/>
      <c r="D78" s="53"/>
      <c r="E78" s="55"/>
      <c r="F78" s="54"/>
      <c r="G78" s="54"/>
      <c r="H78" s="54"/>
      <c r="I78" s="54"/>
      <c r="J78" s="53"/>
      <c r="K78" s="53"/>
      <c r="L78" s="52"/>
    </row>
    <row r="79" spans="1:12" ht="15" hidden="1" x14ac:dyDescent="0.2">
      <c r="A79" s="53"/>
      <c r="B79" s="53"/>
      <c r="C79" s="53"/>
      <c r="D79" s="53"/>
      <c r="E79" s="55"/>
      <c r="F79" s="54"/>
      <c r="G79" s="54"/>
      <c r="H79" s="54"/>
      <c r="I79" s="54"/>
      <c r="J79" s="53"/>
      <c r="K79" s="53"/>
      <c r="L79" s="52"/>
    </row>
    <row r="80" spans="1:12" ht="15" hidden="1" x14ac:dyDescent="0.2">
      <c r="A80" s="53"/>
      <c r="B80" s="53"/>
      <c r="C80" s="53"/>
      <c r="D80" s="53"/>
      <c r="E80" s="55"/>
      <c r="F80" s="54"/>
      <c r="G80" s="54"/>
      <c r="H80" s="54"/>
      <c r="I80" s="54"/>
      <c r="J80" s="53"/>
      <c r="K80" s="53"/>
      <c r="L80" s="52"/>
    </row>
    <row r="81" spans="1:12" ht="15" hidden="1" x14ac:dyDescent="0.2">
      <c r="A81" s="53"/>
      <c r="B81" s="53"/>
      <c r="C81" s="53"/>
      <c r="D81" s="53"/>
      <c r="E81" s="55"/>
      <c r="F81" s="54"/>
      <c r="G81" s="54"/>
      <c r="H81" s="54"/>
      <c r="I81" s="54"/>
      <c r="J81" s="53"/>
      <c r="K81" s="53"/>
      <c r="L81" s="52"/>
    </row>
    <row r="82" spans="1:12" ht="15" hidden="1" x14ac:dyDescent="0.2">
      <c r="A82" s="53"/>
      <c r="B82" s="53"/>
      <c r="C82" s="53"/>
      <c r="D82" s="53"/>
      <c r="E82" s="55"/>
      <c r="F82" s="54"/>
      <c r="G82" s="54"/>
      <c r="H82" s="54"/>
      <c r="I82" s="54"/>
      <c r="J82" s="53"/>
      <c r="K82" s="53"/>
      <c r="L82" s="52"/>
    </row>
    <row r="83" spans="1:12" ht="15" hidden="1" x14ac:dyDescent="0.2">
      <c r="A83" s="53"/>
      <c r="B83" s="53"/>
      <c r="C83" s="53"/>
      <c r="D83" s="53"/>
      <c r="E83" s="55"/>
      <c r="F83" s="54"/>
      <c r="G83" s="54"/>
      <c r="H83" s="54"/>
      <c r="I83" s="54"/>
      <c r="J83" s="53"/>
      <c r="K83" s="53"/>
      <c r="L83" s="52"/>
    </row>
    <row r="84" spans="1:12" ht="15" hidden="1" x14ac:dyDescent="0.2">
      <c r="A84" s="53"/>
      <c r="B84" s="53"/>
      <c r="C84" s="53"/>
      <c r="D84" s="53"/>
      <c r="E84" s="55"/>
      <c r="F84" s="54"/>
      <c r="G84" s="54"/>
      <c r="H84" s="54"/>
      <c r="I84" s="54"/>
      <c r="J84" s="53"/>
      <c r="K84" s="53"/>
      <c r="L84" s="52"/>
    </row>
    <row r="85" spans="1:12" ht="15" hidden="1" x14ac:dyDescent="0.2">
      <c r="A85" s="53"/>
      <c r="B85" s="53"/>
      <c r="C85" s="53"/>
      <c r="D85" s="53"/>
      <c r="E85" s="55"/>
      <c r="F85" s="54"/>
      <c r="G85" s="54"/>
      <c r="H85" s="54"/>
      <c r="I85" s="54"/>
      <c r="J85" s="53"/>
      <c r="K85" s="53"/>
      <c r="L85" s="52"/>
    </row>
    <row r="86" spans="1:12" ht="15" hidden="1" x14ac:dyDescent="0.2">
      <c r="A86" s="53"/>
      <c r="B86" s="53"/>
      <c r="C86" s="53"/>
      <c r="D86" s="53"/>
      <c r="E86" s="55"/>
      <c r="F86" s="54"/>
      <c r="G86" s="54"/>
      <c r="H86" s="54"/>
      <c r="I86" s="54"/>
      <c r="J86" s="53"/>
      <c r="K86" s="53"/>
      <c r="L86" s="52"/>
    </row>
    <row r="87" spans="1:12" ht="15" hidden="1" x14ac:dyDescent="0.2">
      <c r="A87" s="53"/>
      <c r="B87" s="53"/>
      <c r="C87" s="53"/>
      <c r="D87" s="53"/>
      <c r="E87" s="55"/>
      <c r="F87" s="54"/>
      <c r="G87" s="54"/>
      <c r="H87" s="54"/>
      <c r="I87" s="54"/>
      <c r="J87" s="53"/>
      <c r="K87" s="53"/>
      <c r="L87" s="52"/>
    </row>
    <row r="88" spans="1:12" ht="15" hidden="1" x14ac:dyDescent="0.2">
      <c r="A88" s="53"/>
      <c r="B88" s="53"/>
      <c r="C88" s="53"/>
      <c r="D88" s="53"/>
      <c r="E88" s="55"/>
      <c r="F88" s="54"/>
      <c r="G88" s="54"/>
      <c r="H88" s="54"/>
      <c r="I88" s="54"/>
      <c r="J88" s="53"/>
      <c r="K88" s="53"/>
      <c r="L88" s="52"/>
    </row>
    <row r="89" spans="1:12" ht="15" hidden="1" x14ac:dyDescent="0.2">
      <c r="A89" s="53"/>
      <c r="B89" s="53"/>
      <c r="C89" s="53"/>
      <c r="D89" s="53"/>
      <c r="E89" s="55"/>
      <c r="F89" s="54"/>
      <c r="G89" s="54"/>
      <c r="H89" s="54"/>
      <c r="I89" s="54"/>
      <c r="J89" s="53"/>
      <c r="K89" s="53"/>
      <c r="L89" s="52"/>
    </row>
    <row r="90" spans="1:12" ht="15" hidden="1" x14ac:dyDescent="0.2">
      <c r="A90" s="53"/>
      <c r="B90" s="53"/>
      <c r="C90" s="53"/>
      <c r="D90" s="53"/>
      <c r="E90" s="55"/>
      <c r="F90" s="54"/>
      <c r="G90" s="54"/>
      <c r="H90" s="54"/>
      <c r="I90" s="54"/>
      <c r="J90" s="53"/>
      <c r="K90" s="53"/>
      <c r="L90" s="52"/>
    </row>
    <row r="91" spans="1:12" ht="15" hidden="1" x14ac:dyDescent="0.2">
      <c r="A91" s="53"/>
      <c r="B91" s="53"/>
      <c r="C91" s="53"/>
      <c r="D91" s="53"/>
      <c r="E91" s="55"/>
      <c r="F91" s="54"/>
      <c r="G91" s="54"/>
      <c r="H91" s="54"/>
      <c r="I91" s="54"/>
      <c r="J91" s="53"/>
      <c r="K91" s="53"/>
      <c r="L91" s="52"/>
    </row>
    <row r="92" spans="1:12" ht="15" hidden="1" x14ac:dyDescent="0.2">
      <c r="A92" s="53"/>
      <c r="B92" s="53"/>
      <c r="C92" s="53"/>
      <c r="D92" s="53"/>
      <c r="E92" s="55"/>
      <c r="F92" s="54"/>
      <c r="G92" s="54"/>
      <c r="H92" s="54"/>
      <c r="I92" s="54"/>
      <c r="J92" s="53"/>
      <c r="K92" s="53"/>
      <c r="L92" s="52"/>
    </row>
    <row r="93" spans="1:12" ht="15" hidden="1" x14ac:dyDescent="0.2">
      <c r="A93" s="53"/>
      <c r="B93" s="53"/>
      <c r="C93" s="53"/>
      <c r="D93" s="53"/>
      <c r="E93" s="55"/>
      <c r="F93" s="54"/>
      <c r="G93" s="54"/>
      <c r="H93" s="54"/>
      <c r="I93" s="54"/>
      <c r="J93" s="53"/>
      <c r="K93" s="53"/>
      <c r="L93" s="52"/>
    </row>
    <row r="94" spans="1:12" ht="15" hidden="1" x14ac:dyDescent="0.2">
      <c r="A94" s="53"/>
      <c r="B94" s="53"/>
      <c r="C94" s="53"/>
      <c r="D94" s="53"/>
      <c r="E94" s="55"/>
      <c r="F94" s="54"/>
      <c r="G94" s="54"/>
      <c r="H94" s="54"/>
      <c r="I94" s="54"/>
      <c r="J94" s="53"/>
      <c r="K94" s="53"/>
      <c r="L94" s="52"/>
    </row>
    <row r="95" spans="1:12" ht="15" hidden="1" x14ac:dyDescent="0.2">
      <c r="A95" s="53"/>
      <c r="B95" s="53"/>
      <c r="C95" s="53"/>
      <c r="D95" s="53"/>
      <c r="E95" s="55"/>
      <c r="F95" s="54"/>
      <c r="G95" s="54"/>
      <c r="H95" s="54"/>
      <c r="I95" s="54"/>
      <c r="J95" s="53"/>
      <c r="K95" s="53"/>
      <c r="L95" s="52"/>
    </row>
    <row r="96" spans="1:12" ht="15" hidden="1" x14ac:dyDescent="0.2">
      <c r="A96" s="53"/>
      <c r="B96" s="53"/>
      <c r="C96" s="53"/>
      <c r="D96" s="53"/>
      <c r="E96" s="55"/>
      <c r="F96" s="54"/>
      <c r="G96" s="54"/>
      <c r="H96" s="54"/>
      <c r="I96" s="54"/>
      <c r="J96" s="53"/>
      <c r="K96" s="53"/>
      <c r="L96" s="52"/>
    </row>
    <row r="97" spans="1:12" ht="15" hidden="1" x14ac:dyDescent="0.2">
      <c r="A97" s="53"/>
      <c r="B97" s="53"/>
      <c r="C97" s="53"/>
      <c r="D97" s="53"/>
      <c r="E97" s="55"/>
      <c r="F97" s="54"/>
      <c r="G97" s="54"/>
      <c r="H97" s="54"/>
      <c r="I97" s="54"/>
      <c r="J97" s="53"/>
      <c r="K97" s="53"/>
      <c r="L97" s="52"/>
    </row>
    <row r="98" spans="1:12" ht="15" hidden="1" x14ac:dyDescent="0.2">
      <c r="A98" s="53"/>
      <c r="B98" s="53"/>
      <c r="C98" s="53"/>
      <c r="D98" s="53"/>
      <c r="E98" s="55"/>
      <c r="F98" s="54"/>
      <c r="G98" s="54"/>
      <c r="H98" s="54"/>
      <c r="I98" s="54"/>
      <c r="J98" s="53"/>
      <c r="K98" s="53"/>
      <c r="L98" s="52"/>
    </row>
    <row r="99" spans="1:12" ht="15" hidden="1" x14ac:dyDescent="0.2">
      <c r="A99" s="53"/>
      <c r="B99" s="53"/>
      <c r="C99" s="53"/>
      <c r="D99" s="53"/>
      <c r="E99" s="55"/>
      <c r="F99" s="54"/>
      <c r="G99" s="54"/>
      <c r="H99" s="54"/>
      <c r="I99" s="54"/>
      <c r="J99" s="53"/>
      <c r="K99" s="53"/>
      <c r="L99" s="52"/>
    </row>
    <row r="100" spans="1:12" ht="15" hidden="1" x14ac:dyDescent="0.2">
      <c r="A100" s="53"/>
      <c r="B100" s="53"/>
      <c r="C100" s="53"/>
      <c r="D100" s="53"/>
      <c r="E100" s="55"/>
      <c r="F100" s="54"/>
      <c r="G100" s="54"/>
      <c r="H100" s="54"/>
      <c r="I100" s="54"/>
      <c r="J100" s="53"/>
      <c r="K100" s="53"/>
      <c r="L100" s="52"/>
    </row>
    <row r="101" spans="1:12" ht="15" hidden="1" x14ac:dyDescent="0.2">
      <c r="A101" s="53"/>
      <c r="B101" s="53"/>
      <c r="C101" s="53"/>
      <c r="D101" s="53"/>
      <c r="E101" s="55"/>
      <c r="F101" s="54"/>
      <c r="G101" s="54"/>
      <c r="H101" s="54"/>
      <c r="I101" s="54"/>
      <c r="J101" s="53"/>
      <c r="K101" s="53"/>
      <c r="L101" s="52"/>
    </row>
    <row r="102" spans="1:12" ht="15" hidden="1" x14ac:dyDescent="0.2">
      <c r="A102" s="53"/>
      <c r="B102" s="53"/>
      <c r="C102" s="53"/>
      <c r="D102" s="53"/>
      <c r="E102" s="55"/>
      <c r="F102" s="54"/>
      <c r="G102" s="54"/>
      <c r="H102" s="54"/>
      <c r="I102" s="54"/>
      <c r="J102" s="53"/>
      <c r="K102" s="53"/>
      <c r="L102" s="52"/>
    </row>
    <row r="103" spans="1:12" ht="15" hidden="1" x14ac:dyDescent="0.2">
      <c r="A103" s="53"/>
      <c r="B103" s="53"/>
      <c r="C103" s="53"/>
      <c r="D103" s="53"/>
      <c r="E103" s="55"/>
      <c r="F103" s="54"/>
      <c r="G103" s="54"/>
      <c r="H103" s="54"/>
      <c r="I103" s="54"/>
      <c r="J103" s="53"/>
      <c r="K103" s="53"/>
      <c r="L103" s="52"/>
    </row>
    <row r="104" spans="1:12" ht="15" hidden="1" x14ac:dyDescent="0.2">
      <c r="A104" s="53"/>
      <c r="B104" s="53"/>
      <c r="C104" s="53"/>
      <c r="D104" s="53"/>
      <c r="E104" s="55"/>
      <c r="F104" s="54"/>
      <c r="G104" s="54"/>
      <c r="H104" s="54"/>
      <c r="I104" s="54"/>
      <c r="J104" s="53"/>
      <c r="K104" s="53"/>
      <c r="L104" s="52"/>
    </row>
    <row r="105" spans="1:12" ht="14.25" hidden="1" x14ac:dyDescent="0.2">
      <c r="A105" s="56"/>
      <c r="B105" s="56"/>
      <c r="C105" s="56"/>
      <c r="D105" s="56"/>
      <c r="E105" s="57"/>
      <c r="F105" s="50"/>
      <c r="G105" s="50"/>
      <c r="H105" s="50"/>
      <c r="I105" s="50"/>
      <c r="J105" s="56"/>
      <c r="K105" s="56"/>
      <c r="L105" s="52"/>
    </row>
    <row r="106" spans="1:12" ht="15" hidden="1" x14ac:dyDescent="0.2">
      <c r="A106" s="53"/>
      <c r="B106" s="53"/>
      <c r="C106" s="53"/>
      <c r="D106" s="53"/>
      <c r="E106" s="55"/>
      <c r="F106" s="54"/>
      <c r="G106" s="54"/>
      <c r="H106" s="54"/>
      <c r="I106" s="54"/>
      <c r="J106" s="53"/>
      <c r="K106" s="53"/>
      <c r="L106" s="52"/>
    </row>
    <row r="107" spans="1:12" ht="15" hidden="1" x14ac:dyDescent="0.2">
      <c r="A107" s="53"/>
      <c r="B107" s="53"/>
      <c r="C107" s="53"/>
      <c r="D107" s="53"/>
      <c r="E107" s="55"/>
      <c r="F107" s="54"/>
      <c r="G107" s="54"/>
      <c r="H107" s="54"/>
      <c r="I107" s="54"/>
      <c r="J107" s="53"/>
      <c r="K107" s="53"/>
      <c r="L107" s="52"/>
    </row>
    <row r="108" spans="1:12" ht="15" hidden="1" x14ac:dyDescent="0.2">
      <c r="A108" s="53"/>
      <c r="B108" s="53"/>
      <c r="C108" s="53"/>
      <c r="D108" s="53"/>
      <c r="E108" s="55"/>
      <c r="F108" s="54"/>
      <c r="G108" s="54"/>
      <c r="H108" s="54"/>
      <c r="I108" s="54"/>
      <c r="J108" s="53"/>
      <c r="K108" s="53"/>
      <c r="L108" s="52"/>
    </row>
    <row r="109" spans="1:12" ht="15" hidden="1" x14ac:dyDescent="0.2">
      <c r="A109" s="53"/>
      <c r="B109" s="53"/>
      <c r="C109" s="53"/>
      <c r="D109" s="53"/>
      <c r="E109" s="55"/>
      <c r="F109" s="54"/>
      <c r="G109" s="54"/>
      <c r="H109" s="54"/>
      <c r="I109" s="54"/>
      <c r="J109" s="53"/>
      <c r="K109" s="53"/>
      <c r="L109" s="52"/>
    </row>
    <row r="110" spans="1:12" ht="15" hidden="1" x14ac:dyDescent="0.2">
      <c r="A110" s="53"/>
      <c r="B110" s="53"/>
      <c r="C110" s="53"/>
      <c r="D110" s="53"/>
      <c r="E110" s="55"/>
      <c r="F110" s="54"/>
      <c r="G110" s="54"/>
      <c r="H110" s="54"/>
      <c r="I110" s="54"/>
      <c r="J110" s="53"/>
      <c r="K110" s="53"/>
      <c r="L110" s="52"/>
    </row>
    <row r="111" spans="1:12" ht="15" hidden="1" x14ac:dyDescent="0.2">
      <c r="A111" s="53"/>
      <c r="B111" s="53"/>
      <c r="C111" s="53"/>
      <c r="D111" s="53"/>
      <c r="E111" s="55"/>
      <c r="F111" s="54"/>
      <c r="G111" s="54"/>
      <c r="H111" s="54"/>
      <c r="I111" s="54"/>
      <c r="J111" s="53"/>
      <c r="K111" s="53"/>
      <c r="L111" s="52"/>
    </row>
    <row r="112" spans="1:12" ht="15" hidden="1" x14ac:dyDescent="0.2">
      <c r="A112" s="53"/>
      <c r="B112" s="53"/>
      <c r="C112" s="53"/>
      <c r="D112" s="53"/>
      <c r="E112" s="55"/>
      <c r="F112" s="54"/>
      <c r="G112" s="54"/>
      <c r="H112" s="54"/>
      <c r="I112" s="54"/>
      <c r="J112" s="53"/>
      <c r="K112" s="53"/>
      <c r="L112" s="52"/>
    </row>
    <row r="113" spans="1:12" ht="15" hidden="1" x14ac:dyDescent="0.2">
      <c r="A113" s="53"/>
      <c r="B113" s="53"/>
      <c r="C113" s="53"/>
      <c r="D113" s="53"/>
      <c r="E113" s="55"/>
      <c r="F113" s="54"/>
      <c r="G113" s="54"/>
      <c r="H113" s="54"/>
      <c r="I113" s="54"/>
      <c r="J113" s="53"/>
      <c r="K113" s="53"/>
      <c r="L113" s="52"/>
    </row>
    <row r="114" spans="1:12" ht="15" hidden="1" x14ac:dyDescent="0.2">
      <c r="A114" s="53"/>
      <c r="B114" s="53"/>
      <c r="C114" s="53"/>
      <c r="D114" s="53"/>
      <c r="E114" s="55"/>
      <c r="F114" s="54"/>
      <c r="G114" s="54"/>
      <c r="H114" s="54"/>
      <c r="I114" s="54"/>
      <c r="J114" s="53"/>
      <c r="K114" s="53"/>
      <c r="L114" s="52"/>
    </row>
    <row r="115" spans="1:12" ht="15" hidden="1" x14ac:dyDescent="0.2">
      <c r="A115" s="53"/>
      <c r="B115" s="53"/>
      <c r="C115" s="53"/>
      <c r="D115" s="53"/>
      <c r="E115" s="55"/>
      <c r="F115" s="54"/>
      <c r="G115" s="54"/>
      <c r="H115" s="54"/>
      <c r="I115" s="54"/>
      <c r="J115" s="53"/>
      <c r="K115" s="53"/>
      <c r="L115" s="52"/>
    </row>
    <row r="116" spans="1:12" ht="15" hidden="1" x14ac:dyDescent="0.2">
      <c r="A116" s="53"/>
      <c r="B116" s="53"/>
      <c r="C116" s="53"/>
      <c r="D116" s="53"/>
      <c r="E116" s="55"/>
      <c r="F116" s="54"/>
      <c r="G116" s="54"/>
      <c r="H116" s="54"/>
      <c r="I116" s="54"/>
      <c r="J116" s="53"/>
      <c r="K116" s="53"/>
      <c r="L116" s="52"/>
    </row>
    <row r="117" spans="1:12" ht="15" hidden="1" x14ac:dyDescent="0.2">
      <c r="A117" s="53"/>
      <c r="B117" s="53"/>
      <c r="C117" s="53"/>
      <c r="D117" s="53"/>
      <c r="E117" s="55"/>
      <c r="F117" s="54"/>
      <c r="G117" s="54"/>
      <c r="H117" s="54"/>
      <c r="I117" s="54"/>
      <c r="J117" s="53"/>
      <c r="K117" s="53"/>
      <c r="L117" s="52"/>
    </row>
    <row r="118" spans="1:12" ht="15" hidden="1" x14ac:dyDescent="0.2">
      <c r="A118" s="53"/>
      <c r="B118" s="53"/>
      <c r="C118" s="53"/>
      <c r="D118" s="53"/>
      <c r="E118" s="55"/>
      <c r="F118" s="54"/>
      <c r="G118" s="54"/>
      <c r="H118" s="54"/>
      <c r="I118" s="54"/>
      <c r="J118" s="53"/>
      <c r="K118" s="53"/>
      <c r="L118" s="52"/>
    </row>
    <row r="119" spans="1:12" ht="15" hidden="1" x14ac:dyDescent="0.2">
      <c r="A119" s="53"/>
      <c r="B119" s="53"/>
      <c r="C119" s="53"/>
      <c r="D119" s="53"/>
      <c r="E119" s="55"/>
      <c r="F119" s="54"/>
      <c r="G119" s="54"/>
      <c r="H119" s="54"/>
      <c r="I119" s="54"/>
      <c r="J119" s="53"/>
      <c r="K119" s="53"/>
      <c r="L119" s="52"/>
    </row>
    <row r="120" spans="1:12" ht="15" hidden="1" x14ac:dyDescent="0.2">
      <c r="A120" s="53"/>
      <c r="B120" s="53"/>
      <c r="C120" s="53"/>
      <c r="D120" s="53"/>
      <c r="E120" s="55"/>
      <c r="F120" s="54"/>
      <c r="G120" s="54"/>
      <c r="H120" s="54"/>
      <c r="I120" s="54"/>
      <c r="J120" s="53"/>
      <c r="K120" s="53"/>
      <c r="L120" s="52"/>
    </row>
    <row r="121" spans="1:12" ht="15" hidden="1" x14ac:dyDescent="0.2">
      <c r="A121" s="53"/>
      <c r="B121" s="53"/>
      <c r="C121" s="53"/>
      <c r="D121" s="53"/>
      <c r="E121" s="55"/>
      <c r="F121" s="54"/>
      <c r="G121" s="54"/>
      <c r="H121" s="54"/>
      <c r="I121" s="54"/>
      <c r="J121" s="53"/>
      <c r="K121" s="53"/>
      <c r="L121" s="52"/>
    </row>
    <row r="122" spans="1:12" ht="15" hidden="1" x14ac:dyDescent="0.2">
      <c r="A122" s="53"/>
      <c r="B122" s="53"/>
      <c r="C122" s="53"/>
      <c r="D122" s="53"/>
      <c r="E122" s="55"/>
      <c r="F122" s="54"/>
      <c r="G122" s="54"/>
      <c r="H122" s="54"/>
      <c r="I122" s="54"/>
      <c r="J122" s="53"/>
      <c r="K122" s="53"/>
      <c r="L122" s="52"/>
    </row>
    <row r="123" spans="1:12" ht="15" hidden="1" x14ac:dyDescent="0.2">
      <c r="A123" s="53"/>
      <c r="B123" s="53"/>
      <c r="C123" s="53"/>
      <c r="D123" s="53"/>
      <c r="E123" s="55"/>
      <c r="F123" s="54"/>
      <c r="G123" s="54"/>
      <c r="H123" s="54"/>
      <c r="I123" s="54"/>
      <c r="J123" s="53"/>
      <c r="K123" s="53"/>
      <c r="L123" s="52"/>
    </row>
    <row r="124" spans="1:12" ht="15" hidden="1" x14ac:dyDescent="0.2">
      <c r="A124" s="53"/>
      <c r="B124" s="53"/>
      <c r="C124" s="53"/>
      <c r="D124" s="53"/>
      <c r="E124" s="55"/>
      <c r="F124" s="54"/>
      <c r="G124" s="54"/>
      <c r="H124" s="54"/>
      <c r="I124" s="54"/>
      <c r="J124" s="53"/>
      <c r="K124" s="53"/>
      <c r="L124" s="52"/>
    </row>
    <row r="125" spans="1:12" ht="15" hidden="1" x14ac:dyDescent="0.2">
      <c r="A125" s="53"/>
      <c r="B125" s="53"/>
      <c r="C125" s="53"/>
      <c r="D125" s="53"/>
      <c r="E125" s="55"/>
      <c r="F125" s="54"/>
      <c r="G125" s="54"/>
      <c r="H125" s="54"/>
      <c r="I125" s="54"/>
      <c r="J125" s="53"/>
      <c r="K125" s="53"/>
      <c r="L125" s="52"/>
    </row>
    <row r="126" spans="1:12" ht="15" hidden="1" x14ac:dyDescent="0.2">
      <c r="A126" s="53"/>
      <c r="B126" s="53"/>
      <c r="C126" s="53"/>
      <c r="D126" s="53"/>
      <c r="E126" s="55"/>
      <c r="F126" s="54"/>
      <c r="G126" s="54"/>
      <c r="H126" s="54"/>
      <c r="I126" s="54"/>
      <c r="J126" s="53"/>
      <c r="K126" s="53"/>
      <c r="L126" s="52"/>
    </row>
    <row r="127" spans="1:12" ht="15" hidden="1" x14ac:dyDescent="0.2">
      <c r="A127" s="53"/>
      <c r="B127" s="53"/>
      <c r="C127" s="53"/>
      <c r="D127" s="53"/>
      <c r="E127" s="55"/>
      <c r="F127" s="54"/>
      <c r="G127" s="54"/>
      <c r="H127" s="54"/>
      <c r="I127" s="54"/>
      <c r="J127" s="53"/>
      <c r="K127" s="53"/>
      <c r="L127" s="52"/>
    </row>
    <row r="128" spans="1:12" ht="15" hidden="1" x14ac:dyDescent="0.2">
      <c r="A128" s="53"/>
      <c r="B128" s="53"/>
      <c r="C128" s="53"/>
      <c r="D128" s="53"/>
      <c r="E128" s="55"/>
      <c r="F128" s="54"/>
      <c r="G128" s="54"/>
      <c r="H128" s="54"/>
      <c r="I128" s="54"/>
      <c r="J128" s="53"/>
      <c r="K128" s="53"/>
      <c r="L128" s="52"/>
    </row>
    <row r="129" spans="1:12" ht="15" hidden="1" x14ac:dyDescent="0.2">
      <c r="A129" s="53"/>
      <c r="B129" s="53"/>
      <c r="C129" s="53"/>
      <c r="D129" s="53"/>
      <c r="E129" s="55"/>
      <c r="F129" s="54"/>
      <c r="G129" s="54"/>
      <c r="H129" s="54"/>
      <c r="I129" s="54"/>
      <c r="J129" s="53"/>
      <c r="K129" s="53"/>
      <c r="L129" s="52"/>
    </row>
    <row r="130" spans="1:12" ht="15" hidden="1" x14ac:dyDescent="0.2">
      <c r="A130" s="53"/>
      <c r="B130" s="53"/>
      <c r="C130" s="53"/>
      <c r="D130" s="53"/>
      <c r="E130" s="55"/>
      <c r="F130" s="54"/>
      <c r="G130" s="54"/>
      <c r="H130" s="54"/>
      <c r="I130" s="54"/>
      <c r="J130" s="53"/>
      <c r="K130" s="53"/>
      <c r="L130" s="52"/>
    </row>
    <row r="131" spans="1:12" ht="15" hidden="1" x14ac:dyDescent="0.2">
      <c r="A131" s="53"/>
      <c r="B131" s="53"/>
      <c r="C131" s="53"/>
      <c r="D131" s="53"/>
      <c r="E131" s="55"/>
      <c r="F131" s="54"/>
      <c r="G131" s="54"/>
      <c r="H131" s="54"/>
      <c r="I131" s="54"/>
      <c r="J131" s="53"/>
      <c r="K131" s="53"/>
      <c r="L131" s="52"/>
    </row>
    <row r="132" spans="1:12" ht="15" hidden="1" x14ac:dyDescent="0.2">
      <c r="A132" s="53"/>
      <c r="B132" s="53"/>
      <c r="C132" s="53"/>
      <c r="D132" s="53"/>
      <c r="E132" s="55"/>
      <c r="F132" s="54"/>
      <c r="G132" s="54"/>
      <c r="H132" s="54"/>
      <c r="I132" s="54"/>
      <c r="J132" s="53"/>
      <c r="K132" s="53"/>
      <c r="L132" s="52"/>
    </row>
    <row r="133" spans="1:12" ht="15" hidden="1" x14ac:dyDescent="0.2">
      <c r="A133" s="53"/>
      <c r="B133" s="53"/>
      <c r="C133" s="53"/>
      <c r="D133" s="53"/>
      <c r="E133" s="55"/>
      <c r="F133" s="54"/>
      <c r="G133" s="54"/>
      <c r="H133" s="54"/>
      <c r="I133" s="54"/>
      <c r="J133" s="53"/>
      <c r="K133" s="53"/>
      <c r="L133" s="52"/>
    </row>
    <row r="134" spans="1:12" ht="15" hidden="1" x14ac:dyDescent="0.2">
      <c r="A134" s="53"/>
      <c r="B134" s="53"/>
      <c r="C134" s="53"/>
      <c r="D134" s="53"/>
      <c r="E134" s="55"/>
      <c r="F134" s="54"/>
      <c r="G134" s="54"/>
      <c r="H134" s="54"/>
      <c r="I134" s="54"/>
      <c r="J134" s="53"/>
      <c r="K134" s="53"/>
      <c r="L134" s="52"/>
    </row>
    <row r="135" spans="1:12" ht="15" hidden="1" x14ac:dyDescent="0.2">
      <c r="A135" s="53"/>
      <c r="B135" s="53"/>
      <c r="C135" s="53"/>
      <c r="D135" s="53"/>
      <c r="E135" s="55"/>
      <c r="F135" s="54"/>
      <c r="G135" s="54"/>
      <c r="H135" s="54"/>
      <c r="I135" s="54"/>
      <c r="J135" s="53"/>
      <c r="K135" s="53"/>
      <c r="L135" s="52"/>
    </row>
    <row r="136" spans="1:12" ht="15" hidden="1" x14ac:dyDescent="0.2">
      <c r="A136" s="53"/>
      <c r="B136" s="53"/>
      <c r="C136" s="53"/>
      <c r="D136" s="53"/>
      <c r="E136" s="55"/>
      <c r="F136" s="54"/>
      <c r="G136" s="54"/>
      <c r="H136" s="54"/>
      <c r="I136" s="54"/>
      <c r="J136" s="53"/>
      <c r="K136" s="53"/>
      <c r="L136" s="52"/>
    </row>
    <row r="137" spans="1:12" ht="15" hidden="1" x14ac:dyDescent="0.2">
      <c r="A137" s="53"/>
      <c r="B137" s="53"/>
      <c r="C137" s="53"/>
      <c r="D137" s="53"/>
      <c r="E137" s="55"/>
      <c r="F137" s="54"/>
      <c r="G137" s="54"/>
      <c r="H137" s="54"/>
      <c r="I137" s="54"/>
      <c r="J137" s="53"/>
      <c r="K137" s="53"/>
      <c r="L137" s="52"/>
    </row>
    <row r="138" spans="1:12" ht="15" hidden="1" x14ac:dyDescent="0.2">
      <c r="A138" s="53"/>
      <c r="B138" s="53"/>
      <c r="C138" s="53"/>
      <c r="D138" s="53"/>
      <c r="E138" s="55"/>
      <c r="F138" s="54"/>
      <c r="G138" s="54"/>
      <c r="H138" s="54"/>
      <c r="I138" s="54"/>
      <c r="J138" s="53"/>
      <c r="K138" s="53"/>
      <c r="L138" s="52"/>
    </row>
    <row r="139" spans="1:12" ht="15" hidden="1" x14ac:dyDescent="0.2">
      <c r="A139" s="53"/>
      <c r="B139" s="53"/>
      <c r="C139" s="53"/>
      <c r="D139" s="53"/>
      <c r="E139" s="55"/>
      <c r="F139" s="54"/>
      <c r="G139" s="54"/>
      <c r="H139" s="54"/>
      <c r="I139" s="54"/>
      <c r="J139" s="53"/>
      <c r="K139" s="53"/>
      <c r="L139" s="52"/>
    </row>
    <row r="140" spans="1:12" ht="15" hidden="1" x14ac:dyDescent="0.2">
      <c r="A140" s="53"/>
      <c r="B140" s="53"/>
      <c r="C140" s="53"/>
      <c r="D140" s="53"/>
      <c r="E140" s="55"/>
      <c r="F140" s="54"/>
      <c r="G140" s="54"/>
      <c r="H140" s="54"/>
      <c r="I140" s="54"/>
      <c r="J140" s="53"/>
      <c r="K140" s="53"/>
      <c r="L140" s="52"/>
    </row>
    <row r="141" spans="1:12" ht="15" hidden="1" x14ac:dyDescent="0.2">
      <c r="A141" s="53"/>
      <c r="B141" s="53"/>
      <c r="C141" s="53"/>
      <c r="D141" s="53"/>
      <c r="E141" s="55"/>
      <c r="F141" s="54"/>
      <c r="G141" s="54"/>
      <c r="H141" s="54"/>
      <c r="I141" s="54"/>
      <c r="J141" s="53"/>
      <c r="K141" s="53"/>
      <c r="L141" s="52"/>
    </row>
    <row r="142" spans="1:12" ht="15" hidden="1" x14ac:dyDescent="0.2">
      <c r="A142" s="53"/>
      <c r="B142" s="53"/>
      <c r="C142" s="53"/>
      <c r="D142" s="53"/>
      <c r="E142" s="55"/>
      <c r="F142" s="54"/>
      <c r="G142" s="54"/>
      <c r="H142" s="54"/>
      <c r="I142" s="54"/>
      <c r="J142" s="53"/>
      <c r="K142" s="53"/>
      <c r="L142" s="52"/>
    </row>
    <row r="143" spans="1:12" ht="15" hidden="1" x14ac:dyDescent="0.2">
      <c r="A143" s="53"/>
      <c r="B143" s="53"/>
      <c r="C143" s="53"/>
      <c r="D143" s="53"/>
      <c r="E143" s="55"/>
      <c r="F143" s="54"/>
      <c r="G143" s="54"/>
      <c r="H143" s="54"/>
      <c r="I143" s="54"/>
      <c r="J143" s="53"/>
      <c r="K143" s="53"/>
      <c r="L143" s="52"/>
    </row>
    <row r="144" spans="1:12" ht="15" hidden="1" x14ac:dyDescent="0.2">
      <c r="A144" s="53"/>
      <c r="B144" s="53"/>
      <c r="C144" s="53"/>
      <c r="D144" s="53"/>
      <c r="E144" s="55"/>
      <c r="F144" s="54"/>
      <c r="G144" s="54"/>
      <c r="H144" s="54"/>
      <c r="I144" s="54"/>
      <c r="J144" s="53"/>
      <c r="K144" s="53"/>
      <c r="L144" s="52"/>
    </row>
    <row r="145" spans="1:12" ht="15" hidden="1" x14ac:dyDescent="0.2">
      <c r="A145" s="53"/>
      <c r="B145" s="53"/>
      <c r="C145" s="53"/>
      <c r="D145" s="53"/>
      <c r="E145" s="55"/>
      <c r="F145" s="54"/>
      <c r="G145" s="54"/>
      <c r="H145" s="54"/>
      <c r="I145" s="54"/>
      <c r="J145" s="53"/>
      <c r="K145" s="53"/>
      <c r="L145" s="52"/>
    </row>
    <row r="146" spans="1:12" ht="15" hidden="1" x14ac:dyDescent="0.2">
      <c r="A146" s="53"/>
      <c r="B146" s="53"/>
      <c r="C146" s="53"/>
      <c r="D146" s="53"/>
      <c r="E146" s="55"/>
      <c r="F146" s="54"/>
      <c r="G146" s="54"/>
      <c r="H146" s="54"/>
      <c r="I146" s="54"/>
      <c r="J146" s="53"/>
      <c r="K146" s="53"/>
      <c r="L146" s="52"/>
    </row>
    <row r="147" spans="1:12" ht="15" hidden="1" x14ac:dyDescent="0.2">
      <c r="A147" s="53"/>
      <c r="B147" s="53"/>
      <c r="C147" s="53"/>
      <c r="D147" s="53"/>
      <c r="E147" s="55"/>
      <c r="F147" s="54"/>
      <c r="G147" s="54"/>
      <c r="H147" s="54"/>
      <c r="I147" s="54"/>
      <c r="J147" s="53"/>
      <c r="K147" s="53"/>
      <c r="L147" s="52"/>
    </row>
    <row r="148" spans="1:12" ht="15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2" ht="15" hidden="1" x14ac:dyDescent="0.2">
      <c r="A149" s="53"/>
      <c r="B149" s="53"/>
      <c r="C149" s="53"/>
      <c r="D149" s="53"/>
      <c r="E149" s="55"/>
      <c r="F149" s="54"/>
      <c r="G149" s="54"/>
      <c r="H149" s="54"/>
      <c r="I149" s="54"/>
      <c r="J149" s="53"/>
      <c r="K149" s="53"/>
      <c r="L149" s="52"/>
    </row>
    <row r="150" spans="1:12" ht="14.25" hidden="1" x14ac:dyDescent="0.2">
      <c r="A150" s="56"/>
      <c r="B150" s="56"/>
      <c r="C150" s="56"/>
      <c r="D150" s="56"/>
      <c r="E150" s="57"/>
      <c r="F150" s="50"/>
      <c r="G150" s="50"/>
      <c r="H150" s="50"/>
      <c r="I150" s="50"/>
      <c r="J150" s="56"/>
      <c r="K150" s="56"/>
      <c r="L150" s="52"/>
    </row>
    <row r="151" spans="1:12" ht="15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2" ht="15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2" ht="15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2" ht="15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2" ht="15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2" ht="15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2" ht="15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2" ht="15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2" ht="15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2" ht="15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ht="15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ht="15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ht="15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ht="15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ht="15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ht="15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ht="15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ht="15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ht="15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ht="15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ht="15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ht="15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ht="15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ht="15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ht="15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ht="15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ht="15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ht="15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ht="15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ht="15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ht="15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ht="15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ht="15" hidden="1" x14ac:dyDescent="0.2">
      <c r="A183" s="53"/>
      <c r="B183" s="53"/>
      <c r="C183" s="53"/>
      <c r="D183" s="53"/>
      <c r="E183" s="55"/>
      <c r="F183" s="54"/>
      <c r="G183" s="54"/>
      <c r="H183" s="54"/>
      <c r="I183" s="54"/>
      <c r="J183" s="53"/>
      <c r="K183" s="53"/>
      <c r="L183" s="52"/>
    </row>
    <row r="184" spans="1:12" ht="15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ht="15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ht="15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ht="15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ht="15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ht="15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ht="15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ht="15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ht="15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ht="15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ht="15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ht="15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ht="15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ht="15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ht="15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ht="15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ht="15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ht="15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ht="15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ht="15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ht="15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ht="15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ht="15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ht="15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ht="15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ht="15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ht="15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ht="15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ht="15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ht="15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ht="15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ht="15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ht="15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ht="15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ht="15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ht="15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ht="15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ht="15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ht="15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ht="15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ht="15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ht="15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ht="15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ht="15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ht="15" hidden="1" x14ac:dyDescent="0.2">
      <c r="A228" s="53"/>
      <c r="B228" s="53"/>
      <c r="C228" s="53"/>
      <c r="D228" s="53"/>
      <c r="E228" s="55"/>
      <c r="F228" s="54"/>
      <c r="G228" s="54"/>
      <c r="H228" s="54"/>
      <c r="I228" s="54"/>
      <c r="J228" s="53"/>
      <c r="K228" s="53"/>
      <c r="L228" s="52"/>
    </row>
    <row r="229" spans="1:12" ht="15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ht="15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ht="15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ht="15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ht="15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53"/>
      <c r="L233" s="52"/>
    </row>
    <row r="234" spans="1:12" ht="15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53"/>
      <c r="L234" s="52"/>
    </row>
    <row r="235" spans="1:12" ht="15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53"/>
      <c r="L235" s="52"/>
    </row>
    <row r="236" spans="1:12" ht="15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53"/>
      <c r="L236" s="52"/>
    </row>
    <row r="237" spans="1:12" ht="15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53"/>
      <c r="L237" s="52"/>
    </row>
    <row r="238" spans="1:12" ht="15" hidden="1" x14ac:dyDescent="0.2">
      <c r="A238" s="53"/>
      <c r="B238" s="53"/>
      <c r="C238" s="53"/>
      <c r="D238" s="53"/>
      <c r="E238" s="55"/>
      <c r="F238" s="54"/>
      <c r="G238" s="54"/>
      <c r="H238" s="54"/>
      <c r="I238" s="54"/>
      <c r="J238" s="53"/>
      <c r="K238" s="53"/>
      <c r="L238" s="52"/>
    </row>
    <row r="239" spans="1:12" s="47" customFormat="1" ht="27" customHeight="1" x14ac:dyDescent="0.25">
      <c r="A239" s="298" t="s">
        <v>27</v>
      </c>
      <c r="B239" s="298"/>
      <c r="C239" s="298"/>
      <c r="D239" s="298"/>
      <c r="E239" s="51">
        <f>SUM(E30+E47+E49+E53+E55)</f>
        <v>10</v>
      </c>
      <c r="F239" s="50"/>
      <c r="G239" s="50">
        <f>SUM(G30+G47+G49+G53+G55)</f>
        <v>195515</v>
      </c>
      <c r="H239" s="50"/>
      <c r="I239" s="50">
        <f>SUM(I30+I47+I49+I53+I55)</f>
        <v>16362.28</v>
      </c>
      <c r="J239" s="49"/>
      <c r="K239" s="49"/>
      <c r="L239" s="48"/>
    </row>
    <row r="240" spans="1:12" ht="2.25" customHeight="1" x14ac:dyDescent="0.2"/>
    <row r="241" spans="1:11" s="21" customFormat="1" ht="29.25" customHeight="1" x14ac:dyDescent="0.25">
      <c r="A241" s="21" t="s">
        <v>281</v>
      </c>
    </row>
    <row r="242" spans="1:11" s="21" customFormat="1" ht="15.75" customHeight="1" x14ac:dyDescent="0.25">
      <c r="B242" s="45"/>
      <c r="C242" s="45"/>
      <c r="D242" s="45"/>
      <c r="E242" s="45"/>
      <c r="F242" s="45"/>
      <c r="G242" s="45"/>
      <c r="H242" s="45"/>
      <c r="I242" s="45"/>
      <c r="J242" s="45"/>
      <c r="K242" s="45"/>
    </row>
    <row r="243" spans="1:11" s="21" customFormat="1" ht="18" customHeight="1" x14ac:dyDescent="0.25">
      <c r="A243" s="21" t="s">
        <v>26</v>
      </c>
      <c r="B243" s="46" t="s">
        <v>271</v>
      </c>
      <c r="C243" s="32"/>
      <c r="D243" s="32"/>
      <c r="E243" s="32"/>
      <c r="F243" s="32"/>
      <c r="G243" s="32"/>
      <c r="H243" s="32"/>
      <c r="I243" s="32"/>
      <c r="J243" s="32"/>
      <c r="K243" s="32"/>
    </row>
    <row r="244" spans="1:11" s="21" customFormat="1" ht="15" x14ac:dyDescent="0.25">
      <c r="B244" s="289" t="s">
        <v>25</v>
      </c>
      <c r="C244" s="289"/>
      <c r="D244" s="289"/>
      <c r="E244" s="289"/>
      <c r="F244" s="289"/>
      <c r="G244" s="289"/>
      <c r="H244" s="289"/>
      <c r="I244" s="289"/>
      <c r="J244" s="289"/>
      <c r="K244" s="289"/>
    </row>
    <row r="245" spans="1:11" s="21" customFormat="1" ht="15" x14ac:dyDescent="0.25">
      <c r="A245" s="21" t="s">
        <v>24</v>
      </c>
      <c r="D245" s="35" t="s">
        <v>23</v>
      </c>
    </row>
    <row r="246" spans="1:11" s="21" customFormat="1" ht="15" x14ac:dyDescent="0.25">
      <c r="C246" s="45"/>
      <c r="D246" s="45"/>
      <c r="E246" s="45"/>
      <c r="F246" s="45"/>
      <c r="G246" s="45"/>
      <c r="H246" s="45"/>
      <c r="I246" s="45"/>
      <c r="J246" s="45"/>
      <c r="K246" s="45"/>
    </row>
    <row r="247" spans="1:11" s="21" customFormat="1" ht="15" x14ac:dyDescent="0.25">
      <c r="A247" s="21" t="s">
        <v>22</v>
      </c>
      <c r="C247" s="32"/>
      <c r="D247" s="32"/>
      <c r="E247" s="32"/>
      <c r="F247" s="32"/>
      <c r="G247" s="32"/>
      <c r="H247" s="32"/>
      <c r="I247" s="32"/>
      <c r="J247" s="32"/>
      <c r="K247" s="32"/>
    </row>
    <row r="248" spans="1:11" s="21" customFormat="1" ht="15" x14ac:dyDescent="0.25"/>
    <row r="249" spans="1:11" s="21" customFormat="1" ht="15" x14ac:dyDescent="0.25">
      <c r="A249" s="21" t="s">
        <v>21</v>
      </c>
      <c r="D249" s="35"/>
    </row>
    <row r="250" spans="1:11" s="21" customFormat="1" ht="15" x14ac:dyDescent="0.25">
      <c r="B250" s="44"/>
      <c r="C250" s="299" t="s">
        <v>20</v>
      </c>
      <c r="D250" s="300"/>
      <c r="E250" s="300"/>
      <c r="F250" s="300"/>
      <c r="G250" s="300"/>
      <c r="H250" s="300"/>
      <c r="I250" s="300"/>
      <c r="J250" s="300"/>
      <c r="K250" s="300"/>
    </row>
    <row r="251" spans="1:11" s="21" customFormat="1" ht="15" x14ac:dyDescent="0.25">
      <c r="A251" s="21" t="s">
        <v>19</v>
      </c>
      <c r="B251" s="32"/>
      <c r="C251" s="32"/>
      <c r="D251" s="32"/>
      <c r="E251" s="32"/>
      <c r="F251" s="32"/>
      <c r="G251" s="32"/>
      <c r="H251" s="32"/>
      <c r="I251" s="32"/>
      <c r="J251" s="32"/>
      <c r="K251" s="32"/>
    </row>
    <row r="252" spans="1:11" s="21" customFormat="1" ht="15" x14ac:dyDescent="0.25"/>
    <row r="253" spans="1:11" s="21" customFormat="1" ht="15" x14ac:dyDescent="0.25">
      <c r="A253" s="21" t="s">
        <v>18</v>
      </c>
      <c r="B253" s="32"/>
      <c r="C253" s="32"/>
      <c r="D253" s="32"/>
      <c r="E253" s="32"/>
      <c r="F253" s="32"/>
      <c r="G253" s="32"/>
      <c r="H253" s="32"/>
      <c r="I253" s="32"/>
      <c r="J253" s="32"/>
      <c r="K253" s="32"/>
    </row>
    <row r="254" spans="1:11" s="21" customFormat="1" ht="15" hidden="1" x14ac:dyDescent="0.25"/>
    <row r="255" spans="1:11" s="21" customFormat="1" ht="15" hidden="1" x14ac:dyDescent="0.25"/>
    <row r="257" spans="1:10" ht="15.75" x14ac:dyDescent="0.25">
      <c r="A257" s="43" t="s">
        <v>17</v>
      </c>
      <c r="B257" s="334" t="s">
        <v>272</v>
      </c>
      <c r="C257" s="334"/>
      <c r="D257" s="334"/>
      <c r="E257" s="41"/>
      <c r="F257" s="39"/>
      <c r="G257" s="40"/>
      <c r="H257" s="288" t="s">
        <v>273</v>
      </c>
      <c r="I257" s="288"/>
      <c r="J257" s="42"/>
    </row>
    <row r="258" spans="1:10" x14ac:dyDescent="0.2">
      <c r="A258" s="9"/>
      <c r="B258" s="335" t="s">
        <v>11</v>
      </c>
      <c r="C258" s="335"/>
      <c r="D258" s="335"/>
      <c r="E258" s="30"/>
      <c r="F258" s="283" t="s">
        <v>10</v>
      </c>
      <c r="G258" s="37"/>
      <c r="H258" s="286" t="s">
        <v>9</v>
      </c>
      <c r="I258" s="286"/>
      <c r="J258" s="31"/>
    </row>
    <row r="259" spans="1:10" ht="15.75" x14ac:dyDescent="0.25">
      <c r="A259" s="43" t="s">
        <v>16</v>
      </c>
      <c r="B259" s="334" t="s">
        <v>300</v>
      </c>
      <c r="C259" s="334"/>
      <c r="D259" s="334"/>
      <c r="E259" s="41"/>
      <c r="F259" s="39"/>
      <c r="G259" s="40"/>
      <c r="H259" s="288" t="s">
        <v>296</v>
      </c>
      <c r="I259" s="288"/>
      <c r="J259" s="42"/>
    </row>
    <row r="260" spans="1:10" x14ac:dyDescent="0.2">
      <c r="A260" s="9"/>
      <c r="B260" s="289" t="s">
        <v>11</v>
      </c>
      <c r="C260" s="289"/>
      <c r="D260" s="289"/>
      <c r="E260" s="30"/>
      <c r="F260" s="283" t="s">
        <v>10</v>
      </c>
      <c r="G260" s="37"/>
      <c r="H260" s="286" t="s">
        <v>9</v>
      </c>
      <c r="I260" s="286"/>
      <c r="J260" s="31"/>
    </row>
    <row r="261" spans="1:10" ht="15.75" x14ac:dyDescent="0.25">
      <c r="A261" s="9"/>
      <c r="B261" s="334" t="s">
        <v>158</v>
      </c>
      <c r="C261" s="334"/>
      <c r="D261" s="334"/>
      <c r="E261" s="41"/>
      <c r="F261" s="39"/>
      <c r="G261" s="40"/>
      <c r="H261" s="288" t="s">
        <v>164</v>
      </c>
      <c r="I261" s="288"/>
      <c r="J261" s="42"/>
    </row>
    <row r="262" spans="1:10" x14ac:dyDescent="0.2">
      <c r="A262" s="9"/>
      <c r="B262" s="289" t="s">
        <v>11</v>
      </c>
      <c r="C262" s="289"/>
      <c r="D262" s="289"/>
      <c r="E262" s="30"/>
      <c r="F262" s="283" t="s">
        <v>10</v>
      </c>
      <c r="G262" s="37"/>
      <c r="H262" s="286" t="s">
        <v>9</v>
      </c>
      <c r="I262" s="286"/>
      <c r="J262" s="31"/>
    </row>
    <row r="263" spans="1:10" ht="15.75" x14ac:dyDescent="0.25">
      <c r="A263" s="9"/>
      <c r="B263" s="328" t="s">
        <v>301</v>
      </c>
      <c r="C263" s="328"/>
      <c r="D263" s="328"/>
      <c r="E263" s="41"/>
      <c r="F263" s="39"/>
      <c r="G263" s="40"/>
      <c r="H263" s="288" t="s">
        <v>298</v>
      </c>
      <c r="I263" s="288"/>
      <c r="J263" s="38"/>
    </row>
    <row r="264" spans="1:10" x14ac:dyDescent="0.2">
      <c r="A264" s="9"/>
      <c r="B264" s="289" t="s">
        <v>11</v>
      </c>
      <c r="C264" s="289"/>
      <c r="D264" s="289"/>
      <c r="E264" s="30"/>
      <c r="F264" s="283" t="s">
        <v>10</v>
      </c>
      <c r="G264" s="37"/>
      <c r="H264" s="286" t="s">
        <v>9</v>
      </c>
      <c r="I264" s="286"/>
      <c r="J264" s="31"/>
    </row>
    <row r="265" spans="1:10" ht="15.75" x14ac:dyDescent="0.25">
      <c r="A265" s="9"/>
      <c r="B265" s="215" t="s">
        <v>274</v>
      </c>
      <c r="C265" s="215"/>
      <c r="D265" s="215"/>
      <c r="E265" s="41"/>
      <c r="F265" s="39"/>
      <c r="G265" s="40"/>
      <c r="H265" s="288" t="s">
        <v>275</v>
      </c>
      <c r="I265" s="288"/>
      <c r="J265" s="38"/>
    </row>
    <row r="266" spans="1:10" x14ac:dyDescent="0.2">
      <c r="A266" s="9"/>
      <c r="B266" s="289" t="s">
        <v>11</v>
      </c>
      <c r="C266" s="289"/>
      <c r="D266" s="289"/>
      <c r="E266" s="30"/>
      <c r="F266" s="283" t="s">
        <v>10</v>
      </c>
      <c r="G266" s="37"/>
      <c r="H266" s="286" t="s">
        <v>9</v>
      </c>
      <c r="I266" s="286"/>
      <c r="J266" s="31"/>
    </row>
    <row r="267" spans="1:10" ht="15.75" x14ac:dyDescent="0.25">
      <c r="A267" s="9"/>
      <c r="B267" s="328"/>
      <c r="C267" s="328"/>
      <c r="D267" s="328"/>
      <c r="E267" s="41"/>
      <c r="F267" s="39"/>
      <c r="G267" s="40"/>
      <c r="H267" s="329"/>
      <c r="I267" s="329"/>
      <c r="J267" s="38"/>
    </row>
    <row r="268" spans="1:10" ht="15.75" x14ac:dyDescent="0.25">
      <c r="A268" s="9"/>
      <c r="B268" s="289" t="s">
        <v>11</v>
      </c>
      <c r="C268" s="289"/>
      <c r="D268" s="289"/>
      <c r="E268" s="30"/>
      <c r="F268" s="31" t="s">
        <v>10</v>
      </c>
      <c r="G268" s="37"/>
      <c r="H268" s="332"/>
      <c r="I268" s="332"/>
      <c r="J268" s="31"/>
    </row>
    <row r="269" spans="1:10" ht="15.75" hidden="1" x14ac:dyDescent="0.25">
      <c r="A269" s="9"/>
      <c r="B269" s="333"/>
      <c r="C269" s="333"/>
      <c r="D269" s="333"/>
      <c r="E269" s="41"/>
      <c r="F269" s="39"/>
      <c r="G269" s="40"/>
      <c r="H269" s="39"/>
      <c r="I269" s="39"/>
      <c r="J269" s="38"/>
    </row>
    <row r="270" spans="1:10" hidden="1" x14ac:dyDescent="0.2">
      <c r="A270" s="9"/>
      <c r="B270" s="289" t="s">
        <v>11</v>
      </c>
      <c r="C270" s="289"/>
      <c r="D270" s="289"/>
      <c r="E270" s="30"/>
      <c r="F270" s="31" t="s">
        <v>10</v>
      </c>
      <c r="G270" s="37"/>
      <c r="H270" s="286" t="s">
        <v>9</v>
      </c>
      <c r="I270" s="286"/>
      <c r="J270" s="31"/>
    </row>
    <row r="271" spans="1:10" s="21" customFormat="1" ht="15" x14ac:dyDescent="0.25">
      <c r="A271" s="36" t="s">
        <v>14</v>
      </c>
      <c r="H271" s="44"/>
      <c r="I271" s="44"/>
    </row>
    <row r="272" spans="1:10" s="21" customFormat="1" ht="15" hidden="1" x14ac:dyDescent="0.25">
      <c r="B272" s="35"/>
      <c r="C272" s="35"/>
      <c r="D272" s="35"/>
      <c r="E272" s="35"/>
      <c r="F272" s="35"/>
      <c r="G272" s="35"/>
      <c r="H272" s="199"/>
      <c r="I272" s="199"/>
    </row>
    <row r="273" spans="1:16" s="21" customFormat="1" ht="15.75" x14ac:dyDescent="0.25">
      <c r="A273" s="33" t="s">
        <v>13</v>
      </c>
      <c r="B273" s="328"/>
      <c r="C273" s="328"/>
      <c r="D273" s="328"/>
      <c r="E273" s="35"/>
      <c r="F273" s="35"/>
      <c r="G273" s="35"/>
      <c r="H273" s="329"/>
      <c r="I273" s="329"/>
    </row>
    <row r="274" spans="1:16" s="21" customFormat="1" ht="15" x14ac:dyDescent="0.25">
      <c r="B274" s="289" t="s">
        <v>11</v>
      </c>
      <c r="C274" s="289"/>
      <c r="D274" s="289"/>
      <c r="F274" s="34" t="s">
        <v>10</v>
      </c>
      <c r="H274" s="331" t="s">
        <v>9</v>
      </c>
      <c r="I274" s="331"/>
      <c r="J274" s="30"/>
    </row>
    <row r="275" spans="1:16" s="21" customFormat="1" ht="15.75" x14ac:dyDescent="0.25">
      <c r="A275" s="33" t="s">
        <v>12</v>
      </c>
      <c r="B275" s="328"/>
      <c r="C275" s="328"/>
      <c r="D275" s="328"/>
      <c r="F275" s="32"/>
      <c r="H275" s="329"/>
      <c r="I275" s="329"/>
    </row>
    <row r="276" spans="1:16" s="21" customFormat="1" ht="15" x14ac:dyDescent="0.25">
      <c r="B276" s="289" t="s">
        <v>11</v>
      </c>
      <c r="C276" s="289"/>
      <c r="D276" s="289"/>
      <c r="F276" s="31" t="s">
        <v>10</v>
      </c>
      <c r="H276" s="286" t="s">
        <v>9</v>
      </c>
      <c r="I276" s="286"/>
      <c r="J276" s="30"/>
    </row>
    <row r="277" spans="1:16" s="21" customFormat="1" ht="15" hidden="1" x14ac:dyDescent="0.25"/>
    <row r="278" spans="1:16" s="29" customFormat="1" ht="24" customHeight="1" x14ac:dyDescent="0.25">
      <c r="A278" s="29" t="s">
        <v>8</v>
      </c>
    </row>
    <row r="279" spans="1:16" s="21" customFormat="1" ht="28.15" customHeight="1" x14ac:dyDescent="0.25">
      <c r="A279" s="325" t="s">
        <v>7</v>
      </c>
      <c r="B279" s="326"/>
      <c r="C279" s="325" t="s">
        <v>6</v>
      </c>
      <c r="D279" s="326"/>
      <c r="E279" s="325" t="s">
        <v>5</v>
      </c>
      <c r="F279" s="327"/>
      <c r="G279" s="326"/>
      <c r="H279" s="325" t="s">
        <v>4</v>
      </c>
      <c r="I279" s="326"/>
    </row>
    <row r="280" spans="1:16" s="21" customFormat="1" ht="15" x14ac:dyDescent="0.25">
      <c r="A280" s="28"/>
      <c r="B280" s="27"/>
      <c r="C280" s="28"/>
      <c r="D280" s="26"/>
      <c r="E280" s="27"/>
      <c r="F280" s="27"/>
      <c r="G280" s="26"/>
      <c r="H280" s="27"/>
      <c r="I280" s="26"/>
    </row>
    <row r="281" spans="1:16" s="21" customFormat="1" ht="15" x14ac:dyDescent="0.25">
      <c r="A281" s="28"/>
      <c r="B281" s="27"/>
      <c r="C281" s="28"/>
      <c r="D281" s="26"/>
      <c r="E281" s="27"/>
      <c r="F281" s="27"/>
      <c r="G281" s="26"/>
      <c r="H281" s="27"/>
      <c r="I281" s="26"/>
    </row>
    <row r="282" spans="1:16" s="21" customFormat="1" ht="15" x14ac:dyDescent="0.25">
      <c r="A282" s="28"/>
      <c r="B282" s="27"/>
      <c r="C282" s="28"/>
      <c r="D282" s="26"/>
      <c r="E282" s="27"/>
      <c r="F282" s="27"/>
      <c r="G282" s="26"/>
      <c r="H282" s="27"/>
      <c r="I282" s="26"/>
    </row>
    <row r="283" spans="1:16" hidden="1" x14ac:dyDescent="0.2">
      <c r="A283" s="25"/>
      <c r="B283" s="24"/>
      <c r="C283" s="25"/>
      <c r="D283" s="23"/>
      <c r="E283" s="24"/>
      <c r="F283" s="24"/>
      <c r="G283" s="23"/>
      <c r="H283" s="24"/>
      <c r="I283" s="23"/>
    </row>
    <row r="284" spans="1:16" ht="13.9" hidden="1" customHeight="1" x14ac:dyDescent="0.2">
      <c r="L284" s="19"/>
      <c r="M284" s="19"/>
      <c r="N284" s="19"/>
      <c r="O284" s="19"/>
      <c r="P284" s="19"/>
    </row>
    <row r="285" spans="1:16" ht="37.15" customHeight="1" x14ac:dyDescent="0.2">
      <c r="A285" s="330" t="s">
        <v>168</v>
      </c>
      <c r="B285" s="330"/>
      <c r="C285" s="330"/>
      <c r="D285" s="330"/>
      <c r="E285" s="330"/>
      <c r="F285" s="330"/>
      <c r="G285" s="330"/>
      <c r="H285" s="330"/>
      <c r="I285" s="330"/>
      <c r="J285" s="330"/>
      <c r="K285" s="330"/>
      <c r="L285" s="19"/>
      <c r="M285" s="19"/>
      <c r="N285" s="19"/>
      <c r="O285" s="19"/>
      <c r="P285" s="19"/>
    </row>
    <row r="286" spans="1:16" s="21" customFormat="1" ht="16.5" x14ac:dyDescent="0.3">
      <c r="A286" s="21" t="s">
        <v>184</v>
      </c>
      <c r="L286" s="22"/>
      <c r="M286" s="22"/>
      <c r="N286" s="22"/>
      <c r="O286" s="22"/>
      <c r="P286" s="22"/>
    </row>
    <row r="287" spans="1:16" s="21" customFormat="1" ht="6.6" customHeight="1" x14ac:dyDescent="0.3">
      <c r="L287" s="22"/>
      <c r="M287" s="22"/>
      <c r="N287" s="22"/>
      <c r="O287" s="22"/>
      <c r="P287" s="22"/>
    </row>
    <row r="288" spans="1:16" s="21" customFormat="1" ht="32.25" customHeight="1" x14ac:dyDescent="0.3">
      <c r="A288" s="330" t="s">
        <v>169</v>
      </c>
      <c r="B288" s="330"/>
      <c r="C288" s="330"/>
      <c r="D288" s="330"/>
      <c r="E288" s="330"/>
      <c r="F288" s="330"/>
      <c r="G288" s="330"/>
      <c r="H288" s="330"/>
      <c r="I288" s="330"/>
      <c r="J288" s="330"/>
      <c r="K288" s="330"/>
      <c r="L288" s="22"/>
      <c r="M288" s="22"/>
      <c r="N288" s="22"/>
      <c r="O288" s="22"/>
      <c r="P288" s="22"/>
    </row>
    <row r="289" spans="1:16" s="3" customFormat="1" ht="18.75" hidden="1" x14ac:dyDescent="0.3">
      <c r="A289" s="1"/>
      <c r="B289" s="1"/>
      <c r="C289" s="16"/>
      <c r="D289" s="16"/>
      <c r="E289" s="16"/>
      <c r="F289" s="324" t="s">
        <v>3</v>
      </c>
      <c r="G289" s="324"/>
      <c r="H289" s="324"/>
      <c r="I289" s="324"/>
      <c r="J289" s="324"/>
      <c r="K289" s="1"/>
    </row>
    <row r="290" spans="1:16" s="3" customFormat="1" hidden="1" x14ac:dyDescent="0.2">
      <c r="A290" s="1"/>
      <c r="B290" s="4"/>
      <c r="C290" s="16"/>
      <c r="D290" s="16"/>
      <c r="E290" s="16"/>
      <c r="F290" s="18">
        <f>B293</f>
        <v>195515</v>
      </c>
      <c r="G290" s="17" t="str">
        <f>IF(TRUNC(F290/1000000,0)=0,"",IF(TRUNC(F290/1000000,0)=4,"Чотири",IF(TRUNC(F290/1000000,0)=0,"",IF(TRUNC(F290/1000000,0)=5,"П’ять",IF(TRUNC(F290/1000000,0)=0,"",IF(TRUNC(F290/1000000,0)=6,"Шість",G291))))))</f>
        <v/>
      </c>
      <c r="H290" s="10" t="e">
        <f>IF(TRUNC(F290/10000,0)-TRUNC(F290/100000,0)*10=0,"",IF(TRUNC(F290/10000,0)-TRUNC(F290/100000,0)*10=1,IF(TRUNC(F290/1000,0)-TRUNC(F290/10000,0)*10=0,"десять",""),H292))</f>
        <v>#REF!</v>
      </c>
      <c r="I290" s="10" t="str">
        <f>IF(TRUNC(F290/10,0)-TRUNC(F290/100,0)*10=2,"двадцять",IF(TRUNC(F290/10,0)-TRUNC(F290/100,0)*10=3,"тридцать",IF(TRUNC(F290/10,0)-TRUNC(F290/100,0)*10=4,"сорок",IF(TRUNC(F290/10,0)-TRUNC(F290/100,0)*10=5,"п’ятдесят",IF(TRUNC(F290/10,0)-TRUNC(F290/100,0)*10=6,"шістдесят",IF(TRUNC(F290/10,0)-TRUNC(F290/100,0)*10=7,"сімдесят",IF(TRUNC(F290/10,0)-TRUNC(F290/100,0)*10=8,"вісімдесят","дев’яносто")))))))</f>
        <v>дев’яносто</v>
      </c>
      <c r="J290" s="10" t="str">
        <f>IF(TRUNC(F290/1000000,0)+TRUNC(F290/100000,0)-TRUNC(F290/1000000,0)*10+TRUNC(F290/10000,0)-TRUNC(F290/100000,0)*10+TRUNC(F290/1000,0)-TRUNC(F290/10000,0)*10+TRUNC(F290/100,0)-TRUNC(F290/1000,0)*10+TRUNC(F290/10,0)-TRUNC(F290/100,0)*10+TRUNC(F290/1,0)-TRUNC(F290/10,0)*10=0,"Нуль гривень",IF(RIGHT(IF(TRUNC(F290/1,0)-TRUNC(F290/10,0)*10=1,IF(TRUNC(F290/10,0)-TRUNC(F290/100,0)*10=1,"одинадцять","одна"),K292),1)="а","гривня",IF(RIGHT(J291,1)="і","гривні",IF(RIGHT(J291,1)="и","гривні","гривень"))))</f>
        <v>гривень</v>
      </c>
      <c r="K290" s="9" t="str">
        <f>IF(TRUNC(F290/1,0)-TRUNC(F290/10,0)*10=5,IF(TRUNC(F290/10,0)-TRUNC(F290/100,0)*10=1,"п’ятнадцять","п’ять"),IF(TRUNC(F290/1,0)-TRUNC(F290/10,0)*10=6,IF(TRUNC(F290/10,0)-TRUNC(F290/100,0)*10=1,"шістнадцять","шість"),IF(TRUNC(F290/1,0)-TRUNC(F290/10,0)*10=7,IF(TRUNC(F290/10,0)-TRUNC(F290/100,0)*10=1,"сімнадцять","сім"),J293)))</f>
        <v>п’ятнадцять</v>
      </c>
    </row>
    <row r="291" spans="1:16" s="3" customFormat="1" hidden="1" x14ac:dyDescent="0.2">
      <c r="A291" s="1"/>
      <c r="B291" s="4"/>
      <c r="C291" s="16"/>
      <c r="D291" s="16"/>
      <c r="E291" s="16"/>
      <c r="F291" s="15" t="str">
        <f>IF(TRUNC(F290/1000000,0)=0,"",IF(TRUNC(F290/1000000,0)=1,"Один",IF(TRUNC(F290/1000000,0)=0,"",IF(TRUNC(F290/1000000,0)=2,"Два",IF(TRUNC(F290/1000000,0)=0,"",IF(TRUNC(F290/1000000,0)=3,"Три",G290))))))</f>
        <v/>
      </c>
      <c r="G291" s="17" t="str">
        <f>IF(TRUNC(F290/1000000,0)=0,"",IF(TRUNC(F290/1000000,0)=7,"Сім",IF(TRUNC(F290/1000000,0)=0,"",IF(TRUNC(F290/1000000,0)=8,"Вісім",IF(TRUNC(F290/1000000,0)=0,"",IF(TRUNC(F290/1000000,0)=9,"Дев’ять",H293))))))</f>
        <v/>
      </c>
      <c r="H291" s="10" t="str">
        <f>IF(TRUNC(F290/100000,0)-TRUNC(F290/1000000,0)*10=0,"",IF(TRUNC(F290/100000,0)-TRUNC(F290/1000000,0)*10=1,"сто",G292))</f>
        <v>сто</v>
      </c>
      <c r="I291" s="10" t="e">
        <f>IF(TRUNC(F290/1000,0)-TRUNC(F290/10000,0)*10=1,IF(TRUNC(F290/10000,0)-TRUNC(F290/100000,0)*10=1,"одинадцять","одна"),IF(TRUNC(F290/1000,0)-TRUNC(F290/10000,0)*10=2,IF(TRUNC(F290/10000,0)-TRUNC(F290/100000,0)*10=1,"дванадцять","дві"),#REF!))</f>
        <v>#REF!</v>
      </c>
      <c r="J291" s="10" t="str">
        <f>IF(TRUNC(F290/1,0)-TRUNC(F290/10,0)*10=1,IF(TRUNC(F290/10,0)-TRUNC(F290/100,0)*10=1,"одинадцять","одна"),K292)</f>
        <v>п’ятнадцять</v>
      </c>
      <c r="K291" s="9" t="str">
        <f>IF(TRUNC(F290/10,0)-TRUNC(F290/100,0)*10=0,"",IF(TRUNC(F290/10,0)-TRUNC(F290/100,0)*10=1,IF(TRUNC(F290/1,0)-TRUNC(F290/10,0)*10=0,"десять",""),I290))</f>
        <v/>
      </c>
    </row>
    <row r="292" spans="1:16" s="3" customFormat="1" hidden="1" x14ac:dyDescent="0.2">
      <c r="A292" s="1"/>
      <c r="B292" s="4"/>
      <c r="C292" s="16"/>
      <c r="D292" s="16"/>
      <c r="E292" s="16"/>
      <c r="F292" s="15" t="str">
        <f>IF(TRUNC(F290/1000000,0)=0,"",IF(TRUNC(F290/1000000,0)=2,"Два",IF(TRUNC(F290/1000000,0)=0,"",IF(TRUNC(F290/1000000,0)=3,"Три",G290))))</f>
        <v/>
      </c>
      <c r="G292" s="14" t="str">
        <f>IF(TRUNC(F290/100000,0)-TRUNC(F290/1000000,0)*10=2,"двісті",IF(TRUNC(F290/100000,0)-TRUNC(F290/1000000,0)*10=3,"триста",IF(TRUNC(F290/100000,0)-TRUNC(F290/1000000,0)*10=4,"чотириста",IF(TRUNC(F290/100000,0)-TRUNC(F290/1000000,0)*10=5,"п’ятсот",IF(TRUNC(F290/100000,0)-TRUNC(F290/1000000,0)*10=6,"шістсот",IF(TRUNC(F290/100000,0)-TRUNC(F290/1000000,0)*10=7,"сімсот",IF(TRUNC(F290/100000,0)-TRUNC(F290/1000000,0)*10=8,"вісімсот","дев’ятсот")))))))</f>
        <v>дев’ятсот</v>
      </c>
      <c r="H292" s="10" t="e">
        <f>IF(TRUNC(F290/10000,0)-TRUNC(F290/100000,0)*10=2,"двадцять",IF(TRUNC(F290/10000,0)-TRUNC(F290/100000,0)*10=3,"тридцать",IF(TRUNC(F290/10000,0)-TRUNC(F290/100000,0)*10=4,"сорок",IF(TRUNC(F290/10000,0)-TRUNC(F290/100000,0)*10=5,"п’ятдесят",#REF!))))</f>
        <v>#REF!</v>
      </c>
      <c r="I292" s="10" t="str">
        <f>IF(TRUNC(F290/100,0)-TRUNC(F290/1000,0)*10=2,"двісті",IF(TRUNC(F290/100,0)-TRUNC(F290/1000,0)*10=3,"триста",IF(TRUNC(F290/100,0)-TRUNC(F290/1000,0)*10=4,"чотириста",IF(TRUNC(F290/100,0)-TRUNC(F290/1000,0)*10=5,"п’ятсот",IF(TRUNC(F290/100,0)-TRUNC(F290/1000,0)*10=6,"шістсот",IF(TRUNC(F290/100,0)-TRUNC(F290/1000,0)*10=7,"сімсот",IF(TRUNC(F290/100,0)-TRUNC(F290/1000,0)*10=8,"вісімсот","дев’ятсот")))))))</f>
        <v>п’ятсот</v>
      </c>
      <c r="J292" s="10" t="str">
        <f>IF(TRUNC(F290/1000,0)-TRUNC(F290/10000,0)*10=7,IF(TRUNC(F290/10000,0)-TRUNC(F290/100000,0)*10=1,"сімнадцять","сім"),IF(TRUNC(F290/1000,0)-TRUNC(F290/10000,0)*10=8,IF(TRUNC(F290/10000,0)-TRUNC(F290/100000,0)*10=1,"вісімнадцять","вісім"),IF(TRUNC(F290/1000,0)-TRUNC(F290/10000,0)*10=9,IF(TRUNC(F290/10000,0)-TRUNC(F290/100000,0)*10=1,"дев’ятнадцять","дев’ять"),"")))</f>
        <v/>
      </c>
      <c r="K292" s="9" t="str">
        <f>IF(TRUNC(F290/1,0)-TRUNC(F290/10,0)*10=2,IF(TRUNC(F290/10,0)-TRUNC(F290/100,0)*10=1,"дванадцять","дві"),IF(TRUNC(F290/1,0)-TRUNC(F290/10,0)*10=3,IF(TRUNC(F290/10,0)-TRUNC(F290/100,0)*10=1,"тринадцять","три"),IF(TRUNC(F290/1,0)-TRUNC(F290/10,0)*10=4,IF(TRUNC(F290/10,0)-TRUNC(F290/100,0)*10=1,"чотирнадцять","чотири"),K290)))</f>
        <v>п’ятнадцять</v>
      </c>
    </row>
    <row r="293" spans="1:16" s="3" customFormat="1" ht="33.75" hidden="1" customHeight="1" x14ac:dyDescent="0.2">
      <c r="A293" s="1"/>
      <c r="B293" s="20">
        <f>G239</f>
        <v>195515</v>
      </c>
      <c r="C293" s="7"/>
      <c r="D293" s="7"/>
      <c r="E293" s="7"/>
      <c r="F293" s="12" t="e">
        <f>CONCATENATE(UPPER(LEFT(TRIM(CONCATENATE(IF(TRUNC(F290/1000000,0)=0,"",IF(TRUNC(F290/1000000,0)=1,"Один",F292))," ",H293," ",H291," ",H290," ",I291," ",I293," ",#REF!," ",K291," ",J291," ",J290," ",IF(ROUND((F290-TRUNC(F290/1,0))*100,0)&lt;=9,0,""),ROUND((F290-TRUNC(F290/1,0))*100,0),"коп.")),1)),RIGHT(TRIM(G293),LEN(TRIM(CONCATENATE(IF(TRUNC(F290/1000000,0)=0,"",IF(TRUNC(F290/1000000,0)=1,"Один",F292))," ",H293," ",H291," ",H290," ",I291," ",I293," ",#REF!," ",K291," ",J291," ",J290," ",IF(ROUND((F290-TRUNC(F290/1,0))*100,0)&lt;=9,0,""),ROUND((F290-TRUNC(F290/1,0))*100,0),"коп.")))-1))</f>
        <v>#REF!</v>
      </c>
      <c r="G293" s="11" t="e">
        <f>CONCATENATE(IF(TRUNC(F290/1000000,0)=0,"",IF(TRUNC(F290/1000000,0)=1,"Один",F292))," ",H293," ",H291," ",H290," ",I291," ",I293," ",#REF!," ",K291," ",J291," ",J290," ",IF(ROUND((F290-TRUNC(F290/1,0))*100,0)&lt;=9,0,""),ROUND((F290-TRUNC(F290/1,0))*100,0),"коп.")</f>
        <v>#REF!</v>
      </c>
      <c r="H293" s="10" t="str">
        <f>IF(TRUNC(F290/1000000,0)=0,"",IF(RIGHT(IF(TRUNC(F290/1000000,0)=0,"",IF(TRUNC(F290/1000000,0)=1,"Один",F292)),1)="н","мільйон",IF(RIGHT(F291,1)="а","мільйони",IF(RIGHT(F291,1)="и","мільйони","мільйонів"))))</f>
        <v/>
      </c>
      <c r="I293" s="10" t="e">
        <f>IF(TRUNC(F290/100000,0)-TRUNC(F290/1000000,0)*10+TRUNC(F290/10000,0)-TRUNC(F290/100000,0)*10+TRUNC(F290/1000,0)-TRUNC(F290/10000,0)*10=0,"",IF(RIGHT(I291,1)="а","тисяча",IF(RIGHT(I291,1)="і","тисячі",IF(RIGHT(I291,1)="и","тисячі","тисяч"))))</f>
        <v>#REF!</v>
      </c>
      <c r="J293" s="10" t="str">
        <f>IF(TRUNC(F290/1,0)-TRUNC(F290/10,0)*10=8,IF(TRUNC(F290/10,0)-TRUNC(F290/100,0)*10=1,"вісімнадцять","вісім"),IF(TRUNC(F290/1,0)-TRUNC(F290/10,0)*10=9,IF(TRUNC(F290/10,0)-TRUNC(F290/100,0)*10=1,"дев’ятнадцять","дев’ять"),""))</f>
        <v/>
      </c>
      <c r="K293" s="9"/>
    </row>
    <row r="294" spans="1:16" s="3" customFormat="1" ht="13.5" hidden="1" customHeight="1" x14ac:dyDescent="0.3">
      <c r="A294" s="1"/>
      <c r="B294" s="8"/>
      <c r="C294" s="7"/>
      <c r="D294" s="7"/>
      <c r="E294" s="7"/>
      <c r="F294" s="6"/>
      <c r="G294" s="5"/>
      <c r="H294" s="5"/>
      <c r="I294" s="5"/>
      <c r="J294" s="5"/>
      <c r="K294" s="5"/>
    </row>
    <row r="295" spans="1:16" s="3" customFormat="1" hidden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6" s="3" customFormat="1" hidden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6" s="3" customFormat="1" hidden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6" s="3" customFormat="1" hidden="1" x14ac:dyDescent="0.2">
      <c r="A298" s="1"/>
      <c r="B298" s="1" t="s">
        <v>2</v>
      </c>
      <c r="C298" s="1"/>
      <c r="D298" s="1"/>
      <c r="E298" s="1"/>
      <c r="F298" s="1"/>
      <c r="G298" s="1"/>
      <c r="H298" s="1"/>
      <c r="I298" s="1"/>
      <c r="J298" s="1"/>
      <c r="K298" s="1"/>
    </row>
    <row r="299" spans="1:16" s="3" customFormat="1" hidden="1" x14ac:dyDescent="0.2">
      <c r="A299" s="1"/>
      <c r="B299" s="1" t="s">
        <v>1</v>
      </c>
      <c r="C299" s="1"/>
      <c r="D299" s="1"/>
      <c r="E299" s="1"/>
      <c r="F299" s="1"/>
      <c r="G299" s="1"/>
      <c r="H299" s="1"/>
      <c r="I299" s="1"/>
      <c r="J299" s="1"/>
      <c r="K299" s="1"/>
    </row>
    <row r="300" spans="1:16" s="3" customFormat="1" hidden="1" x14ac:dyDescent="0.2">
      <c r="A300" s="4"/>
      <c r="B300" s="4" t="s">
        <v>0</v>
      </c>
      <c r="C300" s="4"/>
      <c r="D300" s="4"/>
      <c r="E300" s="4"/>
      <c r="F300" s="4"/>
      <c r="G300" s="4"/>
      <c r="H300" s="4"/>
      <c r="I300" s="4"/>
      <c r="J300" s="4"/>
      <c r="K300" s="1"/>
    </row>
    <row r="301" spans="1:16" hidden="1" x14ac:dyDescent="0.2">
      <c r="L301" s="19"/>
      <c r="M301" s="19"/>
      <c r="N301" s="19"/>
      <c r="O301" s="19"/>
      <c r="P301" s="19"/>
    </row>
    <row r="302" spans="1:16" hidden="1" x14ac:dyDescent="0.2"/>
    <row r="303" spans="1:16" hidden="1" x14ac:dyDescent="0.2">
      <c r="L303" s="19"/>
      <c r="M303" s="19"/>
      <c r="N303" s="19"/>
      <c r="O303" s="19"/>
      <c r="P303" s="19"/>
    </row>
    <row r="304" spans="1:16" s="3" customFormat="1" ht="18.75" hidden="1" x14ac:dyDescent="0.3">
      <c r="A304" s="1"/>
      <c r="B304" s="1"/>
      <c r="C304" s="16"/>
      <c r="D304" s="16"/>
      <c r="E304" s="16"/>
      <c r="F304" s="324" t="s">
        <v>3</v>
      </c>
      <c r="G304" s="324"/>
      <c r="H304" s="324"/>
      <c r="I304" s="324"/>
      <c r="J304" s="324"/>
      <c r="K304" s="1"/>
    </row>
    <row r="305" spans="1:11" s="3" customFormat="1" hidden="1" x14ac:dyDescent="0.2">
      <c r="A305" s="1"/>
      <c r="B305" s="4"/>
      <c r="C305" s="16"/>
      <c r="D305" s="16"/>
      <c r="E305" s="16"/>
      <c r="F305" s="18" t="e">
        <f>#REF!</f>
        <v>#REF!</v>
      </c>
      <c r="G305" s="17" t="e">
        <f>IF(TRUNC(F305/1000000,0)=0,"",IF(TRUNC(F305/1000000,0)=4,"Чотири",IF(TRUNC(F305/1000000,0)=0,"",IF(TRUNC(F305/1000000,0)=5,"П’ять",IF(TRUNC(F305/1000000,0)=0,"",IF(TRUNC(F305/1000000,0)=6,"Шість",G306))))))</f>
        <v>#REF!</v>
      </c>
      <c r="H305" s="10" t="e">
        <f>IF(TRUNC(F305/10000,0)-TRUNC(F305/100000,0)*10=0,"",IF(TRUNC(F305/10000,0)-TRUNC(F305/100000,0)*10=1,IF(TRUNC(F305/1000,0)-TRUNC(F305/10000,0)*10=0,"десять",""),H307))</f>
        <v>#REF!</v>
      </c>
      <c r="I305" s="10" t="e">
        <f>IF(TRUNC(F305/10,0)-TRUNC(F305/100,0)*10=2,"двадцять",IF(TRUNC(F305/10,0)-TRUNC(F305/100,0)*10=3,"тридцать",IF(TRUNC(F305/10,0)-TRUNC(F305/100,0)*10=4,"сорок",IF(TRUNC(F305/10,0)-TRUNC(F305/100,0)*10=5,"п’ятдесят",IF(TRUNC(F305/10,0)-TRUNC(F305/100,0)*10=6,"шістдесят",IF(TRUNC(F305/10,0)-TRUNC(F305/100,0)*10=7,"сімдесят",IF(TRUNC(F305/10,0)-TRUNC(F305/100,0)*10=8,"вісімдесят","дев’яносто")))))))</f>
        <v>#REF!</v>
      </c>
      <c r="J305" s="10" t="e">
        <f>IF(TRUNC(F305/1000000,0)+TRUNC(F305/100000,0)-TRUNC(F305/1000000,0)*10+TRUNC(F305/10000,0)-TRUNC(F305/100000,0)*10+TRUNC(F305/1000,0)-TRUNC(F305/10000,0)*10+TRUNC(F305/100,0)-TRUNC(F305/1000,0)*10+TRUNC(F305/10,0)-TRUNC(F305/100,0)*10+TRUNC(F305/1,0)-TRUNC(F305/10,0)*10=0,"Нуль гривень",IF(RIGHT(IF(TRUNC(F305/1,0)-TRUNC(F305/10,0)*10=1,IF(TRUNC(F305/10,0)-TRUNC(F305/100,0)*10=1,"одинадцять","одна"),K307),1)="а","гривня",IF(RIGHT(J306,1)="і","гривні",IF(RIGHT(J306,1)="и","гривні","гривень"))))</f>
        <v>#REF!</v>
      </c>
      <c r="K305" s="9" t="e">
        <f>IF(TRUNC(F305/1,0)-TRUNC(F305/10,0)*10=5,IF(TRUNC(F305/10,0)-TRUNC(F305/100,0)*10=1,"п’ятнадцять","п’ять"),IF(TRUNC(F305/1,0)-TRUNC(F305/10,0)*10=6,IF(TRUNC(F305/10,0)-TRUNC(F305/100,0)*10=1,"шістнадцять","шість"),IF(TRUNC(F305/1,0)-TRUNC(F305/10,0)*10=7,IF(TRUNC(F305/10,0)-TRUNC(F305/100,0)*10=1,"сімнадцять","сім"),J308)))</f>
        <v>#REF!</v>
      </c>
    </row>
    <row r="306" spans="1:11" s="3" customFormat="1" hidden="1" x14ac:dyDescent="0.2">
      <c r="A306" s="1"/>
      <c r="B306" s="4"/>
      <c r="C306" s="16"/>
      <c r="D306" s="16"/>
      <c r="E306" s="16"/>
      <c r="F306" s="15" t="e">
        <f>IF(TRUNC(F305/1000000,0)=0,"",IF(TRUNC(F305/1000000,0)=1,"Один",IF(TRUNC(F305/1000000,0)=0,"",IF(TRUNC(F305/1000000,0)=2,"Два",IF(TRUNC(F305/1000000,0)=0,"",IF(TRUNC(F305/1000000,0)=3,"Три",G305))))))</f>
        <v>#REF!</v>
      </c>
      <c r="G306" s="17" t="e">
        <f>IF(TRUNC(F305/1000000,0)=0,"",IF(TRUNC(F305/1000000,0)=7,"Сім",IF(TRUNC(F305/1000000,0)=0,"",IF(TRUNC(F305/1000000,0)=8,"Вісім",IF(TRUNC(F305/1000000,0)=0,"",IF(TRUNC(F305/1000000,0)=9,"Дев’ять",H308))))))</f>
        <v>#REF!</v>
      </c>
      <c r="H306" s="10" t="e">
        <f>IF(TRUNC(F305/100000,0)-TRUNC(F305/1000000,0)*10=0,"",IF(TRUNC(F305/100000,0)-TRUNC(F305/1000000,0)*10=1,"сто",G307))</f>
        <v>#REF!</v>
      </c>
      <c r="I306" s="10" t="e">
        <f>IF(TRUNC(F305/1000,0)-TRUNC(F305/10000,0)*10=1,IF(TRUNC(F305/10000,0)-TRUNC(F305/100000,0)*10=1,"одинадцять","одна"),IF(TRUNC(F305/1000,0)-TRUNC(F305/10000,0)*10=2,IF(TRUNC(F305/10000,0)-TRUNC(F305/100000,0)*10=1,"дванадцять","дві"),#REF!))</f>
        <v>#REF!</v>
      </c>
      <c r="J306" s="10" t="e">
        <f>IF(TRUNC(F305/1,0)-TRUNC(F305/10,0)*10=1,IF(TRUNC(F305/10,0)-TRUNC(F305/100,0)*10=1,"одинадцять","одна"),K307)</f>
        <v>#REF!</v>
      </c>
      <c r="K306" s="9" t="e">
        <f>IF(TRUNC(F305/10,0)-TRUNC(F305/100,0)*10=0,"",IF(TRUNC(F305/10,0)-TRUNC(F305/100,0)*10=1,IF(TRUNC(F305/1,0)-TRUNC(F305/10,0)*10=0,"десять",""),I305))</f>
        <v>#REF!</v>
      </c>
    </row>
    <row r="307" spans="1:11" s="3" customFormat="1" hidden="1" x14ac:dyDescent="0.2">
      <c r="A307" s="1"/>
      <c r="B307" s="4"/>
      <c r="C307" s="16"/>
      <c r="D307" s="16"/>
      <c r="E307" s="16"/>
      <c r="F307" s="15" t="e">
        <f>IF(TRUNC(F305/1000000,0)=0,"",IF(TRUNC(F305/1000000,0)=2,"Два",IF(TRUNC(F305/1000000,0)=0,"",IF(TRUNC(F305/1000000,0)=3,"Три",G305))))</f>
        <v>#REF!</v>
      </c>
      <c r="G307" s="14" t="e">
        <f>IF(TRUNC(F305/100000,0)-TRUNC(F305/1000000,0)*10=2,"двісті",IF(TRUNC(F305/100000,0)-TRUNC(F305/1000000,0)*10=3,"триста",IF(TRUNC(F305/100000,0)-TRUNC(F305/1000000,0)*10=4,"чотириста",IF(TRUNC(F305/100000,0)-TRUNC(F305/1000000,0)*10=5,"п’ятсот",IF(TRUNC(F305/100000,0)-TRUNC(F305/1000000,0)*10=6,"шістсот",IF(TRUNC(F305/100000,0)-TRUNC(F305/1000000,0)*10=7,"сімсот",IF(TRUNC(F305/100000,0)-TRUNC(F305/1000000,0)*10=8,"вісімсот","дев’ятсот")))))))</f>
        <v>#REF!</v>
      </c>
      <c r="H307" s="10" t="e">
        <f>IF(TRUNC(F305/10000,0)-TRUNC(F305/100000,0)*10=2,"двадцять",IF(TRUNC(F305/10000,0)-TRUNC(F305/100000,0)*10=3,"тридцать",IF(TRUNC(F305/10000,0)-TRUNC(F305/100000,0)*10=4,"сорок",IF(TRUNC(F305/10000,0)-TRUNC(F305/100000,0)*10=5,"п’ятдесят",#REF!))))</f>
        <v>#REF!</v>
      </c>
      <c r="I307" s="10" t="e">
        <f>IF(TRUNC(F305/100,0)-TRUNC(F305/1000,0)*10=2,"двісті",IF(TRUNC(F305/100,0)-TRUNC(F305/1000,0)*10=3,"триста",IF(TRUNC(F305/100,0)-TRUNC(F305/1000,0)*10=4,"чотириста",IF(TRUNC(F305/100,0)-TRUNC(F305/1000,0)*10=5,"п’ятсот",IF(TRUNC(F305/100,0)-TRUNC(F305/1000,0)*10=6,"шістсот",IF(TRUNC(F305/100,0)-TRUNC(F305/1000,0)*10=7,"сімсот",IF(TRUNC(F305/100,0)-TRUNC(F305/1000,0)*10=8,"вісімсот","дев’ятсот")))))))</f>
        <v>#REF!</v>
      </c>
      <c r="J307" s="10" t="e">
        <f>IF(TRUNC(F305/1000,0)-TRUNC(F305/10000,0)*10=7,IF(TRUNC(F305/10000,0)-TRUNC(F305/100000,0)*10=1,"сімнадцять","сім"),IF(TRUNC(F305/1000,0)-TRUNC(F305/10000,0)*10=8,IF(TRUNC(F305/10000,0)-TRUNC(F305/100000,0)*10=1,"вісімнадцять","вісім"),IF(TRUNC(F305/1000,0)-TRUNC(F305/10000,0)*10=9,IF(TRUNC(F305/10000,0)-TRUNC(F305/100000,0)*10=1,"дев’ятнадцять","дев’ять"),"")))</f>
        <v>#REF!</v>
      </c>
      <c r="K307" s="9" t="e">
        <f>IF(TRUNC(F305/1,0)-TRUNC(F305/10,0)*10=2,IF(TRUNC(F305/10,0)-TRUNC(F305/100,0)*10=1,"дванадцять","дві"),IF(TRUNC(F305/1,0)-TRUNC(F305/10,0)*10=3,IF(TRUNC(F305/10,0)-TRUNC(F305/100,0)*10=1,"тринадцять","три"),IF(TRUNC(F305/1,0)-TRUNC(F305/10,0)*10=4,IF(TRUNC(F305/10,0)-TRUNC(F305/100,0)*10=1,"чотирнадцять","чотири"),K305)))</f>
        <v>#REF!</v>
      </c>
    </row>
    <row r="308" spans="1:11" s="3" customFormat="1" ht="33.75" hidden="1" customHeight="1" x14ac:dyDescent="0.2">
      <c r="A308" s="1"/>
      <c r="B308" s="13" t="e">
        <f>F308</f>
        <v>#REF!</v>
      </c>
      <c r="C308" s="7"/>
      <c r="D308" s="7"/>
      <c r="E308" s="7"/>
      <c r="F308" s="12" t="e">
        <f>CONCATENATE(UPPER(LEFT(TRIM(CONCATENATE(IF(TRUNC(F305/1000000,0)=0,"",IF(TRUNC(F305/1000000,0)=1,"Один",F307))," ",H308," ",H306," ",H305," ",I306," ",I308," ",#REF!," ",K306," ",J306," ",J305," ",IF(ROUND((F305-TRUNC(F305/1,0))*100,0)&lt;=9,0,""),ROUND((F305-TRUNC(F305/1,0))*100,0),"коп.")),1)),RIGHT(TRIM(G308),LEN(TRIM(CONCATENATE(IF(TRUNC(F305/1000000,0)=0,"",IF(TRUNC(F305/1000000,0)=1,"Один",F307))," ",H308," ",H306," ",H305," ",I306," ",I308," ",#REF!," ",K306," ",J306," ",J305," ",IF(ROUND((F305-TRUNC(F305/1,0))*100,0)&lt;=9,0,""),ROUND((F305-TRUNC(F305/1,0))*100,0),"коп.")))-1))</f>
        <v>#REF!</v>
      </c>
      <c r="G308" s="11" t="e">
        <f>CONCATENATE(IF(TRUNC(F305/1000000,0)=0,"",IF(TRUNC(F305/1000000,0)=1,"Один",F307))," ",H308," ",H306," ",H305," ",I306," ",I308," ",#REF!," ",K306," ",J306," ",J305," ",IF(ROUND((F305-TRUNC(F305/1,0))*100,0)&lt;=9,0,""),ROUND((F305-TRUNC(F305/1,0))*100,0),"коп.")</f>
        <v>#REF!</v>
      </c>
      <c r="H308" s="10" t="e">
        <f>IF(TRUNC(F305/1000000,0)=0,"",IF(RIGHT(IF(TRUNC(F305/1000000,0)=0,"",IF(TRUNC(F305/1000000,0)=1,"Один",F307)),1)="н","мільйон",IF(RIGHT(F306,1)="а","мільйони",IF(RIGHT(F306,1)="и","мільйони","мільйонів"))))</f>
        <v>#REF!</v>
      </c>
      <c r="I308" s="10" t="e">
        <f>IF(TRUNC(F305/100000,0)-TRUNC(F305/1000000,0)*10+TRUNC(F305/10000,0)-TRUNC(F305/100000,0)*10+TRUNC(F305/1000,0)-TRUNC(F305/10000,0)*10=0,"",IF(RIGHT(I306,1)="а","тисяча",IF(RIGHT(I306,1)="і","тисячі",IF(RIGHT(I306,1)="и","тисячі","тисяч"))))</f>
        <v>#REF!</v>
      </c>
      <c r="J308" s="10" t="e">
        <f>IF(TRUNC(F305/1,0)-TRUNC(F305/10,0)*10=8,IF(TRUNC(F305/10,0)-TRUNC(F305/100,0)*10=1,"вісімнадцять","вісім"),IF(TRUNC(F305/1,0)-TRUNC(F305/10,0)*10=9,IF(TRUNC(F305/10,0)-TRUNC(F305/100,0)*10=1,"дев’ятнадцять","дев’ять"),""))</f>
        <v>#REF!</v>
      </c>
      <c r="K308" s="9"/>
    </row>
    <row r="309" spans="1:11" s="3" customFormat="1" ht="13.5" hidden="1" customHeight="1" x14ac:dyDescent="0.3">
      <c r="A309" s="1"/>
      <c r="B309" s="8"/>
      <c r="C309" s="7"/>
      <c r="D309" s="7"/>
      <c r="E309" s="7"/>
      <c r="F309" s="6"/>
      <c r="G309" s="5"/>
      <c r="H309" s="5"/>
      <c r="I309" s="5"/>
      <c r="J309" s="5"/>
      <c r="K309" s="5"/>
    </row>
    <row r="310" spans="1:11" s="3" customFormat="1" hidden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s="3" customFormat="1" hidden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s="3" customFormat="1" hidden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s="3" customFormat="1" hidden="1" x14ac:dyDescent="0.2">
      <c r="A313" s="1"/>
      <c r="B313" s="1" t="s">
        <v>2</v>
      </c>
      <c r="C313" s="1"/>
      <c r="D313" s="1"/>
      <c r="E313" s="1"/>
      <c r="F313" s="1"/>
      <c r="G313" s="1"/>
      <c r="H313" s="1"/>
      <c r="I313" s="1"/>
      <c r="J313" s="1"/>
      <c r="K313" s="1"/>
    </row>
    <row r="314" spans="1:11" s="3" customFormat="1" hidden="1" x14ac:dyDescent="0.2">
      <c r="A314" s="1"/>
      <c r="B314" s="1" t="s">
        <v>1</v>
      </c>
      <c r="C314" s="1"/>
      <c r="D314" s="1"/>
      <c r="E314" s="1"/>
      <c r="F314" s="1"/>
      <c r="G314" s="1"/>
      <c r="H314" s="1"/>
      <c r="I314" s="1"/>
      <c r="J314" s="1"/>
      <c r="K314" s="1"/>
    </row>
    <row r="315" spans="1:11" s="3" customFormat="1" hidden="1" x14ac:dyDescent="0.2">
      <c r="A315" s="4"/>
      <c r="B315" s="4" t="s">
        <v>0</v>
      </c>
      <c r="C315" s="4"/>
      <c r="D315" s="4"/>
      <c r="E315" s="4"/>
      <c r="F315" s="4"/>
      <c r="G315" s="4"/>
      <c r="H315" s="4"/>
      <c r="I315" s="4"/>
      <c r="J315" s="4"/>
      <c r="K315" s="1"/>
    </row>
    <row r="316" spans="1:11" hidden="1" x14ac:dyDescent="0.2"/>
    <row r="319" spans="1:11" ht="15.75" x14ac:dyDescent="0.2">
      <c r="D319" s="2"/>
    </row>
    <row r="320" spans="1:11" x14ac:dyDescent="0.2">
      <c r="A320" s="196"/>
      <c r="D320" s="196"/>
    </row>
    <row r="321" spans="1:4" x14ac:dyDescent="0.2">
      <c r="A321" s="196"/>
      <c r="D321" s="196"/>
    </row>
    <row r="322" spans="1:4" x14ac:dyDescent="0.2">
      <c r="A322" s="197"/>
      <c r="D322" s="197"/>
    </row>
    <row r="323" spans="1:4" x14ac:dyDescent="0.2">
      <c r="A323" s="197"/>
      <c r="D323" s="197"/>
    </row>
    <row r="324" spans="1:4" x14ac:dyDescent="0.2">
      <c r="A324" s="197"/>
      <c r="D324" s="198"/>
    </row>
    <row r="325" spans="1:4" x14ac:dyDescent="0.2">
      <c r="A325" s="197"/>
      <c r="D325" s="198"/>
    </row>
    <row r="326" spans="1:4" x14ac:dyDescent="0.2">
      <c r="A326" s="197"/>
      <c r="D326" s="198"/>
    </row>
  </sheetData>
  <mergeCells count="75">
    <mergeCell ref="A5:C5"/>
    <mergeCell ref="I7:K7"/>
    <mergeCell ref="I9:K9"/>
    <mergeCell ref="I11:K11"/>
    <mergeCell ref="I12:K12"/>
    <mergeCell ref="A13:K13"/>
    <mergeCell ref="B15:C15"/>
    <mergeCell ref="C17:D17"/>
    <mergeCell ref="H17:I17"/>
    <mergeCell ref="J17:K17"/>
    <mergeCell ref="H14:K14"/>
    <mergeCell ref="H15:K15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H19:I19"/>
    <mergeCell ref="J19:J20"/>
    <mergeCell ref="K19:K20"/>
    <mergeCell ref="C21:D21"/>
    <mergeCell ref="A30:D30"/>
    <mergeCell ref="A47:D47"/>
    <mergeCell ref="A49:D49"/>
    <mergeCell ref="A53:D53"/>
    <mergeCell ref="A55:D55"/>
    <mergeCell ref="A239:D239"/>
    <mergeCell ref="B244:K244"/>
    <mergeCell ref="C250:K250"/>
    <mergeCell ref="B257:D257"/>
    <mergeCell ref="H257:I257"/>
    <mergeCell ref="B258:D258"/>
    <mergeCell ref="H258:I258"/>
    <mergeCell ref="B259:D259"/>
    <mergeCell ref="H259:I259"/>
    <mergeCell ref="B260:D260"/>
    <mergeCell ref="H260:I260"/>
    <mergeCell ref="B261:D261"/>
    <mergeCell ref="H261:I261"/>
    <mergeCell ref="B262:D262"/>
    <mergeCell ref="H262:I262"/>
    <mergeCell ref="B263:D263"/>
    <mergeCell ref="H263:I263"/>
    <mergeCell ref="B264:D264"/>
    <mergeCell ref="H264:I264"/>
    <mergeCell ref="H265:I265"/>
    <mergeCell ref="B266:D266"/>
    <mergeCell ref="H266:I266"/>
    <mergeCell ref="B267:D267"/>
    <mergeCell ref="H267:I267"/>
    <mergeCell ref="B268:D268"/>
    <mergeCell ref="H268:I268"/>
    <mergeCell ref="B269:D269"/>
    <mergeCell ref="B270:D270"/>
    <mergeCell ref="H270:I270"/>
    <mergeCell ref="B273:D273"/>
    <mergeCell ref="H273:I273"/>
    <mergeCell ref="B274:D274"/>
    <mergeCell ref="H274:I274"/>
    <mergeCell ref="B275:D275"/>
    <mergeCell ref="H275:I275"/>
    <mergeCell ref="A285:K285"/>
    <mergeCell ref="A288:K288"/>
    <mergeCell ref="F289:J289"/>
    <mergeCell ref="F304:J304"/>
    <mergeCell ref="B276:D276"/>
    <mergeCell ref="H276:I276"/>
    <mergeCell ref="A279:B279"/>
    <mergeCell ref="C279:D279"/>
    <mergeCell ref="E279:G279"/>
    <mergeCell ref="H279:I279"/>
  </mergeCells>
  <pageMargins left="0.31496062992125984" right="0.31496062992125984" top="0.19685039370078741" bottom="0.19685039370078741" header="0" footer="0"/>
  <pageSetup paperSize="9" scale="79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P310"/>
  <sheetViews>
    <sheetView view="pageBreakPreview" topLeftCell="A5" zoomScale="70" zoomScaleNormal="100" zoomScaleSheetLayoutView="70" workbookViewId="0">
      <selection activeCell="B251" sqref="B251:I261"/>
    </sheetView>
  </sheetViews>
  <sheetFormatPr defaultColWidth="9.140625" defaultRowHeight="12.75" x14ac:dyDescent="0.2"/>
  <cols>
    <col min="1" max="1" width="20.28515625" style="1" customWidth="1"/>
    <col min="2" max="2" width="21.42578125" style="1" customWidth="1"/>
    <col min="3" max="3" width="14.28515625" style="1" customWidth="1"/>
    <col min="4" max="4" width="28.28515625" style="1" customWidth="1"/>
    <col min="5" max="5" width="10.28515625" style="1" customWidth="1"/>
    <col min="6" max="9" width="15.7109375" style="1" customWidth="1"/>
    <col min="10" max="10" width="10" style="1" customWidth="1"/>
    <col min="11" max="11" width="9.7109375" style="1" customWidth="1"/>
    <col min="12" max="13" width="9.140625" style="1"/>
    <col min="14" max="14" width="9.140625" style="1" customWidth="1"/>
    <col min="15" max="16384" width="9.140625" style="1"/>
  </cols>
  <sheetData>
    <row r="1" spans="1:11" ht="12" customHeight="1" x14ac:dyDescent="0.2">
      <c r="I1" s="114" t="s">
        <v>60</v>
      </c>
    </row>
    <row r="2" spans="1:11" ht="12" customHeight="1" x14ac:dyDescent="0.2">
      <c r="I2" s="114" t="s">
        <v>59</v>
      </c>
    </row>
    <row r="3" spans="1:11" ht="12" customHeight="1" x14ac:dyDescent="0.2">
      <c r="I3" s="113" t="s">
        <v>58</v>
      </c>
    </row>
    <row r="4" spans="1:11" ht="15" customHeight="1" x14ac:dyDescent="0.2">
      <c r="A4" s="112" t="s">
        <v>278</v>
      </c>
      <c r="B4" s="111"/>
      <c r="C4" s="111"/>
      <c r="J4" s="110"/>
    </row>
    <row r="5" spans="1:11" ht="13.15" customHeight="1" x14ac:dyDescent="0.2">
      <c r="A5" s="289" t="s">
        <v>57</v>
      </c>
      <c r="B5" s="289"/>
      <c r="C5" s="289"/>
      <c r="J5" s="110"/>
    </row>
    <row r="6" spans="1:11" ht="7.15" hidden="1" customHeight="1" x14ac:dyDescent="0.2">
      <c r="J6" s="110"/>
    </row>
    <row r="7" spans="1:11" ht="18" customHeight="1" x14ac:dyDescent="0.3">
      <c r="A7" s="109" t="s">
        <v>56</v>
      </c>
      <c r="B7" s="107"/>
      <c r="C7" s="108">
        <v>26519001</v>
      </c>
      <c r="D7" s="107"/>
      <c r="E7" s="107"/>
      <c r="F7" s="107"/>
      <c r="G7" s="107"/>
      <c r="H7" s="101"/>
      <c r="I7" s="106" t="s">
        <v>54</v>
      </c>
      <c r="J7" s="101"/>
      <c r="K7" s="105"/>
    </row>
    <row r="8" spans="1:11" ht="15.75" x14ac:dyDescent="0.25">
      <c r="A8" s="101"/>
      <c r="B8" s="101"/>
      <c r="C8" s="101"/>
      <c r="D8" s="101"/>
      <c r="E8" s="101"/>
      <c r="F8" s="101"/>
      <c r="G8" s="101"/>
      <c r="H8" s="104"/>
      <c r="I8" s="289" t="s">
        <v>53</v>
      </c>
      <c r="J8" s="289"/>
      <c r="K8" s="289"/>
    </row>
    <row r="9" spans="1:11" ht="15.75" x14ac:dyDescent="0.25">
      <c r="A9" s="104"/>
      <c r="B9" s="104"/>
      <c r="C9" s="104"/>
      <c r="D9" s="104"/>
      <c r="E9" s="104"/>
      <c r="F9" s="104"/>
      <c r="G9" s="104"/>
      <c r="I9" s="103"/>
      <c r="J9" s="103"/>
      <c r="K9" s="102" t="s">
        <v>52</v>
      </c>
    </row>
    <row r="10" spans="1:11" ht="15.75" x14ac:dyDescent="0.2">
      <c r="H10" s="48"/>
      <c r="I10" s="313" t="s">
        <v>10</v>
      </c>
      <c r="J10" s="313"/>
      <c r="K10" s="313"/>
    </row>
    <row r="11" spans="1:11" ht="15.6" customHeight="1" x14ac:dyDescent="0.2">
      <c r="A11" s="48"/>
      <c r="B11" s="48"/>
      <c r="C11" s="48"/>
      <c r="D11" s="48"/>
      <c r="E11" s="48"/>
      <c r="F11" s="48"/>
      <c r="G11" s="48"/>
      <c r="H11" s="48"/>
      <c r="I11" s="341" t="s">
        <v>182</v>
      </c>
      <c r="J11" s="341"/>
      <c r="K11" s="341"/>
    </row>
    <row r="12" spans="1:11" ht="15.6" hidden="1" customHeight="1" x14ac:dyDescent="0.2">
      <c r="A12" s="48"/>
      <c r="B12" s="48"/>
      <c r="C12" s="48"/>
      <c r="D12" s="48"/>
      <c r="E12" s="48"/>
      <c r="F12" s="48"/>
      <c r="G12" s="48"/>
      <c r="H12" s="48"/>
      <c r="I12" s="341" t="s">
        <v>123</v>
      </c>
      <c r="J12" s="341"/>
      <c r="K12" s="341"/>
    </row>
    <row r="13" spans="1:11" s="98" customFormat="1" ht="25.15" customHeight="1" x14ac:dyDescent="0.3">
      <c r="A13" s="343" t="s">
        <v>291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</row>
    <row r="14" spans="1:11" s="98" customFormat="1" ht="15.75" x14ac:dyDescent="0.2">
      <c r="A14" s="100"/>
      <c r="B14" s="100"/>
      <c r="C14" s="100"/>
      <c r="D14" s="100"/>
      <c r="E14" s="100"/>
      <c r="F14" s="100"/>
      <c r="H14" s="132"/>
      <c r="I14" s="344" t="s">
        <v>183</v>
      </c>
      <c r="J14" s="344"/>
      <c r="K14" s="344"/>
    </row>
    <row r="15" spans="1:11" s="98" customFormat="1" ht="15.75" x14ac:dyDescent="0.2">
      <c r="A15" s="99"/>
      <c r="B15" s="320"/>
      <c r="C15" s="320"/>
      <c r="D15" s="99"/>
      <c r="E15" s="99"/>
      <c r="F15" s="99"/>
      <c r="H15" s="131"/>
      <c r="I15" s="345" t="s">
        <v>51</v>
      </c>
      <c r="J15" s="345"/>
      <c r="K15" s="345"/>
    </row>
    <row r="16" spans="1:11" ht="3.6" customHeight="1" x14ac:dyDescent="0.2"/>
    <row r="17" spans="1:16" ht="18.600000000000001" customHeight="1" x14ac:dyDescent="0.2">
      <c r="A17" s="96"/>
      <c r="B17" s="96"/>
      <c r="C17" s="309"/>
      <c r="D17" s="309"/>
      <c r="E17" s="96"/>
      <c r="F17" s="96"/>
      <c r="G17" s="97"/>
      <c r="H17" s="322" t="s">
        <v>50</v>
      </c>
      <c r="I17" s="323"/>
      <c r="J17" s="322" t="s">
        <v>49</v>
      </c>
      <c r="K17" s="323"/>
      <c r="L17" s="96"/>
    </row>
    <row r="18" spans="1:16" ht="18" customHeight="1" x14ac:dyDescent="0.2">
      <c r="A18" s="96"/>
      <c r="B18" s="96"/>
      <c r="C18" s="309"/>
      <c r="D18" s="309"/>
      <c r="E18" s="96"/>
      <c r="F18" s="96"/>
      <c r="G18" s="97"/>
      <c r="H18" s="310">
        <v>2</v>
      </c>
      <c r="I18" s="337"/>
      <c r="J18" s="310"/>
      <c r="K18" s="337"/>
      <c r="L18" s="96"/>
    </row>
    <row r="19" spans="1:16" ht="22.9" customHeight="1" x14ac:dyDescent="0.2">
      <c r="A19" s="303" t="s">
        <v>177</v>
      </c>
      <c r="B19" s="303" t="s">
        <v>178</v>
      </c>
      <c r="C19" s="303" t="s">
        <v>48</v>
      </c>
      <c r="D19" s="303"/>
      <c r="E19" s="303" t="s">
        <v>47</v>
      </c>
      <c r="F19" s="303" t="s">
        <v>46</v>
      </c>
      <c r="G19" s="303" t="s">
        <v>45</v>
      </c>
      <c r="H19" s="338" t="s">
        <v>44</v>
      </c>
      <c r="I19" s="323"/>
      <c r="J19" s="303" t="s">
        <v>43</v>
      </c>
      <c r="K19" s="303" t="s">
        <v>122</v>
      </c>
      <c r="L19" s="52"/>
    </row>
    <row r="20" spans="1:16" s="92" customFormat="1" ht="34.15" customHeight="1" x14ac:dyDescent="0.2">
      <c r="A20" s="304"/>
      <c r="B20" s="304"/>
      <c r="C20" s="304"/>
      <c r="D20" s="304"/>
      <c r="E20" s="304"/>
      <c r="F20" s="304"/>
      <c r="G20" s="304"/>
      <c r="H20" s="95" t="s">
        <v>42</v>
      </c>
      <c r="I20" s="94" t="s">
        <v>41</v>
      </c>
      <c r="J20" s="304"/>
      <c r="K20" s="304"/>
      <c r="L20" s="93"/>
    </row>
    <row r="21" spans="1:16" s="86" customFormat="1" ht="11.25" x14ac:dyDescent="0.2">
      <c r="A21" s="91">
        <v>1</v>
      </c>
      <c r="B21" s="91">
        <v>2</v>
      </c>
      <c r="C21" s="292">
        <v>3</v>
      </c>
      <c r="D21" s="293"/>
      <c r="E21" s="91">
        <v>4</v>
      </c>
      <c r="F21" s="91">
        <v>5</v>
      </c>
      <c r="G21" s="91">
        <v>6</v>
      </c>
      <c r="H21" s="90">
        <v>7</v>
      </c>
      <c r="I21" s="90">
        <v>8</v>
      </c>
      <c r="J21" s="89">
        <v>9</v>
      </c>
      <c r="K21" s="89">
        <v>10</v>
      </c>
      <c r="L21" s="87"/>
    </row>
    <row r="22" spans="1:16" s="86" customFormat="1" x14ac:dyDescent="0.2">
      <c r="A22" s="128"/>
      <c r="B22" s="128"/>
      <c r="C22" s="130"/>
      <c r="D22" s="129"/>
      <c r="E22" s="128"/>
      <c r="F22" s="128"/>
      <c r="G22" s="128"/>
      <c r="H22" s="128"/>
      <c r="I22" s="128"/>
      <c r="J22" s="88"/>
      <c r="K22" s="88"/>
      <c r="L22" s="87"/>
    </row>
    <row r="23" spans="1:16" s="84" customFormat="1" ht="15" x14ac:dyDescent="0.25">
      <c r="A23" s="70"/>
      <c r="B23" s="125"/>
      <c r="C23" s="127"/>
      <c r="D23" s="126"/>
      <c r="E23" s="55"/>
      <c r="F23" s="54"/>
      <c r="G23" s="60"/>
      <c r="H23" s="60"/>
      <c r="I23" s="60"/>
      <c r="J23" s="125"/>
      <c r="K23" s="124"/>
      <c r="L23" s="85"/>
    </row>
    <row r="24" spans="1:16" s="118" customFormat="1" x14ac:dyDescent="0.2">
      <c r="A24" s="342" t="s">
        <v>121</v>
      </c>
      <c r="B24" s="342"/>
      <c r="C24" s="342"/>
      <c r="D24" s="342"/>
      <c r="E24" s="123">
        <f>SUM(E23)</f>
        <v>0</v>
      </c>
      <c r="F24" s="122">
        <f>SUM(F23)</f>
        <v>0</v>
      </c>
      <c r="G24" s="122">
        <f>SUM(G23)</f>
        <v>0</v>
      </c>
      <c r="H24" s="122"/>
      <c r="I24" s="122">
        <f>SUM(I23)</f>
        <v>0</v>
      </c>
      <c r="J24" s="121"/>
      <c r="K24" s="120"/>
      <c r="L24" s="119"/>
    </row>
    <row r="25" spans="1:16" ht="30" x14ac:dyDescent="0.2">
      <c r="A25" s="185" t="s">
        <v>134</v>
      </c>
      <c r="B25" s="185" t="s">
        <v>279</v>
      </c>
      <c r="C25" s="202">
        <v>11132081</v>
      </c>
      <c r="D25" s="204" t="s">
        <v>288</v>
      </c>
      <c r="E25" s="55">
        <v>1</v>
      </c>
      <c r="F25" s="54">
        <v>4600</v>
      </c>
      <c r="G25" s="60">
        <v>4600</v>
      </c>
      <c r="H25" s="60">
        <v>2300</v>
      </c>
      <c r="I25" s="60">
        <v>2300</v>
      </c>
      <c r="J25" s="59" t="s">
        <v>179</v>
      </c>
      <c r="K25" s="63"/>
      <c r="L25" s="58"/>
      <c r="M25" s="19"/>
      <c r="N25" s="19"/>
      <c r="O25" s="19"/>
      <c r="P25" s="19"/>
    </row>
    <row r="26" spans="1:16" ht="30" x14ac:dyDescent="0.2">
      <c r="A26" s="185" t="s">
        <v>134</v>
      </c>
      <c r="B26" s="185" t="s">
        <v>279</v>
      </c>
      <c r="C26" s="202" t="s">
        <v>289</v>
      </c>
      <c r="D26" s="204" t="s">
        <v>290</v>
      </c>
      <c r="E26" s="55">
        <v>16</v>
      </c>
      <c r="F26" s="54">
        <v>490</v>
      </c>
      <c r="G26" s="60">
        <v>7840</v>
      </c>
      <c r="H26" s="60">
        <v>245</v>
      </c>
      <c r="I26" s="60">
        <v>3290</v>
      </c>
      <c r="J26" s="59" t="s">
        <v>179</v>
      </c>
      <c r="K26" s="63"/>
      <c r="L26" s="58"/>
      <c r="M26" s="19"/>
      <c r="N26" s="19"/>
      <c r="O26" s="19"/>
      <c r="P26" s="19"/>
    </row>
    <row r="27" spans="1:16" ht="30" x14ac:dyDescent="0.2">
      <c r="A27" s="185" t="s">
        <v>134</v>
      </c>
      <c r="B27" s="185" t="s">
        <v>279</v>
      </c>
      <c r="C27" s="202">
        <v>11136085</v>
      </c>
      <c r="D27" s="204" t="s">
        <v>115</v>
      </c>
      <c r="E27" s="55">
        <v>1</v>
      </c>
      <c r="F27" s="54">
        <v>2450</v>
      </c>
      <c r="G27" s="60">
        <v>2450</v>
      </c>
      <c r="H27" s="60">
        <v>1225</v>
      </c>
      <c r="I27" s="60">
        <v>1225</v>
      </c>
      <c r="J27" s="59" t="s">
        <v>179</v>
      </c>
      <c r="K27" s="63"/>
      <c r="L27" s="58"/>
      <c r="M27" s="19"/>
      <c r="N27" s="19"/>
      <c r="O27" s="19"/>
      <c r="P27" s="19"/>
    </row>
    <row r="28" spans="1:16" ht="30" x14ac:dyDescent="0.2">
      <c r="A28" s="185" t="s">
        <v>134</v>
      </c>
      <c r="B28" s="185" t="s">
        <v>279</v>
      </c>
      <c r="C28" s="202">
        <v>11136086</v>
      </c>
      <c r="D28" s="204" t="s">
        <v>114</v>
      </c>
      <c r="E28" s="55">
        <v>1</v>
      </c>
      <c r="F28" s="54">
        <v>3200</v>
      </c>
      <c r="G28" s="60">
        <v>3200</v>
      </c>
      <c r="H28" s="60">
        <v>1600</v>
      </c>
      <c r="I28" s="60">
        <v>1600</v>
      </c>
      <c r="J28" s="59" t="s">
        <v>179</v>
      </c>
      <c r="K28" s="63"/>
      <c r="L28" s="58"/>
      <c r="M28" s="19"/>
      <c r="N28" s="19"/>
      <c r="O28" s="19"/>
      <c r="P28" s="19"/>
    </row>
    <row r="29" spans="1:16" ht="30" x14ac:dyDescent="0.2">
      <c r="A29" s="185" t="s">
        <v>134</v>
      </c>
      <c r="B29" s="185" t="s">
        <v>279</v>
      </c>
      <c r="C29" s="202">
        <v>11136087</v>
      </c>
      <c r="D29" s="204" t="s">
        <v>108</v>
      </c>
      <c r="E29" s="55">
        <v>1</v>
      </c>
      <c r="F29" s="54">
        <v>2390</v>
      </c>
      <c r="G29" s="60">
        <v>2390</v>
      </c>
      <c r="H29" s="60">
        <v>1195</v>
      </c>
      <c r="I29" s="60">
        <v>1195</v>
      </c>
      <c r="J29" s="59" t="s">
        <v>179</v>
      </c>
      <c r="K29" s="63"/>
      <c r="L29" s="58"/>
      <c r="M29" s="19"/>
      <c r="N29" s="19"/>
      <c r="O29" s="19"/>
      <c r="P29" s="19"/>
    </row>
    <row r="30" spans="1:16" ht="30" x14ac:dyDescent="0.2">
      <c r="A30" s="185" t="s">
        <v>134</v>
      </c>
      <c r="B30" s="185" t="s">
        <v>279</v>
      </c>
      <c r="C30" s="202">
        <v>11136088</v>
      </c>
      <c r="D30" s="204" t="s">
        <v>120</v>
      </c>
      <c r="E30" s="55">
        <v>1</v>
      </c>
      <c r="F30" s="54">
        <v>2390</v>
      </c>
      <c r="G30" s="60">
        <v>2390</v>
      </c>
      <c r="H30" s="54">
        <v>1195</v>
      </c>
      <c r="I30" s="60">
        <v>1195</v>
      </c>
      <c r="J30" s="59" t="s">
        <v>179</v>
      </c>
      <c r="K30" s="63"/>
      <c r="L30" s="58"/>
      <c r="M30" s="19"/>
      <c r="N30" s="19"/>
      <c r="O30" s="19"/>
      <c r="P30" s="19"/>
    </row>
    <row r="31" spans="1:16" ht="30" x14ac:dyDescent="0.2">
      <c r="A31" s="185" t="s">
        <v>134</v>
      </c>
      <c r="B31" s="185" t="s">
        <v>279</v>
      </c>
      <c r="C31" s="202">
        <v>11136089</v>
      </c>
      <c r="D31" s="204" t="s">
        <v>114</v>
      </c>
      <c r="E31" s="55">
        <v>1</v>
      </c>
      <c r="F31" s="54">
        <v>2710</v>
      </c>
      <c r="G31" s="60">
        <v>2710</v>
      </c>
      <c r="H31" s="54">
        <v>1355</v>
      </c>
      <c r="I31" s="60">
        <v>1355</v>
      </c>
      <c r="J31" s="59" t="s">
        <v>179</v>
      </c>
      <c r="K31" s="63"/>
      <c r="L31" s="58"/>
      <c r="M31" s="19"/>
      <c r="N31" s="19"/>
      <c r="O31" s="19"/>
      <c r="P31" s="19"/>
    </row>
    <row r="32" spans="1:16" ht="30" x14ac:dyDescent="0.2">
      <c r="A32" s="185" t="s">
        <v>134</v>
      </c>
      <c r="B32" s="185" t="s">
        <v>279</v>
      </c>
      <c r="C32" s="202">
        <v>11136090</v>
      </c>
      <c r="D32" s="204" t="s">
        <v>108</v>
      </c>
      <c r="E32" s="55">
        <v>1</v>
      </c>
      <c r="F32" s="54">
        <v>1600</v>
      </c>
      <c r="G32" s="60">
        <v>1600</v>
      </c>
      <c r="H32" s="54">
        <v>800</v>
      </c>
      <c r="I32" s="60">
        <v>800</v>
      </c>
      <c r="J32" s="59" t="s">
        <v>179</v>
      </c>
      <c r="K32" s="53"/>
      <c r="L32" s="52"/>
    </row>
    <row r="33" spans="1:12" ht="30" x14ac:dyDescent="0.2">
      <c r="A33" s="185" t="s">
        <v>134</v>
      </c>
      <c r="B33" s="185" t="s">
        <v>279</v>
      </c>
      <c r="C33" s="202">
        <v>11136091</v>
      </c>
      <c r="D33" s="204" t="s">
        <v>113</v>
      </c>
      <c r="E33" s="55">
        <v>1</v>
      </c>
      <c r="F33" s="54">
        <v>800</v>
      </c>
      <c r="G33" s="60">
        <v>800</v>
      </c>
      <c r="H33" s="54">
        <v>400</v>
      </c>
      <c r="I33" s="60">
        <v>400</v>
      </c>
      <c r="J33" s="59" t="s">
        <v>179</v>
      </c>
      <c r="K33" s="53"/>
      <c r="L33" s="52"/>
    </row>
    <row r="34" spans="1:12" ht="30" x14ac:dyDescent="0.2">
      <c r="A34" s="185" t="s">
        <v>134</v>
      </c>
      <c r="B34" s="185" t="s">
        <v>279</v>
      </c>
      <c r="C34" s="202">
        <v>11136092</v>
      </c>
      <c r="D34" s="204" t="s">
        <v>119</v>
      </c>
      <c r="E34" s="55">
        <v>1</v>
      </c>
      <c r="F34" s="54">
        <v>500</v>
      </c>
      <c r="G34" s="60">
        <v>500</v>
      </c>
      <c r="H34" s="54">
        <v>250</v>
      </c>
      <c r="I34" s="60">
        <v>250</v>
      </c>
      <c r="J34" s="59" t="s">
        <v>179</v>
      </c>
      <c r="K34" s="53"/>
      <c r="L34" s="52"/>
    </row>
    <row r="35" spans="1:12" ht="30" x14ac:dyDescent="0.2">
      <c r="A35" s="185" t="s">
        <v>134</v>
      </c>
      <c r="B35" s="185" t="s">
        <v>279</v>
      </c>
      <c r="C35" s="202">
        <v>11136093</v>
      </c>
      <c r="D35" s="204" t="s">
        <v>118</v>
      </c>
      <c r="E35" s="55">
        <v>1</v>
      </c>
      <c r="F35" s="54">
        <v>5850</v>
      </c>
      <c r="G35" s="60">
        <v>5850</v>
      </c>
      <c r="H35" s="54">
        <v>2925</v>
      </c>
      <c r="I35" s="60">
        <v>2925</v>
      </c>
      <c r="J35" s="59" t="s">
        <v>179</v>
      </c>
      <c r="K35" s="53"/>
      <c r="L35" s="52"/>
    </row>
    <row r="36" spans="1:12" ht="30" x14ac:dyDescent="0.2">
      <c r="A36" s="185" t="s">
        <v>134</v>
      </c>
      <c r="B36" s="185" t="s">
        <v>279</v>
      </c>
      <c r="C36" s="202">
        <v>11136094</v>
      </c>
      <c r="D36" s="204" t="s">
        <v>117</v>
      </c>
      <c r="E36" s="55">
        <v>1</v>
      </c>
      <c r="F36" s="54">
        <v>2150</v>
      </c>
      <c r="G36" s="60">
        <v>2150</v>
      </c>
      <c r="H36" s="54">
        <v>1075</v>
      </c>
      <c r="I36" s="60">
        <v>1075</v>
      </c>
      <c r="J36" s="59" t="s">
        <v>179</v>
      </c>
      <c r="K36" s="53"/>
      <c r="L36" s="52"/>
    </row>
    <row r="37" spans="1:12" ht="30" x14ac:dyDescent="0.2">
      <c r="A37" s="185" t="s">
        <v>134</v>
      </c>
      <c r="B37" s="185" t="s">
        <v>279</v>
      </c>
      <c r="C37" s="202">
        <v>11136095</v>
      </c>
      <c r="D37" s="204" t="s">
        <v>116</v>
      </c>
      <c r="E37" s="55">
        <v>1</v>
      </c>
      <c r="F37" s="54">
        <v>2400</v>
      </c>
      <c r="G37" s="60">
        <v>2400</v>
      </c>
      <c r="H37" s="54">
        <v>1200</v>
      </c>
      <c r="I37" s="60">
        <v>1200</v>
      </c>
      <c r="J37" s="59" t="s">
        <v>179</v>
      </c>
      <c r="K37" s="53"/>
      <c r="L37" s="52"/>
    </row>
    <row r="38" spans="1:12" ht="30" x14ac:dyDescent="0.2">
      <c r="A38" s="185" t="s">
        <v>134</v>
      </c>
      <c r="B38" s="185" t="s">
        <v>279</v>
      </c>
      <c r="C38" s="202">
        <v>11136096</v>
      </c>
      <c r="D38" s="204" t="s">
        <v>115</v>
      </c>
      <c r="E38" s="55">
        <v>1</v>
      </c>
      <c r="F38" s="54">
        <v>2450</v>
      </c>
      <c r="G38" s="60">
        <v>2450</v>
      </c>
      <c r="H38" s="54">
        <v>1225</v>
      </c>
      <c r="I38" s="60">
        <v>1225</v>
      </c>
      <c r="J38" s="59" t="s">
        <v>179</v>
      </c>
      <c r="K38" s="53"/>
      <c r="L38" s="52"/>
    </row>
    <row r="39" spans="1:12" ht="30" x14ac:dyDescent="0.2">
      <c r="A39" s="185" t="s">
        <v>134</v>
      </c>
      <c r="B39" s="185" t="s">
        <v>279</v>
      </c>
      <c r="C39" s="202">
        <v>11136097</v>
      </c>
      <c r="D39" s="204" t="s">
        <v>114</v>
      </c>
      <c r="E39" s="55">
        <v>1</v>
      </c>
      <c r="F39" s="54">
        <v>2500</v>
      </c>
      <c r="G39" s="60">
        <v>2500</v>
      </c>
      <c r="H39" s="54">
        <v>1250</v>
      </c>
      <c r="I39" s="60">
        <v>1250</v>
      </c>
      <c r="J39" s="59" t="s">
        <v>179</v>
      </c>
      <c r="K39" s="53"/>
      <c r="L39" s="52"/>
    </row>
    <row r="40" spans="1:12" ht="30" x14ac:dyDescent="0.2">
      <c r="A40" s="185" t="s">
        <v>134</v>
      </c>
      <c r="B40" s="185" t="s">
        <v>279</v>
      </c>
      <c r="C40" s="202">
        <v>11136098</v>
      </c>
      <c r="D40" s="204" t="s">
        <v>113</v>
      </c>
      <c r="E40" s="55">
        <v>1</v>
      </c>
      <c r="F40" s="54">
        <v>800</v>
      </c>
      <c r="G40" s="60">
        <v>800</v>
      </c>
      <c r="H40" s="54">
        <v>400</v>
      </c>
      <c r="I40" s="60">
        <v>400</v>
      </c>
      <c r="J40" s="59" t="s">
        <v>179</v>
      </c>
      <c r="K40" s="53"/>
      <c r="L40" s="52"/>
    </row>
    <row r="41" spans="1:12" ht="30" x14ac:dyDescent="0.2">
      <c r="A41" s="185" t="s">
        <v>134</v>
      </c>
      <c r="B41" s="185" t="s">
        <v>279</v>
      </c>
      <c r="C41" s="202">
        <v>11136100</v>
      </c>
      <c r="D41" s="204" t="s">
        <v>112</v>
      </c>
      <c r="E41" s="55">
        <v>1</v>
      </c>
      <c r="F41" s="54">
        <v>680</v>
      </c>
      <c r="G41" s="60">
        <v>680</v>
      </c>
      <c r="H41" s="54">
        <v>340</v>
      </c>
      <c r="I41" s="60">
        <v>340</v>
      </c>
      <c r="J41" s="59" t="s">
        <v>179</v>
      </c>
      <c r="K41" s="53"/>
      <c r="L41" s="52"/>
    </row>
    <row r="42" spans="1:12" ht="30" x14ac:dyDescent="0.2">
      <c r="A42" s="185" t="s">
        <v>134</v>
      </c>
      <c r="B42" s="185" t="s">
        <v>279</v>
      </c>
      <c r="C42" s="202">
        <v>11136101</v>
      </c>
      <c r="D42" s="204" t="s">
        <v>111</v>
      </c>
      <c r="E42" s="55">
        <v>1</v>
      </c>
      <c r="F42" s="54">
        <v>980</v>
      </c>
      <c r="G42" s="60">
        <v>980</v>
      </c>
      <c r="H42" s="54">
        <v>490</v>
      </c>
      <c r="I42" s="60">
        <v>490</v>
      </c>
      <c r="J42" s="59" t="s">
        <v>179</v>
      </c>
      <c r="K42" s="53"/>
      <c r="L42" s="52"/>
    </row>
    <row r="43" spans="1:12" ht="30" x14ac:dyDescent="0.2">
      <c r="A43" s="185" t="s">
        <v>134</v>
      </c>
      <c r="B43" s="185" t="s">
        <v>279</v>
      </c>
      <c r="C43" s="202">
        <v>11136102</v>
      </c>
      <c r="D43" s="204" t="s">
        <v>110</v>
      </c>
      <c r="E43" s="55">
        <v>4</v>
      </c>
      <c r="F43" s="54">
        <v>2500</v>
      </c>
      <c r="G43" s="60">
        <v>10000</v>
      </c>
      <c r="H43" s="54">
        <v>1250</v>
      </c>
      <c r="I43" s="60">
        <v>5000</v>
      </c>
      <c r="J43" s="59" t="s">
        <v>179</v>
      </c>
      <c r="K43" s="53"/>
      <c r="L43" s="52"/>
    </row>
    <row r="44" spans="1:12" ht="30" x14ac:dyDescent="0.2">
      <c r="A44" s="185" t="s">
        <v>134</v>
      </c>
      <c r="B44" s="185" t="s">
        <v>279</v>
      </c>
      <c r="C44" s="202">
        <v>11136103</v>
      </c>
      <c r="D44" s="204" t="s">
        <v>109</v>
      </c>
      <c r="E44" s="55">
        <v>1</v>
      </c>
      <c r="F44" s="54">
        <v>2190</v>
      </c>
      <c r="G44" s="60">
        <v>2190</v>
      </c>
      <c r="H44" s="54">
        <v>1095</v>
      </c>
      <c r="I44" s="60">
        <v>1095</v>
      </c>
      <c r="J44" s="59" t="s">
        <v>179</v>
      </c>
      <c r="K44" s="53"/>
      <c r="L44" s="52"/>
    </row>
    <row r="45" spans="1:12" ht="30" x14ac:dyDescent="0.2">
      <c r="A45" s="185" t="s">
        <v>134</v>
      </c>
      <c r="B45" s="185" t="s">
        <v>279</v>
      </c>
      <c r="C45" s="202">
        <v>11136104</v>
      </c>
      <c r="D45" s="204" t="s">
        <v>108</v>
      </c>
      <c r="E45" s="55">
        <v>1</v>
      </c>
      <c r="F45" s="54">
        <v>1600</v>
      </c>
      <c r="G45" s="60">
        <v>1600</v>
      </c>
      <c r="H45" s="54">
        <v>800</v>
      </c>
      <c r="I45" s="60">
        <v>800</v>
      </c>
      <c r="J45" s="59" t="s">
        <v>179</v>
      </c>
      <c r="K45" s="53"/>
      <c r="L45" s="52"/>
    </row>
    <row r="46" spans="1:12" ht="30" x14ac:dyDescent="0.2">
      <c r="A46" s="185" t="s">
        <v>134</v>
      </c>
      <c r="B46" s="185" t="s">
        <v>279</v>
      </c>
      <c r="C46" s="202">
        <v>11136105</v>
      </c>
      <c r="D46" s="204" t="s">
        <v>107</v>
      </c>
      <c r="E46" s="55">
        <v>1</v>
      </c>
      <c r="F46" s="54">
        <v>7116</v>
      </c>
      <c r="G46" s="60">
        <v>7116</v>
      </c>
      <c r="H46" s="54">
        <v>3558</v>
      </c>
      <c r="I46" s="60">
        <v>3558</v>
      </c>
      <c r="J46" s="59" t="s">
        <v>179</v>
      </c>
      <c r="K46" s="53"/>
      <c r="L46" s="52"/>
    </row>
    <row r="47" spans="1:12" ht="30" x14ac:dyDescent="0.2">
      <c r="A47" s="185" t="s">
        <v>134</v>
      </c>
      <c r="B47" s="185" t="s">
        <v>279</v>
      </c>
      <c r="C47" s="203">
        <v>11136110</v>
      </c>
      <c r="D47" s="205" t="s">
        <v>106</v>
      </c>
      <c r="E47" s="55">
        <v>1</v>
      </c>
      <c r="F47" s="54">
        <v>2540</v>
      </c>
      <c r="G47" s="60">
        <v>2540</v>
      </c>
      <c r="H47" s="54">
        <v>1270</v>
      </c>
      <c r="I47" s="60">
        <v>1270</v>
      </c>
      <c r="J47" s="53"/>
      <c r="K47" s="53"/>
      <c r="L47" s="52"/>
    </row>
    <row r="48" spans="1:12" ht="30" x14ac:dyDescent="0.2">
      <c r="A48" s="185" t="s">
        <v>134</v>
      </c>
      <c r="B48" s="185" t="s">
        <v>279</v>
      </c>
      <c r="C48" s="203">
        <v>11136111</v>
      </c>
      <c r="D48" s="205" t="s">
        <v>105</v>
      </c>
      <c r="E48" s="55">
        <v>1</v>
      </c>
      <c r="F48" s="54">
        <v>50</v>
      </c>
      <c r="G48" s="60">
        <v>50</v>
      </c>
      <c r="H48" s="54">
        <v>25</v>
      </c>
      <c r="I48" s="60">
        <v>25</v>
      </c>
      <c r="J48" s="53"/>
      <c r="K48" s="53"/>
      <c r="L48" s="52"/>
    </row>
    <row r="49" spans="1:16" ht="30" x14ac:dyDescent="0.2">
      <c r="A49" s="185" t="s">
        <v>134</v>
      </c>
      <c r="B49" s="185" t="s">
        <v>279</v>
      </c>
      <c r="C49" s="203">
        <v>11136112</v>
      </c>
      <c r="D49" s="205" t="s">
        <v>104</v>
      </c>
      <c r="E49" s="55">
        <v>1</v>
      </c>
      <c r="F49" s="54">
        <v>154</v>
      </c>
      <c r="G49" s="60">
        <v>154</v>
      </c>
      <c r="H49" s="54">
        <v>77</v>
      </c>
      <c r="I49" s="60">
        <v>77</v>
      </c>
      <c r="J49" s="53"/>
      <c r="K49" s="53"/>
      <c r="L49" s="52"/>
    </row>
    <row r="50" spans="1:16" ht="30" x14ac:dyDescent="0.2">
      <c r="A50" s="185" t="s">
        <v>134</v>
      </c>
      <c r="B50" s="185" t="s">
        <v>279</v>
      </c>
      <c r="C50" s="203">
        <v>11136113</v>
      </c>
      <c r="D50" s="205" t="s">
        <v>103</v>
      </c>
      <c r="E50" s="55">
        <v>1</v>
      </c>
      <c r="F50" s="54">
        <v>300</v>
      </c>
      <c r="G50" s="60">
        <v>300</v>
      </c>
      <c r="H50" s="54">
        <v>150</v>
      </c>
      <c r="I50" s="60">
        <v>150</v>
      </c>
      <c r="J50" s="53"/>
      <c r="K50" s="53"/>
      <c r="L50" s="52"/>
    </row>
    <row r="51" spans="1:16" ht="30" x14ac:dyDescent="0.2">
      <c r="A51" s="185" t="s">
        <v>134</v>
      </c>
      <c r="B51" s="185" t="s">
        <v>279</v>
      </c>
      <c r="C51" s="203" t="s">
        <v>102</v>
      </c>
      <c r="D51" s="205" t="s">
        <v>101</v>
      </c>
      <c r="E51" s="55">
        <v>2</v>
      </c>
      <c r="F51" s="54">
        <v>17.5</v>
      </c>
      <c r="G51" s="60">
        <v>35</v>
      </c>
      <c r="H51" s="54">
        <v>9</v>
      </c>
      <c r="I51" s="60">
        <v>18</v>
      </c>
      <c r="J51" s="53"/>
      <c r="K51" s="53"/>
      <c r="L51" s="52"/>
    </row>
    <row r="52" spans="1:16" ht="30" x14ac:dyDescent="0.2">
      <c r="A52" s="185" t="s">
        <v>134</v>
      </c>
      <c r="B52" s="185" t="s">
        <v>279</v>
      </c>
      <c r="C52" s="203">
        <v>11136115</v>
      </c>
      <c r="D52" s="205" t="s">
        <v>100</v>
      </c>
      <c r="E52" s="55">
        <v>1</v>
      </c>
      <c r="F52" s="54">
        <v>737</v>
      </c>
      <c r="G52" s="60">
        <v>737</v>
      </c>
      <c r="H52" s="54">
        <v>369</v>
      </c>
      <c r="I52" s="60">
        <v>369</v>
      </c>
      <c r="J52" s="53"/>
      <c r="K52" s="53"/>
      <c r="L52" s="52"/>
    </row>
    <row r="53" spans="1:16" ht="30" x14ac:dyDescent="0.2">
      <c r="A53" s="185" t="s">
        <v>134</v>
      </c>
      <c r="B53" s="185" t="s">
        <v>279</v>
      </c>
      <c r="C53" s="203" t="s">
        <v>99</v>
      </c>
      <c r="D53" s="205" t="s">
        <v>98</v>
      </c>
      <c r="E53" s="55">
        <v>2</v>
      </c>
      <c r="F53" s="54">
        <v>272</v>
      </c>
      <c r="G53" s="60">
        <v>544</v>
      </c>
      <c r="H53" s="54">
        <v>272</v>
      </c>
      <c r="I53" s="60">
        <v>272</v>
      </c>
      <c r="J53" s="53"/>
      <c r="K53" s="53"/>
      <c r="L53" s="52"/>
    </row>
    <row r="54" spans="1:16" ht="30" x14ac:dyDescent="0.2">
      <c r="A54" s="185" t="s">
        <v>134</v>
      </c>
      <c r="B54" s="185" t="s">
        <v>279</v>
      </c>
      <c r="C54" s="203">
        <v>11136118</v>
      </c>
      <c r="D54" s="205" t="s">
        <v>97</v>
      </c>
      <c r="E54" s="55">
        <v>1</v>
      </c>
      <c r="F54" s="54">
        <v>1000</v>
      </c>
      <c r="G54" s="60">
        <v>1000</v>
      </c>
      <c r="H54" s="54">
        <v>500</v>
      </c>
      <c r="I54" s="60">
        <v>500</v>
      </c>
      <c r="J54" s="53"/>
      <c r="K54" s="53"/>
      <c r="L54" s="52"/>
    </row>
    <row r="55" spans="1:16" ht="30" hidden="1" x14ac:dyDescent="0.2">
      <c r="A55" s="185" t="s">
        <v>134</v>
      </c>
      <c r="B55" s="185" t="s">
        <v>279</v>
      </c>
      <c r="C55" s="203" t="s">
        <v>96</v>
      </c>
      <c r="D55" s="205" t="s">
        <v>95</v>
      </c>
      <c r="E55" s="55">
        <v>0</v>
      </c>
      <c r="F55" s="54">
        <v>0</v>
      </c>
      <c r="G55" s="60">
        <v>0</v>
      </c>
      <c r="H55" s="54">
        <v>0</v>
      </c>
      <c r="I55" s="60">
        <v>0</v>
      </c>
      <c r="J55" s="53"/>
      <c r="K55" s="53"/>
      <c r="L55" s="52"/>
    </row>
    <row r="56" spans="1:16" ht="30" x14ac:dyDescent="0.2">
      <c r="A56" s="185" t="s">
        <v>134</v>
      </c>
      <c r="B56" s="185" t="s">
        <v>279</v>
      </c>
      <c r="C56" s="203">
        <v>11136120</v>
      </c>
      <c r="D56" s="205" t="s">
        <v>94</v>
      </c>
      <c r="E56" s="55">
        <v>1</v>
      </c>
      <c r="F56" s="54">
        <v>616</v>
      </c>
      <c r="G56" s="60">
        <v>616</v>
      </c>
      <c r="H56" s="54">
        <v>308</v>
      </c>
      <c r="I56" s="60">
        <v>308</v>
      </c>
      <c r="J56" s="53"/>
      <c r="K56" s="53"/>
      <c r="L56" s="52"/>
    </row>
    <row r="57" spans="1:16" ht="30" x14ac:dyDescent="0.2">
      <c r="A57" s="185" t="s">
        <v>134</v>
      </c>
      <c r="B57" s="185" t="s">
        <v>279</v>
      </c>
      <c r="C57" s="203">
        <v>11136121</v>
      </c>
      <c r="D57" s="205" t="s">
        <v>93</v>
      </c>
      <c r="E57" s="55">
        <v>1</v>
      </c>
      <c r="F57" s="54">
        <v>106</v>
      </c>
      <c r="G57" s="60">
        <v>106</v>
      </c>
      <c r="H57" s="60">
        <v>53</v>
      </c>
      <c r="I57" s="60">
        <v>53</v>
      </c>
      <c r="J57" s="53"/>
      <c r="K57" s="53"/>
      <c r="L57" s="52"/>
    </row>
    <row r="58" spans="1:16" ht="30" hidden="1" x14ac:dyDescent="0.2">
      <c r="A58" s="185" t="s">
        <v>134</v>
      </c>
      <c r="B58" s="185" t="s">
        <v>279</v>
      </c>
      <c r="C58" s="203">
        <v>11136122</v>
      </c>
      <c r="D58" s="205" t="s">
        <v>92</v>
      </c>
      <c r="E58" s="55">
        <v>0</v>
      </c>
      <c r="F58" s="54">
        <v>0</v>
      </c>
      <c r="G58" s="60">
        <v>0</v>
      </c>
      <c r="H58" s="60">
        <v>0</v>
      </c>
      <c r="I58" s="60">
        <v>0</v>
      </c>
      <c r="J58" s="53"/>
      <c r="K58" s="53"/>
      <c r="L58" s="52"/>
    </row>
    <row r="59" spans="1:16" ht="30" x14ac:dyDescent="0.2">
      <c r="A59" s="185" t="s">
        <v>134</v>
      </c>
      <c r="B59" s="185" t="s">
        <v>279</v>
      </c>
      <c r="C59" s="203">
        <v>11136123</v>
      </c>
      <c r="D59" s="205" t="s">
        <v>91</v>
      </c>
      <c r="E59" s="55">
        <v>1</v>
      </c>
      <c r="F59" s="54">
        <v>175</v>
      </c>
      <c r="G59" s="60">
        <v>175</v>
      </c>
      <c r="H59" s="60">
        <v>88</v>
      </c>
      <c r="I59" s="60">
        <v>88</v>
      </c>
      <c r="J59" s="53"/>
      <c r="K59" s="63"/>
      <c r="L59" s="58"/>
      <c r="M59" s="19"/>
      <c r="N59" s="19"/>
      <c r="O59" s="19"/>
      <c r="P59" s="19"/>
    </row>
    <row r="60" spans="1:16" ht="30" x14ac:dyDescent="0.2">
      <c r="A60" s="185" t="s">
        <v>134</v>
      </c>
      <c r="B60" s="185" t="s">
        <v>279</v>
      </c>
      <c r="C60" s="203">
        <v>11136124</v>
      </c>
      <c r="D60" s="205" t="s">
        <v>90</v>
      </c>
      <c r="E60" s="55">
        <v>1</v>
      </c>
      <c r="F60" s="54">
        <v>38</v>
      </c>
      <c r="G60" s="60">
        <v>38</v>
      </c>
      <c r="H60" s="60">
        <v>19</v>
      </c>
      <c r="I60" s="60">
        <v>19</v>
      </c>
      <c r="J60" s="53"/>
      <c r="K60" s="53"/>
      <c r="L60" s="58"/>
      <c r="M60" s="19"/>
      <c r="N60" s="19"/>
      <c r="O60" s="19"/>
      <c r="P60" s="19"/>
    </row>
    <row r="61" spans="1:16" ht="30" x14ac:dyDescent="0.2">
      <c r="A61" s="185" t="s">
        <v>134</v>
      </c>
      <c r="B61" s="185" t="s">
        <v>279</v>
      </c>
      <c r="C61" s="203">
        <v>11136125</v>
      </c>
      <c r="D61" s="205" t="s">
        <v>89</v>
      </c>
      <c r="E61" s="55">
        <v>1</v>
      </c>
      <c r="F61" s="54">
        <v>850</v>
      </c>
      <c r="G61" s="60">
        <v>850</v>
      </c>
      <c r="H61" s="60">
        <v>425</v>
      </c>
      <c r="I61" s="60">
        <v>425</v>
      </c>
      <c r="J61" s="53"/>
      <c r="K61" s="53"/>
      <c r="L61" s="58"/>
      <c r="M61" s="19"/>
      <c r="N61" s="19"/>
      <c r="O61" s="19"/>
      <c r="P61" s="19"/>
    </row>
    <row r="62" spans="1:16" ht="30" x14ac:dyDescent="0.2">
      <c r="A62" s="185" t="s">
        <v>134</v>
      </c>
      <c r="B62" s="185" t="s">
        <v>279</v>
      </c>
      <c r="C62" s="203">
        <v>11136127</v>
      </c>
      <c r="D62" s="205" t="s">
        <v>88</v>
      </c>
      <c r="E62" s="55">
        <v>1</v>
      </c>
      <c r="F62" s="54">
        <v>205</v>
      </c>
      <c r="G62" s="60">
        <v>205</v>
      </c>
      <c r="H62" s="60">
        <v>103</v>
      </c>
      <c r="I62" s="60">
        <v>103</v>
      </c>
      <c r="J62" s="53"/>
      <c r="K62" s="53"/>
      <c r="L62" s="52"/>
    </row>
    <row r="63" spans="1:16" ht="30" x14ac:dyDescent="0.2">
      <c r="A63" s="185" t="s">
        <v>134</v>
      </c>
      <c r="B63" s="185" t="s">
        <v>279</v>
      </c>
      <c r="C63" s="203">
        <v>11136128</v>
      </c>
      <c r="D63" s="205" t="s">
        <v>87</v>
      </c>
      <c r="E63" s="55">
        <v>1</v>
      </c>
      <c r="F63" s="54">
        <v>7</v>
      </c>
      <c r="G63" s="60">
        <v>7</v>
      </c>
      <c r="H63" s="60">
        <v>3.5</v>
      </c>
      <c r="I63" s="60">
        <v>3.5</v>
      </c>
      <c r="J63" s="53"/>
      <c r="K63" s="53"/>
      <c r="L63" s="52"/>
    </row>
    <row r="64" spans="1:16" ht="30" x14ac:dyDescent="0.2">
      <c r="A64" s="185" t="s">
        <v>134</v>
      </c>
      <c r="B64" s="185" t="s">
        <v>279</v>
      </c>
      <c r="C64" s="203">
        <v>11136129</v>
      </c>
      <c r="D64" s="205" t="s">
        <v>86</v>
      </c>
      <c r="E64" s="55">
        <v>1</v>
      </c>
      <c r="F64" s="54">
        <v>945</v>
      </c>
      <c r="G64" s="60">
        <v>945</v>
      </c>
      <c r="H64" s="60">
        <v>472.5</v>
      </c>
      <c r="I64" s="60">
        <v>472.5</v>
      </c>
      <c r="J64" s="53"/>
      <c r="K64" s="53"/>
      <c r="L64" s="52"/>
    </row>
    <row r="65" spans="1:12" ht="30" x14ac:dyDescent="0.2">
      <c r="A65" s="185" t="s">
        <v>134</v>
      </c>
      <c r="B65" s="185" t="s">
        <v>279</v>
      </c>
      <c r="C65" s="203">
        <v>11136132</v>
      </c>
      <c r="D65" s="205" t="s">
        <v>85</v>
      </c>
      <c r="E65" s="55">
        <v>1</v>
      </c>
      <c r="F65" s="54">
        <v>41</v>
      </c>
      <c r="G65" s="60">
        <v>41</v>
      </c>
      <c r="H65" s="60">
        <v>21</v>
      </c>
      <c r="I65" s="60">
        <v>21</v>
      </c>
      <c r="J65" s="53"/>
      <c r="K65" s="53"/>
      <c r="L65" s="52"/>
    </row>
    <row r="66" spans="1:12" ht="30" x14ac:dyDescent="0.2">
      <c r="A66" s="185" t="s">
        <v>134</v>
      </c>
      <c r="B66" s="185" t="s">
        <v>279</v>
      </c>
      <c r="C66" s="203" t="s">
        <v>84</v>
      </c>
      <c r="D66" s="205" t="s">
        <v>83</v>
      </c>
      <c r="E66" s="55">
        <v>2</v>
      </c>
      <c r="F66" s="54">
        <v>53</v>
      </c>
      <c r="G66" s="60">
        <v>106</v>
      </c>
      <c r="H66" s="54">
        <v>27</v>
      </c>
      <c r="I66" s="60">
        <v>54</v>
      </c>
      <c r="J66" s="53"/>
      <c r="K66" s="53"/>
      <c r="L66" s="52"/>
    </row>
    <row r="67" spans="1:12" ht="30" hidden="1" x14ac:dyDescent="0.2">
      <c r="A67" s="185" t="s">
        <v>134</v>
      </c>
      <c r="B67" s="185" t="s">
        <v>279</v>
      </c>
      <c r="C67" s="203">
        <v>11136134</v>
      </c>
      <c r="D67" s="205" t="s">
        <v>82</v>
      </c>
      <c r="E67" s="55">
        <v>0</v>
      </c>
      <c r="F67" s="54">
        <v>0</v>
      </c>
      <c r="G67" s="60"/>
      <c r="H67" s="54"/>
      <c r="I67" s="60"/>
      <c r="J67" s="53"/>
      <c r="K67" s="53"/>
      <c r="L67" s="52"/>
    </row>
    <row r="68" spans="1:12" ht="30" hidden="1" x14ac:dyDescent="0.2">
      <c r="A68" s="185" t="s">
        <v>134</v>
      </c>
      <c r="B68" s="185" t="s">
        <v>279</v>
      </c>
      <c r="C68" s="203">
        <v>11136135</v>
      </c>
      <c r="D68" s="205" t="s">
        <v>81</v>
      </c>
      <c r="E68" s="55">
        <v>0</v>
      </c>
      <c r="F68" s="54">
        <v>0</v>
      </c>
      <c r="G68" s="60"/>
      <c r="H68" s="54"/>
      <c r="I68" s="60"/>
      <c r="J68" s="53"/>
      <c r="K68" s="53"/>
      <c r="L68" s="52"/>
    </row>
    <row r="69" spans="1:12" ht="30" hidden="1" x14ac:dyDescent="0.2">
      <c r="A69" s="185" t="s">
        <v>134</v>
      </c>
      <c r="B69" s="185" t="s">
        <v>279</v>
      </c>
      <c r="C69" s="203" t="s">
        <v>80</v>
      </c>
      <c r="D69" s="205" t="s">
        <v>79</v>
      </c>
      <c r="E69" s="55">
        <v>0</v>
      </c>
      <c r="F69" s="54">
        <v>0</v>
      </c>
      <c r="G69" s="60"/>
      <c r="H69" s="54"/>
      <c r="I69" s="60"/>
      <c r="J69" s="53"/>
      <c r="K69" s="53"/>
      <c r="L69" s="52"/>
    </row>
    <row r="70" spans="1:12" ht="30" hidden="1" x14ac:dyDescent="0.2">
      <c r="A70" s="185" t="s">
        <v>134</v>
      </c>
      <c r="B70" s="185" t="s">
        <v>279</v>
      </c>
      <c r="C70" s="203" t="s">
        <v>78</v>
      </c>
      <c r="D70" s="205" t="s">
        <v>77</v>
      </c>
      <c r="E70" s="55">
        <v>0</v>
      </c>
      <c r="F70" s="54">
        <v>0</v>
      </c>
      <c r="G70" s="60"/>
      <c r="H70" s="54"/>
      <c r="I70" s="60"/>
      <c r="J70" s="53"/>
      <c r="K70" s="53"/>
      <c r="L70" s="52"/>
    </row>
    <row r="71" spans="1:12" ht="30" x14ac:dyDescent="0.2">
      <c r="A71" s="185" t="s">
        <v>134</v>
      </c>
      <c r="B71" s="185" t="s">
        <v>279</v>
      </c>
      <c r="C71" s="203">
        <v>11136138</v>
      </c>
      <c r="D71" s="205" t="s">
        <v>76</v>
      </c>
      <c r="E71" s="55">
        <v>1</v>
      </c>
      <c r="F71" s="54">
        <v>2400</v>
      </c>
      <c r="G71" s="60">
        <v>2400</v>
      </c>
      <c r="H71" s="60">
        <v>1200</v>
      </c>
      <c r="I71" s="60">
        <v>1200</v>
      </c>
      <c r="J71" s="53"/>
      <c r="K71" s="53"/>
      <c r="L71" s="52"/>
    </row>
    <row r="72" spans="1:12" ht="30" hidden="1" x14ac:dyDescent="0.2">
      <c r="A72" s="185" t="s">
        <v>134</v>
      </c>
      <c r="B72" s="185" t="s">
        <v>279</v>
      </c>
      <c r="C72" s="203" t="s">
        <v>75</v>
      </c>
      <c r="D72" s="205" t="s">
        <v>74</v>
      </c>
      <c r="E72" s="55">
        <v>0</v>
      </c>
      <c r="F72" s="54">
        <v>0</v>
      </c>
      <c r="G72" s="60">
        <v>0</v>
      </c>
      <c r="H72" s="60">
        <v>0</v>
      </c>
      <c r="I72" s="60">
        <v>0</v>
      </c>
      <c r="J72" s="53"/>
      <c r="K72" s="53"/>
      <c r="L72" s="52"/>
    </row>
    <row r="73" spans="1:12" ht="30" hidden="1" x14ac:dyDescent="0.2">
      <c r="A73" s="185" t="s">
        <v>134</v>
      </c>
      <c r="B73" s="185" t="s">
        <v>279</v>
      </c>
      <c r="C73" s="203">
        <v>11136140</v>
      </c>
      <c r="D73" s="205" t="s">
        <v>72</v>
      </c>
      <c r="E73" s="55">
        <v>0</v>
      </c>
      <c r="F73" s="54">
        <v>0</v>
      </c>
      <c r="G73" s="60">
        <v>0</v>
      </c>
      <c r="H73" s="60">
        <v>0</v>
      </c>
      <c r="I73" s="60">
        <v>0</v>
      </c>
      <c r="J73" s="53"/>
      <c r="K73" s="53"/>
      <c r="L73" s="52"/>
    </row>
    <row r="74" spans="1:12" ht="30" hidden="1" x14ac:dyDescent="0.2">
      <c r="A74" s="185" t="s">
        <v>134</v>
      </c>
      <c r="B74" s="185" t="s">
        <v>279</v>
      </c>
      <c r="C74" s="203" t="s">
        <v>73</v>
      </c>
      <c r="D74" s="205" t="s">
        <v>72</v>
      </c>
      <c r="E74" s="55">
        <v>0</v>
      </c>
      <c r="F74" s="54">
        <v>0</v>
      </c>
      <c r="G74" s="60">
        <v>0</v>
      </c>
      <c r="H74" s="60">
        <v>0</v>
      </c>
      <c r="I74" s="60">
        <v>0</v>
      </c>
      <c r="J74" s="53"/>
      <c r="K74" s="53"/>
      <c r="L74" s="52"/>
    </row>
    <row r="75" spans="1:12" ht="30" hidden="1" x14ac:dyDescent="0.2">
      <c r="A75" s="185" t="s">
        <v>134</v>
      </c>
      <c r="B75" s="185" t="s">
        <v>279</v>
      </c>
      <c r="C75" s="203">
        <v>11136142</v>
      </c>
      <c r="D75" s="205" t="s">
        <v>71</v>
      </c>
      <c r="E75" s="55">
        <v>0</v>
      </c>
      <c r="F75" s="54">
        <v>0</v>
      </c>
      <c r="G75" s="60">
        <v>0</v>
      </c>
      <c r="H75" s="60">
        <v>0</v>
      </c>
      <c r="I75" s="60">
        <v>0</v>
      </c>
      <c r="J75" s="53"/>
      <c r="K75" s="53"/>
      <c r="L75" s="52"/>
    </row>
    <row r="76" spans="1:12" ht="30" hidden="1" x14ac:dyDescent="0.2">
      <c r="A76" s="185" t="s">
        <v>134</v>
      </c>
      <c r="B76" s="185" t="s">
        <v>279</v>
      </c>
      <c r="C76" s="203">
        <v>11136143</v>
      </c>
      <c r="D76" s="205" t="s">
        <v>70</v>
      </c>
      <c r="E76" s="55">
        <v>0</v>
      </c>
      <c r="F76" s="54">
        <v>0</v>
      </c>
      <c r="G76" s="60">
        <v>0</v>
      </c>
      <c r="H76" s="60">
        <v>0</v>
      </c>
      <c r="I76" s="60">
        <v>0</v>
      </c>
      <c r="J76" s="53"/>
      <c r="K76" s="53"/>
      <c r="L76" s="52"/>
    </row>
    <row r="77" spans="1:12" ht="30" hidden="1" x14ac:dyDescent="0.2">
      <c r="A77" s="185" t="s">
        <v>134</v>
      </c>
      <c r="B77" s="185" t="s">
        <v>279</v>
      </c>
      <c r="C77" s="203" t="s">
        <v>69</v>
      </c>
      <c r="D77" s="205" t="s">
        <v>68</v>
      </c>
      <c r="E77" s="55">
        <v>0</v>
      </c>
      <c r="F77" s="54">
        <v>0</v>
      </c>
      <c r="G77" s="60">
        <v>0</v>
      </c>
      <c r="H77" s="60">
        <v>0</v>
      </c>
      <c r="I77" s="60">
        <v>0</v>
      </c>
      <c r="J77" s="53"/>
      <c r="K77" s="53"/>
      <c r="L77" s="52"/>
    </row>
    <row r="78" spans="1:12" ht="30" hidden="1" x14ac:dyDescent="0.2">
      <c r="A78" s="185" t="s">
        <v>134</v>
      </c>
      <c r="B78" s="185" t="s">
        <v>279</v>
      </c>
      <c r="C78" s="203">
        <v>11136145</v>
      </c>
      <c r="D78" s="205" t="s">
        <v>67</v>
      </c>
      <c r="E78" s="55">
        <v>0</v>
      </c>
      <c r="F78" s="54">
        <v>0</v>
      </c>
      <c r="G78" s="60">
        <v>0</v>
      </c>
      <c r="H78" s="60">
        <v>0</v>
      </c>
      <c r="I78" s="60">
        <v>0</v>
      </c>
      <c r="J78" s="53"/>
      <c r="K78" s="53"/>
      <c r="L78" s="52"/>
    </row>
    <row r="79" spans="1:12" ht="27" customHeight="1" x14ac:dyDescent="0.2">
      <c r="A79" s="185" t="s">
        <v>134</v>
      </c>
      <c r="B79" s="185" t="s">
        <v>279</v>
      </c>
      <c r="C79" s="203">
        <v>11136146</v>
      </c>
      <c r="D79" s="206" t="s">
        <v>66</v>
      </c>
      <c r="E79" s="55">
        <v>1</v>
      </c>
      <c r="F79" s="54">
        <v>550</v>
      </c>
      <c r="G79" s="60">
        <v>550</v>
      </c>
      <c r="H79" s="60">
        <v>275</v>
      </c>
      <c r="I79" s="60">
        <v>275</v>
      </c>
      <c r="J79" s="53"/>
      <c r="K79" s="53"/>
      <c r="L79" s="52"/>
    </row>
    <row r="80" spans="1:12" ht="30" x14ac:dyDescent="0.25">
      <c r="A80" s="185" t="s">
        <v>134</v>
      </c>
      <c r="B80" s="185" t="s">
        <v>279</v>
      </c>
      <c r="C80" s="203">
        <v>11136152</v>
      </c>
      <c r="D80" s="207" t="s">
        <v>170</v>
      </c>
      <c r="E80" s="55">
        <v>1</v>
      </c>
      <c r="F80" s="54">
        <v>2900</v>
      </c>
      <c r="G80" s="60">
        <v>2900</v>
      </c>
      <c r="H80" s="60">
        <v>1450</v>
      </c>
      <c r="I80" s="60">
        <v>1450</v>
      </c>
      <c r="J80" s="53" t="s">
        <v>179</v>
      </c>
      <c r="K80" s="53"/>
      <c r="L80" s="52"/>
    </row>
    <row r="81" spans="1:12" ht="15" hidden="1" x14ac:dyDescent="0.2">
      <c r="A81" s="70"/>
      <c r="B81" s="59"/>
      <c r="C81" s="70"/>
      <c r="D81" s="69"/>
      <c r="E81" s="55"/>
      <c r="F81" s="54"/>
      <c r="G81" s="54"/>
      <c r="H81" s="54"/>
      <c r="I81" s="60"/>
      <c r="J81" s="53"/>
      <c r="K81" s="53"/>
      <c r="L81" s="52"/>
    </row>
    <row r="82" spans="1:12" ht="15" hidden="1" x14ac:dyDescent="0.2">
      <c r="A82" s="70"/>
      <c r="B82" s="59"/>
      <c r="C82" s="70"/>
      <c r="D82" s="69"/>
      <c r="E82" s="55"/>
      <c r="F82" s="54"/>
      <c r="G82" s="54"/>
      <c r="H82" s="54"/>
      <c r="I82" s="60"/>
      <c r="J82" s="53"/>
      <c r="K82" s="53"/>
      <c r="L82" s="52"/>
    </row>
    <row r="83" spans="1:12" ht="15" hidden="1" x14ac:dyDescent="0.2">
      <c r="A83" s="70"/>
      <c r="B83" s="59"/>
      <c r="C83" s="70"/>
      <c r="D83" s="80"/>
      <c r="E83" s="55"/>
      <c r="F83" s="54"/>
      <c r="G83" s="54"/>
      <c r="H83" s="54"/>
      <c r="I83" s="60"/>
      <c r="J83" s="53"/>
      <c r="K83" s="53"/>
      <c r="L83" s="52"/>
    </row>
    <row r="84" spans="1:12" ht="15" hidden="1" x14ac:dyDescent="0.2">
      <c r="A84" s="70"/>
      <c r="B84" s="59"/>
      <c r="C84" s="70"/>
      <c r="D84" s="80"/>
      <c r="E84" s="55"/>
      <c r="F84" s="54"/>
      <c r="G84" s="54"/>
      <c r="H84" s="54"/>
      <c r="I84" s="60"/>
      <c r="J84" s="53"/>
      <c r="K84" s="53"/>
      <c r="L84" s="52"/>
    </row>
    <row r="85" spans="1:12" ht="15" hidden="1" x14ac:dyDescent="0.2">
      <c r="A85" s="70"/>
      <c r="B85" s="59"/>
      <c r="C85" s="70"/>
      <c r="D85" s="80"/>
      <c r="E85" s="55"/>
      <c r="F85" s="54"/>
      <c r="G85" s="54"/>
      <c r="H85" s="54"/>
      <c r="I85" s="60"/>
      <c r="J85" s="53"/>
      <c r="K85" s="53"/>
      <c r="L85" s="52"/>
    </row>
    <row r="86" spans="1:12" ht="15" hidden="1" x14ac:dyDescent="0.2">
      <c r="A86" s="70"/>
      <c r="B86" s="59"/>
      <c r="C86" s="70"/>
      <c r="D86" s="69"/>
      <c r="E86" s="55"/>
      <c r="F86" s="54"/>
      <c r="G86" s="54"/>
      <c r="H86" s="54"/>
      <c r="I86" s="60"/>
      <c r="J86" s="53"/>
      <c r="K86" s="53"/>
      <c r="L86" s="52"/>
    </row>
    <row r="87" spans="1:12" ht="15" x14ac:dyDescent="0.2">
      <c r="A87" s="336" t="s">
        <v>65</v>
      </c>
      <c r="B87" s="336"/>
      <c r="C87" s="336"/>
      <c r="D87" s="336"/>
      <c r="E87" s="68">
        <f>SUM(E25:E86)</f>
        <v>64</v>
      </c>
      <c r="F87" s="67"/>
      <c r="G87" s="67">
        <f>SUM(G25:G86)</f>
        <v>81495</v>
      </c>
      <c r="H87" s="67"/>
      <c r="I87" s="67">
        <f>SUM(I25:I86)</f>
        <v>40121</v>
      </c>
      <c r="J87" s="66"/>
      <c r="K87" s="66"/>
      <c r="L87" s="52"/>
    </row>
    <row r="88" spans="1:12" ht="30" x14ac:dyDescent="0.2">
      <c r="A88" s="185" t="s">
        <v>134</v>
      </c>
      <c r="B88" s="185" t="s">
        <v>279</v>
      </c>
      <c r="C88" s="208">
        <v>11180004</v>
      </c>
      <c r="D88" s="209" t="s">
        <v>64</v>
      </c>
      <c r="E88" s="55">
        <v>1</v>
      </c>
      <c r="F88" s="54">
        <v>25111</v>
      </c>
      <c r="G88" s="54">
        <v>25111</v>
      </c>
      <c r="H88" s="54">
        <v>12555</v>
      </c>
      <c r="I88" s="54">
        <v>12555</v>
      </c>
      <c r="J88" s="53" t="s">
        <v>181</v>
      </c>
      <c r="K88" s="53"/>
      <c r="L88" s="52"/>
    </row>
    <row r="89" spans="1:12" ht="15" x14ac:dyDescent="0.2">
      <c r="A89" s="336" t="s">
        <v>63</v>
      </c>
      <c r="B89" s="336"/>
      <c r="C89" s="336"/>
      <c r="D89" s="336"/>
      <c r="E89" s="68">
        <f>SUM(E88)</f>
        <v>1</v>
      </c>
      <c r="F89" s="67"/>
      <c r="G89" s="67">
        <f>SUM(G88)</f>
        <v>25111</v>
      </c>
      <c r="H89" s="67"/>
      <c r="I89" s="67">
        <f>SUM(I88)</f>
        <v>12555</v>
      </c>
      <c r="J89" s="66"/>
      <c r="K89" s="66"/>
      <c r="L89" s="52"/>
    </row>
    <row r="90" spans="1:12" ht="15" hidden="1" x14ac:dyDescent="0.2">
      <c r="A90" s="53"/>
      <c r="B90" s="53"/>
      <c r="C90" s="53"/>
      <c r="D90" s="53"/>
      <c r="E90" s="55"/>
      <c r="F90" s="54"/>
      <c r="G90" s="54"/>
      <c r="H90" s="54"/>
      <c r="I90" s="54"/>
      <c r="J90" s="53"/>
      <c r="K90" s="53"/>
      <c r="L90" s="52"/>
    </row>
    <row r="91" spans="1:12" ht="15" hidden="1" x14ac:dyDescent="0.2">
      <c r="A91" s="53"/>
      <c r="B91" s="53"/>
      <c r="C91" s="53"/>
      <c r="D91" s="53"/>
      <c r="E91" s="55"/>
      <c r="F91" s="54"/>
      <c r="G91" s="54"/>
      <c r="H91" s="54"/>
      <c r="I91" s="54"/>
      <c r="J91" s="53"/>
      <c r="K91" s="53"/>
      <c r="L91" s="52"/>
    </row>
    <row r="92" spans="1:12" ht="15" hidden="1" x14ac:dyDescent="0.2">
      <c r="A92" s="53"/>
      <c r="B92" s="53"/>
      <c r="C92" s="53"/>
      <c r="D92" s="53"/>
      <c r="E92" s="55"/>
      <c r="F92" s="54"/>
      <c r="G92" s="54"/>
      <c r="H92" s="54"/>
      <c r="I92" s="54"/>
      <c r="J92" s="53"/>
      <c r="K92" s="53"/>
      <c r="L92" s="52"/>
    </row>
    <row r="93" spans="1:12" ht="15" hidden="1" x14ac:dyDescent="0.2">
      <c r="A93" s="53"/>
      <c r="B93" s="53"/>
      <c r="C93" s="53"/>
      <c r="D93" s="53"/>
      <c r="E93" s="55"/>
      <c r="F93" s="54"/>
      <c r="G93" s="54"/>
      <c r="H93" s="54"/>
      <c r="I93" s="54"/>
      <c r="J93" s="53"/>
      <c r="K93" s="53"/>
      <c r="L93" s="52"/>
    </row>
    <row r="94" spans="1:12" ht="15" hidden="1" x14ac:dyDescent="0.2">
      <c r="A94" s="53"/>
      <c r="B94" s="53"/>
      <c r="C94" s="53"/>
      <c r="D94" s="53"/>
      <c r="E94" s="55"/>
      <c r="F94" s="54"/>
      <c r="G94" s="54"/>
      <c r="H94" s="54"/>
      <c r="I94" s="54"/>
      <c r="J94" s="53"/>
      <c r="K94" s="53"/>
      <c r="L94" s="52"/>
    </row>
    <row r="95" spans="1:12" ht="15" hidden="1" x14ac:dyDescent="0.2">
      <c r="A95" s="53"/>
      <c r="B95" s="53"/>
      <c r="C95" s="53"/>
      <c r="D95" s="53"/>
      <c r="E95" s="55"/>
      <c r="F95" s="54"/>
      <c r="G95" s="54"/>
      <c r="H95" s="54"/>
      <c r="I95" s="54"/>
      <c r="J95" s="53"/>
      <c r="K95" s="53"/>
      <c r="L95" s="52"/>
    </row>
    <row r="96" spans="1:12" ht="15" hidden="1" x14ac:dyDescent="0.2">
      <c r="A96" s="53"/>
      <c r="B96" s="53"/>
      <c r="C96" s="53"/>
      <c r="D96" s="53"/>
      <c r="E96" s="55"/>
      <c r="F96" s="54"/>
      <c r="G96" s="54"/>
      <c r="H96" s="54"/>
      <c r="I96" s="54"/>
      <c r="J96" s="53"/>
      <c r="K96" s="53"/>
      <c r="L96" s="52"/>
    </row>
    <row r="97" spans="1:12" ht="15" hidden="1" x14ac:dyDescent="0.2">
      <c r="A97" s="53"/>
      <c r="B97" s="53"/>
      <c r="C97" s="53"/>
      <c r="D97" s="53"/>
      <c r="E97" s="55"/>
      <c r="F97" s="54"/>
      <c r="G97" s="54"/>
      <c r="H97" s="54"/>
      <c r="I97" s="54"/>
      <c r="J97" s="53"/>
      <c r="K97" s="53"/>
      <c r="L97" s="52"/>
    </row>
    <row r="98" spans="1:12" ht="15" hidden="1" x14ac:dyDescent="0.2">
      <c r="A98" s="53"/>
      <c r="B98" s="53"/>
      <c r="C98" s="53"/>
      <c r="D98" s="53"/>
      <c r="E98" s="55"/>
      <c r="F98" s="54"/>
      <c r="G98" s="54"/>
      <c r="H98" s="54"/>
      <c r="I98" s="54"/>
      <c r="J98" s="53"/>
      <c r="K98" s="53"/>
      <c r="L98" s="52"/>
    </row>
    <row r="99" spans="1:12" ht="14.25" hidden="1" x14ac:dyDescent="0.2">
      <c r="A99" s="56"/>
      <c r="B99" s="56"/>
      <c r="C99" s="56"/>
      <c r="D99" s="56"/>
      <c r="E99" s="57"/>
      <c r="F99" s="50"/>
      <c r="G99" s="50"/>
      <c r="H99" s="50"/>
      <c r="I99" s="50"/>
      <c r="J99" s="56"/>
      <c r="K99" s="56"/>
      <c r="L99" s="52"/>
    </row>
    <row r="100" spans="1:12" ht="15" hidden="1" x14ac:dyDescent="0.2">
      <c r="A100" s="53"/>
      <c r="B100" s="53"/>
      <c r="C100" s="53"/>
      <c r="D100" s="53"/>
      <c r="E100" s="55"/>
      <c r="F100" s="54"/>
      <c r="G100" s="54"/>
      <c r="H100" s="54"/>
      <c r="I100" s="54"/>
      <c r="J100" s="53"/>
      <c r="K100" s="53"/>
      <c r="L100" s="52"/>
    </row>
    <row r="101" spans="1:12" ht="15" hidden="1" x14ac:dyDescent="0.2">
      <c r="A101" s="53"/>
      <c r="B101" s="53"/>
      <c r="C101" s="53"/>
      <c r="D101" s="53"/>
      <c r="E101" s="55"/>
      <c r="F101" s="54"/>
      <c r="G101" s="54"/>
      <c r="H101" s="54"/>
      <c r="I101" s="54"/>
      <c r="J101" s="53"/>
      <c r="K101" s="53"/>
      <c r="L101" s="52"/>
    </row>
    <row r="102" spans="1:12" ht="15" hidden="1" x14ac:dyDescent="0.2">
      <c r="A102" s="53"/>
      <c r="B102" s="53"/>
      <c r="C102" s="53"/>
      <c r="D102" s="53"/>
      <c r="E102" s="55"/>
      <c r="F102" s="54"/>
      <c r="G102" s="54"/>
      <c r="H102" s="54"/>
      <c r="I102" s="54"/>
      <c r="J102" s="53"/>
      <c r="K102" s="53"/>
      <c r="L102" s="52"/>
    </row>
    <row r="103" spans="1:12" ht="15" hidden="1" x14ac:dyDescent="0.2">
      <c r="A103" s="53"/>
      <c r="B103" s="53"/>
      <c r="C103" s="53"/>
      <c r="D103" s="53"/>
      <c r="E103" s="55"/>
      <c r="F103" s="54"/>
      <c r="G103" s="54"/>
      <c r="H103" s="54"/>
      <c r="I103" s="54"/>
      <c r="J103" s="53"/>
      <c r="K103" s="53"/>
      <c r="L103" s="52"/>
    </row>
    <row r="104" spans="1:12" ht="15" hidden="1" x14ac:dyDescent="0.2">
      <c r="A104" s="53"/>
      <c r="B104" s="53"/>
      <c r="C104" s="53"/>
      <c r="D104" s="53"/>
      <c r="E104" s="55"/>
      <c r="F104" s="54"/>
      <c r="G104" s="54"/>
      <c r="H104" s="54"/>
      <c r="I104" s="54"/>
      <c r="J104" s="53"/>
      <c r="K104" s="53"/>
      <c r="L104" s="52"/>
    </row>
    <row r="105" spans="1:12" ht="15" hidden="1" x14ac:dyDescent="0.2">
      <c r="A105" s="53"/>
      <c r="B105" s="53"/>
      <c r="C105" s="53"/>
      <c r="D105" s="53"/>
      <c r="E105" s="55"/>
      <c r="F105" s="54"/>
      <c r="G105" s="54"/>
      <c r="H105" s="54"/>
      <c r="I105" s="54"/>
      <c r="J105" s="53"/>
      <c r="K105" s="53"/>
      <c r="L105" s="52"/>
    </row>
    <row r="106" spans="1:12" ht="15" hidden="1" x14ac:dyDescent="0.2">
      <c r="A106" s="53"/>
      <c r="B106" s="53"/>
      <c r="C106" s="53"/>
      <c r="D106" s="53"/>
      <c r="E106" s="55"/>
      <c r="F106" s="54"/>
      <c r="G106" s="54"/>
      <c r="H106" s="54"/>
      <c r="I106" s="54"/>
      <c r="J106" s="53"/>
      <c r="K106" s="53"/>
      <c r="L106" s="52"/>
    </row>
    <row r="107" spans="1:12" ht="15" hidden="1" x14ac:dyDescent="0.2">
      <c r="A107" s="53"/>
      <c r="B107" s="53"/>
      <c r="C107" s="53"/>
      <c r="D107" s="53"/>
      <c r="E107" s="55"/>
      <c r="F107" s="54"/>
      <c r="G107" s="54"/>
      <c r="H107" s="54"/>
      <c r="I107" s="54"/>
      <c r="J107" s="53"/>
      <c r="K107" s="53"/>
      <c r="L107" s="52"/>
    </row>
    <row r="108" spans="1:12" ht="15" hidden="1" x14ac:dyDescent="0.2">
      <c r="A108" s="53"/>
      <c r="B108" s="53"/>
      <c r="C108" s="53"/>
      <c r="D108" s="53"/>
      <c r="E108" s="55"/>
      <c r="F108" s="54"/>
      <c r="G108" s="54"/>
      <c r="H108" s="54"/>
      <c r="I108" s="54"/>
      <c r="J108" s="53"/>
      <c r="K108" s="53"/>
      <c r="L108" s="52"/>
    </row>
    <row r="109" spans="1:12" ht="15" hidden="1" x14ac:dyDescent="0.2">
      <c r="A109" s="53"/>
      <c r="B109" s="53"/>
      <c r="C109" s="53"/>
      <c r="D109" s="53"/>
      <c r="E109" s="55"/>
      <c r="F109" s="54"/>
      <c r="G109" s="54"/>
      <c r="H109" s="54"/>
      <c r="I109" s="54"/>
      <c r="J109" s="53"/>
      <c r="K109" s="53"/>
      <c r="L109" s="52"/>
    </row>
    <row r="110" spans="1:12" ht="15" hidden="1" x14ac:dyDescent="0.2">
      <c r="A110" s="53"/>
      <c r="B110" s="53"/>
      <c r="C110" s="53"/>
      <c r="D110" s="53"/>
      <c r="E110" s="55"/>
      <c r="F110" s="54"/>
      <c r="G110" s="54"/>
      <c r="H110" s="54"/>
      <c r="I110" s="54"/>
      <c r="J110" s="53"/>
      <c r="K110" s="53"/>
      <c r="L110" s="52"/>
    </row>
    <row r="111" spans="1:12" ht="15" hidden="1" x14ac:dyDescent="0.2">
      <c r="A111" s="53"/>
      <c r="B111" s="53"/>
      <c r="C111" s="53"/>
      <c r="D111" s="53"/>
      <c r="E111" s="55"/>
      <c r="F111" s="54"/>
      <c r="G111" s="54"/>
      <c r="H111" s="54"/>
      <c r="I111" s="54"/>
      <c r="J111" s="53"/>
      <c r="K111" s="53"/>
      <c r="L111" s="52"/>
    </row>
    <row r="112" spans="1:12" ht="15" hidden="1" x14ac:dyDescent="0.2">
      <c r="A112" s="53"/>
      <c r="B112" s="53"/>
      <c r="C112" s="53"/>
      <c r="D112" s="53"/>
      <c r="E112" s="55"/>
      <c r="F112" s="54"/>
      <c r="G112" s="54"/>
      <c r="H112" s="54"/>
      <c r="I112" s="54"/>
      <c r="J112" s="53"/>
      <c r="K112" s="53"/>
      <c r="L112" s="52"/>
    </row>
    <row r="113" spans="1:12" ht="15" hidden="1" x14ac:dyDescent="0.2">
      <c r="A113" s="53"/>
      <c r="B113" s="53"/>
      <c r="C113" s="53"/>
      <c r="D113" s="53"/>
      <c r="E113" s="55"/>
      <c r="F113" s="54"/>
      <c r="G113" s="54"/>
      <c r="H113" s="54"/>
      <c r="I113" s="54"/>
      <c r="J113" s="53"/>
      <c r="K113" s="53"/>
      <c r="L113" s="52"/>
    </row>
    <row r="114" spans="1:12" ht="15" hidden="1" x14ac:dyDescent="0.2">
      <c r="A114" s="53"/>
      <c r="B114" s="53"/>
      <c r="C114" s="53"/>
      <c r="D114" s="53"/>
      <c r="E114" s="55"/>
      <c r="F114" s="54"/>
      <c r="G114" s="54"/>
      <c r="H114" s="54"/>
      <c r="I114" s="54"/>
      <c r="J114" s="53"/>
      <c r="K114" s="53"/>
      <c r="L114" s="52"/>
    </row>
    <row r="115" spans="1:12" ht="15" hidden="1" x14ac:dyDescent="0.2">
      <c r="A115" s="53"/>
      <c r="B115" s="53"/>
      <c r="C115" s="53"/>
      <c r="D115" s="53"/>
      <c r="E115" s="55"/>
      <c r="F115" s="54"/>
      <c r="G115" s="54"/>
      <c r="H115" s="54"/>
      <c r="I115" s="54"/>
      <c r="J115" s="53"/>
      <c r="K115" s="53"/>
      <c r="L115" s="52"/>
    </row>
    <row r="116" spans="1:12" ht="15" hidden="1" x14ac:dyDescent="0.2">
      <c r="A116" s="53"/>
      <c r="B116" s="53"/>
      <c r="C116" s="53"/>
      <c r="D116" s="53"/>
      <c r="E116" s="55"/>
      <c r="F116" s="54"/>
      <c r="G116" s="54"/>
      <c r="H116" s="54"/>
      <c r="I116" s="54"/>
      <c r="J116" s="53"/>
      <c r="K116" s="53"/>
      <c r="L116" s="52"/>
    </row>
    <row r="117" spans="1:12" ht="15" hidden="1" x14ac:dyDescent="0.2">
      <c r="A117" s="53"/>
      <c r="B117" s="53"/>
      <c r="C117" s="53"/>
      <c r="D117" s="53"/>
      <c r="E117" s="55"/>
      <c r="F117" s="54"/>
      <c r="G117" s="54"/>
      <c r="H117" s="54"/>
      <c r="I117" s="54"/>
      <c r="J117" s="53"/>
      <c r="K117" s="53"/>
      <c r="L117" s="52"/>
    </row>
    <row r="118" spans="1:12" ht="15" hidden="1" x14ac:dyDescent="0.2">
      <c r="A118" s="53"/>
      <c r="B118" s="53"/>
      <c r="C118" s="53"/>
      <c r="D118" s="53"/>
      <c r="E118" s="55"/>
      <c r="F118" s="54"/>
      <c r="G118" s="54"/>
      <c r="H118" s="54"/>
      <c r="I118" s="54"/>
      <c r="J118" s="53"/>
      <c r="K118" s="53"/>
      <c r="L118" s="52"/>
    </row>
    <row r="119" spans="1:12" ht="15" hidden="1" x14ac:dyDescent="0.2">
      <c r="A119" s="53"/>
      <c r="B119" s="53"/>
      <c r="C119" s="53"/>
      <c r="D119" s="53"/>
      <c r="E119" s="55"/>
      <c r="F119" s="54"/>
      <c r="G119" s="54"/>
      <c r="H119" s="54"/>
      <c r="I119" s="54"/>
      <c r="J119" s="53"/>
      <c r="K119" s="53"/>
      <c r="L119" s="52"/>
    </row>
    <row r="120" spans="1:12" ht="15" hidden="1" x14ac:dyDescent="0.2">
      <c r="A120" s="53"/>
      <c r="B120" s="53"/>
      <c r="C120" s="53"/>
      <c r="D120" s="53"/>
      <c r="E120" s="55"/>
      <c r="F120" s="54"/>
      <c r="G120" s="54"/>
      <c r="H120" s="54"/>
      <c r="I120" s="54"/>
      <c r="J120" s="53"/>
      <c r="K120" s="53"/>
      <c r="L120" s="52"/>
    </row>
    <row r="121" spans="1:12" ht="15" hidden="1" x14ac:dyDescent="0.2">
      <c r="A121" s="53"/>
      <c r="B121" s="53"/>
      <c r="C121" s="53"/>
      <c r="D121" s="53"/>
      <c r="E121" s="55"/>
      <c r="F121" s="54"/>
      <c r="G121" s="54"/>
      <c r="H121" s="54"/>
      <c r="I121" s="54"/>
      <c r="J121" s="53"/>
      <c r="K121" s="53"/>
      <c r="L121" s="52"/>
    </row>
    <row r="122" spans="1:12" ht="15" hidden="1" x14ac:dyDescent="0.2">
      <c r="A122" s="53"/>
      <c r="B122" s="53"/>
      <c r="C122" s="53"/>
      <c r="D122" s="53"/>
      <c r="E122" s="55"/>
      <c r="F122" s="54"/>
      <c r="G122" s="54"/>
      <c r="H122" s="54"/>
      <c r="I122" s="54"/>
      <c r="J122" s="53"/>
      <c r="K122" s="53"/>
      <c r="L122" s="52"/>
    </row>
    <row r="123" spans="1:12" ht="15" hidden="1" x14ac:dyDescent="0.2">
      <c r="A123" s="53"/>
      <c r="B123" s="53"/>
      <c r="C123" s="53"/>
      <c r="D123" s="53"/>
      <c r="E123" s="55"/>
      <c r="F123" s="54"/>
      <c r="G123" s="54"/>
      <c r="H123" s="54"/>
      <c r="I123" s="54"/>
      <c r="J123" s="53"/>
      <c r="K123" s="53"/>
      <c r="L123" s="52"/>
    </row>
    <row r="124" spans="1:12" ht="15" hidden="1" x14ac:dyDescent="0.2">
      <c r="A124" s="53"/>
      <c r="B124" s="53"/>
      <c r="C124" s="53"/>
      <c r="D124" s="53"/>
      <c r="E124" s="55"/>
      <c r="F124" s="54"/>
      <c r="G124" s="54"/>
      <c r="H124" s="54"/>
      <c r="I124" s="54"/>
      <c r="J124" s="53"/>
      <c r="K124" s="53"/>
      <c r="L124" s="52"/>
    </row>
    <row r="125" spans="1:12" ht="15" hidden="1" x14ac:dyDescent="0.2">
      <c r="A125" s="53"/>
      <c r="B125" s="53"/>
      <c r="C125" s="53"/>
      <c r="D125" s="53"/>
      <c r="E125" s="55"/>
      <c r="F125" s="54"/>
      <c r="G125" s="54"/>
      <c r="H125" s="54"/>
      <c r="I125" s="54"/>
      <c r="J125" s="53"/>
      <c r="K125" s="53"/>
      <c r="L125" s="52"/>
    </row>
    <row r="126" spans="1:12" ht="15" hidden="1" x14ac:dyDescent="0.2">
      <c r="A126" s="53"/>
      <c r="B126" s="53"/>
      <c r="C126" s="53"/>
      <c r="D126" s="53"/>
      <c r="E126" s="55"/>
      <c r="F126" s="54"/>
      <c r="G126" s="54"/>
      <c r="H126" s="54"/>
      <c r="I126" s="54"/>
      <c r="J126" s="53"/>
      <c r="K126" s="53"/>
      <c r="L126" s="52"/>
    </row>
    <row r="127" spans="1:12" ht="15" hidden="1" x14ac:dyDescent="0.2">
      <c r="A127" s="53"/>
      <c r="B127" s="53"/>
      <c r="C127" s="53"/>
      <c r="D127" s="53"/>
      <c r="E127" s="55"/>
      <c r="F127" s="54"/>
      <c r="G127" s="54"/>
      <c r="H127" s="54"/>
      <c r="I127" s="54"/>
      <c r="J127" s="53"/>
      <c r="K127" s="53"/>
      <c r="L127" s="52"/>
    </row>
    <row r="128" spans="1:12" ht="15" hidden="1" x14ac:dyDescent="0.2">
      <c r="A128" s="53"/>
      <c r="B128" s="53"/>
      <c r="C128" s="53"/>
      <c r="D128" s="53"/>
      <c r="E128" s="55"/>
      <c r="F128" s="54"/>
      <c r="G128" s="54"/>
      <c r="H128" s="54"/>
      <c r="I128" s="54"/>
      <c r="J128" s="53"/>
      <c r="K128" s="53"/>
      <c r="L128" s="52"/>
    </row>
    <row r="129" spans="1:12" ht="15" hidden="1" x14ac:dyDescent="0.2">
      <c r="A129" s="53"/>
      <c r="B129" s="53"/>
      <c r="C129" s="53"/>
      <c r="D129" s="53"/>
      <c r="E129" s="55"/>
      <c r="F129" s="54"/>
      <c r="G129" s="54"/>
      <c r="H129" s="54"/>
      <c r="I129" s="54"/>
      <c r="J129" s="53"/>
      <c r="K129" s="53"/>
      <c r="L129" s="52"/>
    </row>
    <row r="130" spans="1:12" ht="15" hidden="1" x14ac:dyDescent="0.2">
      <c r="A130" s="53"/>
      <c r="B130" s="53"/>
      <c r="C130" s="53"/>
      <c r="D130" s="53"/>
      <c r="E130" s="55"/>
      <c r="F130" s="54"/>
      <c r="G130" s="54"/>
      <c r="H130" s="54"/>
      <c r="I130" s="54"/>
      <c r="J130" s="53"/>
      <c r="K130" s="53"/>
      <c r="L130" s="52"/>
    </row>
    <row r="131" spans="1:12" ht="15" hidden="1" x14ac:dyDescent="0.2">
      <c r="A131" s="53"/>
      <c r="B131" s="53"/>
      <c r="C131" s="53"/>
      <c r="D131" s="53"/>
      <c r="E131" s="55"/>
      <c r="F131" s="54"/>
      <c r="G131" s="54"/>
      <c r="H131" s="54"/>
      <c r="I131" s="54"/>
      <c r="J131" s="53"/>
      <c r="K131" s="53"/>
      <c r="L131" s="52"/>
    </row>
    <row r="132" spans="1:12" ht="15" hidden="1" x14ac:dyDescent="0.2">
      <c r="A132" s="53"/>
      <c r="B132" s="53"/>
      <c r="C132" s="53"/>
      <c r="D132" s="53"/>
      <c r="E132" s="55"/>
      <c r="F132" s="54"/>
      <c r="G132" s="54"/>
      <c r="H132" s="54"/>
      <c r="I132" s="54"/>
      <c r="J132" s="53"/>
      <c r="K132" s="53"/>
      <c r="L132" s="52"/>
    </row>
    <row r="133" spans="1:12" ht="15" hidden="1" x14ac:dyDescent="0.2">
      <c r="A133" s="53"/>
      <c r="B133" s="53"/>
      <c r="C133" s="53"/>
      <c r="D133" s="53"/>
      <c r="E133" s="55"/>
      <c r="F133" s="54"/>
      <c r="G133" s="54"/>
      <c r="H133" s="54"/>
      <c r="I133" s="54"/>
      <c r="J133" s="53"/>
      <c r="K133" s="53"/>
      <c r="L133" s="52"/>
    </row>
    <row r="134" spans="1:12" ht="15" hidden="1" x14ac:dyDescent="0.2">
      <c r="A134" s="53"/>
      <c r="B134" s="53"/>
      <c r="C134" s="53"/>
      <c r="D134" s="53"/>
      <c r="E134" s="55"/>
      <c r="F134" s="54"/>
      <c r="G134" s="54"/>
      <c r="H134" s="54"/>
      <c r="I134" s="54"/>
      <c r="J134" s="53"/>
      <c r="K134" s="53"/>
      <c r="L134" s="52"/>
    </row>
    <row r="135" spans="1:12" ht="15" hidden="1" x14ac:dyDescent="0.2">
      <c r="A135" s="53"/>
      <c r="B135" s="53"/>
      <c r="C135" s="53"/>
      <c r="D135" s="53"/>
      <c r="E135" s="55"/>
      <c r="F135" s="54"/>
      <c r="G135" s="54"/>
      <c r="H135" s="54"/>
      <c r="I135" s="54"/>
      <c r="J135" s="53"/>
      <c r="K135" s="53"/>
      <c r="L135" s="52"/>
    </row>
    <row r="136" spans="1:12" ht="15" hidden="1" x14ac:dyDescent="0.2">
      <c r="A136" s="53"/>
      <c r="B136" s="53"/>
      <c r="C136" s="53"/>
      <c r="D136" s="53"/>
      <c r="E136" s="55"/>
      <c r="F136" s="54"/>
      <c r="G136" s="54"/>
      <c r="H136" s="54"/>
      <c r="I136" s="54"/>
      <c r="J136" s="53"/>
      <c r="K136" s="53"/>
      <c r="L136" s="52"/>
    </row>
    <row r="137" spans="1:12" ht="15" hidden="1" x14ac:dyDescent="0.2">
      <c r="A137" s="53"/>
      <c r="B137" s="53"/>
      <c r="C137" s="53"/>
      <c r="D137" s="53"/>
      <c r="E137" s="55"/>
      <c r="F137" s="54"/>
      <c r="G137" s="54"/>
      <c r="H137" s="54"/>
      <c r="I137" s="54"/>
      <c r="J137" s="53"/>
      <c r="K137" s="53"/>
      <c r="L137" s="52"/>
    </row>
    <row r="138" spans="1:12" ht="15" hidden="1" x14ac:dyDescent="0.2">
      <c r="A138" s="53"/>
      <c r="B138" s="53"/>
      <c r="C138" s="53"/>
      <c r="D138" s="53"/>
      <c r="E138" s="55"/>
      <c r="F138" s="54"/>
      <c r="G138" s="54"/>
      <c r="H138" s="54"/>
      <c r="I138" s="54"/>
      <c r="J138" s="53"/>
      <c r="K138" s="53"/>
      <c r="L138" s="52"/>
    </row>
    <row r="139" spans="1:12" ht="15" hidden="1" x14ac:dyDescent="0.2">
      <c r="A139" s="53"/>
      <c r="B139" s="53"/>
      <c r="C139" s="53"/>
      <c r="D139" s="53"/>
      <c r="E139" s="55"/>
      <c r="F139" s="54"/>
      <c r="G139" s="54"/>
      <c r="H139" s="54"/>
      <c r="I139" s="54"/>
      <c r="J139" s="53"/>
      <c r="K139" s="53"/>
      <c r="L139" s="52"/>
    </row>
    <row r="140" spans="1:12" ht="15" hidden="1" x14ac:dyDescent="0.2">
      <c r="A140" s="53"/>
      <c r="B140" s="53"/>
      <c r="C140" s="53"/>
      <c r="D140" s="53"/>
      <c r="E140" s="55"/>
      <c r="F140" s="54"/>
      <c r="G140" s="54"/>
      <c r="H140" s="54"/>
      <c r="I140" s="54"/>
      <c r="J140" s="53"/>
      <c r="K140" s="53"/>
      <c r="L140" s="52"/>
    </row>
    <row r="141" spans="1:12" ht="15" hidden="1" x14ac:dyDescent="0.2">
      <c r="A141" s="53"/>
      <c r="B141" s="53"/>
      <c r="C141" s="53"/>
      <c r="D141" s="53"/>
      <c r="E141" s="55"/>
      <c r="F141" s="54"/>
      <c r="G141" s="54"/>
      <c r="H141" s="54"/>
      <c r="I141" s="54"/>
      <c r="J141" s="53"/>
      <c r="K141" s="53"/>
      <c r="L141" s="52"/>
    </row>
    <row r="142" spans="1:12" ht="15" hidden="1" x14ac:dyDescent="0.2">
      <c r="A142" s="53"/>
      <c r="B142" s="53"/>
      <c r="C142" s="53"/>
      <c r="D142" s="53"/>
      <c r="E142" s="55"/>
      <c r="F142" s="54"/>
      <c r="G142" s="54"/>
      <c r="H142" s="54"/>
      <c r="I142" s="54"/>
      <c r="J142" s="53"/>
      <c r="K142" s="53"/>
      <c r="L142" s="52"/>
    </row>
    <row r="143" spans="1:12" ht="15" hidden="1" x14ac:dyDescent="0.2">
      <c r="A143" s="53"/>
      <c r="B143" s="53"/>
      <c r="C143" s="53"/>
      <c r="D143" s="53"/>
      <c r="E143" s="55"/>
      <c r="F143" s="54"/>
      <c r="G143" s="54"/>
      <c r="H143" s="54"/>
      <c r="I143" s="54"/>
      <c r="J143" s="53"/>
      <c r="K143" s="53"/>
      <c r="L143" s="52"/>
    </row>
    <row r="144" spans="1:12" ht="14.25" hidden="1" x14ac:dyDescent="0.2">
      <c r="A144" s="56"/>
      <c r="B144" s="56"/>
      <c r="C144" s="56"/>
      <c r="D144" s="56"/>
      <c r="E144" s="57"/>
      <c r="F144" s="50"/>
      <c r="G144" s="50"/>
      <c r="H144" s="50"/>
      <c r="I144" s="50"/>
      <c r="J144" s="56"/>
      <c r="K144" s="56"/>
      <c r="L144" s="52"/>
    </row>
    <row r="145" spans="1:12" ht="15" hidden="1" x14ac:dyDescent="0.2">
      <c r="A145" s="53"/>
      <c r="B145" s="53"/>
      <c r="C145" s="53"/>
      <c r="D145" s="53"/>
      <c r="E145" s="55"/>
      <c r="F145" s="54"/>
      <c r="G145" s="54"/>
      <c r="H145" s="54"/>
      <c r="I145" s="54"/>
      <c r="J145" s="53"/>
      <c r="K145" s="53"/>
      <c r="L145" s="52"/>
    </row>
    <row r="146" spans="1:12" ht="15" hidden="1" x14ac:dyDescent="0.2">
      <c r="A146" s="53"/>
      <c r="B146" s="53"/>
      <c r="C146" s="53"/>
      <c r="D146" s="53"/>
      <c r="E146" s="55"/>
      <c r="F146" s="54"/>
      <c r="G146" s="54"/>
      <c r="H146" s="54"/>
      <c r="I146" s="54"/>
      <c r="J146" s="53"/>
      <c r="K146" s="53"/>
      <c r="L146" s="52"/>
    </row>
    <row r="147" spans="1:12" ht="15" hidden="1" x14ac:dyDescent="0.2">
      <c r="A147" s="53"/>
      <c r="B147" s="53"/>
      <c r="C147" s="53"/>
      <c r="D147" s="53"/>
      <c r="E147" s="55"/>
      <c r="F147" s="54"/>
      <c r="G147" s="54"/>
      <c r="H147" s="54"/>
      <c r="I147" s="54"/>
      <c r="J147" s="53"/>
      <c r="K147" s="53"/>
      <c r="L147" s="52"/>
    </row>
    <row r="148" spans="1:12" ht="15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2" ht="15" hidden="1" x14ac:dyDescent="0.2">
      <c r="A149" s="53"/>
      <c r="B149" s="53"/>
      <c r="C149" s="53"/>
      <c r="D149" s="53"/>
      <c r="E149" s="55"/>
      <c r="F149" s="54"/>
      <c r="G149" s="54"/>
      <c r="H149" s="54"/>
      <c r="I149" s="54"/>
      <c r="J149" s="53"/>
      <c r="K149" s="53"/>
      <c r="L149" s="52"/>
    </row>
    <row r="150" spans="1:12" ht="15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53"/>
      <c r="L150" s="52"/>
    </row>
    <row r="151" spans="1:12" ht="15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2" ht="15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2" ht="15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2" ht="15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2" ht="15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2" ht="15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2" ht="15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2" ht="15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2" ht="15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2" ht="15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ht="15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ht="15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ht="15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ht="15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ht="15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ht="15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ht="15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ht="15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ht="15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ht="15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ht="15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ht="15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ht="15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ht="15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ht="15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ht="15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ht="15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ht="15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ht="15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ht="15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ht="15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ht="15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ht="15" hidden="1" x14ac:dyDescent="0.2">
      <c r="A183" s="53"/>
      <c r="B183" s="53"/>
      <c r="C183" s="53"/>
      <c r="D183" s="53"/>
      <c r="E183" s="55"/>
      <c r="F183" s="54"/>
      <c r="G183" s="54"/>
      <c r="H183" s="54"/>
      <c r="I183" s="54"/>
      <c r="J183" s="53"/>
      <c r="K183" s="53"/>
      <c r="L183" s="52"/>
    </row>
    <row r="184" spans="1:12" ht="15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ht="15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ht="15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ht="15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ht="15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ht="15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ht="15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ht="15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ht="15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ht="15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ht="15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ht="15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ht="15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ht="15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ht="15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ht="15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ht="15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ht="15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ht="15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ht="15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ht="15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ht="15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ht="15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ht="15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ht="15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ht="15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ht="15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ht="15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ht="15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ht="15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ht="15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ht="15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ht="15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ht="15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ht="15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ht="15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ht="15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ht="15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ht="15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ht="15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ht="15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ht="15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ht="15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ht="15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ht="15" hidden="1" x14ac:dyDescent="0.2">
      <c r="A228" s="53"/>
      <c r="B228" s="53"/>
      <c r="C228" s="53"/>
      <c r="D228" s="53"/>
      <c r="E228" s="55"/>
      <c r="F228" s="54"/>
      <c r="G228" s="54"/>
      <c r="H228" s="54"/>
      <c r="I228" s="54"/>
      <c r="J228" s="53"/>
      <c r="K228" s="53"/>
      <c r="L228" s="52"/>
    </row>
    <row r="229" spans="1:12" ht="15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ht="15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ht="15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ht="15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s="47" customFormat="1" ht="27" customHeight="1" x14ac:dyDescent="0.25">
      <c r="A233" s="298" t="s">
        <v>27</v>
      </c>
      <c r="B233" s="298"/>
      <c r="C233" s="298"/>
      <c r="D233" s="298"/>
      <c r="E233" s="51">
        <f>SUM(E24+E87+E89)</f>
        <v>65</v>
      </c>
      <c r="F233" s="115"/>
      <c r="G233" s="115">
        <f>SUM(G24+G87+G89)</f>
        <v>106606</v>
      </c>
      <c r="H233" s="50"/>
      <c r="I233" s="115">
        <f>SUM(I24+I87+I89)</f>
        <v>52676</v>
      </c>
      <c r="J233" s="49"/>
      <c r="K233" s="49"/>
      <c r="L233" s="48"/>
    </row>
    <row r="234" spans="1:12" hidden="1" x14ac:dyDescent="0.2"/>
    <row r="235" spans="1:12" s="21" customFormat="1" ht="15" x14ac:dyDescent="0.25">
      <c r="A235" s="21" t="s">
        <v>280</v>
      </c>
    </row>
    <row r="236" spans="1:12" s="21" customFormat="1" ht="15" x14ac:dyDescent="0.25">
      <c r="B236" s="45"/>
      <c r="C236" s="45"/>
      <c r="D236" s="45"/>
      <c r="E236" s="45"/>
      <c r="F236" s="45"/>
      <c r="G236" s="45"/>
      <c r="H236" s="45"/>
      <c r="I236" s="45"/>
      <c r="J236" s="45"/>
      <c r="K236" s="45"/>
    </row>
    <row r="237" spans="1:12" s="21" customFormat="1" ht="15" x14ac:dyDescent="0.25">
      <c r="A237" s="21" t="s">
        <v>26</v>
      </c>
      <c r="B237" s="46" t="s">
        <v>271</v>
      </c>
      <c r="C237" s="32"/>
      <c r="D237" s="32"/>
      <c r="E237" s="32"/>
      <c r="F237" s="32"/>
      <c r="G237" s="32"/>
      <c r="H237" s="32"/>
      <c r="I237" s="32"/>
      <c r="J237" s="32"/>
      <c r="K237" s="32"/>
    </row>
    <row r="238" spans="1:12" s="21" customFormat="1" ht="15" x14ac:dyDescent="0.25">
      <c r="B238" s="289" t="s">
        <v>25</v>
      </c>
      <c r="C238" s="289"/>
      <c r="D238" s="289"/>
      <c r="E238" s="289"/>
      <c r="F238" s="289"/>
      <c r="G238" s="289"/>
      <c r="H238" s="289"/>
      <c r="I238" s="289"/>
      <c r="J238" s="289"/>
      <c r="K238" s="289"/>
    </row>
    <row r="239" spans="1:12" s="21" customFormat="1" ht="15" x14ac:dyDescent="0.25">
      <c r="A239" s="21" t="s">
        <v>24</v>
      </c>
      <c r="D239" s="35" t="s">
        <v>62</v>
      </c>
    </row>
    <row r="240" spans="1:12" s="21" customFormat="1" ht="15" x14ac:dyDescent="0.25">
      <c r="C240" s="45"/>
      <c r="D240" s="45"/>
      <c r="E240" s="45"/>
      <c r="F240" s="45"/>
      <c r="G240" s="45"/>
      <c r="H240" s="45"/>
      <c r="I240" s="45"/>
      <c r="J240" s="45"/>
      <c r="K240" s="45"/>
    </row>
    <row r="241" spans="1:11" s="21" customFormat="1" ht="15" x14ac:dyDescent="0.25">
      <c r="A241" s="21" t="s">
        <v>22</v>
      </c>
      <c r="C241" s="32"/>
      <c r="D241" s="32"/>
      <c r="E241" s="32"/>
      <c r="F241" s="32"/>
      <c r="G241" s="32"/>
      <c r="H241" s="32"/>
      <c r="I241" s="32"/>
      <c r="J241" s="32"/>
      <c r="K241" s="32"/>
    </row>
    <row r="242" spans="1:11" s="21" customFormat="1" ht="15" x14ac:dyDescent="0.25"/>
    <row r="243" spans="1:11" s="21" customFormat="1" ht="15" x14ac:dyDescent="0.25">
      <c r="A243" s="21" t="s">
        <v>21</v>
      </c>
    </row>
    <row r="244" spans="1:11" s="21" customFormat="1" ht="15" x14ac:dyDescent="0.25">
      <c r="B244" s="44"/>
      <c r="C244" s="299" t="s">
        <v>20</v>
      </c>
      <c r="D244" s="300"/>
      <c r="E244" s="300"/>
      <c r="F244" s="300"/>
      <c r="G244" s="300"/>
      <c r="H244" s="300"/>
      <c r="I244" s="300"/>
      <c r="J244" s="300"/>
      <c r="K244" s="300"/>
    </row>
    <row r="245" spans="1:11" s="21" customFormat="1" ht="15" x14ac:dyDescent="0.25">
      <c r="A245" s="21" t="s">
        <v>19</v>
      </c>
      <c r="B245" s="32"/>
      <c r="C245" s="32"/>
      <c r="D245" s="32"/>
      <c r="E245" s="32"/>
      <c r="F245" s="32"/>
      <c r="G245" s="32"/>
      <c r="H245" s="32"/>
      <c r="I245" s="32"/>
      <c r="J245" s="32"/>
      <c r="K245" s="32"/>
    </row>
    <row r="246" spans="1:11" s="21" customFormat="1" ht="15" x14ac:dyDescent="0.25"/>
    <row r="247" spans="1:11" s="21" customFormat="1" ht="15" x14ac:dyDescent="0.25">
      <c r="A247" s="21" t="s">
        <v>18</v>
      </c>
      <c r="B247" s="32"/>
      <c r="C247" s="32"/>
      <c r="D247" s="32"/>
      <c r="E247" s="32"/>
      <c r="F247" s="32"/>
      <c r="G247" s="32"/>
      <c r="H247" s="32"/>
      <c r="I247" s="32"/>
      <c r="J247" s="32"/>
      <c r="K247" s="32"/>
    </row>
    <row r="248" spans="1:11" s="21" customFormat="1" ht="15" hidden="1" x14ac:dyDescent="0.25"/>
    <row r="249" spans="1:11" s="21" customFormat="1" ht="15" hidden="1" x14ac:dyDescent="0.25"/>
    <row r="251" spans="1:11" ht="15.75" x14ac:dyDescent="0.25">
      <c r="A251" s="43" t="s">
        <v>17</v>
      </c>
      <c r="B251" s="334" t="s">
        <v>272</v>
      </c>
      <c r="C251" s="334"/>
      <c r="D251" s="334"/>
      <c r="E251" s="41"/>
      <c r="F251" s="39"/>
      <c r="G251" s="40"/>
      <c r="H251" s="288" t="s">
        <v>273</v>
      </c>
      <c r="I251" s="288"/>
      <c r="J251" s="42"/>
    </row>
    <row r="252" spans="1:11" x14ac:dyDescent="0.2">
      <c r="A252" s="9"/>
      <c r="B252" s="335" t="s">
        <v>11</v>
      </c>
      <c r="C252" s="335"/>
      <c r="D252" s="335"/>
      <c r="E252" s="30"/>
      <c r="F252" s="284" t="s">
        <v>10</v>
      </c>
      <c r="G252" s="37"/>
      <c r="H252" s="286" t="s">
        <v>9</v>
      </c>
      <c r="I252" s="286"/>
      <c r="J252" s="145"/>
    </row>
    <row r="253" spans="1:11" ht="15.75" x14ac:dyDescent="0.25">
      <c r="A253" s="43" t="s">
        <v>16</v>
      </c>
      <c r="B253" s="334" t="s">
        <v>300</v>
      </c>
      <c r="C253" s="334"/>
      <c r="D253" s="334"/>
      <c r="E253" s="41"/>
      <c r="F253" s="39"/>
      <c r="G253" s="40"/>
      <c r="H253" s="288" t="s">
        <v>296</v>
      </c>
      <c r="I253" s="288"/>
      <c r="J253" s="42"/>
    </row>
    <row r="254" spans="1:11" x14ac:dyDescent="0.2">
      <c r="A254" s="9"/>
      <c r="B254" s="289" t="s">
        <v>11</v>
      </c>
      <c r="C254" s="289"/>
      <c r="D254" s="289"/>
      <c r="E254" s="30"/>
      <c r="F254" s="284" t="s">
        <v>10</v>
      </c>
      <c r="G254" s="37"/>
      <c r="H254" s="286" t="s">
        <v>9</v>
      </c>
      <c r="I254" s="286"/>
      <c r="J254" s="145"/>
    </row>
    <row r="255" spans="1:11" ht="15.75" x14ac:dyDescent="0.25">
      <c r="A255" s="9"/>
      <c r="B255" s="334" t="s">
        <v>158</v>
      </c>
      <c r="C255" s="334"/>
      <c r="D255" s="334"/>
      <c r="E255" s="41"/>
      <c r="F255" s="39"/>
      <c r="G255" s="40"/>
      <c r="H255" s="288" t="s">
        <v>164</v>
      </c>
      <c r="I255" s="288"/>
      <c r="J255" s="42"/>
    </row>
    <row r="256" spans="1:11" x14ac:dyDescent="0.2">
      <c r="A256" s="9"/>
      <c r="B256" s="289" t="s">
        <v>11</v>
      </c>
      <c r="C256" s="289"/>
      <c r="D256" s="289"/>
      <c r="E256" s="30"/>
      <c r="F256" s="284" t="s">
        <v>10</v>
      </c>
      <c r="G256" s="37"/>
      <c r="H256" s="286" t="s">
        <v>9</v>
      </c>
      <c r="I256" s="286"/>
      <c r="J256" s="145"/>
    </row>
    <row r="257" spans="1:10" ht="15.75" x14ac:dyDescent="0.25">
      <c r="A257" s="9"/>
      <c r="B257" s="328" t="s">
        <v>301</v>
      </c>
      <c r="C257" s="328"/>
      <c r="D257" s="328"/>
      <c r="E257" s="41"/>
      <c r="F257" s="39"/>
      <c r="G257" s="40"/>
      <c r="H257" s="288" t="s">
        <v>298</v>
      </c>
      <c r="I257" s="288"/>
      <c r="J257" s="38"/>
    </row>
    <row r="258" spans="1:10" x14ac:dyDescent="0.2">
      <c r="A258" s="9"/>
      <c r="B258" s="289" t="s">
        <v>11</v>
      </c>
      <c r="C258" s="289"/>
      <c r="D258" s="289"/>
      <c r="E258" s="30"/>
      <c r="F258" s="284" t="s">
        <v>10</v>
      </c>
      <c r="G258" s="37"/>
      <c r="H258" s="286" t="s">
        <v>9</v>
      </c>
      <c r="I258" s="286"/>
      <c r="J258" s="145"/>
    </row>
    <row r="259" spans="1:10" ht="15.75" x14ac:dyDescent="0.25">
      <c r="A259" s="9"/>
      <c r="B259" s="215" t="s">
        <v>274</v>
      </c>
      <c r="C259" s="215"/>
      <c r="D259" s="215"/>
      <c r="E259" s="41"/>
      <c r="F259" s="39"/>
      <c r="G259" s="40"/>
      <c r="H259" s="288" t="s">
        <v>275</v>
      </c>
      <c r="I259" s="288"/>
      <c r="J259" s="38"/>
    </row>
    <row r="260" spans="1:10" x14ac:dyDescent="0.2">
      <c r="A260" s="9"/>
      <c r="B260" s="289" t="s">
        <v>11</v>
      </c>
      <c r="C260" s="289"/>
      <c r="D260" s="289"/>
      <c r="E260" s="30"/>
      <c r="F260" s="284" t="s">
        <v>10</v>
      </c>
      <c r="G260" s="37"/>
      <c r="H260" s="286" t="s">
        <v>9</v>
      </c>
      <c r="I260" s="286"/>
      <c r="J260" s="145"/>
    </row>
    <row r="261" spans="1:10" ht="15.75" x14ac:dyDescent="0.25">
      <c r="A261" s="9"/>
      <c r="B261" s="328"/>
      <c r="C261" s="328"/>
      <c r="D261" s="328"/>
      <c r="E261" s="41"/>
      <c r="F261" s="39"/>
      <c r="G261" s="40"/>
      <c r="H261" s="329"/>
      <c r="I261" s="329"/>
      <c r="J261" s="38"/>
    </row>
    <row r="262" spans="1:10" ht="15.75" x14ac:dyDescent="0.25">
      <c r="A262" s="9"/>
      <c r="B262" s="289" t="s">
        <v>11</v>
      </c>
      <c r="C262" s="289"/>
      <c r="D262" s="289"/>
      <c r="E262" s="30"/>
      <c r="F262" s="145" t="s">
        <v>10</v>
      </c>
      <c r="G262" s="37"/>
      <c r="H262" s="332"/>
      <c r="I262" s="332"/>
      <c r="J262" s="145"/>
    </row>
    <row r="263" spans="1:10" ht="15.75" hidden="1" x14ac:dyDescent="0.25">
      <c r="A263" s="9"/>
      <c r="B263" s="333"/>
      <c r="C263" s="333"/>
      <c r="D263" s="333"/>
      <c r="E263" s="41"/>
      <c r="F263" s="39"/>
      <c r="G263" s="40"/>
      <c r="H263" s="39"/>
      <c r="I263" s="39"/>
      <c r="J263" s="38"/>
    </row>
    <row r="264" spans="1:10" hidden="1" x14ac:dyDescent="0.2">
      <c r="A264" s="9"/>
      <c r="B264" s="289" t="s">
        <v>11</v>
      </c>
      <c r="C264" s="289"/>
      <c r="D264" s="289"/>
      <c r="E264" s="30"/>
      <c r="F264" s="145" t="s">
        <v>10</v>
      </c>
      <c r="G264" s="37"/>
      <c r="H264" s="286" t="s">
        <v>9</v>
      </c>
      <c r="I264" s="286"/>
      <c r="J264" s="145"/>
    </row>
    <row r="265" spans="1:10" s="21" customFormat="1" ht="15" x14ac:dyDescent="0.25">
      <c r="A265" s="36" t="s">
        <v>61</v>
      </c>
      <c r="H265" s="44"/>
      <c r="I265" s="44"/>
    </row>
    <row r="266" spans="1:10" s="21" customFormat="1" ht="15" hidden="1" x14ac:dyDescent="0.25">
      <c r="B266" s="35"/>
      <c r="C266" s="35"/>
      <c r="D266" s="35"/>
      <c r="E266" s="35"/>
      <c r="F266" s="35"/>
      <c r="G266" s="35"/>
      <c r="H266" s="199"/>
      <c r="I266" s="199"/>
    </row>
    <row r="267" spans="1:10" s="21" customFormat="1" ht="15.75" x14ac:dyDescent="0.25">
      <c r="A267" s="33" t="s">
        <v>13</v>
      </c>
      <c r="B267" s="328"/>
      <c r="C267" s="328"/>
      <c r="D267" s="328"/>
      <c r="E267" s="35"/>
      <c r="F267" s="35"/>
      <c r="G267" s="35"/>
      <c r="H267" s="329"/>
      <c r="I267" s="329"/>
    </row>
    <row r="268" spans="1:10" s="21" customFormat="1" ht="15" x14ac:dyDescent="0.25">
      <c r="B268" s="289" t="s">
        <v>11</v>
      </c>
      <c r="C268" s="289"/>
      <c r="D268" s="289"/>
      <c r="F268" s="34" t="s">
        <v>10</v>
      </c>
      <c r="H268" s="286" t="s">
        <v>9</v>
      </c>
      <c r="I268" s="286"/>
      <c r="J268" s="30"/>
    </row>
    <row r="269" spans="1:10" s="21" customFormat="1" ht="15.75" x14ac:dyDescent="0.25">
      <c r="A269" s="33" t="s">
        <v>12</v>
      </c>
      <c r="B269" s="328"/>
      <c r="C269" s="328"/>
      <c r="D269" s="328"/>
      <c r="F269" s="32"/>
      <c r="H269" s="329"/>
      <c r="I269" s="329"/>
    </row>
    <row r="270" spans="1:10" s="21" customFormat="1" ht="15" x14ac:dyDescent="0.25">
      <c r="B270" s="289" t="s">
        <v>11</v>
      </c>
      <c r="C270" s="289"/>
      <c r="D270" s="289"/>
      <c r="F270" s="31" t="s">
        <v>10</v>
      </c>
      <c r="H270" s="286" t="s">
        <v>9</v>
      </c>
      <c r="I270" s="286"/>
      <c r="J270" s="30"/>
    </row>
    <row r="271" spans="1:10" s="21" customFormat="1" ht="15" x14ac:dyDescent="0.25"/>
    <row r="272" spans="1:10" s="29" customFormat="1" ht="24" customHeight="1" x14ac:dyDescent="0.25">
      <c r="A272" s="29" t="s">
        <v>8</v>
      </c>
    </row>
    <row r="273" spans="1:16" s="21" customFormat="1" ht="28.15" customHeight="1" x14ac:dyDescent="0.25">
      <c r="A273" s="325" t="s">
        <v>7</v>
      </c>
      <c r="B273" s="326"/>
      <c r="C273" s="325" t="s">
        <v>6</v>
      </c>
      <c r="D273" s="326"/>
      <c r="E273" s="325" t="s">
        <v>5</v>
      </c>
      <c r="F273" s="327"/>
      <c r="G273" s="326"/>
      <c r="H273" s="325" t="s">
        <v>4</v>
      </c>
      <c r="I273" s="326"/>
    </row>
    <row r="274" spans="1:16" s="21" customFormat="1" ht="15" x14ac:dyDescent="0.25">
      <c r="A274" s="28"/>
      <c r="B274" s="27"/>
      <c r="C274" s="28"/>
      <c r="D274" s="26"/>
      <c r="E274" s="27"/>
      <c r="F274" s="27"/>
      <c r="G274" s="26"/>
      <c r="H274" s="27"/>
      <c r="I274" s="26"/>
    </row>
    <row r="275" spans="1:16" s="21" customFormat="1" ht="15" x14ac:dyDescent="0.25">
      <c r="A275" s="28"/>
      <c r="B275" s="27"/>
      <c r="C275" s="28"/>
      <c r="D275" s="26"/>
      <c r="E275" s="27"/>
      <c r="F275" s="27"/>
      <c r="G275" s="26"/>
      <c r="H275" s="27"/>
      <c r="I275" s="26"/>
    </row>
    <row r="276" spans="1:16" s="21" customFormat="1" ht="15" x14ac:dyDescent="0.25">
      <c r="A276" s="28"/>
      <c r="B276" s="27"/>
      <c r="C276" s="28"/>
      <c r="D276" s="26"/>
      <c r="E276" s="27"/>
      <c r="F276" s="27"/>
      <c r="G276" s="26"/>
      <c r="H276" s="27"/>
      <c r="I276" s="26"/>
    </row>
    <row r="277" spans="1:16" x14ac:dyDescent="0.2">
      <c r="A277" s="25"/>
      <c r="B277" s="24"/>
      <c r="C277" s="25"/>
      <c r="D277" s="23"/>
      <c r="E277" s="24"/>
      <c r="F277" s="24"/>
      <c r="G277" s="23"/>
      <c r="H277" s="24"/>
      <c r="I277" s="23"/>
    </row>
    <row r="278" spans="1:16" ht="29.45" customHeight="1" x14ac:dyDescent="0.2">
      <c r="L278" s="19"/>
      <c r="M278" s="19"/>
      <c r="N278" s="19"/>
      <c r="O278" s="19"/>
      <c r="P278" s="19"/>
    </row>
    <row r="279" spans="1:16" ht="37.15" customHeight="1" x14ac:dyDescent="0.2">
      <c r="A279" s="330" t="s">
        <v>168</v>
      </c>
      <c r="B279" s="330"/>
      <c r="C279" s="330"/>
      <c r="D279" s="330"/>
      <c r="E279" s="330"/>
      <c r="F279" s="330"/>
      <c r="G279" s="330"/>
      <c r="H279" s="330"/>
      <c r="I279" s="330"/>
      <c r="J279" s="330"/>
      <c r="K279" s="330"/>
      <c r="L279" s="19"/>
      <c r="M279" s="19"/>
      <c r="N279" s="19"/>
      <c r="O279" s="19"/>
      <c r="P279" s="19"/>
    </row>
    <row r="280" spans="1:16" s="21" customFormat="1" ht="16.5" x14ac:dyDescent="0.3">
      <c r="A280" s="21" t="s">
        <v>186</v>
      </c>
      <c r="L280" s="22"/>
      <c r="M280" s="22"/>
      <c r="N280" s="22"/>
      <c r="O280" s="22"/>
      <c r="P280" s="22"/>
    </row>
    <row r="281" spans="1:16" s="21" customFormat="1" ht="6.6" customHeight="1" x14ac:dyDescent="0.3">
      <c r="L281" s="22"/>
      <c r="M281" s="22"/>
      <c r="N281" s="22"/>
      <c r="O281" s="22"/>
      <c r="P281" s="22"/>
    </row>
    <row r="282" spans="1:16" s="21" customFormat="1" ht="32.25" customHeight="1" x14ac:dyDescent="0.3">
      <c r="A282" s="330" t="s">
        <v>169</v>
      </c>
      <c r="B282" s="330"/>
      <c r="C282" s="330"/>
      <c r="D282" s="330"/>
      <c r="E282" s="330"/>
      <c r="F282" s="330"/>
      <c r="G282" s="330"/>
      <c r="H282" s="330"/>
      <c r="I282" s="330"/>
      <c r="J282" s="330"/>
      <c r="K282" s="330"/>
      <c r="L282" s="22"/>
      <c r="M282" s="22"/>
      <c r="N282" s="22"/>
      <c r="O282" s="22"/>
      <c r="P282" s="22"/>
    </row>
    <row r="283" spans="1:16" s="3" customFormat="1" ht="18.75" hidden="1" x14ac:dyDescent="0.3">
      <c r="A283" s="1"/>
      <c r="B283" s="1"/>
      <c r="C283" s="16"/>
      <c r="D283" s="16"/>
      <c r="E283" s="16"/>
      <c r="F283" s="324" t="s">
        <v>3</v>
      </c>
      <c r="G283" s="324"/>
      <c r="H283" s="324"/>
      <c r="I283" s="324"/>
      <c r="J283" s="324"/>
      <c r="K283" s="1"/>
    </row>
    <row r="284" spans="1:16" s="3" customFormat="1" hidden="1" x14ac:dyDescent="0.2">
      <c r="A284" s="1"/>
      <c r="B284" s="4"/>
      <c r="C284" s="16"/>
      <c r="D284" s="16"/>
      <c r="E284" s="16"/>
      <c r="F284" s="18">
        <f>B287</f>
        <v>106606</v>
      </c>
      <c r="G284" s="17" t="str">
        <f>IF(TRUNC(F284/1000000,0)=0,"",IF(TRUNC(F284/1000000,0)=4,"Чотири",IF(TRUNC(F284/1000000,0)=0,"",IF(TRUNC(F284/1000000,0)=5,"П’ять",IF(TRUNC(F284/1000000,0)=0,"",IF(TRUNC(F284/1000000,0)=6,"Шість",G285))))))</f>
        <v/>
      </c>
      <c r="H284" s="10" t="str">
        <f>IF(TRUNC(F284/10000,0)-TRUNC(F284/100000,0)*10=0,"",IF(TRUNC(F284/10000,0)-TRUNC(F284/100000,0)*10=1,IF(TRUNC(F284/1000,0)-TRUNC(F284/10000,0)*10=0,"десять",""),H286))</f>
        <v/>
      </c>
      <c r="I284" s="10" t="str">
        <f>IF(TRUNC(F284/10,0)-TRUNC(F284/100,0)*10=2,"двадцять",IF(TRUNC(F284/10,0)-TRUNC(F284/100,0)*10=3,"тридцать",IF(TRUNC(F284/10,0)-TRUNC(F284/100,0)*10=4,"сорок",IF(TRUNC(F284/10,0)-TRUNC(F284/100,0)*10=5,"п’ятдесят",IF(TRUNC(F284/10,0)-TRUNC(F284/100,0)*10=6,"шістдесят",IF(TRUNC(F284/10,0)-TRUNC(F284/100,0)*10=7,"сімдесят",IF(TRUNC(F284/10,0)-TRUNC(F284/100,0)*10=8,"вісімдесят","дев’яносто")))))))</f>
        <v>дев’яносто</v>
      </c>
      <c r="J284" s="10" t="str">
        <f>IF(TRUNC(F284/1000000,0)+TRUNC(F284/100000,0)-TRUNC(F284/1000000,0)*10+TRUNC(F284/10000,0)-TRUNC(F284/100000,0)*10+TRUNC(F284/1000,0)-TRUNC(F284/10000,0)*10+TRUNC(F284/100,0)-TRUNC(F284/1000,0)*10+TRUNC(F284/10,0)-TRUNC(F284/100,0)*10+TRUNC(F284/1,0)-TRUNC(F284/10,0)*10=0,"Нуль гривень",IF(RIGHT(IF(TRUNC(F284/1,0)-TRUNC(F284/10,0)*10=1,IF(TRUNC(F284/10,0)-TRUNC(F284/100,0)*10=1,"одинадцять","одна"),K286),1)="а","гривня",IF(RIGHT(J285,1)="і","гривні",IF(RIGHT(J285,1)="и","гривні","гривень"))))</f>
        <v>гривень</v>
      </c>
      <c r="K284" s="9" t="str">
        <f>IF(TRUNC(F284/1,0)-TRUNC(F284/10,0)*10=5,IF(TRUNC(F284/10,0)-TRUNC(F284/100,0)*10=1,"п’ятнадцять","п’ять"),IF(TRUNC(F284/1,0)-TRUNC(F284/10,0)*10=6,IF(TRUNC(F284/10,0)-TRUNC(F284/100,0)*10=1,"шістнадцять","шість"),IF(TRUNC(F284/1,0)-TRUNC(F284/10,0)*10=7,IF(TRUNC(F284/10,0)-TRUNC(F284/100,0)*10=1,"сімнадцять","сім"),J287)))</f>
        <v>шість</v>
      </c>
    </row>
    <row r="285" spans="1:16" s="3" customFormat="1" hidden="1" x14ac:dyDescent="0.2">
      <c r="A285" s="1"/>
      <c r="B285" s="4"/>
      <c r="C285" s="16"/>
      <c r="D285" s="16"/>
      <c r="E285" s="16"/>
      <c r="F285" s="15" t="str">
        <f>IF(TRUNC(F284/1000000,0)=0,"",IF(TRUNC(F284/1000000,0)=1,"Один",IF(TRUNC(F284/1000000,0)=0,"",IF(TRUNC(F284/1000000,0)=2,"Два",IF(TRUNC(F284/1000000,0)=0,"",IF(TRUNC(F284/1000000,0)=3,"Три",G284))))))</f>
        <v/>
      </c>
      <c r="G285" s="17" t="str">
        <f>IF(TRUNC(F284/1000000,0)=0,"",IF(TRUNC(F284/1000000,0)=7,"Сім",IF(TRUNC(F284/1000000,0)=0,"",IF(TRUNC(F284/1000000,0)=8,"Вісім",IF(TRUNC(F284/1000000,0)=0,"",IF(TRUNC(F284/1000000,0)=9,"Дев’ять",H287))))))</f>
        <v/>
      </c>
      <c r="H285" s="10" t="str">
        <f>IF(TRUNC(F284/100000,0)-TRUNC(F284/1000000,0)*10=0,"",IF(TRUNC(F284/100000,0)-TRUNC(F284/1000000,0)*10=1,"сто",G286))</f>
        <v>сто</v>
      </c>
      <c r="I285" s="10" t="e">
        <f>IF(TRUNC(F284/1000,0)-TRUNC(F284/10000,0)*10=1,IF(TRUNC(F284/10000,0)-TRUNC(F284/100000,0)*10=1,"одинадцять","одна"),IF(TRUNC(F284/1000,0)-TRUNC(F284/10000,0)*10=2,IF(TRUNC(F284/10000,0)-TRUNC(F284/100000,0)*10=1,"дванадцять","дві"),#REF!))</f>
        <v>#REF!</v>
      </c>
      <c r="J285" s="10" t="str">
        <f>IF(TRUNC(F284/1,0)-TRUNC(F284/10,0)*10=1,IF(TRUNC(F284/10,0)-TRUNC(F284/100,0)*10=1,"одинадцять","одна"),K286)</f>
        <v>шість</v>
      </c>
      <c r="K285" s="9" t="str">
        <f>IF(TRUNC(F284/10,0)-TRUNC(F284/100,0)*10=0,"",IF(TRUNC(F284/10,0)-TRUNC(F284/100,0)*10=1,IF(TRUNC(F284/1,0)-TRUNC(F284/10,0)*10=0,"десять",""),I284))</f>
        <v/>
      </c>
    </row>
    <row r="286" spans="1:16" s="3" customFormat="1" hidden="1" x14ac:dyDescent="0.2">
      <c r="A286" s="1"/>
      <c r="B286" s="4"/>
      <c r="C286" s="16"/>
      <c r="D286" s="16"/>
      <c r="E286" s="16"/>
      <c r="F286" s="15" t="str">
        <f>IF(TRUNC(F284/1000000,0)=0,"",IF(TRUNC(F284/1000000,0)=2,"Два",IF(TRUNC(F284/1000000,0)=0,"",IF(TRUNC(F284/1000000,0)=3,"Три",G284))))</f>
        <v/>
      </c>
      <c r="G286" s="14" t="str">
        <f>IF(TRUNC(F284/100000,0)-TRUNC(F284/1000000,0)*10=2,"двісті",IF(TRUNC(F284/100000,0)-TRUNC(F284/1000000,0)*10=3,"триста",IF(TRUNC(F284/100000,0)-TRUNC(F284/1000000,0)*10=4,"чотириста",IF(TRUNC(F284/100000,0)-TRUNC(F284/1000000,0)*10=5,"п’ятсот",IF(TRUNC(F284/100000,0)-TRUNC(F284/1000000,0)*10=6,"шістсот",IF(TRUNC(F284/100000,0)-TRUNC(F284/1000000,0)*10=7,"сімсот",IF(TRUNC(F284/100000,0)-TRUNC(F284/1000000,0)*10=8,"вісімсот","дев’ятсот")))))))</f>
        <v>дев’ятсот</v>
      </c>
      <c r="H286" s="10" t="e">
        <f>IF(TRUNC(F284/10000,0)-TRUNC(F284/100000,0)*10=2,"двадцять",IF(TRUNC(F284/10000,0)-TRUNC(F284/100000,0)*10=3,"тридцать",IF(TRUNC(F284/10000,0)-TRUNC(F284/100000,0)*10=4,"сорок",IF(TRUNC(F284/10000,0)-TRUNC(F284/100000,0)*10=5,"п’ятдесят",#REF!))))</f>
        <v>#REF!</v>
      </c>
      <c r="I286" s="10" t="str">
        <f>IF(TRUNC(F284/100,0)-TRUNC(F284/1000,0)*10=2,"двісті",IF(TRUNC(F284/100,0)-TRUNC(F284/1000,0)*10=3,"триста",IF(TRUNC(F284/100,0)-TRUNC(F284/1000,0)*10=4,"чотириста",IF(TRUNC(F284/100,0)-TRUNC(F284/1000,0)*10=5,"п’ятсот",IF(TRUNC(F284/100,0)-TRUNC(F284/1000,0)*10=6,"шістсот",IF(TRUNC(F284/100,0)-TRUNC(F284/1000,0)*10=7,"сімсот",IF(TRUNC(F284/100,0)-TRUNC(F284/1000,0)*10=8,"вісімсот","дев’ятсот")))))))</f>
        <v>шістсот</v>
      </c>
      <c r="J286" s="10" t="str">
        <f>IF(TRUNC(F284/1000,0)-TRUNC(F284/10000,0)*10=7,IF(TRUNC(F284/10000,0)-TRUNC(F284/100000,0)*10=1,"сімнадцять","сім"),IF(TRUNC(F284/1000,0)-TRUNC(F284/10000,0)*10=8,IF(TRUNC(F284/10000,0)-TRUNC(F284/100000,0)*10=1,"вісімнадцять","вісім"),IF(TRUNC(F284/1000,0)-TRUNC(F284/10000,0)*10=9,IF(TRUNC(F284/10000,0)-TRUNC(F284/100000,0)*10=1,"дев’ятнадцять","дев’ять"),"")))</f>
        <v/>
      </c>
      <c r="K286" s="9" t="str">
        <f>IF(TRUNC(F284/1,0)-TRUNC(F284/10,0)*10=2,IF(TRUNC(F284/10,0)-TRUNC(F284/100,0)*10=1,"дванадцять","дві"),IF(TRUNC(F284/1,0)-TRUNC(F284/10,0)*10=3,IF(TRUNC(F284/10,0)-TRUNC(F284/100,0)*10=1,"тринадцять","три"),IF(TRUNC(F284/1,0)-TRUNC(F284/10,0)*10=4,IF(TRUNC(F284/10,0)-TRUNC(F284/100,0)*10=1,"чотирнадцять","чотири"),K284)))</f>
        <v>шість</v>
      </c>
    </row>
    <row r="287" spans="1:16" s="3" customFormat="1" ht="33.75" hidden="1" customHeight="1" x14ac:dyDescent="0.2">
      <c r="A287" s="1"/>
      <c r="B287" s="20">
        <f>G233</f>
        <v>106606</v>
      </c>
      <c r="C287" s="7"/>
      <c r="D287" s="7"/>
      <c r="E287" s="7"/>
      <c r="F287" s="12" t="e">
        <f>CONCATENATE(UPPER(LEFT(TRIM(CONCATENATE(IF(TRUNC(F284/1000000,0)=0,"",IF(TRUNC(F284/1000000,0)=1,"Один",F286))," ",H287," ",H285," ",H284," ",I285," ",I287," ",#REF!," ",K285," ",J285," ",J284," ",IF(ROUND((F284-TRUNC(F284/1,0))*100,0)&lt;=9,0,""),ROUND((F284-TRUNC(F284/1,0))*100,0),"коп.")),1)),RIGHT(TRIM(G287),LEN(TRIM(CONCATENATE(IF(TRUNC(F284/1000000,0)=0,"",IF(TRUNC(F284/1000000,0)=1,"Один",F286))," ",H287," ",H285," ",H284," ",I285," ",I287," ",#REF!," ",K285," ",J285," ",J284," ",IF(ROUND((F284-TRUNC(F284/1,0))*100,0)&lt;=9,0,""),ROUND((F284-TRUNC(F284/1,0))*100,0),"коп.")))-1))</f>
        <v>#REF!</v>
      </c>
      <c r="G287" s="11" t="e">
        <f>CONCATENATE(IF(TRUNC(F284/1000000,0)=0,"",IF(TRUNC(F284/1000000,0)=1,"Один",F286))," ",H287," ",H285," ",H284," ",I285," ",I287," ",#REF!," ",K285," ",J285," ",J284," ",IF(ROUND((F284-TRUNC(F284/1,0))*100,0)&lt;=9,0,""),ROUND((F284-TRUNC(F284/1,0))*100,0),"коп.")</f>
        <v>#REF!</v>
      </c>
      <c r="H287" s="10" t="str">
        <f>IF(TRUNC(F284/1000000,0)=0,"",IF(RIGHT(IF(TRUNC(F284/1000000,0)=0,"",IF(TRUNC(F284/1000000,0)=1,"Один",F286)),1)="н","мільйон",IF(RIGHT(F285,1)="а","мільйони",IF(RIGHT(F285,1)="и","мільйони","мільйонів"))))</f>
        <v/>
      </c>
      <c r="I287" s="10" t="e">
        <f>IF(TRUNC(F284/100000,0)-TRUNC(F284/1000000,0)*10+TRUNC(F284/10000,0)-TRUNC(F284/100000,0)*10+TRUNC(F284/1000,0)-TRUNC(F284/10000,0)*10=0,"",IF(RIGHT(I285,1)="а","тисяча",IF(RIGHT(I285,1)="і","тисячі",IF(RIGHT(I285,1)="и","тисячі","тисяч"))))</f>
        <v>#REF!</v>
      </c>
      <c r="J287" s="10" t="str">
        <f>IF(TRUNC(F284/1,0)-TRUNC(F284/10,0)*10=8,IF(TRUNC(F284/10,0)-TRUNC(F284/100,0)*10=1,"вісімнадцять","вісім"),IF(TRUNC(F284/1,0)-TRUNC(F284/10,0)*10=9,IF(TRUNC(F284/10,0)-TRUNC(F284/100,0)*10=1,"дев’ятнадцять","дев’ять"),""))</f>
        <v/>
      </c>
      <c r="K287" s="9"/>
    </row>
    <row r="288" spans="1:16" s="3" customFormat="1" ht="13.5" hidden="1" customHeight="1" x14ac:dyDescent="0.3">
      <c r="A288" s="1"/>
      <c r="B288" s="8"/>
      <c r="C288" s="7"/>
      <c r="D288" s="7"/>
      <c r="E288" s="7"/>
      <c r="F288" s="6"/>
      <c r="G288" s="5"/>
      <c r="H288" s="5"/>
      <c r="I288" s="5"/>
      <c r="J288" s="5"/>
      <c r="K288" s="5"/>
    </row>
    <row r="289" spans="1:16" s="3" customFormat="1" hidden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6" s="3" customFormat="1" hidden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6" s="3" customFormat="1" hidden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6" s="3" customFormat="1" hidden="1" x14ac:dyDescent="0.2">
      <c r="A292" s="1"/>
      <c r="B292" s="1" t="s">
        <v>2</v>
      </c>
      <c r="C292" s="1"/>
      <c r="D292" s="1"/>
      <c r="E292" s="1"/>
      <c r="F292" s="1"/>
      <c r="G292" s="1"/>
      <c r="H292" s="1"/>
      <c r="I292" s="1"/>
      <c r="J292" s="1"/>
      <c r="K292" s="1"/>
    </row>
    <row r="293" spans="1:16" s="3" customFormat="1" hidden="1" x14ac:dyDescent="0.2">
      <c r="A293" s="1"/>
      <c r="B293" s="1" t="s">
        <v>1</v>
      </c>
      <c r="C293" s="1"/>
      <c r="D293" s="1"/>
      <c r="E293" s="1"/>
      <c r="F293" s="1"/>
      <c r="G293" s="1"/>
      <c r="H293" s="1"/>
      <c r="I293" s="1"/>
      <c r="J293" s="1"/>
      <c r="K293" s="1"/>
    </row>
    <row r="294" spans="1:16" s="3" customFormat="1" hidden="1" x14ac:dyDescent="0.2">
      <c r="A294" s="4"/>
      <c r="B294" s="4" t="s">
        <v>0</v>
      </c>
      <c r="C294" s="4"/>
      <c r="D294" s="4"/>
      <c r="E294" s="4"/>
      <c r="F294" s="4"/>
      <c r="G294" s="4"/>
      <c r="H294" s="4"/>
      <c r="I294" s="4"/>
      <c r="J294" s="4"/>
      <c r="K294" s="1"/>
    </row>
    <row r="295" spans="1:16" hidden="1" x14ac:dyDescent="0.2">
      <c r="L295" s="19"/>
      <c r="M295" s="19"/>
      <c r="N295" s="19"/>
      <c r="O295" s="19"/>
      <c r="P295" s="19"/>
    </row>
    <row r="296" spans="1:16" hidden="1" x14ac:dyDescent="0.2"/>
    <row r="297" spans="1:16" hidden="1" x14ac:dyDescent="0.2">
      <c r="L297" s="19"/>
      <c r="M297" s="19"/>
      <c r="N297" s="19"/>
      <c r="O297" s="19"/>
      <c r="P297" s="19"/>
    </row>
    <row r="298" spans="1:16" s="3" customFormat="1" ht="18.75" hidden="1" x14ac:dyDescent="0.3">
      <c r="A298" s="1"/>
      <c r="B298" s="1"/>
      <c r="C298" s="16"/>
      <c r="D298" s="16"/>
      <c r="E298" s="16"/>
      <c r="F298" s="324" t="s">
        <v>3</v>
      </c>
      <c r="G298" s="324"/>
      <c r="H298" s="324"/>
      <c r="I298" s="324"/>
      <c r="J298" s="324"/>
      <c r="K298" s="1"/>
    </row>
    <row r="299" spans="1:16" s="3" customFormat="1" hidden="1" x14ac:dyDescent="0.2">
      <c r="A299" s="1"/>
      <c r="B299" s="4"/>
      <c r="C299" s="16"/>
      <c r="D299" s="16"/>
      <c r="E299" s="16"/>
      <c r="F299" s="18" t="e">
        <f>#REF!</f>
        <v>#REF!</v>
      </c>
      <c r="G299" s="17" t="e">
        <f>IF(TRUNC(F299/1000000,0)=0,"",IF(TRUNC(F299/1000000,0)=4,"Чотири",IF(TRUNC(F299/1000000,0)=0,"",IF(TRUNC(F299/1000000,0)=5,"П’ять",IF(TRUNC(F299/1000000,0)=0,"",IF(TRUNC(F299/1000000,0)=6,"Шість",G300))))))</f>
        <v>#REF!</v>
      </c>
      <c r="H299" s="10" t="e">
        <f>IF(TRUNC(F299/10000,0)-TRUNC(F299/100000,0)*10=0,"",IF(TRUNC(F299/10000,0)-TRUNC(F299/100000,0)*10=1,IF(TRUNC(F299/1000,0)-TRUNC(F299/10000,0)*10=0,"десять",""),H301))</f>
        <v>#REF!</v>
      </c>
      <c r="I299" s="10" t="e">
        <f>IF(TRUNC(F299/10,0)-TRUNC(F299/100,0)*10=2,"двадцять",IF(TRUNC(F299/10,0)-TRUNC(F299/100,0)*10=3,"тридцать",IF(TRUNC(F299/10,0)-TRUNC(F299/100,0)*10=4,"сорок",IF(TRUNC(F299/10,0)-TRUNC(F299/100,0)*10=5,"п’ятдесят",IF(TRUNC(F299/10,0)-TRUNC(F299/100,0)*10=6,"шістдесят",IF(TRUNC(F299/10,0)-TRUNC(F299/100,0)*10=7,"сімдесят",IF(TRUNC(F299/10,0)-TRUNC(F299/100,0)*10=8,"вісімдесят","дев’яносто")))))))</f>
        <v>#REF!</v>
      </c>
      <c r="J299" s="10" t="e">
        <f>IF(TRUNC(F299/1000000,0)+TRUNC(F299/100000,0)-TRUNC(F299/1000000,0)*10+TRUNC(F299/10000,0)-TRUNC(F299/100000,0)*10+TRUNC(F299/1000,0)-TRUNC(F299/10000,0)*10+TRUNC(F299/100,0)-TRUNC(F299/1000,0)*10+TRUNC(F299/10,0)-TRUNC(F299/100,0)*10+TRUNC(F299/1,0)-TRUNC(F299/10,0)*10=0,"Нуль гривень",IF(RIGHT(IF(TRUNC(F299/1,0)-TRUNC(F299/10,0)*10=1,IF(TRUNC(F299/10,0)-TRUNC(F299/100,0)*10=1,"одинадцять","одна"),K301),1)="а","гривня",IF(RIGHT(J300,1)="і","гривні",IF(RIGHT(J300,1)="и","гривні","гривень"))))</f>
        <v>#REF!</v>
      </c>
      <c r="K299" s="9" t="e">
        <f>IF(TRUNC(F299/1,0)-TRUNC(F299/10,0)*10=5,IF(TRUNC(F299/10,0)-TRUNC(F299/100,0)*10=1,"п’ятнадцять","п’ять"),IF(TRUNC(F299/1,0)-TRUNC(F299/10,0)*10=6,IF(TRUNC(F299/10,0)-TRUNC(F299/100,0)*10=1,"шістнадцять","шість"),IF(TRUNC(F299/1,0)-TRUNC(F299/10,0)*10=7,IF(TRUNC(F299/10,0)-TRUNC(F299/100,0)*10=1,"сімнадцять","сім"),J302)))</f>
        <v>#REF!</v>
      </c>
    </row>
    <row r="300" spans="1:16" s="3" customFormat="1" hidden="1" x14ac:dyDescent="0.2">
      <c r="A300" s="1"/>
      <c r="B300" s="4"/>
      <c r="C300" s="16"/>
      <c r="D300" s="16"/>
      <c r="E300" s="16"/>
      <c r="F300" s="15" t="e">
        <f>IF(TRUNC(F299/1000000,0)=0,"",IF(TRUNC(F299/1000000,0)=1,"Один",IF(TRUNC(F299/1000000,0)=0,"",IF(TRUNC(F299/1000000,0)=2,"Два",IF(TRUNC(F299/1000000,0)=0,"",IF(TRUNC(F299/1000000,0)=3,"Три",G299))))))</f>
        <v>#REF!</v>
      </c>
      <c r="G300" s="17" t="e">
        <f>IF(TRUNC(F299/1000000,0)=0,"",IF(TRUNC(F299/1000000,0)=7,"Сім",IF(TRUNC(F299/1000000,0)=0,"",IF(TRUNC(F299/1000000,0)=8,"Вісім",IF(TRUNC(F299/1000000,0)=0,"",IF(TRUNC(F299/1000000,0)=9,"Дев’ять",H302))))))</f>
        <v>#REF!</v>
      </c>
      <c r="H300" s="10" t="e">
        <f>IF(TRUNC(F299/100000,0)-TRUNC(F299/1000000,0)*10=0,"",IF(TRUNC(F299/100000,0)-TRUNC(F299/1000000,0)*10=1,"сто",G301))</f>
        <v>#REF!</v>
      </c>
      <c r="I300" s="10" t="e">
        <f>IF(TRUNC(F299/1000,0)-TRUNC(F299/10000,0)*10=1,IF(TRUNC(F299/10000,0)-TRUNC(F299/100000,0)*10=1,"одинадцять","одна"),IF(TRUNC(F299/1000,0)-TRUNC(F299/10000,0)*10=2,IF(TRUNC(F299/10000,0)-TRUNC(F299/100000,0)*10=1,"дванадцять","дві"),#REF!))</f>
        <v>#REF!</v>
      </c>
      <c r="J300" s="10" t="e">
        <f>IF(TRUNC(F299/1,0)-TRUNC(F299/10,0)*10=1,IF(TRUNC(F299/10,0)-TRUNC(F299/100,0)*10=1,"одинадцять","одна"),K301)</f>
        <v>#REF!</v>
      </c>
      <c r="K300" s="9" t="e">
        <f>IF(TRUNC(F299/10,0)-TRUNC(F299/100,0)*10=0,"",IF(TRUNC(F299/10,0)-TRUNC(F299/100,0)*10=1,IF(TRUNC(F299/1,0)-TRUNC(F299/10,0)*10=0,"десять",""),I299))</f>
        <v>#REF!</v>
      </c>
    </row>
    <row r="301" spans="1:16" s="3" customFormat="1" hidden="1" x14ac:dyDescent="0.2">
      <c r="A301" s="1"/>
      <c r="B301" s="4"/>
      <c r="C301" s="16"/>
      <c r="D301" s="16"/>
      <c r="E301" s="16"/>
      <c r="F301" s="15" t="e">
        <f>IF(TRUNC(F299/1000000,0)=0,"",IF(TRUNC(F299/1000000,0)=2,"Два",IF(TRUNC(F299/1000000,0)=0,"",IF(TRUNC(F299/1000000,0)=3,"Три",G299))))</f>
        <v>#REF!</v>
      </c>
      <c r="G301" s="14" t="e">
        <f>IF(TRUNC(F299/100000,0)-TRUNC(F299/1000000,0)*10=2,"двісті",IF(TRUNC(F299/100000,0)-TRUNC(F299/1000000,0)*10=3,"триста",IF(TRUNC(F299/100000,0)-TRUNC(F299/1000000,0)*10=4,"чотириста",IF(TRUNC(F299/100000,0)-TRUNC(F299/1000000,0)*10=5,"п’ятсот",IF(TRUNC(F299/100000,0)-TRUNC(F299/1000000,0)*10=6,"шістсот",IF(TRUNC(F299/100000,0)-TRUNC(F299/1000000,0)*10=7,"сімсот",IF(TRUNC(F299/100000,0)-TRUNC(F299/1000000,0)*10=8,"вісімсот","дев’ятсот")))))))</f>
        <v>#REF!</v>
      </c>
      <c r="H301" s="10" t="e">
        <f>IF(TRUNC(F299/10000,0)-TRUNC(F299/100000,0)*10=2,"двадцять",IF(TRUNC(F299/10000,0)-TRUNC(F299/100000,0)*10=3,"тридцать",IF(TRUNC(F299/10000,0)-TRUNC(F299/100000,0)*10=4,"сорок",IF(TRUNC(F299/10000,0)-TRUNC(F299/100000,0)*10=5,"п’ятдесят",#REF!))))</f>
        <v>#REF!</v>
      </c>
      <c r="I301" s="10" t="e">
        <f>IF(TRUNC(F299/100,0)-TRUNC(F299/1000,0)*10=2,"двісті",IF(TRUNC(F299/100,0)-TRUNC(F299/1000,0)*10=3,"триста",IF(TRUNC(F299/100,0)-TRUNC(F299/1000,0)*10=4,"чотириста",IF(TRUNC(F299/100,0)-TRUNC(F299/1000,0)*10=5,"п’ятсот",IF(TRUNC(F299/100,0)-TRUNC(F299/1000,0)*10=6,"шістсот",IF(TRUNC(F299/100,0)-TRUNC(F299/1000,0)*10=7,"сімсот",IF(TRUNC(F299/100,0)-TRUNC(F299/1000,0)*10=8,"вісімсот","дев’ятсот")))))))</f>
        <v>#REF!</v>
      </c>
      <c r="J301" s="10" t="e">
        <f>IF(TRUNC(F299/1000,0)-TRUNC(F299/10000,0)*10=7,IF(TRUNC(F299/10000,0)-TRUNC(F299/100000,0)*10=1,"сімнадцять","сім"),IF(TRUNC(F299/1000,0)-TRUNC(F299/10000,0)*10=8,IF(TRUNC(F299/10000,0)-TRUNC(F299/100000,0)*10=1,"вісімнадцять","вісім"),IF(TRUNC(F299/1000,0)-TRUNC(F299/10000,0)*10=9,IF(TRUNC(F299/10000,0)-TRUNC(F299/100000,0)*10=1,"дев’ятнадцять","дев’ять"),"")))</f>
        <v>#REF!</v>
      </c>
      <c r="K301" s="9" t="e">
        <f>IF(TRUNC(F299/1,0)-TRUNC(F299/10,0)*10=2,IF(TRUNC(F299/10,0)-TRUNC(F299/100,0)*10=1,"дванадцять","дві"),IF(TRUNC(F299/1,0)-TRUNC(F299/10,0)*10=3,IF(TRUNC(F299/10,0)-TRUNC(F299/100,0)*10=1,"тринадцять","три"),IF(TRUNC(F299/1,0)-TRUNC(F299/10,0)*10=4,IF(TRUNC(F299/10,0)-TRUNC(F299/100,0)*10=1,"чотирнадцять","чотири"),K299)))</f>
        <v>#REF!</v>
      </c>
    </row>
    <row r="302" spans="1:16" s="3" customFormat="1" ht="33.75" hidden="1" customHeight="1" x14ac:dyDescent="0.2">
      <c r="A302" s="1"/>
      <c r="B302" s="13" t="e">
        <f>F302</f>
        <v>#REF!</v>
      </c>
      <c r="C302" s="7"/>
      <c r="D302" s="7"/>
      <c r="E302" s="7"/>
      <c r="F302" s="12" t="e">
        <f>CONCATENATE(UPPER(LEFT(TRIM(CONCATENATE(IF(TRUNC(F299/1000000,0)=0,"",IF(TRUNC(F299/1000000,0)=1,"Один",F301))," ",H302," ",H300," ",H299," ",I300," ",I302," ",#REF!," ",K300," ",J300," ",J299," ",IF(ROUND((F299-TRUNC(F299/1,0))*100,0)&lt;=9,0,""),ROUND((F299-TRUNC(F299/1,0))*100,0),"коп.")),1)),RIGHT(TRIM(G302),LEN(TRIM(CONCATENATE(IF(TRUNC(F299/1000000,0)=0,"",IF(TRUNC(F299/1000000,0)=1,"Один",F301))," ",H302," ",H300," ",H299," ",I300," ",I302," ",#REF!," ",K300," ",J300," ",J299," ",IF(ROUND((F299-TRUNC(F299/1,0))*100,0)&lt;=9,0,""),ROUND((F299-TRUNC(F299/1,0))*100,0),"коп.")))-1))</f>
        <v>#REF!</v>
      </c>
      <c r="G302" s="11" t="e">
        <f>CONCATENATE(IF(TRUNC(F299/1000000,0)=0,"",IF(TRUNC(F299/1000000,0)=1,"Один",F301))," ",H302," ",H300," ",H299," ",I300," ",I302," ",#REF!," ",K300," ",J300," ",J299," ",IF(ROUND((F299-TRUNC(F299/1,0))*100,0)&lt;=9,0,""),ROUND((F299-TRUNC(F299/1,0))*100,0),"коп.")</f>
        <v>#REF!</v>
      </c>
      <c r="H302" s="10" t="e">
        <f>IF(TRUNC(F299/1000000,0)=0,"",IF(RIGHT(IF(TRUNC(F299/1000000,0)=0,"",IF(TRUNC(F299/1000000,0)=1,"Один",F301)),1)="н","мільйон",IF(RIGHT(F300,1)="а","мільйони",IF(RIGHT(F300,1)="и","мільйони","мільйонів"))))</f>
        <v>#REF!</v>
      </c>
      <c r="I302" s="10" t="e">
        <f>IF(TRUNC(F299/100000,0)-TRUNC(F299/1000000,0)*10+TRUNC(F299/10000,0)-TRUNC(F299/100000,0)*10+TRUNC(F299/1000,0)-TRUNC(F299/10000,0)*10=0,"",IF(RIGHT(I300,1)="а","тисяча",IF(RIGHT(I300,1)="і","тисячі",IF(RIGHT(I300,1)="и","тисячі","тисяч"))))</f>
        <v>#REF!</v>
      </c>
      <c r="J302" s="10" t="e">
        <f>IF(TRUNC(F299/1,0)-TRUNC(F299/10,0)*10=8,IF(TRUNC(F299/10,0)-TRUNC(F299/100,0)*10=1,"вісімнадцять","вісім"),IF(TRUNC(F299/1,0)-TRUNC(F299/10,0)*10=9,IF(TRUNC(F299/10,0)-TRUNC(F299/100,0)*10=1,"дев’ятнадцять","дев’ять"),""))</f>
        <v>#REF!</v>
      </c>
      <c r="K302" s="9"/>
    </row>
    <row r="303" spans="1:16" s="3" customFormat="1" ht="13.5" hidden="1" customHeight="1" x14ac:dyDescent="0.3">
      <c r="A303" s="1"/>
      <c r="B303" s="8"/>
      <c r="C303" s="7"/>
      <c r="D303" s="7"/>
      <c r="E303" s="7"/>
      <c r="F303" s="6"/>
      <c r="G303" s="5"/>
      <c r="H303" s="5"/>
      <c r="I303" s="5"/>
      <c r="J303" s="5"/>
      <c r="K303" s="5"/>
    </row>
    <row r="304" spans="1:16" s="3" customFormat="1" hidden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s="3" customFormat="1" hidden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s="3" customFormat="1" hidden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s="3" customFormat="1" hidden="1" x14ac:dyDescent="0.2">
      <c r="A307" s="1"/>
      <c r="B307" s="1" t="s">
        <v>2</v>
      </c>
      <c r="C307" s="1"/>
      <c r="D307" s="1"/>
      <c r="E307" s="1"/>
      <c r="F307" s="1"/>
      <c r="G307" s="1"/>
      <c r="H307" s="1"/>
      <c r="I307" s="1"/>
      <c r="J307" s="1"/>
      <c r="K307" s="1"/>
    </row>
    <row r="308" spans="1:11" s="3" customFormat="1" hidden="1" x14ac:dyDescent="0.2">
      <c r="A308" s="1"/>
      <c r="B308" s="1" t="s">
        <v>1</v>
      </c>
      <c r="C308" s="1"/>
      <c r="D308" s="1"/>
      <c r="E308" s="1"/>
      <c r="F308" s="1"/>
      <c r="G308" s="1"/>
      <c r="H308" s="1"/>
      <c r="I308" s="1"/>
      <c r="J308" s="1"/>
      <c r="K308" s="1"/>
    </row>
    <row r="309" spans="1:11" s="3" customFormat="1" hidden="1" x14ac:dyDescent="0.2">
      <c r="A309" s="4"/>
      <c r="B309" s="4" t="s">
        <v>0</v>
      </c>
      <c r="C309" s="4"/>
      <c r="D309" s="4"/>
      <c r="E309" s="4"/>
      <c r="F309" s="4"/>
      <c r="G309" s="4"/>
      <c r="H309" s="4"/>
      <c r="I309" s="4"/>
      <c r="J309" s="4"/>
      <c r="K309" s="1"/>
    </row>
    <row r="310" spans="1:11" hidden="1" x14ac:dyDescent="0.2"/>
  </sheetData>
  <mergeCells count="73">
    <mergeCell ref="A5:C5"/>
    <mergeCell ref="I8:K8"/>
    <mergeCell ref="I10:K10"/>
    <mergeCell ref="I11:K11"/>
    <mergeCell ref="I12:K12"/>
    <mergeCell ref="A13:K13"/>
    <mergeCell ref="I14:K14"/>
    <mergeCell ref="B15:C15"/>
    <mergeCell ref="I15:K15"/>
    <mergeCell ref="C17:D17"/>
    <mergeCell ref="H17:I17"/>
    <mergeCell ref="J17:K17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H19:I19"/>
    <mergeCell ref="J19:J20"/>
    <mergeCell ref="K19:K20"/>
    <mergeCell ref="C21:D21"/>
    <mergeCell ref="A24:D24"/>
    <mergeCell ref="A87:D87"/>
    <mergeCell ref="A89:D89"/>
    <mergeCell ref="A233:D233"/>
    <mergeCell ref="B238:K238"/>
    <mergeCell ref="C244:K244"/>
    <mergeCell ref="B251:D251"/>
    <mergeCell ref="H251:I251"/>
    <mergeCell ref="B252:D252"/>
    <mergeCell ref="H252:I252"/>
    <mergeCell ref="B268:D268"/>
    <mergeCell ref="H268:I268"/>
    <mergeCell ref="B269:D269"/>
    <mergeCell ref="H269:I269"/>
    <mergeCell ref="B253:D253"/>
    <mergeCell ref="H253:I253"/>
    <mergeCell ref="B254:D254"/>
    <mergeCell ref="H254:I254"/>
    <mergeCell ref="B255:D255"/>
    <mergeCell ref="H255:I255"/>
    <mergeCell ref="B256:D256"/>
    <mergeCell ref="H256:I256"/>
    <mergeCell ref="B257:D257"/>
    <mergeCell ref="H257:I257"/>
    <mergeCell ref="B258:D258"/>
    <mergeCell ref="H258:I258"/>
    <mergeCell ref="B270:D270"/>
    <mergeCell ref="H270:I270"/>
    <mergeCell ref="F283:J283"/>
    <mergeCell ref="F298:J298"/>
    <mergeCell ref="A273:B273"/>
    <mergeCell ref="C273:D273"/>
    <mergeCell ref="E273:G273"/>
    <mergeCell ref="H273:I273"/>
    <mergeCell ref="A279:K279"/>
    <mergeCell ref="A282:K282"/>
    <mergeCell ref="H259:I259"/>
    <mergeCell ref="B260:D260"/>
    <mergeCell ref="H260:I260"/>
    <mergeCell ref="B261:D261"/>
    <mergeCell ref="H261:I261"/>
    <mergeCell ref="B267:D267"/>
    <mergeCell ref="H267:I267"/>
    <mergeCell ref="B262:D262"/>
    <mergeCell ref="H262:I262"/>
    <mergeCell ref="B263:D263"/>
    <mergeCell ref="B264:D264"/>
    <mergeCell ref="H264:I264"/>
  </mergeCells>
  <pageMargins left="0.31496062992125984" right="0.31496062992125984" top="0.59055118110236227" bottom="0.39370078740157483" header="0" footer="0"/>
  <pageSetup paperSize="9" scale="79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Q272"/>
  <sheetViews>
    <sheetView view="pageBreakPreview" zoomScale="90" zoomScaleNormal="100" zoomScaleSheetLayoutView="90" workbookViewId="0">
      <selection activeCell="L223" sqref="L223"/>
    </sheetView>
  </sheetViews>
  <sheetFormatPr defaultColWidth="9.140625" defaultRowHeight="12.75" x14ac:dyDescent="0.2"/>
  <cols>
    <col min="1" max="1" width="15.85546875" style="1" customWidth="1"/>
    <col min="2" max="2" width="15.5703125" style="1" customWidth="1"/>
    <col min="3" max="3" width="0.5703125" style="1" hidden="1" customWidth="1"/>
    <col min="4" max="4" width="28.28515625" style="1" customWidth="1"/>
    <col min="5" max="5" width="6.7109375" style="92" customWidth="1"/>
    <col min="6" max="6" width="10.85546875" style="1" customWidth="1"/>
    <col min="7" max="7" width="11.7109375" style="1" customWidth="1"/>
    <col min="8" max="8" width="14.140625" style="1" customWidth="1"/>
    <col min="9" max="9" width="10.42578125" style="1" hidden="1" customWidth="1"/>
    <col min="10" max="10" width="3.140625" style="1" customWidth="1"/>
    <col min="11" max="11" width="9.7109375" style="1" customWidth="1"/>
    <col min="12" max="12" width="9.28515625" style="1" customWidth="1"/>
    <col min="13" max="14" width="9.140625" style="1"/>
    <col min="15" max="15" width="9.140625" style="1" customWidth="1"/>
    <col min="16" max="16384" width="9.140625" style="1"/>
  </cols>
  <sheetData>
    <row r="1" spans="1:12" ht="12" customHeight="1" x14ac:dyDescent="0.2">
      <c r="H1" s="354" t="s">
        <v>60</v>
      </c>
      <c r="I1" s="354"/>
      <c r="J1" s="354"/>
      <c r="K1" s="354"/>
      <c r="L1" s="354"/>
    </row>
    <row r="2" spans="1:12" ht="12" customHeight="1" x14ac:dyDescent="0.2">
      <c r="H2" s="354" t="s">
        <v>59</v>
      </c>
      <c r="I2" s="354"/>
      <c r="J2" s="354"/>
      <c r="K2" s="354"/>
      <c r="L2" s="354"/>
    </row>
    <row r="3" spans="1:12" ht="12" customHeight="1" x14ac:dyDescent="0.2">
      <c r="H3" s="354" t="s">
        <v>58</v>
      </c>
      <c r="I3" s="354"/>
      <c r="J3" s="354"/>
      <c r="K3" s="354"/>
      <c r="L3" s="354"/>
    </row>
    <row r="4" spans="1:12" ht="15" customHeight="1" x14ac:dyDescent="0.2">
      <c r="A4" s="112" t="s">
        <v>277</v>
      </c>
      <c r="B4" s="111"/>
      <c r="C4" s="111"/>
      <c r="K4" s="110"/>
    </row>
    <row r="5" spans="1:12" ht="13.15" customHeight="1" x14ac:dyDescent="0.2">
      <c r="A5" s="289" t="s">
        <v>57</v>
      </c>
      <c r="B5" s="289"/>
      <c r="C5" s="289"/>
      <c r="K5" s="110"/>
    </row>
    <row r="6" spans="1:12" ht="7.15" hidden="1" customHeight="1" x14ac:dyDescent="0.2">
      <c r="K6" s="110"/>
    </row>
    <row r="7" spans="1:12" ht="18" customHeight="1" x14ac:dyDescent="0.3">
      <c r="A7" s="109" t="s">
        <v>56</v>
      </c>
      <c r="B7" s="107"/>
      <c r="D7" s="108">
        <v>26519001</v>
      </c>
      <c r="E7" s="183"/>
      <c r="F7" s="107"/>
      <c r="G7" s="107"/>
      <c r="H7" s="356" t="s">
        <v>55</v>
      </c>
      <c r="I7" s="356"/>
      <c r="J7" s="356"/>
      <c r="K7" s="356"/>
      <c r="L7" s="356"/>
    </row>
    <row r="8" spans="1:12" ht="14.45" customHeight="1" x14ac:dyDescent="0.2">
      <c r="A8" s="101"/>
      <c r="B8" s="101"/>
      <c r="C8" s="101"/>
      <c r="D8" s="101"/>
      <c r="E8" s="182"/>
      <c r="F8" s="101"/>
      <c r="G8" s="101"/>
      <c r="H8" s="355" t="s">
        <v>54</v>
      </c>
      <c r="I8" s="355"/>
      <c r="J8" s="355"/>
      <c r="K8" s="355"/>
      <c r="L8" s="355"/>
    </row>
    <row r="9" spans="1:12" ht="15.75" x14ac:dyDescent="0.25">
      <c r="A9" s="104"/>
      <c r="B9" s="104"/>
      <c r="C9" s="104"/>
      <c r="D9" s="104"/>
      <c r="E9" s="181"/>
      <c r="F9" s="104"/>
      <c r="G9" s="104"/>
      <c r="H9" s="289" t="s">
        <v>53</v>
      </c>
      <c r="I9" s="289"/>
      <c r="J9" s="289"/>
      <c r="K9" s="289"/>
      <c r="L9" s="289"/>
    </row>
    <row r="10" spans="1:12" ht="14.45" customHeight="1" x14ac:dyDescent="0.2">
      <c r="H10" s="352" t="s">
        <v>52</v>
      </c>
      <c r="I10" s="352"/>
      <c r="J10" s="352"/>
      <c r="K10" s="352"/>
      <c r="L10" s="352"/>
    </row>
    <row r="11" spans="1:12" ht="15.6" customHeight="1" x14ac:dyDescent="0.2">
      <c r="A11" s="48"/>
      <c r="B11" s="48"/>
      <c r="C11" s="48"/>
      <c r="D11" s="48"/>
      <c r="E11" s="180"/>
      <c r="F11" s="48"/>
      <c r="G11" s="48"/>
      <c r="H11" s="313" t="s">
        <v>10</v>
      </c>
      <c r="I11" s="313"/>
      <c r="J11" s="313"/>
      <c r="K11" s="313"/>
      <c r="L11" s="313"/>
    </row>
    <row r="12" spans="1:12" ht="15.6" customHeight="1" x14ac:dyDescent="0.2">
      <c r="A12" s="48"/>
      <c r="B12" s="48"/>
      <c r="C12" s="48"/>
      <c r="D12" s="48"/>
      <c r="E12" s="180"/>
      <c r="F12" s="48"/>
      <c r="G12" s="48"/>
      <c r="H12" s="341" t="s">
        <v>182</v>
      </c>
      <c r="I12" s="341"/>
      <c r="J12" s="341"/>
      <c r="K12" s="341"/>
      <c r="L12" s="341"/>
    </row>
    <row r="13" spans="1:12" s="98" customFormat="1" ht="42" customHeight="1" x14ac:dyDescent="0.3">
      <c r="A13" s="353" t="s">
        <v>286</v>
      </c>
      <c r="B13" s="353"/>
      <c r="C13" s="353"/>
      <c r="D13" s="353"/>
      <c r="E13" s="353"/>
      <c r="F13" s="353"/>
      <c r="G13" s="353"/>
      <c r="H13" s="353"/>
      <c r="I13" s="353"/>
      <c r="J13" s="353"/>
      <c r="K13" s="353"/>
      <c r="L13" s="353"/>
    </row>
    <row r="14" spans="1:12" s="98" customFormat="1" ht="28.9" customHeight="1" x14ac:dyDescent="0.25">
      <c r="A14" s="179"/>
      <c r="B14" s="179"/>
      <c r="C14" s="179"/>
      <c r="D14" s="179"/>
      <c r="E14" s="8"/>
      <c r="F14" s="210"/>
      <c r="G14" s="210"/>
      <c r="H14" s="351" t="s">
        <v>183</v>
      </c>
      <c r="I14" s="351"/>
      <c r="J14" s="351"/>
      <c r="K14" s="351"/>
      <c r="L14" s="351"/>
    </row>
    <row r="15" spans="1:12" s="98" customFormat="1" ht="15.75" x14ac:dyDescent="0.2">
      <c r="A15" s="99"/>
      <c r="B15" s="320"/>
      <c r="C15" s="320"/>
      <c r="D15" s="99"/>
      <c r="E15" s="211"/>
      <c r="F15" s="212"/>
      <c r="G15" s="212"/>
      <c r="H15" s="345" t="s">
        <v>51</v>
      </c>
      <c r="I15" s="345"/>
      <c r="J15" s="345"/>
      <c r="K15" s="345"/>
      <c r="L15" s="345"/>
    </row>
    <row r="16" spans="1:12" ht="3.6" customHeight="1" x14ac:dyDescent="0.2"/>
    <row r="17" spans="1:17" ht="18.600000000000001" customHeight="1" x14ac:dyDescent="0.2">
      <c r="A17" s="96"/>
      <c r="B17" s="96"/>
      <c r="C17" s="309"/>
      <c r="D17" s="309"/>
      <c r="E17" s="93"/>
      <c r="F17" s="96"/>
      <c r="G17" s="322" t="s">
        <v>50</v>
      </c>
      <c r="H17" s="323"/>
      <c r="I17" s="322"/>
      <c r="J17" s="323"/>
      <c r="K17" s="322" t="s">
        <v>49</v>
      </c>
      <c r="L17" s="323"/>
      <c r="M17" s="96"/>
    </row>
    <row r="18" spans="1:17" ht="18" customHeight="1" x14ac:dyDescent="0.2">
      <c r="A18" s="96"/>
      <c r="B18" s="96"/>
      <c r="C18" s="309"/>
      <c r="D18" s="309"/>
      <c r="E18" s="93"/>
      <c r="F18" s="96"/>
      <c r="G18" s="310">
        <v>3</v>
      </c>
      <c r="H18" s="337"/>
      <c r="I18" s="310"/>
      <c r="J18" s="337"/>
      <c r="K18" s="310"/>
      <c r="L18" s="337"/>
      <c r="M18" s="96"/>
    </row>
    <row r="19" spans="1:17" ht="22.9" customHeight="1" x14ac:dyDescent="0.2">
      <c r="A19" s="303" t="s">
        <v>175</v>
      </c>
      <c r="B19" s="303" t="s">
        <v>176</v>
      </c>
      <c r="C19" s="303" t="s">
        <v>131</v>
      </c>
      <c r="D19" s="303"/>
      <c r="E19" s="303" t="s">
        <v>130</v>
      </c>
      <c r="F19" s="303" t="s">
        <v>47</v>
      </c>
      <c r="G19" s="303" t="s">
        <v>129</v>
      </c>
      <c r="H19" s="303" t="s">
        <v>45</v>
      </c>
      <c r="I19" s="338"/>
      <c r="J19" s="323"/>
      <c r="K19" s="303" t="s">
        <v>43</v>
      </c>
      <c r="L19" s="303" t="s">
        <v>174</v>
      </c>
      <c r="M19" s="52"/>
    </row>
    <row r="20" spans="1:17" s="92" customFormat="1" ht="45.6" customHeight="1" x14ac:dyDescent="0.2">
      <c r="A20" s="304"/>
      <c r="B20" s="304"/>
      <c r="C20" s="304"/>
      <c r="D20" s="304"/>
      <c r="E20" s="304"/>
      <c r="F20" s="304"/>
      <c r="G20" s="304"/>
      <c r="H20" s="304"/>
      <c r="I20" s="95"/>
      <c r="J20" s="94"/>
      <c r="K20" s="304"/>
      <c r="L20" s="304"/>
      <c r="M20" s="93"/>
    </row>
    <row r="21" spans="1:17" s="86" customFormat="1" ht="11.25" x14ac:dyDescent="0.2">
      <c r="A21" s="91">
        <v>1</v>
      </c>
      <c r="B21" s="91">
        <v>2</v>
      </c>
      <c r="C21" s="292">
        <v>3</v>
      </c>
      <c r="D21" s="293"/>
      <c r="E21" s="178"/>
      <c r="F21" s="91">
        <v>4</v>
      </c>
      <c r="G21" s="91">
        <v>5</v>
      </c>
      <c r="H21" s="91">
        <v>6</v>
      </c>
      <c r="I21" s="90">
        <v>7</v>
      </c>
      <c r="J21" s="90">
        <v>8</v>
      </c>
      <c r="K21" s="89">
        <v>9</v>
      </c>
      <c r="L21" s="89">
        <v>10</v>
      </c>
      <c r="M21" s="87"/>
    </row>
    <row r="22" spans="1:17" s="84" customFormat="1" ht="30" x14ac:dyDescent="0.2">
      <c r="A22" s="184" t="s">
        <v>134</v>
      </c>
      <c r="B22" s="184" t="s">
        <v>276</v>
      </c>
      <c r="C22" s="127"/>
      <c r="D22" s="200" t="s">
        <v>284</v>
      </c>
      <c r="E22" s="174" t="s">
        <v>135</v>
      </c>
      <c r="F22" s="201">
        <v>4</v>
      </c>
      <c r="G22" s="54">
        <v>5770</v>
      </c>
      <c r="H22" s="60">
        <v>23080</v>
      </c>
      <c r="I22" s="60"/>
      <c r="J22" s="60"/>
      <c r="K22" s="59"/>
      <c r="L22" s="53"/>
      <c r="M22" s="85"/>
    </row>
    <row r="23" spans="1:17" s="358" customFormat="1" ht="30" x14ac:dyDescent="0.2">
      <c r="A23" s="184" t="s">
        <v>134</v>
      </c>
      <c r="B23" s="184" t="s">
        <v>276</v>
      </c>
      <c r="C23" s="127"/>
      <c r="D23" s="200" t="s">
        <v>285</v>
      </c>
      <c r="E23" s="174" t="s">
        <v>135</v>
      </c>
      <c r="F23" s="201">
        <v>0.94399999999999995</v>
      </c>
      <c r="G23" s="54">
        <v>6070</v>
      </c>
      <c r="H23" s="60">
        <v>5730.08</v>
      </c>
      <c r="I23" s="60"/>
      <c r="J23" s="60"/>
      <c r="K23" s="59"/>
      <c r="L23" s="53"/>
      <c r="M23" s="357"/>
    </row>
    <row r="24" spans="1:17" s="358" customFormat="1" ht="15" x14ac:dyDescent="0.2">
      <c r="A24" s="359"/>
      <c r="B24" s="360"/>
      <c r="C24" s="361"/>
      <c r="D24" s="362"/>
      <c r="E24" s="363"/>
      <c r="F24" s="366">
        <v>4.944</v>
      </c>
      <c r="G24" s="67"/>
      <c r="H24" s="367">
        <v>28810.080000000002</v>
      </c>
      <c r="I24" s="364"/>
      <c r="J24" s="364"/>
      <c r="K24" s="365"/>
      <c r="L24" s="66"/>
      <c r="M24" s="357"/>
    </row>
    <row r="25" spans="1:17" ht="28.5" customHeight="1" x14ac:dyDescent="0.2">
      <c r="A25" s="184" t="s">
        <v>134</v>
      </c>
      <c r="B25" s="184" t="s">
        <v>276</v>
      </c>
      <c r="C25" s="70"/>
      <c r="D25" s="76" t="s">
        <v>136</v>
      </c>
      <c r="E25" s="174" t="s">
        <v>139</v>
      </c>
      <c r="F25" s="55">
        <v>1</v>
      </c>
      <c r="G25" s="54">
        <v>180</v>
      </c>
      <c r="H25" s="60">
        <v>180</v>
      </c>
      <c r="I25" s="60"/>
      <c r="J25" s="60"/>
      <c r="K25" s="59"/>
      <c r="L25" s="53"/>
      <c r="M25" s="58"/>
      <c r="N25" s="19"/>
      <c r="O25" s="19"/>
      <c r="P25" s="19"/>
      <c r="Q25" s="19"/>
    </row>
    <row r="26" spans="1:17" ht="29.25" customHeight="1" x14ac:dyDescent="0.2">
      <c r="A26" s="184" t="s">
        <v>134</v>
      </c>
      <c r="B26" s="184" t="s">
        <v>276</v>
      </c>
      <c r="C26" s="70"/>
      <c r="D26" s="76" t="s">
        <v>137</v>
      </c>
      <c r="E26" s="174" t="s">
        <v>139</v>
      </c>
      <c r="F26" s="55">
        <v>1</v>
      </c>
      <c r="G26" s="54">
        <v>3610</v>
      </c>
      <c r="H26" s="60">
        <v>3610</v>
      </c>
      <c r="I26" s="62"/>
      <c r="J26" s="60"/>
      <c r="K26" s="61"/>
      <c r="L26" s="53"/>
      <c r="M26" s="58"/>
      <c r="N26" s="19"/>
      <c r="O26" s="19"/>
      <c r="P26" s="19"/>
      <c r="Q26" s="19"/>
    </row>
    <row r="27" spans="1:17" ht="27" customHeight="1" x14ac:dyDescent="0.2">
      <c r="A27" s="184" t="s">
        <v>134</v>
      </c>
      <c r="B27" s="184" t="s">
        <v>276</v>
      </c>
      <c r="C27" s="70"/>
      <c r="D27" s="76" t="s">
        <v>138</v>
      </c>
      <c r="E27" s="174" t="s">
        <v>139</v>
      </c>
      <c r="F27" s="55">
        <v>2</v>
      </c>
      <c r="G27" s="54">
        <v>795</v>
      </c>
      <c r="H27" s="54">
        <v>1590</v>
      </c>
      <c r="I27" s="54"/>
      <c r="J27" s="54"/>
      <c r="K27" s="63"/>
      <c r="L27" s="53"/>
      <c r="M27" s="58"/>
      <c r="N27" s="19"/>
      <c r="O27" s="19"/>
      <c r="P27" s="19"/>
      <c r="Q27" s="19"/>
    </row>
    <row r="28" spans="1:17" ht="30" x14ac:dyDescent="0.2">
      <c r="A28" s="184" t="s">
        <v>134</v>
      </c>
      <c r="B28" s="184" t="s">
        <v>276</v>
      </c>
      <c r="C28" s="70"/>
      <c r="D28" s="76" t="s">
        <v>140</v>
      </c>
      <c r="E28" s="174" t="s">
        <v>139</v>
      </c>
      <c r="F28" s="55">
        <v>2</v>
      </c>
      <c r="G28" s="54">
        <v>75</v>
      </c>
      <c r="H28" s="54">
        <v>150</v>
      </c>
      <c r="I28" s="54"/>
      <c r="J28" s="54"/>
      <c r="K28" s="63"/>
      <c r="L28" s="53"/>
      <c r="M28" s="58"/>
      <c r="N28" s="19"/>
      <c r="O28" s="19"/>
      <c r="P28" s="19"/>
      <c r="Q28" s="19"/>
    </row>
    <row r="29" spans="1:17" ht="30" x14ac:dyDescent="0.2">
      <c r="A29" s="184" t="s">
        <v>134</v>
      </c>
      <c r="B29" s="184" t="s">
        <v>276</v>
      </c>
      <c r="C29" s="70"/>
      <c r="D29" s="76" t="s">
        <v>141</v>
      </c>
      <c r="E29" s="174" t="s">
        <v>139</v>
      </c>
      <c r="F29" s="55">
        <v>1</v>
      </c>
      <c r="G29" s="54">
        <v>60</v>
      </c>
      <c r="H29" s="54">
        <v>60</v>
      </c>
      <c r="I29" s="54"/>
      <c r="J29" s="54"/>
      <c r="K29" s="53"/>
      <c r="L29" s="53"/>
      <c r="M29" s="52"/>
    </row>
    <row r="30" spans="1:17" ht="30" x14ac:dyDescent="0.2">
      <c r="A30" s="184" t="s">
        <v>134</v>
      </c>
      <c r="B30" s="184" t="s">
        <v>276</v>
      </c>
      <c r="C30" s="70"/>
      <c r="D30" s="76" t="s">
        <v>142</v>
      </c>
      <c r="E30" s="174" t="s">
        <v>139</v>
      </c>
      <c r="F30" s="55">
        <v>3</v>
      </c>
      <c r="G30" s="54">
        <v>57.67</v>
      </c>
      <c r="H30" s="54">
        <v>173</v>
      </c>
      <c r="I30" s="54"/>
      <c r="J30" s="54"/>
      <c r="K30" s="53"/>
      <c r="L30" s="53"/>
      <c r="M30" s="52"/>
    </row>
    <row r="31" spans="1:17" ht="30" x14ac:dyDescent="0.2">
      <c r="A31" s="184" t="s">
        <v>134</v>
      </c>
      <c r="B31" s="184" t="s">
        <v>276</v>
      </c>
      <c r="C31" s="70"/>
      <c r="D31" s="76" t="s">
        <v>143</v>
      </c>
      <c r="E31" s="174" t="s">
        <v>139</v>
      </c>
      <c r="F31" s="55">
        <v>3</v>
      </c>
      <c r="G31" s="54">
        <v>16.5</v>
      </c>
      <c r="H31" s="54">
        <v>49.5</v>
      </c>
      <c r="I31" s="54"/>
      <c r="J31" s="54"/>
      <c r="K31" s="53"/>
      <c r="L31" s="53"/>
      <c r="M31" s="52"/>
    </row>
    <row r="32" spans="1:17" ht="30" x14ac:dyDescent="0.2">
      <c r="A32" s="184" t="s">
        <v>134</v>
      </c>
      <c r="B32" s="184" t="s">
        <v>276</v>
      </c>
      <c r="C32" s="70"/>
      <c r="D32" s="76" t="s">
        <v>144</v>
      </c>
      <c r="E32" s="174" t="s">
        <v>139</v>
      </c>
      <c r="F32" s="55">
        <v>1</v>
      </c>
      <c r="G32" s="54">
        <v>37.4</v>
      </c>
      <c r="H32" s="54">
        <v>37.4</v>
      </c>
      <c r="I32" s="54"/>
      <c r="J32" s="54"/>
      <c r="K32" s="53"/>
      <c r="L32" s="53"/>
      <c r="M32" s="52"/>
    </row>
    <row r="33" spans="1:17" ht="30" x14ac:dyDescent="0.2">
      <c r="A33" s="184" t="s">
        <v>134</v>
      </c>
      <c r="B33" s="184" t="s">
        <v>276</v>
      </c>
      <c r="C33" s="70"/>
      <c r="D33" s="76" t="s">
        <v>145</v>
      </c>
      <c r="E33" s="174" t="s">
        <v>139</v>
      </c>
      <c r="F33" s="55">
        <v>1</v>
      </c>
      <c r="G33" s="54">
        <v>213.47</v>
      </c>
      <c r="H33" s="54">
        <v>213.47</v>
      </c>
      <c r="I33" s="54"/>
      <c r="J33" s="54"/>
      <c r="K33" s="53"/>
      <c r="L33" s="53"/>
      <c r="M33" s="52"/>
    </row>
    <row r="34" spans="1:17" ht="30" x14ac:dyDescent="0.2">
      <c r="A34" s="184" t="s">
        <v>134</v>
      </c>
      <c r="B34" s="184" t="s">
        <v>276</v>
      </c>
      <c r="C34" s="70"/>
      <c r="D34" s="76" t="s">
        <v>146</v>
      </c>
      <c r="E34" s="174" t="s">
        <v>139</v>
      </c>
      <c r="F34" s="55">
        <v>1</v>
      </c>
      <c r="G34" s="54">
        <v>180</v>
      </c>
      <c r="H34" s="54">
        <v>180</v>
      </c>
      <c r="I34" s="54"/>
      <c r="J34" s="54"/>
      <c r="K34" s="53"/>
      <c r="L34" s="53"/>
      <c r="M34" s="52"/>
    </row>
    <row r="35" spans="1:17" ht="30" x14ac:dyDescent="0.2">
      <c r="A35" s="184" t="s">
        <v>134</v>
      </c>
      <c r="B35" s="184" t="s">
        <v>276</v>
      </c>
      <c r="C35" s="70"/>
      <c r="D35" s="76" t="s">
        <v>147</v>
      </c>
      <c r="E35" s="174" t="s">
        <v>139</v>
      </c>
      <c r="F35" s="55">
        <v>1</v>
      </c>
      <c r="G35" s="54">
        <v>360</v>
      </c>
      <c r="H35" s="54">
        <v>360</v>
      </c>
      <c r="I35" s="54"/>
      <c r="J35" s="54"/>
      <c r="K35" s="53"/>
      <c r="L35" s="53"/>
      <c r="M35" s="52"/>
    </row>
    <row r="36" spans="1:17" ht="30" x14ac:dyDescent="0.2">
      <c r="A36" s="184" t="s">
        <v>134</v>
      </c>
      <c r="B36" s="184" t="s">
        <v>276</v>
      </c>
      <c r="C36" s="70"/>
      <c r="D36" s="76" t="s">
        <v>148</v>
      </c>
      <c r="E36" s="174" t="s">
        <v>139</v>
      </c>
      <c r="F36" s="55">
        <v>1</v>
      </c>
      <c r="G36" s="54">
        <v>62</v>
      </c>
      <c r="H36" s="54">
        <v>62</v>
      </c>
      <c r="I36" s="54"/>
      <c r="J36" s="54"/>
      <c r="K36" s="53"/>
      <c r="L36" s="53"/>
      <c r="M36" s="52"/>
    </row>
    <row r="37" spans="1:17" ht="30" x14ac:dyDescent="0.2">
      <c r="A37" s="184" t="s">
        <v>134</v>
      </c>
      <c r="B37" s="184" t="s">
        <v>276</v>
      </c>
      <c r="C37" s="70"/>
      <c r="D37" s="76" t="s">
        <v>149</v>
      </c>
      <c r="E37" s="174" t="s">
        <v>139</v>
      </c>
      <c r="F37" s="55">
        <v>1</v>
      </c>
      <c r="G37" s="54">
        <v>3</v>
      </c>
      <c r="H37" s="62">
        <v>3</v>
      </c>
      <c r="I37" s="62"/>
      <c r="J37" s="62"/>
      <c r="K37" s="61"/>
      <c r="L37" s="53"/>
      <c r="M37" s="58"/>
      <c r="N37" s="19"/>
      <c r="O37" s="19"/>
      <c r="P37" s="19"/>
      <c r="Q37" s="19"/>
    </row>
    <row r="38" spans="1:17" ht="30" x14ac:dyDescent="0.2">
      <c r="A38" s="184" t="s">
        <v>134</v>
      </c>
      <c r="B38" s="184" t="s">
        <v>276</v>
      </c>
      <c r="C38" s="70"/>
      <c r="D38" s="76" t="s">
        <v>150</v>
      </c>
      <c r="E38" s="174" t="s">
        <v>139</v>
      </c>
      <c r="F38" s="55">
        <v>2</v>
      </c>
      <c r="G38" s="54">
        <v>36</v>
      </c>
      <c r="H38" s="60">
        <v>72</v>
      </c>
      <c r="I38" s="60"/>
      <c r="J38" s="60"/>
      <c r="K38" s="59"/>
      <c r="L38" s="53"/>
      <c r="M38" s="58"/>
      <c r="N38" s="19"/>
      <c r="O38" s="19"/>
      <c r="P38" s="19"/>
      <c r="Q38" s="19"/>
    </row>
    <row r="39" spans="1:17" ht="28.5" customHeight="1" x14ac:dyDescent="0.2">
      <c r="A39" s="184" t="s">
        <v>134</v>
      </c>
      <c r="B39" s="184" t="s">
        <v>276</v>
      </c>
      <c r="C39" s="70"/>
      <c r="D39" s="76" t="s">
        <v>151</v>
      </c>
      <c r="E39" s="174" t="s">
        <v>139</v>
      </c>
      <c r="F39" s="55">
        <v>2</v>
      </c>
      <c r="G39" s="54">
        <v>66</v>
      </c>
      <c r="H39" s="54">
        <v>132</v>
      </c>
      <c r="I39" s="54"/>
      <c r="J39" s="54"/>
      <c r="K39" s="53"/>
      <c r="L39" s="53"/>
      <c r="M39" s="52"/>
    </row>
    <row r="40" spans="1:17" ht="30" x14ac:dyDescent="0.2">
      <c r="A40" s="184" t="s">
        <v>134</v>
      </c>
      <c r="B40" s="184" t="s">
        <v>276</v>
      </c>
      <c r="C40" s="70"/>
      <c r="D40" s="76" t="s">
        <v>152</v>
      </c>
      <c r="E40" s="174" t="s">
        <v>139</v>
      </c>
      <c r="F40" s="55">
        <v>1</v>
      </c>
      <c r="G40" s="54">
        <v>2</v>
      </c>
      <c r="H40" s="54">
        <v>2</v>
      </c>
      <c r="I40" s="54"/>
      <c r="J40" s="54"/>
      <c r="K40" s="53"/>
      <c r="L40" s="53"/>
      <c r="M40" s="52"/>
    </row>
    <row r="41" spans="1:17" ht="30.75" customHeight="1" x14ac:dyDescent="0.2">
      <c r="A41" s="184" t="s">
        <v>134</v>
      </c>
      <c r="B41" s="184" t="s">
        <v>276</v>
      </c>
      <c r="C41" s="70"/>
      <c r="D41" s="76" t="s">
        <v>153</v>
      </c>
      <c r="E41" s="174" t="s">
        <v>139</v>
      </c>
      <c r="F41" s="55">
        <v>2</v>
      </c>
      <c r="G41" s="54">
        <v>16</v>
      </c>
      <c r="H41" s="54">
        <v>32</v>
      </c>
      <c r="I41" s="54"/>
      <c r="J41" s="54"/>
      <c r="K41" s="53"/>
      <c r="L41" s="53"/>
      <c r="M41" s="52"/>
    </row>
    <row r="42" spans="1:17" ht="30" x14ac:dyDescent="0.2">
      <c r="A42" s="184" t="s">
        <v>134</v>
      </c>
      <c r="B42" s="184" t="s">
        <v>276</v>
      </c>
      <c r="C42" s="70"/>
      <c r="D42" s="76" t="s">
        <v>154</v>
      </c>
      <c r="E42" s="174" t="s">
        <v>139</v>
      </c>
      <c r="F42" s="55">
        <v>1</v>
      </c>
      <c r="G42" s="54">
        <v>3</v>
      </c>
      <c r="H42" s="54">
        <v>3</v>
      </c>
      <c r="I42" s="54"/>
      <c r="J42" s="54"/>
      <c r="K42" s="53"/>
      <c r="L42" s="53"/>
      <c r="M42" s="52"/>
    </row>
    <row r="43" spans="1:17" ht="30" x14ac:dyDescent="0.2">
      <c r="A43" s="184" t="s">
        <v>134</v>
      </c>
      <c r="B43" s="184" t="s">
        <v>276</v>
      </c>
      <c r="C43" s="70"/>
      <c r="D43" s="76" t="s">
        <v>155</v>
      </c>
      <c r="E43" s="174" t="s">
        <v>139</v>
      </c>
      <c r="F43" s="55">
        <v>1</v>
      </c>
      <c r="G43" s="54">
        <v>849</v>
      </c>
      <c r="H43" s="54">
        <v>849</v>
      </c>
      <c r="I43" s="54"/>
      <c r="J43" s="54"/>
      <c r="K43" s="53"/>
      <c r="L43" s="53"/>
      <c r="M43" s="52"/>
    </row>
    <row r="44" spans="1:17" ht="30" hidden="1" x14ac:dyDescent="0.2">
      <c r="A44" s="116" t="s">
        <v>133</v>
      </c>
      <c r="B44" s="184" t="s">
        <v>134</v>
      </c>
      <c r="C44" s="77"/>
      <c r="D44" s="76"/>
      <c r="E44" s="174" t="s">
        <v>139</v>
      </c>
      <c r="F44" s="55"/>
      <c r="G44" s="54"/>
      <c r="H44" s="54"/>
      <c r="I44" s="54"/>
      <c r="J44" s="54"/>
      <c r="K44" s="53"/>
      <c r="L44" s="53"/>
      <c r="M44" s="52"/>
    </row>
    <row r="45" spans="1:17" ht="30" hidden="1" x14ac:dyDescent="0.2">
      <c r="A45" s="116" t="s">
        <v>133</v>
      </c>
      <c r="B45" s="184" t="s">
        <v>134</v>
      </c>
      <c r="C45" s="70"/>
      <c r="D45" s="76"/>
      <c r="E45" s="174" t="s">
        <v>139</v>
      </c>
      <c r="F45" s="55"/>
      <c r="G45" s="54"/>
      <c r="H45" s="54"/>
      <c r="I45" s="54"/>
      <c r="J45" s="54"/>
      <c r="K45" s="53"/>
      <c r="L45" s="53"/>
      <c r="M45" s="52"/>
    </row>
    <row r="46" spans="1:17" ht="30" hidden="1" x14ac:dyDescent="0.2">
      <c r="A46" s="116" t="s">
        <v>133</v>
      </c>
      <c r="B46" s="184" t="s">
        <v>134</v>
      </c>
      <c r="C46" s="70"/>
      <c r="D46" s="76"/>
      <c r="E46" s="174" t="s">
        <v>139</v>
      </c>
      <c r="F46" s="55"/>
      <c r="G46" s="54"/>
      <c r="H46" s="54"/>
      <c r="I46" s="54"/>
      <c r="J46" s="54"/>
      <c r="K46" s="53"/>
      <c r="L46" s="53"/>
      <c r="M46" s="52"/>
    </row>
    <row r="47" spans="1:17" ht="30" hidden="1" x14ac:dyDescent="0.2">
      <c r="A47" s="116" t="s">
        <v>133</v>
      </c>
      <c r="B47" s="184" t="s">
        <v>134</v>
      </c>
      <c r="C47" s="70"/>
      <c r="D47" s="78"/>
      <c r="E47" s="174"/>
      <c r="F47" s="55"/>
      <c r="G47" s="54"/>
      <c r="H47" s="54"/>
      <c r="I47" s="54"/>
      <c r="J47" s="54"/>
      <c r="K47" s="53"/>
      <c r="L47" s="53"/>
      <c r="M47" s="52"/>
    </row>
    <row r="48" spans="1:17" ht="30" hidden="1" x14ac:dyDescent="0.2">
      <c r="A48" s="116" t="s">
        <v>133</v>
      </c>
      <c r="B48" s="184" t="s">
        <v>134</v>
      </c>
      <c r="C48" s="70"/>
      <c r="D48" s="78"/>
      <c r="E48" s="174"/>
      <c r="F48" s="55"/>
      <c r="G48" s="54"/>
      <c r="H48" s="54"/>
      <c r="I48" s="54"/>
      <c r="J48" s="54"/>
      <c r="K48" s="53"/>
      <c r="L48" s="53"/>
      <c r="M48" s="52"/>
    </row>
    <row r="49" spans="1:13" ht="30" hidden="1" x14ac:dyDescent="0.2">
      <c r="A49" s="116" t="s">
        <v>133</v>
      </c>
      <c r="B49" s="184" t="s">
        <v>134</v>
      </c>
      <c r="C49" s="70"/>
      <c r="D49" s="78"/>
      <c r="E49" s="174"/>
      <c r="F49" s="55"/>
      <c r="G49" s="54"/>
      <c r="H49" s="54"/>
      <c r="I49" s="54"/>
      <c r="J49" s="54"/>
      <c r="K49" s="53"/>
      <c r="L49" s="53"/>
      <c r="M49" s="52"/>
    </row>
    <row r="50" spans="1:13" ht="30" hidden="1" x14ac:dyDescent="0.25">
      <c r="A50" s="116" t="s">
        <v>133</v>
      </c>
      <c r="B50" s="184" t="s">
        <v>134</v>
      </c>
      <c r="C50" s="70"/>
      <c r="D50" s="117"/>
      <c r="E50" s="174"/>
      <c r="F50" s="55"/>
      <c r="G50" s="54"/>
      <c r="H50" s="54"/>
      <c r="I50" s="54"/>
      <c r="J50" s="54"/>
      <c r="K50" s="53"/>
      <c r="L50" s="53"/>
      <c r="M50" s="52"/>
    </row>
    <row r="51" spans="1:13" ht="15" hidden="1" customHeight="1" x14ac:dyDescent="0.25">
      <c r="A51" s="116" t="s">
        <v>133</v>
      </c>
      <c r="B51" s="184" t="s">
        <v>134</v>
      </c>
      <c r="C51" s="177"/>
      <c r="D51" s="78"/>
      <c r="E51" s="174"/>
      <c r="F51" s="55"/>
      <c r="G51" s="54"/>
      <c r="H51" s="54"/>
      <c r="I51" s="54"/>
      <c r="J51" s="54"/>
      <c r="K51" s="53"/>
      <c r="L51" s="53"/>
      <c r="M51" s="52"/>
    </row>
    <row r="52" spans="1:13" ht="30" hidden="1" x14ac:dyDescent="0.25">
      <c r="A52" s="116" t="s">
        <v>133</v>
      </c>
      <c r="B52" s="184" t="s">
        <v>134</v>
      </c>
      <c r="C52" s="177"/>
      <c r="D52" s="176"/>
      <c r="E52" s="174"/>
      <c r="F52" s="55"/>
      <c r="G52" s="54"/>
      <c r="H52" s="54"/>
      <c r="I52" s="54"/>
      <c r="J52" s="54"/>
      <c r="K52" s="53"/>
      <c r="L52" s="53"/>
      <c r="M52" s="52"/>
    </row>
    <row r="53" spans="1:13" ht="30" hidden="1" x14ac:dyDescent="0.25">
      <c r="A53" s="116" t="s">
        <v>133</v>
      </c>
      <c r="B53" s="184" t="s">
        <v>134</v>
      </c>
      <c r="C53" s="53"/>
      <c r="D53" s="176"/>
      <c r="E53" s="174"/>
      <c r="F53" s="55"/>
      <c r="G53" s="54"/>
      <c r="H53" s="54"/>
      <c r="I53" s="54"/>
      <c r="J53" s="54"/>
      <c r="K53" s="53"/>
      <c r="L53" s="53"/>
      <c r="M53" s="52"/>
    </row>
    <row r="54" spans="1:13" ht="30" hidden="1" x14ac:dyDescent="0.25">
      <c r="A54" s="116" t="s">
        <v>133</v>
      </c>
      <c r="B54" s="184" t="s">
        <v>134</v>
      </c>
      <c r="C54" s="53"/>
      <c r="D54" s="176"/>
      <c r="E54" s="174"/>
      <c r="F54" s="55"/>
      <c r="G54" s="54"/>
      <c r="H54" s="54"/>
      <c r="I54" s="54"/>
      <c r="J54" s="54"/>
      <c r="K54" s="53"/>
      <c r="L54" s="53"/>
      <c r="M54" s="52"/>
    </row>
    <row r="55" spans="1:13" ht="30" hidden="1" x14ac:dyDescent="0.2">
      <c r="A55" s="116" t="s">
        <v>133</v>
      </c>
      <c r="B55" s="184" t="s">
        <v>134</v>
      </c>
      <c r="C55" s="53"/>
      <c r="D55" s="78"/>
      <c r="E55" s="174"/>
      <c r="F55" s="55"/>
      <c r="G55" s="54"/>
      <c r="H55" s="54"/>
      <c r="I55" s="54"/>
      <c r="J55" s="54"/>
      <c r="K55" s="53"/>
      <c r="L55" s="53"/>
      <c r="M55" s="52"/>
    </row>
    <row r="56" spans="1:13" ht="30" hidden="1" x14ac:dyDescent="0.2">
      <c r="A56" s="116" t="s">
        <v>133</v>
      </c>
      <c r="B56" s="184" t="s">
        <v>134</v>
      </c>
      <c r="C56" s="53"/>
      <c r="D56" s="175"/>
      <c r="E56" s="174"/>
      <c r="F56" s="55"/>
      <c r="G56" s="54"/>
      <c r="H56" s="54"/>
      <c r="I56" s="54"/>
      <c r="J56" s="54"/>
      <c r="K56" s="53"/>
      <c r="L56" s="53"/>
      <c r="M56" s="52"/>
    </row>
    <row r="57" spans="1:13" ht="15" hidden="1" x14ac:dyDescent="0.2">
      <c r="A57" s="173"/>
      <c r="B57" s="172"/>
      <c r="C57" s="171"/>
      <c r="D57" s="170"/>
      <c r="E57" s="169"/>
      <c r="F57" s="168"/>
      <c r="G57" s="162"/>
      <c r="H57" s="162"/>
      <c r="I57" s="54"/>
      <c r="J57" s="54"/>
      <c r="K57" s="53"/>
      <c r="L57" s="53"/>
      <c r="M57" s="52"/>
    </row>
    <row r="58" spans="1:13" ht="15" hidden="1" x14ac:dyDescent="0.2">
      <c r="A58" s="70"/>
      <c r="B58" s="59"/>
      <c r="C58" s="53"/>
      <c r="D58" s="78"/>
      <c r="E58" s="79"/>
      <c r="F58" s="55"/>
      <c r="G58" s="54"/>
      <c r="H58" s="54"/>
      <c r="I58" s="54"/>
      <c r="J58" s="54"/>
      <c r="K58" s="53"/>
      <c r="L58" s="53"/>
      <c r="M58" s="52"/>
    </row>
    <row r="59" spans="1:13" ht="15" hidden="1" x14ac:dyDescent="0.2">
      <c r="A59" s="70"/>
      <c r="B59" s="59"/>
      <c r="C59" s="53"/>
      <c r="D59" s="78"/>
      <c r="E59" s="79"/>
      <c r="F59" s="55"/>
      <c r="G59" s="54"/>
      <c r="H59" s="54"/>
      <c r="I59" s="54"/>
      <c r="J59" s="54"/>
      <c r="K59" s="53"/>
      <c r="L59" s="53"/>
      <c r="M59" s="52"/>
    </row>
    <row r="60" spans="1:13" ht="15" hidden="1" x14ac:dyDescent="0.2">
      <c r="A60" s="70"/>
      <c r="B60" s="59"/>
      <c r="C60" s="53"/>
      <c r="D60" s="78"/>
      <c r="E60" s="79"/>
      <c r="F60" s="55"/>
      <c r="G60" s="54"/>
      <c r="H60" s="54"/>
      <c r="I60" s="54"/>
      <c r="J60" s="54"/>
      <c r="K60" s="53"/>
      <c r="L60" s="53"/>
      <c r="M60" s="52"/>
    </row>
    <row r="61" spans="1:13" ht="15" hidden="1" x14ac:dyDescent="0.2">
      <c r="A61" s="70"/>
      <c r="B61" s="59"/>
      <c r="C61" s="53"/>
      <c r="D61" s="78"/>
      <c r="E61" s="79"/>
      <c r="F61" s="55"/>
      <c r="G61" s="54"/>
      <c r="H61" s="54"/>
      <c r="I61" s="54"/>
      <c r="J61" s="54"/>
      <c r="K61" s="53"/>
      <c r="L61" s="53"/>
      <c r="M61" s="52"/>
    </row>
    <row r="62" spans="1:13" ht="15" hidden="1" x14ac:dyDescent="0.2">
      <c r="A62" s="70"/>
      <c r="B62" s="59"/>
      <c r="C62" s="56"/>
      <c r="D62" s="76"/>
      <c r="E62" s="79"/>
      <c r="F62" s="55"/>
      <c r="G62" s="54"/>
      <c r="H62" s="54"/>
      <c r="I62" s="54"/>
      <c r="J62" s="54"/>
      <c r="K62" s="56"/>
      <c r="L62" s="53"/>
      <c r="M62" s="52"/>
    </row>
    <row r="63" spans="1:13" ht="15" hidden="1" x14ac:dyDescent="0.2">
      <c r="A63" s="70"/>
      <c r="B63" s="59"/>
      <c r="C63" s="53"/>
      <c r="D63" s="76"/>
      <c r="E63" s="79"/>
      <c r="F63" s="55"/>
      <c r="G63" s="54"/>
      <c r="H63" s="54"/>
      <c r="I63" s="54"/>
      <c r="J63" s="54"/>
      <c r="K63" s="53"/>
      <c r="L63" s="53"/>
      <c r="M63" s="52"/>
    </row>
    <row r="64" spans="1:13" ht="15" hidden="1" x14ac:dyDescent="0.2">
      <c r="A64" s="70"/>
      <c r="B64" s="59"/>
      <c r="C64" s="53"/>
      <c r="D64" s="76"/>
      <c r="E64" s="79"/>
      <c r="F64" s="55"/>
      <c r="G64" s="54"/>
      <c r="H64" s="54"/>
      <c r="I64" s="54"/>
      <c r="J64" s="54"/>
      <c r="K64" s="53"/>
      <c r="L64" s="53"/>
      <c r="M64" s="52"/>
    </row>
    <row r="65" spans="1:13" ht="15" hidden="1" x14ac:dyDescent="0.2">
      <c r="A65" s="70"/>
      <c r="B65" s="59"/>
      <c r="C65" s="53"/>
      <c r="D65" s="76"/>
      <c r="E65" s="79"/>
      <c r="F65" s="55"/>
      <c r="G65" s="54"/>
      <c r="H65" s="54"/>
      <c r="I65" s="54"/>
      <c r="J65" s="54"/>
      <c r="K65" s="53"/>
      <c r="L65" s="53"/>
      <c r="M65" s="52"/>
    </row>
    <row r="66" spans="1:13" ht="13.5" hidden="1" customHeight="1" x14ac:dyDescent="0.2">
      <c r="A66" s="70"/>
      <c r="B66" s="59"/>
      <c r="C66" s="53"/>
      <c r="D66" s="76"/>
      <c r="E66" s="79"/>
      <c r="F66" s="55"/>
      <c r="G66" s="54"/>
      <c r="H66" s="54"/>
      <c r="I66" s="54"/>
      <c r="J66" s="54"/>
      <c r="K66" s="53"/>
      <c r="L66" s="53"/>
      <c r="M66" s="52"/>
    </row>
    <row r="67" spans="1:13" ht="13.5" hidden="1" customHeight="1" x14ac:dyDescent="0.2">
      <c r="A67" s="70"/>
      <c r="B67" s="59"/>
      <c r="C67" s="53"/>
      <c r="D67" s="165"/>
      <c r="E67" s="79"/>
      <c r="F67" s="55"/>
      <c r="G67" s="54"/>
      <c r="H67" s="54"/>
      <c r="I67" s="54"/>
      <c r="J67" s="54"/>
      <c r="K67" s="53"/>
      <c r="L67" s="53"/>
      <c r="M67" s="52"/>
    </row>
    <row r="68" spans="1:13" ht="13.5" hidden="1" customHeight="1" x14ac:dyDescent="0.2">
      <c r="A68" s="70"/>
      <c r="B68" s="59"/>
      <c r="C68" s="53"/>
      <c r="D68" s="165"/>
      <c r="E68" s="79"/>
      <c r="F68" s="55"/>
      <c r="G68" s="54"/>
      <c r="H68" s="54"/>
      <c r="I68" s="54"/>
      <c r="J68" s="54"/>
      <c r="K68" s="53"/>
      <c r="L68" s="53"/>
      <c r="M68" s="52"/>
    </row>
    <row r="69" spans="1:13" ht="13.5" hidden="1" customHeight="1" x14ac:dyDescent="0.2">
      <c r="A69" s="70"/>
      <c r="B69" s="59"/>
      <c r="C69" s="53"/>
      <c r="D69" s="165"/>
      <c r="E69" s="79"/>
      <c r="F69" s="167"/>
      <c r="G69" s="166"/>
      <c r="H69" s="54"/>
      <c r="I69" s="54"/>
      <c r="J69" s="54"/>
      <c r="K69" s="53"/>
      <c r="L69" s="53"/>
      <c r="M69" s="52"/>
    </row>
    <row r="70" spans="1:13" ht="13.5" hidden="1" customHeight="1" x14ac:dyDescent="0.2">
      <c r="A70" s="70"/>
      <c r="B70" s="59"/>
      <c r="C70" s="53"/>
      <c r="D70" s="165"/>
      <c r="E70" s="79"/>
      <c r="F70" s="55"/>
      <c r="G70" s="54"/>
      <c r="H70" s="54"/>
      <c r="I70" s="54"/>
      <c r="J70" s="54"/>
      <c r="K70" s="53"/>
      <c r="L70" s="53"/>
      <c r="M70" s="52"/>
    </row>
    <row r="71" spans="1:13" ht="13.5" hidden="1" customHeight="1" x14ac:dyDescent="0.2">
      <c r="A71" s="70"/>
      <c r="B71" s="59"/>
      <c r="C71" s="53"/>
      <c r="D71" s="165"/>
      <c r="E71" s="79"/>
      <c r="F71" s="55"/>
      <c r="G71" s="54"/>
      <c r="H71" s="54"/>
      <c r="I71" s="54"/>
      <c r="J71" s="54"/>
      <c r="K71" s="53"/>
      <c r="L71" s="53"/>
      <c r="M71" s="52"/>
    </row>
    <row r="72" spans="1:13" ht="13.5" hidden="1" customHeight="1" x14ac:dyDescent="0.2">
      <c r="A72" s="70"/>
      <c r="B72" s="59"/>
      <c r="C72" s="53"/>
      <c r="D72" s="165"/>
      <c r="E72" s="79"/>
      <c r="F72" s="55"/>
      <c r="G72" s="54"/>
      <c r="H72" s="54"/>
      <c r="I72" s="54"/>
      <c r="J72" s="54"/>
      <c r="K72" s="53"/>
      <c r="L72" s="53"/>
      <c r="M72" s="52"/>
    </row>
    <row r="73" spans="1:13" ht="13.5" hidden="1" customHeight="1" x14ac:dyDescent="0.2">
      <c r="A73" s="70"/>
      <c r="B73" s="59"/>
      <c r="C73" s="53"/>
      <c r="D73" s="165"/>
      <c r="E73" s="79"/>
      <c r="F73" s="55"/>
      <c r="G73" s="54"/>
      <c r="H73" s="54"/>
      <c r="I73" s="54"/>
      <c r="J73" s="54"/>
      <c r="K73" s="53"/>
      <c r="L73" s="53"/>
      <c r="M73" s="52"/>
    </row>
    <row r="74" spans="1:13" ht="13.5" hidden="1" customHeight="1" x14ac:dyDescent="0.2">
      <c r="A74" s="70"/>
      <c r="B74" s="59"/>
      <c r="C74" s="53"/>
      <c r="D74" s="165"/>
      <c r="E74" s="79"/>
      <c r="F74" s="55"/>
      <c r="G74" s="54"/>
      <c r="H74" s="54"/>
      <c r="I74" s="54"/>
      <c r="J74" s="54"/>
      <c r="K74" s="53"/>
      <c r="L74" s="53"/>
      <c r="M74" s="52"/>
    </row>
    <row r="75" spans="1:13" ht="13.5" hidden="1" customHeight="1" x14ac:dyDescent="0.2">
      <c r="A75" s="70"/>
      <c r="B75" s="59"/>
      <c r="C75" s="53"/>
      <c r="D75" s="165"/>
      <c r="E75" s="79"/>
      <c r="F75" s="55"/>
      <c r="G75" s="54"/>
      <c r="H75" s="54"/>
      <c r="I75" s="54"/>
      <c r="J75" s="54"/>
      <c r="K75" s="53"/>
      <c r="L75" s="53"/>
      <c r="M75" s="52"/>
    </row>
    <row r="76" spans="1:13" ht="13.5" hidden="1" customHeight="1" x14ac:dyDescent="0.2">
      <c r="A76" s="70"/>
      <c r="B76" s="59"/>
      <c r="C76" s="53"/>
      <c r="D76" s="165"/>
      <c r="E76" s="79"/>
      <c r="F76" s="55"/>
      <c r="G76" s="54"/>
      <c r="H76" s="54"/>
      <c r="I76" s="54"/>
      <c r="J76" s="54"/>
      <c r="K76" s="53"/>
      <c r="L76" s="53"/>
      <c r="M76" s="52"/>
    </row>
    <row r="77" spans="1:13" ht="13.5" hidden="1" customHeight="1" x14ac:dyDescent="0.2">
      <c r="A77" s="70"/>
      <c r="B77" s="59"/>
      <c r="C77" s="53"/>
      <c r="D77" s="165"/>
      <c r="E77" s="79"/>
      <c r="F77" s="55"/>
      <c r="G77" s="54"/>
      <c r="H77" s="54"/>
      <c r="I77" s="54"/>
      <c r="J77" s="54"/>
      <c r="K77" s="53"/>
      <c r="L77" s="53"/>
      <c r="M77" s="52"/>
    </row>
    <row r="78" spans="1:13" ht="13.5" hidden="1" customHeight="1" x14ac:dyDescent="0.2">
      <c r="A78" s="70"/>
      <c r="B78" s="59"/>
      <c r="C78" s="53"/>
      <c r="D78" s="165"/>
      <c r="E78" s="79"/>
      <c r="F78" s="55"/>
      <c r="G78" s="54"/>
      <c r="H78" s="54"/>
      <c r="I78" s="54"/>
      <c r="J78" s="54"/>
      <c r="K78" s="53"/>
      <c r="L78" s="53"/>
      <c r="M78" s="52"/>
    </row>
    <row r="79" spans="1:13" ht="13.5" hidden="1" customHeight="1" x14ac:dyDescent="0.2">
      <c r="A79" s="70"/>
      <c r="B79" s="59"/>
      <c r="C79" s="53"/>
      <c r="D79" s="165"/>
      <c r="E79" s="79"/>
      <c r="F79" s="55"/>
      <c r="G79" s="54"/>
      <c r="H79" s="54"/>
      <c r="I79" s="54"/>
      <c r="J79" s="54"/>
      <c r="K79" s="53"/>
      <c r="L79" s="53"/>
      <c r="M79" s="52"/>
    </row>
    <row r="80" spans="1:13" ht="13.5" hidden="1" customHeight="1" x14ac:dyDescent="0.2">
      <c r="A80" s="70"/>
      <c r="B80" s="59"/>
      <c r="C80" s="53"/>
      <c r="D80" s="165"/>
      <c r="E80" s="79"/>
      <c r="F80" s="55"/>
      <c r="G80" s="54"/>
      <c r="H80" s="54"/>
      <c r="I80" s="54"/>
      <c r="J80" s="54"/>
      <c r="K80" s="53"/>
      <c r="L80" s="53"/>
      <c r="M80" s="52"/>
    </row>
    <row r="81" spans="1:13" ht="13.5" hidden="1" customHeight="1" x14ac:dyDescent="0.2">
      <c r="A81" s="70"/>
      <c r="B81" s="59"/>
      <c r="C81" s="53"/>
      <c r="D81" s="165"/>
      <c r="E81" s="79"/>
      <c r="F81" s="55"/>
      <c r="G81" s="54"/>
      <c r="H81" s="54"/>
      <c r="I81" s="54"/>
      <c r="J81" s="54"/>
      <c r="K81" s="53"/>
      <c r="L81" s="53"/>
      <c r="M81" s="52"/>
    </row>
    <row r="82" spans="1:13" ht="13.5" hidden="1" customHeight="1" x14ac:dyDescent="0.2">
      <c r="A82" s="70"/>
      <c r="B82" s="59"/>
      <c r="C82" s="53"/>
      <c r="D82" s="165"/>
      <c r="E82" s="79"/>
      <c r="F82" s="55"/>
      <c r="G82" s="54"/>
      <c r="H82" s="54"/>
      <c r="I82" s="54"/>
      <c r="J82" s="54"/>
      <c r="K82" s="53"/>
      <c r="L82" s="53"/>
      <c r="M82" s="52"/>
    </row>
    <row r="83" spans="1:13" ht="15" x14ac:dyDescent="0.2">
      <c r="A83" s="347" t="s">
        <v>128</v>
      </c>
      <c r="B83" s="348"/>
      <c r="C83" s="348"/>
      <c r="D83" s="349"/>
      <c r="E83" s="164"/>
      <c r="F83" s="163">
        <f>SUM(F25:F82)</f>
        <v>28</v>
      </c>
      <c r="G83" s="67"/>
      <c r="H83" s="67">
        <f>SUM(H25:H82)</f>
        <v>7758.37</v>
      </c>
      <c r="I83" s="162"/>
      <c r="J83" s="162"/>
      <c r="K83" s="66"/>
      <c r="L83" s="66"/>
      <c r="M83" s="52"/>
    </row>
    <row r="84" spans="1:13" ht="16.5" hidden="1" x14ac:dyDescent="0.2">
      <c r="A84" s="124"/>
      <c r="B84" s="124"/>
      <c r="C84" s="124"/>
      <c r="D84" s="160"/>
      <c r="E84" s="159"/>
      <c r="F84" s="94"/>
      <c r="G84" s="155"/>
      <c r="H84" s="155"/>
      <c r="I84" s="155"/>
      <c r="J84" s="155"/>
      <c r="K84" s="124"/>
      <c r="L84" s="124"/>
      <c r="M84" s="52"/>
    </row>
    <row r="85" spans="1:13" ht="16.5" hidden="1" x14ac:dyDescent="0.2">
      <c r="A85" s="124"/>
      <c r="B85" s="124"/>
      <c r="C85" s="124"/>
      <c r="D85" s="160"/>
      <c r="E85" s="159"/>
      <c r="F85" s="94"/>
      <c r="G85" s="155"/>
      <c r="H85" s="155"/>
      <c r="I85" s="155"/>
      <c r="J85" s="155"/>
      <c r="K85" s="124"/>
      <c r="L85" s="124"/>
      <c r="M85" s="52"/>
    </row>
    <row r="86" spans="1:13" ht="16.5" hidden="1" x14ac:dyDescent="0.2">
      <c r="A86" s="124"/>
      <c r="B86" s="124"/>
      <c r="C86" s="124"/>
      <c r="D86" s="160"/>
      <c r="E86" s="159"/>
      <c r="F86" s="94"/>
      <c r="G86" s="155"/>
      <c r="H86" s="155"/>
      <c r="I86" s="155"/>
      <c r="J86" s="155"/>
      <c r="K86" s="124"/>
      <c r="L86" s="124"/>
      <c r="M86" s="52"/>
    </row>
    <row r="87" spans="1:13" ht="16.5" hidden="1" x14ac:dyDescent="0.2">
      <c r="A87" s="124"/>
      <c r="B87" s="124"/>
      <c r="C87" s="124"/>
      <c r="D87" s="160"/>
      <c r="E87" s="159"/>
      <c r="F87" s="94"/>
      <c r="G87" s="155"/>
      <c r="H87" s="155"/>
      <c r="I87" s="155"/>
      <c r="J87" s="155"/>
      <c r="K87" s="124"/>
      <c r="L87" s="124"/>
      <c r="M87" s="52"/>
    </row>
    <row r="88" spans="1:13" ht="16.5" hidden="1" x14ac:dyDescent="0.2">
      <c r="A88" s="124"/>
      <c r="B88" s="124"/>
      <c r="C88" s="124"/>
      <c r="D88" s="161"/>
      <c r="E88" s="159"/>
      <c r="F88" s="94"/>
      <c r="G88" s="155"/>
      <c r="H88" s="155"/>
      <c r="I88" s="155"/>
      <c r="J88" s="155"/>
      <c r="K88" s="124"/>
      <c r="L88" s="124"/>
      <c r="M88" s="52"/>
    </row>
    <row r="89" spans="1:13" ht="16.5" hidden="1" x14ac:dyDescent="0.2">
      <c r="A89" s="124"/>
      <c r="B89" s="124"/>
      <c r="C89" s="124"/>
      <c r="D89" s="160"/>
      <c r="E89" s="159"/>
      <c r="F89" s="94"/>
      <c r="G89" s="155"/>
      <c r="H89" s="155"/>
      <c r="I89" s="155"/>
      <c r="J89" s="155"/>
      <c r="K89" s="124"/>
      <c r="L89" s="124"/>
      <c r="M89" s="52"/>
    </row>
    <row r="90" spans="1:13" hidden="1" x14ac:dyDescent="0.2">
      <c r="A90" s="124"/>
      <c r="B90" s="124"/>
      <c r="C90" s="124"/>
      <c r="D90" s="124"/>
      <c r="E90" s="124"/>
      <c r="F90" s="94"/>
      <c r="G90" s="155"/>
      <c r="H90" s="155"/>
      <c r="I90" s="155"/>
      <c r="J90" s="155"/>
      <c r="K90" s="124"/>
      <c r="L90" s="124"/>
      <c r="M90" s="52"/>
    </row>
    <row r="91" spans="1:13" hidden="1" x14ac:dyDescent="0.2">
      <c r="A91" s="124"/>
      <c r="B91" s="124"/>
      <c r="C91" s="124"/>
      <c r="D91" s="124"/>
      <c r="E91" s="124"/>
      <c r="F91" s="94"/>
      <c r="G91" s="155"/>
      <c r="H91" s="155"/>
      <c r="I91" s="155"/>
      <c r="J91" s="155"/>
      <c r="K91" s="124"/>
      <c r="L91" s="124"/>
      <c r="M91" s="52"/>
    </row>
    <row r="92" spans="1:13" hidden="1" x14ac:dyDescent="0.2">
      <c r="A92" s="124"/>
      <c r="B92" s="124"/>
      <c r="C92" s="124"/>
      <c r="D92" s="124"/>
      <c r="E92" s="124"/>
      <c r="F92" s="94"/>
      <c r="G92" s="155"/>
      <c r="H92" s="155"/>
      <c r="I92" s="155"/>
      <c r="J92" s="155"/>
      <c r="K92" s="124"/>
      <c r="L92" s="124"/>
      <c r="M92" s="52"/>
    </row>
    <row r="93" spans="1:13" hidden="1" x14ac:dyDescent="0.2">
      <c r="A93" s="124"/>
      <c r="B93" s="124"/>
      <c r="C93" s="124"/>
      <c r="D93" s="124"/>
      <c r="E93" s="124"/>
      <c r="F93" s="94"/>
      <c r="G93" s="155"/>
      <c r="H93" s="155"/>
      <c r="I93" s="155"/>
      <c r="J93" s="155"/>
      <c r="K93" s="124"/>
      <c r="L93" s="124"/>
      <c r="M93" s="52"/>
    </row>
    <row r="94" spans="1:13" hidden="1" x14ac:dyDescent="0.2">
      <c r="A94" s="124"/>
      <c r="B94" s="124"/>
      <c r="C94" s="124"/>
      <c r="D94" s="124"/>
      <c r="E94" s="124"/>
      <c r="F94" s="94"/>
      <c r="G94" s="155"/>
      <c r="H94" s="155"/>
      <c r="I94" s="155"/>
      <c r="J94" s="155"/>
      <c r="K94" s="124"/>
      <c r="L94" s="124"/>
      <c r="M94" s="52"/>
    </row>
    <row r="95" spans="1:13" hidden="1" x14ac:dyDescent="0.2">
      <c r="A95" s="124"/>
      <c r="B95" s="124"/>
      <c r="C95" s="124"/>
      <c r="D95" s="124"/>
      <c r="E95" s="124"/>
      <c r="F95" s="94"/>
      <c r="G95" s="155"/>
      <c r="H95" s="155"/>
      <c r="I95" s="155"/>
      <c r="J95" s="155"/>
      <c r="K95" s="124"/>
      <c r="L95" s="124"/>
      <c r="M95" s="52"/>
    </row>
    <row r="96" spans="1:13" hidden="1" x14ac:dyDescent="0.2">
      <c r="A96" s="124"/>
      <c r="B96" s="124"/>
      <c r="C96" s="124"/>
      <c r="D96" s="124"/>
      <c r="E96" s="124"/>
      <c r="F96" s="94"/>
      <c r="G96" s="155"/>
      <c r="H96" s="155"/>
      <c r="I96" s="155"/>
      <c r="J96" s="155"/>
      <c r="K96" s="124"/>
      <c r="L96" s="124"/>
      <c r="M96" s="52"/>
    </row>
    <row r="97" spans="1:13" hidden="1" x14ac:dyDescent="0.2">
      <c r="A97" s="124"/>
      <c r="B97" s="124"/>
      <c r="C97" s="124"/>
      <c r="D97" s="124"/>
      <c r="E97" s="124"/>
      <c r="F97" s="94"/>
      <c r="G97" s="155"/>
      <c r="H97" s="155"/>
      <c r="I97" s="155"/>
      <c r="J97" s="155"/>
      <c r="K97" s="124"/>
      <c r="L97" s="124"/>
      <c r="M97" s="52"/>
    </row>
    <row r="98" spans="1:13" hidden="1" x14ac:dyDescent="0.2">
      <c r="A98" s="124"/>
      <c r="B98" s="124"/>
      <c r="C98" s="124"/>
      <c r="D98" s="124"/>
      <c r="E98" s="124"/>
      <c r="F98" s="94"/>
      <c r="G98" s="155"/>
      <c r="H98" s="155"/>
      <c r="I98" s="155"/>
      <c r="J98" s="155"/>
      <c r="K98" s="124"/>
      <c r="L98" s="124"/>
      <c r="M98" s="52"/>
    </row>
    <row r="99" spans="1:13" hidden="1" x14ac:dyDescent="0.2">
      <c r="A99" s="124"/>
      <c r="B99" s="124"/>
      <c r="C99" s="124"/>
      <c r="D99" s="124"/>
      <c r="E99" s="124"/>
      <c r="F99" s="94"/>
      <c r="G99" s="155"/>
      <c r="H99" s="155"/>
      <c r="I99" s="155"/>
      <c r="J99" s="155"/>
      <c r="K99" s="124"/>
      <c r="L99" s="124"/>
      <c r="M99" s="52"/>
    </row>
    <row r="100" spans="1:13" hidden="1" x14ac:dyDescent="0.2">
      <c r="A100" s="124"/>
      <c r="B100" s="124"/>
      <c r="C100" s="124"/>
      <c r="D100" s="124"/>
      <c r="E100" s="124"/>
      <c r="F100" s="94"/>
      <c r="G100" s="155"/>
      <c r="H100" s="155"/>
      <c r="I100" s="155"/>
      <c r="J100" s="155"/>
      <c r="K100" s="124"/>
      <c r="L100" s="124"/>
      <c r="M100" s="52"/>
    </row>
    <row r="101" spans="1:13" hidden="1" x14ac:dyDescent="0.2">
      <c r="A101" s="124"/>
      <c r="B101" s="124"/>
      <c r="C101" s="124"/>
      <c r="D101" s="124"/>
      <c r="E101" s="124"/>
      <c r="F101" s="94"/>
      <c r="G101" s="155"/>
      <c r="H101" s="155"/>
      <c r="I101" s="155"/>
      <c r="J101" s="155"/>
      <c r="K101" s="124"/>
      <c r="L101" s="124"/>
      <c r="M101" s="52"/>
    </row>
    <row r="102" spans="1:13" hidden="1" x14ac:dyDescent="0.2">
      <c r="A102" s="124"/>
      <c r="B102" s="124"/>
      <c r="C102" s="124"/>
      <c r="D102" s="124"/>
      <c r="E102" s="124"/>
      <c r="F102" s="94"/>
      <c r="G102" s="155"/>
      <c r="H102" s="155"/>
      <c r="I102" s="155"/>
      <c r="J102" s="155"/>
      <c r="K102" s="124"/>
      <c r="L102" s="124"/>
      <c r="M102" s="52"/>
    </row>
    <row r="103" spans="1:13" hidden="1" x14ac:dyDescent="0.2">
      <c r="A103" s="124"/>
      <c r="B103" s="124"/>
      <c r="C103" s="124"/>
      <c r="D103" s="124"/>
      <c r="E103" s="124"/>
      <c r="F103" s="94"/>
      <c r="G103" s="155"/>
      <c r="H103" s="155"/>
      <c r="I103" s="155"/>
      <c r="J103" s="155"/>
      <c r="K103" s="124"/>
      <c r="L103" s="124"/>
      <c r="M103" s="52"/>
    </row>
    <row r="104" spans="1:13" hidden="1" x14ac:dyDescent="0.2">
      <c r="A104" s="124"/>
      <c r="B104" s="124"/>
      <c r="C104" s="124"/>
      <c r="D104" s="124"/>
      <c r="E104" s="124"/>
      <c r="F104" s="94"/>
      <c r="G104" s="155"/>
      <c r="H104" s="155"/>
      <c r="I104" s="155"/>
      <c r="J104" s="155"/>
      <c r="K104" s="124"/>
      <c r="L104" s="124"/>
      <c r="M104" s="52"/>
    </row>
    <row r="105" spans="1:13" hidden="1" x14ac:dyDescent="0.2">
      <c r="A105" s="124"/>
      <c r="B105" s="124"/>
      <c r="C105" s="124"/>
      <c r="D105" s="124"/>
      <c r="E105" s="124"/>
      <c r="F105" s="94"/>
      <c r="G105" s="155"/>
      <c r="H105" s="155"/>
      <c r="I105" s="155"/>
      <c r="J105" s="155"/>
      <c r="K105" s="124"/>
      <c r="L105" s="124"/>
      <c r="M105" s="52"/>
    </row>
    <row r="106" spans="1:13" hidden="1" x14ac:dyDescent="0.2">
      <c r="A106" s="156"/>
      <c r="B106" s="156"/>
      <c r="C106" s="156"/>
      <c r="D106" s="156"/>
      <c r="E106" s="156"/>
      <c r="F106" s="158"/>
      <c r="G106" s="157"/>
      <c r="H106" s="157"/>
      <c r="I106" s="157"/>
      <c r="J106" s="157"/>
      <c r="K106" s="156"/>
      <c r="L106" s="156"/>
      <c r="M106" s="52"/>
    </row>
    <row r="107" spans="1:13" hidden="1" x14ac:dyDescent="0.2">
      <c r="A107" s="124"/>
      <c r="B107" s="124"/>
      <c r="C107" s="124"/>
      <c r="D107" s="124"/>
      <c r="E107" s="124"/>
      <c r="F107" s="94"/>
      <c r="G107" s="155"/>
      <c r="H107" s="155"/>
      <c r="I107" s="155"/>
      <c r="J107" s="155"/>
      <c r="K107" s="124"/>
      <c r="L107" s="124"/>
      <c r="M107" s="52"/>
    </row>
    <row r="108" spans="1:13" hidden="1" x14ac:dyDescent="0.2">
      <c r="A108" s="124"/>
      <c r="B108" s="124"/>
      <c r="C108" s="124"/>
      <c r="D108" s="124"/>
      <c r="E108" s="124"/>
      <c r="F108" s="94"/>
      <c r="G108" s="155"/>
      <c r="H108" s="155"/>
      <c r="I108" s="155"/>
      <c r="J108" s="155"/>
      <c r="K108" s="124"/>
      <c r="L108" s="124"/>
      <c r="M108" s="52"/>
    </row>
    <row r="109" spans="1:13" hidden="1" x14ac:dyDescent="0.2">
      <c r="A109" s="124"/>
      <c r="B109" s="124"/>
      <c r="C109" s="124"/>
      <c r="D109" s="124"/>
      <c r="E109" s="124"/>
      <c r="F109" s="94"/>
      <c r="G109" s="155"/>
      <c r="H109" s="155"/>
      <c r="I109" s="155"/>
      <c r="J109" s="155"/>
      <c r="K109" s="124"/>
      <c r="L109" s="124"/>
      <c r="M109" s="52"/>
    </row>
    <row r="110" spans="1:13" hidden="1" x14ac:dyDescent="0.2">
      <c r="A110" s="124"/>
      <c r="B110" s="124"/>
      <c r="C110" s="124"/>
      <c r="D110" s="124"/>
      <c r="E110" s="124"/>
      <c r="F110" s="94"/>
      <c r="G110" s="155"/>
      <c r="H110" s="155"/>
      <c r="I110" s="155"/>
      <c r="J110" s="155"/>
      <c r="K110" s="124"/>
      <c r="L110" s="124"/>
      <c r="M110" s="52"/>
    </row>
    <row r="111" spans="1:13" hidden="1" x14ac:dyDescent="0.2">
      <c r="A111" s="124"/>
      <c r="B111" s="124"/>
      <c r="C111" s="124"/>
      <c r="D111" s="124"/>
      <c r="E111" s="124"/>
      <c r="F111" s="94"/>
      <c r="G111" s="155"/>
      <c r="H111" s="155"/>
      <c r="I111" s="155"/>
      <c r="J111" s="155"/>
      <c r="K111" s="124"/>
      <c r="L111" s="124"/>
      <c r="M111" s="52"/>
    </row>
    <row r="112" spans="1:13" hidden="1" x14ac:dyDescent="0.2">
      <c r="A112" s="124"/>
      <c r="B112" s="124"/>
      <c r="C112" s="124"/>
      <c r="D112" s="124"/>
      <c r="E112" s="124"/>
      <c r="F112" s="94"/>
      <c r="G112" s="155"/>
      <c r="H112" s="155"/>
      <c r="I112" s="155"/>
      <c r="J112" s="155"/>
      <c r="K112" s="124"/>
      <c r="L112" s="124"/>
      <c r="M112" s="52"/>
    </row>
    <row r="113" spans="1:13" hidden="1" x14ac:dyDescent="0.2">
      <c r="A113" s="124"/>
      <c r="B113" s="124"/>
      <c r="C113" s="124"/>
      <c r="D113" s="124"/>
      <c r="E113" s="124"/>
      <c r="F113" s="94"/>
      <c r="G113" s="155"/>
      <c r="H113" s="155"/>
      <c r="I113" s="155"/>
      <c r="J113" s="155"/>
      <c r="K113" s="124"/>
      <c r="L113" s="124"/>
      <c r="M113" s="52"/>
    </row>
    <row r="114" spans="1:13" hidden="1" x14ac:dyDescent="0.2">
      <c r="A114" s="124"/>
      <c r="B114" s="124"/>
      <c r="C114" s="124"/>
      <c r="D114" s="124"/>
      <c r="E114" s="124"/>
      <c r="F114" s="94"/>
      <c r="G114" s="155"/>
      <c r="H114" s="155"/>
      <c r="I114" s="155"/>
      <c r="J114" s="155"/>
      <c r="K114" s="124"/>
      <c r="L114" s="124"/>
      <c r="M114" s="52"/>
    </row>
    <row r="115" spans="1:13" hidden="1" x14ac:dyDescent="0.2">
      <c r="A115" s="124"/>
      <c r="B115" s="124"/>
      <c r="C115" s="124"/>
      <c r="D115" s="124"/>
      <c r="E115" s="124"/>
      <c r="F115" s="94"/>
      <c r="G115" s="155"/>
      <c r="H115" s="155"/>
      <c r="I115" s="155"/>
      <c r="J115" s="155"/>
      <c r="K115" s="124"/>
      <c r="L115" s="124"/>
      <c r="M115" s="52"/>
    </row>
    <row r="116" spans="1:13" hidden="1" x14ac:dyDescent="0.2">
      <c r="A116" s="124"/>
      <c r="B116" s="124"/>
      <c r="C116" s="124"/>
      <c r="D116" s="124"/>
      <c r="E116" s="124"/>
      <c r="F116" s="94"/>
      <c r="G116" s="155"/>
      <c r="H116" s="155"/>
      <c r="I116" s="155"/>
      <c r="J116" s="155"/>
      <c r="K116" s="124"/>
      <c r="L116" s="124"/>
      <c r="M116" s="52"/>
    </row>
    <row r="117" spans="1:13" hidden="1" x14ac:dyDescent="0.2">
      <c r="A117" s="124"/>
      <c r="B117" s="124"/>
      <c r="C117" s="124"/>
      <c r="D117" s="124"/>
      <c r="E117" s="124"/>
      <c r="F117" s="94"/>
      <c r="G117" s="155"/>
      <c r="H117" s="155"/>
      <c r="I117" s="155"/>
      <c r="J117" s="155"/>
      <c r="K117" s="124"/>
      <c r="L117" s="124"/>
      <c r="M117" s="52"/>
    </row>
    <row r="118" spans="1:13" hidden="1" x14ac:dyDescent="0.2">
      <c r="A118" s="124"/>
      <c r="B118" s="124"/>
      <c r="C118" s="124"/>
      <c r="D118" s="124"/>
      <c r="E118" s="124"/>
      <c r="F118" s="94"/>
      <c r="G118" s="155"/>
      <c r="H118" s="155"/>
      <c r="I118" s="155"/>
      <c r="J118" s="155"/>
      <c r="K118" s="124"/>
      <c r="L118" s="124"/>
      <c r="M118" s="52"/>
    </row>
    <row r="119" spans="1:13" hidden="1" x14ac:dyDescent="0.2">
      <c r="A119" s="124"/>
      <c r="B119" s="124"/>
      <c r="C119" s="124"/>
      <c r="D119" s="124"/>
      <c r="E119" s="124"/>
      <c r="F119" s="94"/>
      <c r="G119" s="155"/>
      <c r="H119" s="155"/>
      <c r="I119" s="155"/>
      <c r="J119" s="155"/>
      <c r="K119" s="124"/>
      <c r="L119" s="124"/>
      <c r="M119" s="52"/>
    </row>
    <row r="120" spans="1:13" hidden="1" x14ac:dyDescent="0.2">
      <c r="A120" s="124"/>
      <c r="B120" s="124"/>
      <c r="C120" s="124"/>
      <c r="D120" s="124"/>
      <c r="E120" s="124"/>
      <c r="F120" s="94"/>
      <c r="G120" s="155"/>
      <c r="H120" s="155"/>
      <c r="I120" s="155"/>
      <c r="J120" s="155"/>
      <c r="K120" s="124"/>
      <c r="L120" s="124"/>
      <c r="M120" s="52"/>
    </row>
    <row r="121" spans="1:13" hidden="1" x14ac:dyDescent="0.2">
      <c r="A121" s="124"/>
      <c r="B121" s="124"/>
      <c r="C121" s="124"/>
      <c r="D121" s="124"/>
      <c r="E121" s="124"/>
      <c r="F121" s="94"/>
      <c r="G121" s="155"/>
      <c r="H121" s="155"/>
      <c r="I121" s="155"/>
      <c r="J121" s="155"/>
      <c r="K121" s="124"/>
      <c r="L121" s="124"/>
      <c r="M121" s="52"/>
    </row>
    <row r="122" spans="1:13" hidden="1" x14ac:dyDescent="0.2">
      <c r="A122" s="124"/>
      <c r="B122" s="124"/>
      <c r="C122" s="124"/>
      <c r="D122" s="124"/>
      <c r="E122" s="124"/>
      <c r="F122" s="94"/>
      <c r="G122" s="155"/>
      <c r="H122" s="155"/>
      <c r="I122" s="155"/>
      <c r="J122" s="155"/>
      <c r="K122" s="124"/>
      <c r="L122" s="124"/>
      <c r="M122" s="52"/>
    </row>
    <row r="123" spans="1:13" hidden="1" x14ac:dyDescent="0.2">
      <c r="A123" s="124"/>
      <c r="B123" s="124"/>
      <c r="C123" s="124"/>
      <c r="D123" s="124"/>
      <c r="E123" s="124"/>
      <c r="F123" s="94"/>
      <c r="G123" s="155"/>
      <c r="H123" s="155"/>
      <c r="I123" s="155"/>
      <c r="J123" s="155"/>
      <c r="K123" s="124"/>
      <c r="L123" s="124"/>
      <c r="M123" s="52"/>
    </row>
    <row r="124" spans="1:13" hidden="1" x14ac:dyDescent="0.2">
      <c r="A124" s="124"/>
      <c r="B124" s="124"/>
      <c r="C124" s="124"/>
      <c r="D124" s="124"/>
      <c r="E124" s="124"/>
      <c r="F124" s="94"/>
      <c r="G124" s="155"/>
      <c r="H124" s="155"/>
      <c r="I124" s="155"/>
      <c r="J124" s="155"/>
      <c r="K124" s="124"/>
      <c r="L124" s="124"/>
      <c r="M124" s="52"/>
    </row>
    <row r="125" spans="1:13" hidden="1" x14ac:dyDescent="0.2">
      <c r="A125" s="124"/>
      <c r="B125" s="124"/>
      <c r="C125" s="124"/>
      <c r="D125" s="124"/>
      <c r="E125" s="124"/>
      <c r="F125" s="94"/>
      <c r="G125" s="155"/>
      <c r="H125" s="155"/>
      <c r="I125" s="155"/>
      <c r="J125" s="155"/>
      <c r="K125" s="124"/>
      <c r="L125" s="124"/>
      <c r="M125" s="52"/>
    </row>
    <row r="126" spans="1:13" hidden="1" x14ac:dyDescent="0.2">
      <c r="A126" s="124"/>
      <c r="B126" s="124"/>
      <c r="C126" s="124"/>
      <c r="D126" s="124"/>
      <c r="E126" s="124"/>
      <c r="F126" s="94"/>
      <c r="G126" s="155"/>
      <c r="H126" s="155"/>
      <c r="I126" s="155"/>
      <c r="J126" s="155"/>
      <c r="K126" s="124"/>
      <c r="L126" s="124"/>
      <c r="M126" s="52"/>
    </row>
    <row r="127" spans="1:13" hidden="1" x14ac:dyDescent="0.2">
      <c r="A127" s="124"/>
      <c r="B127" s="124"/>
      <c r="C127" s="124"/>
      <c r="D127" s="124"/>
      <c r="E127" s="124"/>
      <c r="F127" s="94"/>
      <c r="G127" s="155"/>
      <c r="H127" s="155"/>
      <c r="I127" s="155"/>
      <c r="J127" s="155"/>
      <c r="K127" s="124"/>
      <c r="L127" s="124"/>
      <c r="M127" s="52"/>
    </row>
    <row r="128" spans="1:13" hidden="1" x14ac:dyDescent="0.2">
      <c r="A128" s="124"/>
      <c r="B128" s="124"/>
      <c r="C128" s="124"/>
      <c r="D128" s="124"/>
      <c r="E128" s="124"/>
      <c r="F128" s="94"/>
      <c r="G128" s="155"/>
      <c r="H128" s="155"/>
      <c r="I128" s="155"/>
      <c r="J128" s="155"/>
      <c r="K128" s="124"/>
      <c r="L128" s="124"/>
      <c r="M128" s="52"/>
    </row>
    <row r="129" spans="1:13" hidden="1" x14ac:dyDescent="0.2">
      <c r="A129" s="124"/>
      <c r="B129" s="124"/>
      <c r="C129" s="124"/>
      <c r="D129" s="124"/>
      <c r="E129" s="124"/>
      <c r="F129" s="94"/>
      <c r="G129" s="155"/>
      <c r="H129" s="155"/>
      <c r="I129" s="155"/>
      <c r="J129" s="155"/>
      <c r="K129" s="124"/>
      <c r="L129" s="124"/>
      <c r="M129" s="52"/>
    </row>
    <row r="130" spans="1:13" hidden="1" x14ac:dyDescent="0.2">
      <c r="A130" s="124"/>
      <c r="B130" s="124"/>
      <c r="C130" s="124"/>
      <c r="D130" s="124"/>
      <c r="E130" s="124"/>
      <c r="F130" s="94"/>
      <c r="G130" s="155"/>
      <c r="H130" s="155"/>
      <c r="I130" s="155"/>
      <c r="J130" s="155"/>
      <c r="K130" s="124"/>
      <c r="L130" s="124"/>
      <c r="M130" s="52"/>
    </row>
    <row r="131" spans="1:13" hidden="1" x14ac:dyDescent="0.2">
      <c r="A131" s="124"/>
      <c r="B131" s="124"/>
      <c r="C131" s="124"/>
      <c r="D131" s="124"/>
      <c r="E131" s="124"/>
      <c r="F131" s="94"/>
      <c r="G131" s="155"/>
      <c r="H131" s="155"/>
      <c r="I131" s="155"/>
      <c r="J131" s="155"/>
      <c r="K131" s="124"/>
      <c r="L131" s="124"/>
      <c r="M131" s="52"/>
    </row>
    <row r="132" spans="1:13" hidden="1" x14ac:dyDescent="0.2">
      <c r="A132" s="124"/>
      <c r="B132" s="124"/>
      <c r="C132" s="124"/>
      <c r="D132" s="124"/>
      <c r="E132" s="124"/>
      <c r="F132" s="94"/>
      <c r="G132" s="155"/>
      <c r="H132" s="155"/>
      <c r="I132" s="155"/>
      <c r="J132" s="155"/>
      <c r="K132" s="124"/>
      <c r="L132" s="124"/>
      <c r="M132" s="52"/>
    </row>
    <row r="133" spans="1:13" hidden="1" x14ac:dyDescent="0.2">
      <c r="A133" s="124"/>
      <c r="B133" s="124"/>
      <c r="C133" s="124"/>
      <c r="D133" s="124"/>
      <c r="E133" s="124"/>
      <c r="F133" s="94"/>
      <c r="G133" s="155"/>
      <c r="H133" s="155"/>
      <c r="I133" s="155"/>
      <c r="J133" s="155"/>
      <c r="K133" s="124"/>
      <c r="L133" s="124"/>
      <c r="M133" s="52"/>
    </row>
    <row r="134" spans="1:13" hidden="1" x14ac:dyDescent="0.2">
      <c r="A134" s="124"/>
      <c r="B134" s="124"/>
      <c r="C134" s="124"/>
      <c r="D134" s="124"/>
      <c r="E134" s="124"/>
      <c r="F134" s="94"/>
      <c r="G134" s="155"/>
      <c r="H134" s="155"/>
      <c r="I134" s="155"/>
      <c r="J134" s="155"/>
      <c r="K134" s="124"/>
      <c r="L134" s="124"/>
      <c r="M134" s="52"/>
    </row>
    <row r="135" spans="1:13" hidden="1" x14ac:dyDescent="0.2">
      <c r="A135" s="124"/>
      <c r="B135" s="124"/>
      <c r="C135" s="124"/>
      <c r="D135" s="124"/>
      <c r="E135" s="124"/>
      <c r="F135" s="94"/>
      <c r="G135" s="155"/>
      <c r="H135" s="155"/>
      <c r="I135" s="155"/>
      <c r="J135" s="155"/>
      <c r="K135" s="124"/>
      <c r="L135" s="124"/>
      <c r="M135" s="52"/>
    </row>
    <row r="136" spans="1:13" hidden="1" x14ac:dyDescent="0.2">
      <c r="A136" s="124"/>
      <c r="B136" s="124"/>
      <c r="C136" s="124"/>
      <c r="D136" s="124"/>
      <c r="E136" s="124"/>
      <c r="F136" s="94"/>
      <c r="G136" s="155"/>
      <c r="H136" s="155"/>
      <c r="I136" s="155"/>
      <c r="J136" s="155"/>
      <c r="K136" s="124"/>
      <c r="L136" s="124"/>
      <c r="M136" s="52"/>
    </row>
    <row r="137" spans="1:13" hidden="1" x14ac:dyDescent="0.2">
      <c r="A137" s="124"/>
      <c r="B137" s="124"/>
      <c r="C137" s="124"/>
      <c r="D137" s="124"/>
      <c r="E137" s="124"/>
      <c r="F137" s="94"/>
      <c r="G137" s="155"/>
      <c r="H137" s="155"/>
      <c r="I137" s="155"/>
      <c r="J137" s="155"/>
      <c r="K137" s="124"/>
      <c r="L137" s="124"/>
      <c r="M137" s="52"/>
    </row>
    <row r="138" spans="1:13" hidden="1" x14ac:dyDescent="0.2">
      <c r="A138" s="124"/>
      <c r="B138" s="124"/>
      <c r="C138" s="124"/>
      <c r="D138" s="124"/>
      <c r="E138" s="124"/>
      <c r="F138" s="94"/>
      <c r="G138" s="155"/>
      <c r="H138" s="155"/>
      <c r="I138" s="155"/>
      <c r="J138" s="155"/>
      <c r="K138" s="124"/>
      <c r="L138" s="124"/>
      <c r="M138" s="52"/>
    </row>
    <row r="139" spans="1:13" hidden="1" x14ac:dyDescent="0.2">
      <c r="A139" s="124"/>
      <c r="B139" s="124"/>
      <c r="C139" s="124"/>
      <c r="D139" s="124"/>
      <c r="E139" s="124"/>
      <c r="F139" s="94"/>
      <c r="G139" s="155"/>
      <c r="H139" s="155"/>
      <c r="I139" s="155"/>
      <c r="J139" s="155"/>
      <c r="K139" s="124"/>
      <c r="L139" s="124"/>
      <c r="M139" s="52"/>
    </row>
    <row r="140" spans="1:13" hidden="1" x14ac:dyDescent="0.2">
      <c r="A140" s="124"/>
      <c r="B140" s="124"/>
      <c r="C140" s="124"/>
      <c r="D140" s="124"/>
      <c r="E140" s="124"/>
      <c r="F140" s="94"/>
      <c r="G140" s="155"/>
      <c r="H140" s="155"/>
      <c r="I140" s="155"/>
      <c r="J140" s="155"/>
      <c r="K140" s="124"/>
      <c r="L140" s="124"/>
      <c r="M140" s="52"/>
    </row>
    <row r="141" spans="1:13" hidden="1" x14ac:dyDescent="0.2">
      <c r="A141" s="124"/>
      <c r="B141" s="124"/>
      <c r="C141" s="124"/>
      <c r="D141" s="124"/>
      <c r="E141" s="124"/>
      <c r="F141" s="94"/>
      <c r="G141" s="155"/>
      <c r="H141" s="155"/>
      <c r="I141" s="155"/>
      <c r="J141" s="155"/>
      <c r="K141" s="124"/>
      <c r="L141" s="124"/>
      <c r="M141" s="52"/>
    </row>
    <row r="142" spans="1:13" hidden="1" x14ac:dyDescent="0.2">
      <c r="A142" s="124"/>
      <c r="B142" s="124"/>
      <c r="C142" s="124"/>
      <c r="D142" s="124"/>
      <c r="E142" s="124"/>
      <c r="F142" s="94"/>
      <c r="G142" s="155"/>
      <c r="H142" s="155"/>
      <c r="I142" s="155"/>
      <c r="J142" s="155"/>
      <c r="K142" s="124"/>
      <c r="L142" s="124"/>
      <c r="M142" s="52"/>
    </row>
    <row r="143" spans="1:13" hidden="1" x14ac:dyDescent="0.2">
      <c r="A143" s="124"/>
      <c r="B143" s="124"/>
      <c r="C143" s="124"/>
      <c r="D143" s="124"/>
      <c r="E143" s="124"/>
      <c r="F143" s="94"/>
      <c r="G143" s="155"/>
      <c r="H143" s="155"/>
      <c r="I143" s="155"/>
      <c r="J143" s="155"/>
      <c r="K143" s="124"/>
      <c r="L143" s="124"/>
      <c r="M143" s="52"/>
    </row>
    <row r="144" spans="1:13" hidden="1" x14ac:dyDescent="0.2">
      <c r="A144" s="124"/>
      <c r="B144" s="124"/>
      <c r="C144" s="124"/>
      <c r="D144" s="124"/>
      <c r="E144" s="124"/>
      <c r="F144" s="94"/>
      <c r="G144" s="155"/>
      <c r="H144" s="155"/>
      <c r="I144" s="155"/>
      <c r="J144" s="155"/>
      <c r="K144" s="124"/>
      <c r="L144" s="124"/>
      <c r="M144" s="52"/>
    </row>
    <row r="145" spans="1:13" hidden="1" x14ac:dyDescent="0.2">
      <c r="A145" s="124"/>
      <c r="B145" s="124"/>
      <c r="C145" s="124"/>
      <c r="D145" s="124"/>
      <c r="E145" s="124"/>
      <c r="F145" s="94"/>
      <c r="G145" s="155"/>
      <c r="H145" s="155"/>
      <c r="I145" s="155"/>
      <c r="J145" s="155"/>
      <c r="K145" s="124"/>
      <c r="L145" s="124"/>
      <c r="M145" s="52"/>
    </row>
    <row r="146" spans="1:13" hidden="1" x14ac:dyDescent="0.2">
      <c r="A146" s="124"/>
      <c r="B146" s="124"/>
      <c r="C146" s="124"/>
      <c r="D146" s="124"/>
      <c r="E146" s="124"/>
      <c r="F146" s="94"/>
      <c r="G146" s="155"/>
      <c r="H146" s="155"/>
      <c r="I146" s="155"/>
      <c r="J146" s="155"/>
      <c r="K146" s="124"/>
      <c r="L146" s="124"/>
      <c r="M146" s="52"/>
    </row>
    <row r="147" spans="1:13" hidden="1" x14ac:dyDescent="0.2">
      <c r="A147" s="124"/>
      <c r="B147" s="124"/>
      <c r="C147" s="124"/>
      <c r="D147" s="124"/>
      <c r="E147" s="124"/>
      <c r="F147" s="94"/>
      <c r="G147" s="155"/>
      <c r="H147" s="155"/>
      <c r="I147" s="155"/>
      <c r="J147" s="155"/>
      <c r="K147" s="124"/>
      <c r="L147" s="124"/>
      <c r="M147" s="52"/>
    </row>
    <row r="148" spans="1:13" hidden="1" x14ac:dyDescent="0.2">
      <c r="A148" s="124"/>
      <c r="B148" s="124"/>
      <c r="C148" s="124"/>
      <c r="D148" s="124"/>
      <c r="E148" s="124"/>
      <c r="F148" s="94"/>
      <c r="G148" s="155"/>
      <c r="H148" s="155"/>
      <c r="I148" s="155"/>
      <c r="J148" s="155"/>
      <c r="K148" s="124"/>
      <c r="L148" s="124"/>
      <c r="M148" s="52"/>
    </row>
    <row r="149" spans="1:13" hidden="1" x14ac:dyDescent="0.2">
      <c r="A149" s="124"/>
      <c r="B149" s="124"/>
      <c r="C149" s="124"/>
      <c r="D149" s="124"/>
      <c r="E149" s="124"/>
      <c r="F149" s="94"/>
      <c r="G149" s="155"/>
      <c r="H149" s="155"/>
      <c r="I149" s="155"/>
      <c r="J149" s="155"/>
      <c r="K149" s="124"/>
      <c r="L149" s="124"/>
      <c r="M149" s="52"/>
    </row>
    <row r="150" spans="1:13" hidden="1" x14ac:dyDescent="0.2">
      <c r="A150" s="124"/>
      <c r="B150" s="124"/>
      <c r="C150" s="124"/>
      <c r="D150" s="124"/>
      <c r="E150" s="124"/>
      <c r="F150" s="94"/>
      <c r="G150" s="155"/>
      <c r="H150" s="155"/>
      <c r="I150" s="155"/>
      <c r="J150" s="155"/>
      <c r="K150" s="124"/>
      <c r="L150" s="124"/>
      <c r="M150" s="52"/>
    </row>
    <row r="151" spans="1:13" hidden="1" x14ac:dyDescent="0.2">
      <c r="A151" s="124"/>
      <c r="B151" s="124"/>
      <c r="C151" s="124"/>
      <c r="D151" s="124"/>
      <c r="E151" s="124"/>
      <c r="F151" s="94"/>
      <c r="G151" s="155"/>
      <c r="H151" s="155"/>
      <c r="I151" s="155"/>
      <c r="J151" s="155"/>
      <c r="K151" s="124"/>
      <c r="L151" s="124"/>
      <c r="M151" s="52"/>
    </row>
    <row r="152" spans="1:13" hidden="1" x14ac:dyDescent="0.2">
      <c r="A152" s="124"/>
      <c r="B152" s="124"/>
      <c r="C152" s="124"/>
      <c r="D152" s="124"/>
      <c r="E152" s="124"/>
      <c r="F152" s="94"/>
      <c r="G152" s="155"/>
      <c r="H152" s="155"/>
      <c r="I152" s="155"/>
      <c r="J152" s="155"/>
      <c r="K152" s="124"/>
      <c r="L152" s="124"/>
      <c r="M152" s="52"/>
    </row>
    <row r="153" spans="1:13" hidden="1" x14ac:dyDescent="0.2">
      <c r="A153" s="124"/>
      <c r="B153" s="124"/>
      <c r="C153" s="124"/>
      <c r="D153" s="124"/>
      <c r="E153" s="124"/>
      <c r="F153" s="94"/>
      <c r="G153" s="155"/>
      <c r="H153" s="155"/>
      <c r="I153" s="155"/>
      <c r="J153" s="155"/>
      <c r="K153" s="124"/>
      <c r="L153" s="124"/>
      <c r="M153" s="52"/>
    </row>
    <row r="154" spans="1:13" hidden="1" x14ac:dyDescent="0.2">
      <c r="A154" s="124"/>
      <c r="B154" s="124"/>
      <c r="C154" s="124"/>
      <c r="D154" s="124"/>
      <c r="E154" s="124"/>
      <c r="F154" s="94"/>
      <c r="G154" s="155"/>
      <c r="H154" s="155"/>
      <c r="I154" s="155"/>
      <c r="J154" s="155"/>
      <c r="K154" s="124"/>
      <c r="L154" s="124"/>
      <c r="M154" s="52"/>
    </row>
    <row r="155" spans="1:13" hidden="1" x14ac:dyDescent="0.2">
      <c r="A155" s="124"/>
      <c r="B155" s="124"/>
      <c r="C155" s="124"/>
      <c r="D155" s="124"/>
      <c r="E155" s="124"/>
      <c r="F155" s="94"/>
      <c r="G155" s="155"/>
      <c r="H155" s="155"/>
      <c r="I155" s="155"/>
      <c r="J155" s="155"/>
      <c r="K155" s="124"/>
      <c r="L155" s="124"/>
      <c r="M155" s="52"/>
    </row>
    <row r="156" spans="1:13" hidden="1" x14ac:dyDescent="0.2">
      <c r="A156" s="124"/>
      <c r="B156" s="124"/>
      <c r="C156" s="124"/>
      <c r="D156" s="124"/>
      <c r="E156" s="124"/>
      <c r="F156" s="94"/>
      <c r="G156" s="155"/>
      <c r="H156" s="155"/>
      <c r="I156" s="155"/>
      <c r="J156" s="155"/>
      <c r="K156" s="124"/>
      <c r="L156" s="124"/>
      <c r="M156" s="52"/>
    </row>
    <row r="157" spans="1:13" hidden="1" x14ac:dyDescent="0.2">
      <c r="A157" s="124"/>
      <c r="B157" s="124"/>
      <c r="C157" s="124"/>
      <c r="D157" s="124"/>
      <c r="E157" s="124"/>
      <c r="F157" s="94"/>
      <c r="G157" s="155"/>
      <c r="H157" s="155"/>
      <c r="I157" s="155"/>
      <c r="J157" s="155"/>
      <c r="K157" s="124"/>
      <c r="L157" s="124"/>
      <c r="M157" s="52"/>
    </row>
    <row r="158" spans="1:13" hidden="1" x14ac:dyDescent="0.2">
      <c r="A158" s="124"/>
      <c r="B158" s="124"/>
      <c r="C158" s="124"/>
      <c r="D158" s="124"/>
      <c r="E158" s="124"/>
      <c r="F158" s="94"/>
      <c r="G158" s="155"/>
      <c r="H158" s="155"/>
      <c r="I158" s="155"/>
      <c r="J158" s="155"/>
      <c r="K158" s="124"/>
      <c r="L158" s="124"/>
      <c r="M158" s="52"/>
    </row>
    <row r="159" spans="1:13" hidden="1" x14ac:dyDescent="0.2">
      <c r="A159" s="124"/>
      <c r="B159" s="124"/>
      <c r="C159" s="124"/>
      <c r="D159" s="124"/>
      <c r="E159" s="124"/>
      <c r="F159" s="94"/>
      <c r="G159" s="155"/>
      <c r="H159" s="155"/>
      <c r="I159" s="155"/>
      <c r="J159" s="155"/>
      <c r="K159" s="124"/>
      <c r="L159" s="124"/>
      <c r="M159" s="52"/>
    </row>
    <row r="160" spans="1:13" hidden="1" x14ac:dyDescent="0.2">
      <c r="A160" s="124"/>
      <c r="B160" s="124"/>
      <c r="C160" s="124"/>
      <c r="D160" s="124"/>
      <c r="E160" s="124"/>
      <c r="F160" s="94"/>
      <c r="G160" s="155"/>
      <c r="H160" s="155"/>
      <c r="I160" s="155"/>
      <c r="J160" s="155"/>
      <c r="K160" s="124"/>
      <c r="L160" s="124"/>
      <c r="M160" s="52"/>
    </row>
    <row r="161" spans="1:13" hidden="1" x14ac:dyDescent="0.2">
      <c r="A161" s="124"/>
      <c r="B161" s="124"/>
      <c r="C161" s="124"/>
      <c r="D161" s="124"/>
      <c r="E161" s="124"/>
      <c r="F161" s="94"/>
      <c r="G161" s="155"/>
      <c r="H161" s="155"/>
      <c r="I161" s="155"/>
      <c r="J161" s="155"/>
      <c r="K161" s="124"/>
      <c r="L161" s="124"/>
      <c r="M161" s="52"/>
    </row>
    <row r="162" spans="1:13" hidden="1" x14ac:dyDescent="0.2">
      <c r="A162" s="124"/>
      <c r="B162" s="124"/>
      <c r="C162" s="124"/>
      <c r="D162" s="124"/>
      <c r="E162" s="124"/>
      <c r="F162" s="94"/>
      <c r="G162" s="155"/>
      <c r="H162" s="155"/>
      <c r="I162" s="155"/>
      <c r="J162" s="155"/>
      <c r="K162" s="124"/>
      <c r="L162" s="124"/>
      <c r="M162" s="52"/>
    </row>
    <row r="163" spans="1:13" hidden="1" x14ac:dyDescent="0.2">
      <c r="A163" s="124"/>
      <c r="B163" s="124"/>
      <c r="C163" s="124"/>
      <c r="D163" s="124"/>
      <c r="E163" s="124"/>
      <c r="F163" s="94"/>
      <c r="G163" s="155"/>
      <c r="H163" s="155"/>
      <c r="I163" s="155"/>
      <c r="J163" s="155"/>
      <c r="K163" s="124"/>
      <c r="L163" s="124"/>
      <c r="M163" s="52"/>
    </row>
    <row r="164" spans="1:13" hidden="1" x14ac:dyDescent="0.2">
      <c r="A164" s="124"/>
      <c r="B164" s="124"/>
      <c r="C164" s="124"/>
      <c r="D164" s="124"/>
      <c r="E164" s="124"/>
      <c r="F164" s="94"/>
      <c r="G164" s="155"/>
      <c r="H164" s="155"/>
      <c r="I164" s="155"/>
      <c r="J164" s="155"/>
      <c r="K164" s="124"/>
      <c r="L164" s="124"/>
      <c r="M164" s="52"/>
    </row>
    <row r="165" spans="1:13" hidden="1" x14ac:dyDescent="0.2">
      <c r="A165" s="124"/>
      <c r="B165" s="124"/>
      <c r="C165" s="124"/>
      <c r="D165" s="124"/>
      <c r="E165" s="124"/>
      <c r="F165" s="94"/>
      <c r="G165" s="155"/>
      <c r="H165" s="155"/>
      <c r="I165" s="155"/>
      <c r="J165" s="155"/>
      <c r="K165" s="124"/>
      <c r="L165" s="124"/>
      <c r="M165" s="52"/>
    </row>
    <row r="166" spans="1:13" hidden="1" x14ac:dyDescent="0.2">
      <c r="A166" s="124"/>
      <c r="B166" s="124"/>
      <c r="C166" s="124"/>
      <c r="D166" s="124"/>
      <c r="E166" s="124"/>
      <c r="F166" s="94"/>
      <c r="G166" s="155"/>
      <c r="H166" s="155"/>
      <c r="I166" s="155"/>
      <c r="J166" s="155"/>
      <c r="K166" s="124"/>
      <c r="L166" s="124"/>
      <c r="M166" s="52"/>
    </row>
    <row r="167" spans="1:13" hidden="1" x14ac:dyDescent="0.2">
      <c r="A167" s="124"/>
      <c r="B167" s="124"/>
      <c r="C167" s="124"/>
      <c r="D167" s="124"/>
      <c r="E167" s="124"/>
      <c r="F167" s="94"/>
      <c r="G167" s="155"/>
      <c r="H167" s="155"/>
      <c r="I167" s="155"/>
      <c r="J167" s="155"/>
      <c r="K167" s="124"/>
      <c r="L167" s="124"/>
      <c r="M167" s="52"/>
    </row>
    <row r="168" spans="1:13" hidden="1" x14ac:dyDescent="0.2">
      <c r="A168" s="124"/>
      <c r="B168" s="124"/>
      <c r="C168" s="124"/>
      <c r="D168" s="124"/>
      <c r="E168" s="124"/>
      <c r="F168" s="94"/>
      <c r="G168" s="155"/>
      <c r="H168" s="155"/>
      <c r="I168" s="155"/>
      <c r="J168" s="155"/>
      <c r="K168" s="124"/>
      <c r="L168" s="124"/>
      <c r="M168" s="52"/>
    </row>
    <row r="169" spans="1:13" hidden="1" x14ac:dyDescent="0.2">
      <c r="A169" s="124"/>
      <c r="B169" s="124"/>
      <c r="C169" s="124"/>
      <c r="D169" s="124"/>
      <c r="E169" s="124"/>
      <c r="F169" s="94"/>
      <c r="G169" s="155"/>
      <c r="H169" s="155"/>
      <c r="I169" s="155"/>
      <c r="J169" s="155"/>
      <c r="K169" s="124"/>
      <c r="L169" s="124"/>
      <c r="M169" s="52"/>
    </row>
    <row r="170" spans="1:13" hidden="1" x14ac:dyDescent="0.2">
      <c r="A170" s="124"/>
      <c r="B170" s="124"/>
      <c r="C170" s="124"/>
      <c r="D170" s="124"/>
      <c r="E170" s="124"/>
      <c r="F170" s="94"/>
      <c r="G170" s="155"/>
      <c r="H170" s="155"/>
      <c r="I170" s="155"/>
      <c r="J170" s="155"/>
      <c r="K170" s="124"/>
      <c r="L170" s="124"/>
      <c r="M170" s="52"/>
    </row>
    <row r="171" spans="1:13" hidden="1" x14ac:dyDescent="0.2">
      <c r="A171" s="124"/>
      <c r="B171" s="124"/>
      <c r="C171" s="124"/>
      <c r="D171" s="124"/>
      <c r="E171" s="124"/>
      <c r="F171" s="94"/>
      <c r="G171" s="155"/>
      <c r="H171" s="155"/>
      <c r="I171" s="155"/>
      <c r="J171" s="155"/>
      <c r="K171" s="124"/>
      <c r="L171" s="124"/>
      <c r="M171" s="52"/>
    </row>
    <row r="172" spans="1:13" hidden="1" x14ac:dyDescent="0.2">
      <c r="A172" s="124"/>
      <c r="B172" s="124"/>
      <c r="C172" s="124"/>
      <c r="D172" s="124"/>
      <c r="E172" s="124"/>
      <c r="F172" s="94"/>
      <c r="G172" s="155"/>
      <c r="H172" s="155"/>
      <c r="I172" s="155"/>
      <c r="J172" s="155"/>
      <c r="K172" s="124"/>
      <c r="L172" s="124"/>
      <c r="M172" s="52"/>
    </row>
    <row r="173" spans="1:13" hidden="1" x14ac:dyDescent="0.2">
      <c r="A173" s="124"/>
      <c r="B173" s="124"/>
      <c r="C173" s="124"/>
      <c r="D173" s="124"/>
      <c r="E173" s="124"/>
      <c r="F173" s="94"/>
      <c r="G173" s="155"/>
      <c r="H173" s="155"/>
      <c r="I173" s="155"/>
      <c r="J173" s="155"/>
      <c r="K173" s="124"/>
      <c r="L173" s="124"/>
      <c r="M173" s="52"/>
    </row>
    <row r="174" spans="1:13" hidden="1" x14ac:dyDescent="0.2">
      <c r="A174" s="124"/>
      <c r="B174" s="124"/>
      <c r="C174" s="124"/>
      <c r="D174" s="124"/>
      <c r="E174" s="124"/>
      <c r="F174" s="94"/>
      <c r="G174" s="155"/>
      <c r="H174" s="155"/>
      <c r="I174" s="155"/>
      <c r="J174" s="155"/>
      <c r="K174" s="124"/>
      <c r="L174" s="124"/>
      <c r="M174" s="52"/>
    </row>
    <row r="175" spans="1:13" hidden="1" x14ac:dyDescent="0.2">
      <c r="A175" s="124"/>
      <c r="B175" s="124"/>
      <c r="C175" s="124"/>
      <c r="D175" s="124"/>
      <c r="E175" s="124"/>
      <c r="F175" s="94"/>
      <c r="G175" s="155"/>
      <c r="H175" s="155"/>
      <c r="I175" s="155"/>
      <c r="J175" s="155"/>
      <c r="K175" s="124"/>
      <c r="L175" s="124"/>
      <c r="M175" s="52"/>
    </row>
    <row r="176" spans="1:13" hidden="1" x14ac:dyDescent="0.2">
      <c r="A176" s="124"/>
      <c r="B176" s="124"/>
      <c r="C176" s="124"/>
      <c r="D176" s="124"/>
      <c r="E176" s="124"/>
      <c r="F176" s="94"/>
      <c r="G176" s="155"/>
      <c r="H176" s="155"/>
      <c r="I176" s="155"/>
      <c r="J176" s="155"/>
      <c r="K176" s="124"/>
      <c r="L176" s="124"/>
      <c r="M176" s="52"/>
    </row>
    <row r="177" spans="1:13" hidden="1" x14ac:dyDescent="0.2">
      <c r="A177" s="124"/>
      <c r="B177" s="124"/>
      <c r="C177" s="124"/>
      <c r="D177" s="124"/>
      <c r="E177" s="124"/>
      <c r="F177" s="94"/>
      <c r="G177" s="155"/>
      <c r="H177" s="155"/>
      <c r="I177" s="155"/>
      <c r="J177" s="155"/>
      <c r="K177" s="124"/>
      <c r="L177" s="124"/>
      <c r="M177" s="52"/>
    </row>
    <row r="178" spans="1:13" hidden="1" x14ac:dyDescent="0.2">
      <c r="A178" s="124"/>
      <c r="B178" s="124"/>
      <c r="C178" s="124"/>
      <c r="D178" s="124"/>
      <c r="E178" s="124"/>
      <c r="F178" s="94"/>
      <c r="G178" s="155"/>
      <c r="H178" s="155"/>
      <c r="I178" s="155"/>
      <c r="J178" s="155"/>
      <c r="K178" s="124"/>
      <c r="L178" s="124"/>
      <c r="M178" s="52"/>
    </row>
    <row r="179" spans="1:13" hidden="1" x14ac:dyDescent="0.2">
      <c r="A179" s="124"/>
      <c r="B179" s="124"/>
      <c r="C179" s="124"/>
      <c r="D179" s="124"/>
      <c r="E179" s="124"/>
      <c r="F179" s="94"/>
      <c r="G179" s="155"/>
      <c r="H179" s="155"/>
      <c r="I179" s="155"/>
      <c r="J179" s="155"/>
      <c r="K179" s="124"/>
      <c r="L179" s="124"/>
      <c r="M179" s="52"/>
    </row>
    <row r="180" spans="1:13" hidden="1" x14ac:dyDescent="0.2">
      <c r="A180" s="124"/>
      <c r="B180" s="124"/>
      <c r="C180" s="124"/>
      <c r="D180" s="124"/>
      <c r="E180" s="124"/>
      <c r="F180" s="94"/>
      <c r="G180" s="155"/>
      <c r="H180" s="155"/>
      <c r="I180" s="155"/>
      <c r="J180" s="155"/>
      <c r="K180" s="124"/>
      <c r="L180" s="124"/>
      <c r="M180" s="52"/>
    </row>
    <row r="181" spans="1:13" hidden="1" x14ac:dyDescent="0.2">
      <c r="A181" s="124"/>
      <c r="B181" s="124"/>
      <c r="C181" s="124"/>
      <c r="D181" s="124"/>
      <c r="E181" s="124"/>
      <c r="F181" s="94"/>
      <c r="G181" s="155"/>
      <c r="H181" s="155"/>
      <c r="I181" s="155"/>
      <c r="J181" s="155"/>
      <c r="K181" s="124"/>
      <c r="L181" s="124"/>
      <c r="M181" s="52"/>
    </row>
    <row r="182" spans="1:13" hidden="1" x14ac:dyDescent="0.2">
      <c r="A182" s="124"/>
      <c r="B182" s="124"/>
      <c r="C182" s="124"/>
      <c r="D182" s="124"/>
      <c r="E182" s="124"/>
      <c r="F182" s="94"/>
      <c r="G182" s="155"/>
      <c r="H182" s="155"/>
      <c r="I182" s="155"/>
      <c r="J182" s="155"/>
      <c r="K182" s="124"/>
      <c r="L182" s="124"/>
      <c r="M182" s="52"/>
    </row>
    <row r="183" spans="1:13" hidden="1" x14ac:dyDescent="0.2">
      <c r="A183" s="124"/>
      <c r="B183" s="124"/>
      <c r="C183" s="124"/>
      <c r="D183" s="124"/>
      <c r="E183" s="124"/>
      <c r="F183" s="94"/>
      <c r="G183" s="155"/>
      <c r="H183" s="155"/>
      <c r="I183" s="155"/>
      <c r="J183" s="155"/>
      <c r="K183" s="124"/>
      <c r="L183" s="124"/>
      <c r="M183" s="52"/>
    </row>
    <row r="184" spans="1:13" hidden="1" x14ac:dyDescent="0.2">
      <c r="A184" s="124"/>
      <c r="B184" s="124"/>
      <c r="C184" s="124"/>
      <c r="D184" s="124"/>
      <c r="E184" s="124"/>
      <c r="F184" s="94"/>
      <c r="G184" s="155"/>
      <c r="H184" s="155"/>
      <c r="I184" s="155"/>
      <c r="J184" s="155"/>
      <c r="K184" s="124"/>
      <c r="L184" s="124"/>
      <c r="M184" s="52"/>
    </row>
    <row r="185" spans="1:13" hidden="1" x14ac:dyDescent="0.2">
      <c r="A185" s="124"/>
      <c r="B185" s="124"/>
      <c r="C185" s="124"/>
      <c r="D185" s="124"/>
      <c r="E185" s="124"/>
      <c r="F185" s="94"/>
      <c r="G185" s="155"/>
      <c r="H185" s="155"/>
      <c r="I185" s="155"/>
      <c r="J185" s="155"/>
      <c r="K185" s="124"/>
      <c r="L185" s="124"/>
      <c r="M185" s="52"/>
    </row>
    <row r="186" spans="1:13" hidden="1" x14ac:dyDescent="0.2">
      <c r="A186" s="124"/>
      <c r="B186" s="124"/>
      <c r="C186" s="124"/>
      <c r="D186" s="124"/>
      <c r="E186" s="124"/>
      <c r="F186" s="94"/>
      <c r="G186" s="155"/>
      <c r="H186" s="155"/>
      <c r="I186" s="155"/>
      <c r="J186" s="155"/>
      <c r="K186" s="124"/>
      <c r="L186" s="124"/>
      <c r="M186" s="52"/>
    </row>
    <row r="187" spans="1:13" hidden="1" x14ac:dyDescent="0.2">
      <c r="A187" s="124"/>
      <c r="B187" s="124"/>
      <c r="C187" s="124"/>
      <c r="D187" s="124"/>
      <c r="E187" s="124"/>
      <c r="F187" s="94"/>
      <c r="G187" s="155"/>
      <c r="H187" s="155"/>
      <c r="I187" s="155"/>
      <c r="J187" s="155"/>
      <c r="K187" s="124"/>
      <c r="L187" s="124"/>
      <c r="M187" s="52"/>
    </row>
    <row r="188" spans="1:13" hidden="1" x14ac:dyDescent="0.2">
      <c r="A188" s="124"/>
      <c r="B188" s="124"/>
      <c r="C188" s="124"/>
      <c r="D188" s="124"/>
      <c r="E188" s="124"/>
      <c r="F188" s="94"/>
      <c r="G188" s="155"/>
      <c r="H188" s="155"/>
      <c r="I188" s="155"/>
      <c r="J188" s="155"/>
      <c r="K188" s="124"/>
      <c r="L188" s="124"/>
      <c r="M188" s="52"/>
    </row>
    <row r="189" spans="1:13" hidden="1" x14ac:dyDescent="0.2">
      <c r="A189" s="124"/>
      <c r="B189" s="124"/>
      <c r="C189" s="124"/>
      <c r="D189" s="124"/>
      <c r="E189" s="124"/>
      <c r="F189" s="94"/>
      <c r="G189" s="155"/>
      <c r="H189" s="155"/>
      <c r="I189" s="155"/>
      <c r="J189" s="155"/>
      <c r="K189" s="124"/>
      <c r="L189" s="124"/>
      <c r="M189" s="52"/>
    </row>
    <row r="190" spans="1:13" hidden="1" x14ac:dyDescent="0.2">
      <c r="A190" s="124"/>
      <c r="B190" s="124"/>
      <c r="C190" s="124"/>
      <c r="D190" s="124"/>
      <c r="E190" s="124"/>
      <c r="F190" s="94"/>
      <c r="G190" s="155"/>
      <c r="H190" s="155"/>
      <c r="I190" s="155"/>
      <c r="J190" s="155"/>
      <c r="K190" s="124"/>
      <c r="L190" s="124"/>
      <c r="M190" s="52"/>
    </row>
    <row r="191" spans="1:13" hidden="1" x14ac:dyDescent="0.2">
      <c r="A191" s="124"/>
      <c r="B191" s="124"/>
      <c r="C191" s="124"/>
      <c r="D191" s="124"/>
      <c r="E191" s="124"/>
      <c r="F191" s="94"/>
      <c r="G191" s="155"/>
      <c r="H191" s="155"/>
      <c r="I191" s="155"/>
      <c r="J191" s="155"/>
      <c r="K191" s="124"/>
      <c r="L191" s="124"/>
      <c r="M191" s="52"/>
    </row>
    <row r="192" spans="1:13" hidden="1" x14ac:dyDescent="0.2">
      <c r="A192" s="124"/>
      <c r="B192" s="124"/>
      <c r="C192" s="124"/>
      <c r="D192" s="124"/>
      <c r="E192" s="124"/>
      <c r="F192" s="94"/>
      <c r="G192" s="155"/>
      <c r="H192" s="155"/>
      <c r="I192" s="155"/>
      <c r="J192" s="155"/>
      <c r="K192" s="124"/>
      <c r="L192" s="124"/>
      <c r="M192" s="52"/>
    </row>
    <row r="193" spans="1:13" hidden="1" x14ac:dyDescent="0.2">
      <c r="A193" s="124"/>
      <c r="B193" s="124"/>
      <c r="C193" s="124"/>
      <c r="D193" s="124"/>
      <c r="E193" s="124"/>
      <c r="F193" s="94"/>
      <c r="G193" s="155"/>
      <c r="H193" s="155"/>
      <c r="I193" s="155"/>
      <c r="J193" s="155"/>
      <c r="K193" s="124"/>
      <c r="L193" s="124"/>
      <c r="M193" s="52"/>
    </row>
    <row r="194" spans="1:13" hidden="1" x14ac:dyDescent="0.2">
      <c r="A194" s="124"/>
      <c r="B194" s="124"/>
      <c r="C194" s="124"/>
      <c r="D194" s="124"/>
      <c r="E194" s="124"/>
      <c r="F194" s="94"/>
      <c r="G194" s="155"/>
      <c r="H194" s="155"/>
      <c r="I194" s="155"/>
      <c r="J194" s="155"/>
      <c r="K194" s="124"/>
      <c r="L194" s="124"/>
      <c r="M194" s="52"/>
    </row>
    <row r="195" spans="1:13" s="47" customFormat="1" ht="27" customHeight="1" x14ac:dyDescent="0.25">
      <c r="A195" s="350" t="s">
        <v>27</v>
      </c>
      <c r="B195" s="350"/>
      <c r="C195" s="350"/>
      <c r="D195" s="350"/>
      <c r="E195" s="154"/>
      <c r="F195" s="213">
        <v>32.944000000000003</v>
      </c>
      <c r="G195" s="152"/>
      <c r="H195" s="153">
        <v>36568.449999999997</v>
      </c>
      <c r="I195" s="152"/>
      <c r="J195" s="152"/>
      <c r="K195" s="151"/>
      <c r="L195" s="151"/>
      <c r="M195" s="48"/>
    </row>
    <row r="197" spans="1:13" s="21" customFormat="1" ht="15" x14ac:dyDescent="0.25">
      <c r="A197" s="21" t="s">
        <v>270</v>
      </c>
      <c r="E197" s="136"/>
    </row>
    <row r="198" spans="1:13" s="21" customFormat="1" ht="15" x14ac:dyDescent="0.25">
      <c r="B198" s="45"/>
      <c r="C198" s="45"/>
      <c r="D198" s="45"/>
      <c r="E198" s="150"/>
      <c r="F198" s="45"/>
      <c r="G198" s="45"/>
      <c r="H198" s="45"/>
      <c r="I198" s="45"/>
      <c r="J198" s="45"/>
      <c r="K198" s="45"/>
      <c r="L198" s="45"/>
    </row>
    <row r="199" spans="1:13" s="21" customFormat="1" ht="15" x14ac:dyDescent="0.25">
      <c r="A199" s="21" t="s">
        <v>26</v>
      </c>
      <c r="B199" s="46" t="s">
        <v>271</v>
      </c>
      <c r="C199" s="32"/>
      <c r="D199" s="32"/>
      <c r="E199" s="146"/>
      <c r="F199" s="32"/>
      <c r="G199" s="32"/>
      <c r="H199" s="32"/>
      <c r="I199" s="32"/>
      <c r="J199" s="32"/>
      <c r="K199" s="32"/>
      <c r="L199" s="32"/>
    </row>
    <row r="200" spans="1:13" s="21" customFormat="1" ht="15" x14ac:dyDescent="0.25">
      <c r="B200" s="289" t="s">
        <v>25</v>
      </c>
      <c r="C200" s="289"/>
      <c r="D200" s="289"/>
      <c r="E200" s="289"/>
      <c r="F200" s="289"/>
      <c r="G200" s="289"/>
      <c r="H200" s="289"/>
      <c r="I200" s="289"/>
      <c r="J200" s="289"/>
      <c r="K200" s="289"/>
      <c r="L200" s="289"/>
    </row>
    <row r="201" spans="1:13" s="21" customFormat="1" ht="15" x14ac:dyDescent="0.25">
      <c r="A201" s="21" t="s">
        <v>127</v>
      </c>
      <c r="D201" s="44"/>
      <c r="E201" s="35" t="s">
        <v>132</v>
      </c>
    </row>
    <row r="202" spans="1:13" s="21" customFormat="1" ht="15" x14ac:dyDescent="0.25">
      <c r="C202" s="45"/>
      <c r="D202" s="44"/>
      <c r="E202" s="149"/>
      <c r="F202" s="148"/>
      <c r="G202" s="148"/>
      <c r="H202" s="45"/>
      <c r="I202" s="45"/>
      <c r="J202" s="45"/>
      <c r="K202" s="45"/>
      <c r="L202" s="45"/>
    </row>
    <row r="203" spans="1:13" s="21" customFormat="1" ht="15" x14ac:dyDescent="0.25">
      <c r="A203" s="21" t="s">
        <v>126</v>
      </c>
      <c r="C203" s="32"/>
      <c r="D203" s="147" t="s">
        <v>173</v>
      </c>
      <c r="E203" s="146"/>
      <c r="F203" s="32"/>
      <c r="G203" s="32"/>
      <c r="H203" s="32"/>
      <c r="I203" s="32"/>
      <c r="J203" s="32"/>
      <c r="K203" s="32"/>
      <c r="L203" s="32"/>
    </row>
    <row r="204" spans="1:13" s="21" customFormat="1" ht="15" x14ac:dyDescent="0.25">
      <c r="E204" s="136"/>
    </row>
    <row r="205" spans="1:13" s="21" customFormat="1" ht="15" x14ac:dyDescent="0.25">
      <c r="A205" s="21" t="s">
        <v>21</v>
      </c>
      <c r="E205" s="136"/>
    </row>
    <row r="206" spans="1:13" s="21" customFormat="1" ht="15" x14ac:dyDescent="0.25">
      <c r="B206" s="44"/>
      <c r="C206" s="299" t="s">
        <v>20</v>
      </c>
      <c r="D206" s="300"/>
      <c r="E206" s="300"/>
      <c r="F206" s="300"/>
      <c r="G206" s="300"/>
      <c r="H206" s="300"/>
      <c r="I206" s="300"/>
      <c r="J206" s="300"/>
      <c r="K206" s="300"/>
      <c r="L206" s="300"/>
    </row>
    <row r="207" spans="1:13" s="21" customFormat="1" ht="15" x14ac:dyDescent="0.25">
      <c r="A207" s="21" t="s">
        <v>125</v>
      </c>
      <c r="B207" s="32"/>
      <c r="C207" s="32"/>
      <c r="D207" s="32"/>
      <c r="E207" s="146"/>
      <c r="F207" s="32"/>
      <c r="G207" s="32"/>
      <c r="H207" s="32"/>
      <c r="I207" s="32"/>
      <c r="J207" s="32"/>
      <c r="K207" s="32"/>
      <c r="L207" s="32"/>
    </row>
    <row r="208" spans="1:13" s="21" customFormat="1" ht="15" x14ac:dyDescent="0.25">
      <c r="E208" s="136"/>
    </row>
    <row r="209" spans="1:12" s="21" customFormat="1" ht="15" x14ac:dyDescent="0.25">
      <c r="A209" s="21" t="s">
        <v>18</v>
      </c>
      <c r="B209" s="32"/>
      <c r="C209" s="32"/>
      <c r="D209" s="32"/>
      <c r="E209" s="146"/>
      <c r="F209" s="32"/>
      <c r="G209" s="32"/>
      <c r="H209" s="32"/>
      <c r="I209" s="32"/>
      <c r="J209" s="32"/>
      <c r="K209" s="32"/>
      <c r="L209" s="32"/>
    </row>
    <row r="210" spans="1:12" s="21" customFormat="1" ht="15" x14ac:dyDescent="0.25">
      <c r="E210" s="136"/>
    </row>
    <row r="211" spans="1:12" s="21" customFormat="1" ht="15" hidden="1" x14ac:dyDescent="0.25">
      <c r="E211" s="136"/>
    </row>
    <row r="213" spans="1:12" ht="15.75" x14ac:dyDescent="0.25">
      <c r="A213" s="43" t="s">
        <v>17</v>
      </c>
      <c r="B213" s="334" t="s">
        <v>272</v>
      </c>
      <c r="C213" s="334"/>
      <c r="D213" s="334"/>
      <c r="E213" s="41"/>
      <c r="F213" s="39"/>
      <c r="G213" s="40"/>
      <c r="H213" s="288" t="s">
        <v>273</v>
      </c>
      <c r="I213" s="288"/>
      <c r="J213" s="42"/>
    </row>
    <row r="214" spans="1:12" x14ac:dyDescent="0.2">
      <c r="A214" s="9"/>
      <c r="B214" s="335" t="s">
        <v>11</v>
      </c>
      <c r="C214" s="335"/>
      <c r="D214" s="335"/>
      <c r="E214" s="30"/>
      <c r="F214" s="284" t="s">
        <v>10</v>
      </c>
      <c r="G214" s="37"/>
      <c r="H214" s="286" t="s">
        <v>9</v>
      </c>
      <c r="I214" s="286"/>
      <c r="J214" s="145"/>
    </row>
    <row r="215" spans="1:12" ht="15.75" x14ac:dyDescent="0.25">
      <c r="A215" s="43" t="s">
        <v>16</v>
      </c>
      <c r="B215" s="334" t="s">
        <v>300</v>
      </c>
      <c r="C215" s="334"/>
      <c r="D215" s="334"/>
      <c r="E215" s="41"/>
      <c r="F215" s="39"/>
      <c r="G215" s="40"/>
      <c r="H215" s="288" t="s">
        <v>296</v>
      </c>
      <c r="I215" s="288"/>
      <c r="J215" s="42"/>
    </row>
    <row r="216" spans="1:12" x14ac:dyDescent="0.2">
      <c r="A216" s="9"/>
      <c r="B216" s="289" t="s">
        <v>11</v>
      </c>
      <c r="C216" s="289"/>
      <c r="D216" s="289"/>
      <c r="E216" s="30"/>
      <c r="F216" s="284" t="s">
        <v>10</v>
      </c>
      <c r="G216" s="37"/>
      <c r="H216" s="286" t="s">
        <v>9</v>
      </c>
      <c r="I216" s="286"/>
      <c r="J216" s="145"/>
    </row>
    <row r="217" spans="1:12" ht="15.75" x14ac:dyDescent="0.25">
      <c r="A217" s="9"/>
      <c r="B217" s="334" t="s">
        <v>158</v>
      </c>
      <c r="C217" s="334"/>
      <c r="D217" s="334"/>
      <c r="E217" s="41"/>
      <c r="F217" s="39"/>
      <c r="G217" s="40"/>
      <c r="H217" s="288" t="s">
        <v>164</v>
      </c>
      <c r="I217" s="288"/>
      <c r="J217" s="42"/>
    </row>
    <row r="218" spans="1:12" x14ac:dyDescent="0.2">
      <c r="A218" s="9"/>
      <c r="B218" s="289" t="s">
        <v>11</v>
      </c>
      <c r="C218" s="289"/>
      <c r="D218" s="289"/>
      <c r="E218" s="30"/>
      <c r="F218" s="284" t="s">
        <v>10</v>
      </c>
      <c r="G218" s="37"/>
      <c r="H218" s="286" t="s">
        <v>9</v>
      </c>
      <c r="I218" s="286"/>
      <c r="J218" s="145"/>
    </row>
    <row r="219" spans="1:12" ht="15.75" x14ac:dyDescent="0.25">
      <c r="A219" s="9"/>
      <c r="B219" s="328" t="s">
        <v>301</v>
      </c>
      <c r="C219" s="328"/>
      <c r="D219" s="328"/>
      <c r="E219" s="41"/>
      <c r="F219" s="39"/>
      <c r="G219" s="40"/>
      <c r="H219" s="288" t="s">
        <v>298</v>
      </c>
      <c r="I219" s="288"/>
      <c r="J219" s="38"/>
    </row>
    <row r="220" spans="1:12" x14ac:dyDescent="0.2">
      <c r="A220" s="9"/>
      <c r="B220" s="289" t="s">
        <v>11</v>
      </c>
      <c r="C220" s="289"/>
      <c r="D220" s="289"/>
      <c r="E220" s="30"/>
      <c r="F220" s="284" t="s">
        <v>10</v>
      </c>
      <c r="G220" s="37"/>
      <c r="H220" s="286" t="s">
        <v>9</v>
      </c>
      <c r="I220" s="286"/>
      <c r="J220" s="145"/>
    </row>
    <row r="221" spans="1:12" ht="15.75" x14ac:dyDescent="0.25">
      <c r="A221" s="9"/>
      <c r="B221" s="215" t="s">
        <v>274</v>
      </c>
      <c r="C221" s="215"/>
      <c r="D221" s="215"/>
      <c r="E221" s="41"/>
      <c r="F221" s="39"/>
      <c r="G221" s="40"/>
      <c r="H221" s="288" t="s">
        <v>275</v>
      </c>
      <c r="I221" s="288"/>
      <c r="J221" s="38"/>
    </row>
    <row r="222" spans="1:12" x14ac:dyDescent="0.2">
      <c r="A222" s="9"/>
      <c r="B222" s="289" t="s">
        <v>11</v>
      </c>
      <c r="C222" s="289"/>
      <c r="D222" s="289"/>
      <c r="E222" s="30"/>
      <c r="F222" s="284" t="s">
        <v>10</v>
      </c>
      <c r="G222" s="37"/>
      <c r="H222" s="286" t="s">
        <v>9</v>
      </c>
      <c r="I222" s="286"/>
      <c r="J222" s="145"/>
    </row>
    <row r="223" spans="1:12" ht="15.75" x14ac:dyDescent="0.25">
      <c r="A223" s="9"/>
      <c r="B223" s="328"/>
      <c r="C223" s="328"/>
      <c r="D223" s="328"/>
      <c r="E223" s="41"/>
      <c r="F223" s="39"/>
      <c r="G223" s="40"/>
      <c r="H223" s="329"/>
      <c r="I223" s="329"/>
      <c r="J223" s="38"/>
    </row>
    <row r="224" spans="1:12" ht="15.75" x14ac:dyDescent="0.25">
      <c r="A224" s="9"/>
      <c r="B224" s="289" t="s">
        <v>11</v>
      </c>
      <c r="C224" s="289"/>
      <c r="D224" s="289"/>
      <c r="E224" s="30"/>
      <c r="F224" s="145" t="s">
        <v>10</v>
      </c>
      <c r="G224" s="37"/>
      <c r="H224" s="332"/>
      <c r="I224" s="332"/>
      <c r="J224" s="145"/>
    </row>
    <row r="225" spans="1:17" ht="15.75" hidden="1" x14ac:dyDescent="0.25">
      <c r="A225" s="9"/>
      <c r="B225" s="333"/>
      <c r="C225" s="333"/>
      <c r="D225" s="333"/>
      <c r="E225" s="41"/>
      <c r="F225" s="39"/>
      <c r="G225" s="40"/>
      <c r="H225" s="39"/>
      <c r="I225" s="39"/>
      <c r="J225" s="38"/>
    </row>
    <row r="226" spans="1:17" hidden="1" x14ac:dyDescent="0.2">
      <c r="A226" s="9"/>
      <c r="B226" s="289" t="s">
        <v>11</v>
      </c>
      <c r="C226" s="289"/>
      <c r="D226" s="289"/>
      <c r="E226" s="30"/>
      <c r="F226" s="145" t="s">
        <v>10</v>
      </c>
      <c r="G226" s="37"/>
      <c r="H226" s="286" t="s">
        <v>9</v>
      </c>
      <c r="I226" s="286"/>
      <c r="J226" s="145"/>
    </row>
    <row r="227" spans="1:17" s="21" customFormat="1" ht="15" x14ac:dyDescent="0.25">
      <c r="A227" s="36" t="s">
        <v>171</v>
      </c>
      <c r="H227" s="44"/>
      <c r="I227" s="44"/>
    </row>
    <row r="228" spans="1:17" s="21" customFormat="1" ht="15" hidden="1" x14ac:dyDescent="0.25">
      <c r="B228" s="35"/>
      <c r="C228" s="35"/>
      <c r="D228" s="35"/>
      <c r="E228" s="35"/>
      <c r="F228" s="35"/>
      <c r="G228" s="35"/>
      <c r="H228" s="199"/>
      <c r="I228" s="199"/>
    </row>
    <row r="229" spans="1:17" s="21" customFormat="1" ht="15" x14ac:dyDescent="0.25">
      <c r="A229" s="33" t="s">
        <v>13</v>
      </c>
      <c r="B229" s="328"/>
      <c r="C229" s="328"/>
      <c r="D229" s="328"/>
      <c r="E229" s="35"/>
      <c r="F229" s="35"/>
      <c r="G229" s="35"/>
      <c r="H229" s="346"/>
      <c r="I229" s="346"/>
    </row>
    <row r="230" spans="1:17" s="21" customFormat="1" ht="15" x14ac:dyDescent="0.25">
      <c r="B230" s="289" t="s">
        <v>11</v>
      </c>
      <c r="C230" s="289"/>
      <c r="D230" s="289"/>
      <c r="E230" s="141"/>
      <c r="F230" s="34" t="s">
        <v>10</v>
      </c>
      <c r="H230" s="34" t="s">
        <v>9</v>
      </c>
      <c r="L230" s="30"/>
    </row>
    <row r="231" spans="1:17" s="21" customFormat="1" ht="15.6" customHeight="1" x14ac:dyDescent="0.25">
      <c r="A231" s="33" t="s">
        <v>12</v>
      </c>
      <c r="B231" s="328"/>
      <c r="C231" s="328"/>
      <c r="D231" s="328"/>
      <c r="E231" s="144"/>
      <c r="F231" s="32"/>
      <c r="H231" s="143"/>
      <c r="L231" s="142"/>
    </row>
    <row r="232" spans="1:17" s="21" customFormat="1" ht="15" x14ac:dyDescent="0.25">
      <c r="B232" s="289" t="s">
        <v>11</v>
      </c>
      <c r="C232" s="289"/>
      <c r="D232" s="289"/>
      <c r="E232" s="141"/>
      <c r="F232" s="31" t="s">
        <v>10</v>
      </c>
      <c r="H232" s="34" t="s">
        <v>9</v>
      </c>
      <c r="L232" s="30"/>
    </row>
    <row r="233" spans="1:17" s="21" customFormat="1" ht="88.9" hidden="1" customHeight="1" x14ac:dyDescent="0.25">
      <c r="E233" s="136"/>
    </row>
    <row r="234" spans="1:17" s="29" customFormat="1" ht="24" customHeight="1" x14ac:dyDescent="0.25">
      <c r="A234" s="29" t="s">
        <v>8</v>
      </c>
      <c r="E234" s="140"/>
    </row>
    <row r="235" spans="1:17" s="21" customFormat="1" ht="28.15" customHeight="1" x14ac:dyDescent="0.25">
      <c r="A235" s="325" t="s">
        <v>7</v>
      </c>
      <c r="B235" s="326"/>
      <c r="C235" s="325" t="s">
        <v>6</v>
      </c>
      <c r="D235" s="326"/>
      <c r="E235" s="139"/>
      <c r="F235" s="325" t="s">
        <v>5</v>
      </c>
      <c r="G235" s="327"/>
      <c r="H235" s="326"/>
      <c r="K235" s="325" t="s">
        <v>4</v>
      </c>
      <c r="L235" s="326"/>
    </row>
    <row r="236" spans="1:17" s="21" customFormat="1" ht="15" x14ac:dyDescent="0.25">
      <c r="A236" s="28"/>
      <c r="B236" s="27"/>
      <c r="C236" s="28"/>
      <c r="D236" s="26"/>
      <c r="E236" s="138"/>
      <c r="F236" s="27"/>
      <c r="G236" s="27"/>
      <c r="H236" s="26"/>
      <c r="K236" s="27"/>
      <c r="L236" s="26"/>
    </row>
    <row r="237" spans="1:17" s="21" customFormat="1" ht="15" x14ac:dyDescent="0.25">
      <c r="A237" s="28"/>
      <c r="B237" s="27"/>
      <c r="C237" s="28"/>
      <c r="D237" s="26"/>
      <c r="E237" s="138"/>
      <c r="F237" s="27"/>
      <c r="G237" s="27"/>
      <c r="H237" s="26"/>
      <c r="K237" s="27"/>
      <c r="L237" s="26"/>
    </row>
    <row r="238" spans="1:17" s="21" customFormat="1" ht="15" x14ac:dyDescent="0.25">
      <c r="A238" s="28"/>
      <c r="B238" s="27"/>
      <c r="C238" s="28"/>
      <c r="D238" s="26"/>
      <c r="E238" s="138"/>
      <c r="F238" s="27"/>
      <c r="G238" s="27"/>
      <c r="H238" s="26"/>
      <c r="K238" s="27"/>
      <c r="L238" s="26"/>
    </row>
    <row r="239" spans="1:17" x14ac:dyDescent="0.2">
      <c r="A239" s="25"/>
      <c r="B239" s="24"/>
      <c r="C239" s="25"/>
      <c r="D239" s="23"/>
      <c r="E239" s="137"/>
      <c r="F239" s="24"/>
      <c r="G239" s="24"/>
      <c r="H239" s="23"/>
      <c r="K239" s="24"/>
      <c r="L239" s="23"/>
    </row>
    <row r="240" spans="1:17" ht="7.9" customHeight="1" x14ac:dyDescent="0.2">
      <c r="M240" s="19"/>
      <c r="N240" s="19"/>
      <c r="O240" s="19"/>
      <c r="P240" s="19"/>
      <c r="Q240" s="19"/>
    </row>
    <row r="241" spans="1:16" ht="37.15" customHeight="1" x14ac:dyDescent="0.2">
      <c r="A241" s="330" t="s">
        <v>172</v>
      </c>
      <c r="B241" s="330"/>
      <c r="C241" s="330"/>
      <c r="D241" s="330"/>
      <c r="E241" s="330"/>
      <c r="F241" s="330"/>
      <c r="G241" s="330"/>
      <c r="H241" s="330"/>
      <c r="I241" s="330"/>
      <c r="J241" s="330"/>
      <c r="K241" s="330"/>
      <c r="L241" s="330"/>
      <c r="M241" s="19"/>
      <c r="N241" s="19"/>
      <c r="O241" s="19"/>
      <c r="P241" s="19"/>
    </row>
    <row r="242" spans="1:16" s="21" customFormat="1" ht="16.5" x14ac:dyDescent="0.3">
      <c r="A242" s="21" t="s">
        <v>185</v>
      </c>
      <c r="L242" s="22"/>
      <c r="M242" s="22"/>
      <c r="N242" s="22"/>
      <c r="O242" s="22"/>
      <c r="P242" s="22"/>
    </row>
    <row r="243" spans="1:16" s="21" customFormat="1" ht="6.6" customHeight="1" x14ac:dyDescent="0.3">
      <c r="L243" s="22"/>
      <c r="M243" s="22"/>
      <c r="N243" s="22"/>
      <c r="O243" s="22"/>
      <c r="P243" s="22"/>
    </row>
    <row r="244" spans="1:16" s="21" customFormat="1" ht="32.25" customHeight="1" x14ac:dyDescent="0.3">
      <c r="A244" s="330" t="s">
        <v>169</v>
      </c>
      <c r="B244" s="330"/>
      <c r="C244" s="330"/>
      <c r="D244" s="330"/>
      <c r="E244" s="330"/>
      <c r="F244" s="330"/>
      <c r="G244" s="330"/>
      <c r="H244" s="330"/>
      <c r="I244" s="330"/>
      <c r="J244" s="330"/>
      <c r="K244" s="330"/>
      <c r="L244" s="22"/>
      <c r="M244" s="22"/>
      <c r="N244" s="22"/>
      <c r="O244" s="22"/>
      <c r="P244" s="22"/>
    </row>
    <row r="245" spans="1:16" s="3" customFormat="1" ht="18.75" hidden="1" x14ac:dyDescent="0.3">
      <c r="A245" s="1"/>
      <c r="B245" s="1"/>
      <c r="C245" s="16"/>
      <c r="D245" s="16"/>
      <c r="E245" s="135"/>
      <c r="F245" s="16"/>
      <c r="G245" s="324" t="s">
        <v>3</v>
      </c>
      <c r="H245" s="324"/>
      <c r="I245" s="324"/>
      <c r="J245" s="324"/>
      <c r="K245" s="324"/>
      <c r="L245" s="1"/>
    </row>
    <row r="246" spans="1:16" s="3" customFormat="1" hidden="1" x14ac:dyDescent="0.2">
      <c r="A246" s="1"/>
      <c r="B246" s="4"/>
      <c r="C246" s="16"/>
      <c r="D246" s="16"/>
      <c r="E246" s="135"/>
      <c r="F246" s="16"/>
      <c r="G246" s="18">
        <f>B249</f>
        <v>36568.449999999997</v>
      </c>
      <c r="H246" s="17" t="str">
        <f>IF(TRUNC(G246/1000000,0)=0,"",IF(TRUNC(G246/1000000,0)=4,"Чотири",IF(TRUNC(G246/1000000,0)=0,"",IF(TRUNC(G246/1000000,0)=5,"П’ять",IF(TRUNC(G246/1000000,0)=0,"",IF(TRUNC(G246/1000000,0)=6,"Шість",H247))))))</f>
        <v/>
      </c>
      <c r="I246" s="10" t="str">
        <f>IF(TRUNC(G246/10000,0)-TRUNC(G246/100000,0)*10=0,"",IF(TRUNC(G246/10000,0)-TRUNC(G246/100000,0)*10=1,IF(TRUNC(G246/1000,0)-TRUNC(G246/10000,0)*10=0,"десять",""),I248))</f>
        <v>тридцать</v>
      </c>
      <c r="J246" s="10" t="str">
        <f>IF(TRUNC(G246/10,0)-TRUNC(G246/100,0)*10=2,"двадцять",IF(TRUNC(G246/10,0)-TRUNC(G246/100,0)*10=3,"тридцать",IF(TRUNC(G246/10,0)-TRUNC(G246/100,0)*10=4,"сорок",IF(TRUNC(G246/10,0)-TRUNC(G246/100,0)*10=5,"п’ятдесят",IF(TRUNC(G246/10,0)-TRUNC(G246/100,0)*10=6,"шістдесят",IF(TRUNC(G246/10,0)-TRUNC(G246/100,0)*10=7,"сімдесят",IF(TRUNC(G246/10,0)-TRUNC(G246/100,0)*10=8,"вісімдесят","дев’яносто")))))))</f>
        <v>шістдесят</v>
      </c>
      <c r="K246" s="10" t="str">
        <f>IF(TRUNC(G246/1000000,0)+TRUNC(G246/100000,0)-TRUNC(G246/1000000,0)*10+TRUNC(G246/10000,0)-TRUNC(G246/100000,0)*10+TRUNC(G246/1000,0)-TRUNC(G246/10000,0)*10+TRUNC(G246/100,0)-TRUNC(G246/1000,0)*10+TRUNC(G246/10,0)-TRUNC(G246/100,0)*10+TRUNC(G246/1,0)-TRUNC(G246/10,0)*10=0,"Нуль гривень",IF(RIGHT(IF(TRUNC(G246/1,0)-TRUNC(G246/10,0)*10=1,IF(TRUNC(G246/10,0)-TRUNC(G246/100,0)*10=1,"одинадцять","одна"),L248),1)="а","гривня",IF(RIGHT(K247,1)="і","гривні",IF(RIGHT(K247,1)="и","гривні","гривень"))))</f>
        <v>гривень</v>
      </c>
      <c r="L246" s="9" t="str">
        <f>IF(TRUNC(G246/1,0)-TRUNC(G246/10,0)*10=5,IF(TRUNC(G246/10,0)-TRUNC(G246/100,0)*10=1,"п’ятнадцять","п’ять"),IF(TRUNC(G246/1,0)-TRUNC(G246/10,0)*10=6,IF(TRUNC(G246/10,0)-TRUNC(G246/100,0)*10=1,"шістнадцять","шість"),IF(TRUNC(G246/1,0)-TRUNC(G246/10,0)*10=7,IF(TRUNC(G246/10,0)-TRUNC(G246/100,0)*10=1,"сімнадцять","сім"),K249)))</f>
        <v>вісім</v>
      </c>
    </row>
    <row r="247" spans="1:16" s="3" customFormat="1" hidden="1" x14ac:dyDescent="0.2">
      <c r="A247" s="1"/>
      <c r="B247" s="4"/>
      <c r="C247" s="16"/>
      <c r="D247" s="16"/>
      <c r="E247" s="135"/>
      <c r="F247" s="16"/>
      <c r="G247" s="15" t="str">
        <f>IF(TRUNC(G246/1000000,0)=0,"",IF(TRUNC(G246/1000000,0)=1,"Один",IF(TRUNC(G246/1000000,0)=0,"",IF(TRUNC(G246/1000000,0)=2,"Два",IF(TRUNC(G246/1000000,0)=0,"",IF(TRUNC(G246/1000000,0)=3,"Три",H246))))))</f>
        <v/>
      </c>
      <c r="H247" s="17" t="str">
        <f>IF(TRUNC(G246/1000000,0)=0,"",IF(TRUNC(G246/1000000,0)=7,"Сім",IF(TRUNC(G246/1000000,0)=0,"",IF(TRUNC(G246/1000000,0)=8,"Вісім",IF(TRUNC(G246/1000000,0)=0,"",IF(TRUNC(G246/1000000,0)=9,"Дев’ять",I249))))))</f>
        <v/>
      </c>
      <c r="I247" s="10" t="str">
        <f>IF(TRUNC(G246/100000,0)-TRUNC(G246/1000000,0)*10=0,"",IF(TRUNC(G246/100000,0)-TRUNC(G246/1000000,0)*10=1,"сто",H248))</f>
        <v/>
      </c>
      <c r="J247" s="10" t="e">
        <f>IF(TRUNC(G246/1000,0)-TRUNC(G246/10000,0)*10=1,IF(TRUNC(G246/10000,0)-TRUNC(G246/100000,0)*10=1,"одинадцять","одна"),IF(TRUNC(G246/1000,0)-TRUNC(G246/10000,0)*10=2,IF(TRUNC(G246/10000,0)-TRUNC(G246/100000,0)*10=1,"дванадцять","дві"),#REF!))</f>
        <v>#REF!</v>
      </c>
      <c r="K247" s="10" t="str">
        <f>IF(TRUNC(G246/1,0)-TRUNC(G246/10,0)*10=1,IF(TRUNC(G246/10,0)-TRUNC(G246/100,0)*10=1,"одинадцять","одна"),L248)</f>
        <v>вісім</v>
      </c>
      <c r="L247" s="9" t="str">
        <f>IF(TRUNC(G246/10,0)-TRUNC(G246/100,0)*10=0,"",IF(TRUNC(G246/10,0)-TRUNC(G246/100,0)*10=1,IF(TRUNC(G246/1,0)-TRUNC(G246/10,0)*10=0,"десять",""),J246))</f>
        <v>шістдесят</v>
      </c>
    </row>
    <row r="248" spans="1:16" s="3" customFormat="1" hidden="1" x14ac:dyDescent="0.2">
      <c r="A248" s="1"/>
      <c r="B248" s="4"/>
      <c r="C248" s="16"/>
      <c r="D248" s="16"/>
      <c r="E248" s="135"/>
      <c r="F248" s="16"/>
      <c r="G248" s="15" t="str">
        <f>IF(TRUNC(G246/1000000,0)=0,"",IF(TRUNC(G246/1000000,0)=2,"Два",IF(TRUNC(G246/1000000,0)=0,"",IF(TRUNC(G246/1000000,0)=3,"Три",H246))))</f>
        <v/>
      </c>
      <c r="H248" s="14" t="str">
        <f>IF(TRUNC(G246/100000,0)-TRUNC(G246/1000000,0)*10=2,"двісті",IF(TRUNC(G246/100000,0)-TRUNC(G246/1000000,0)*10=3,"триста",IF(TRUNC(G246/100000,0)-TRUNC(G246/1000000,0)*10=4,"чотириста",IF(TRUNC(G246/100000,0)-TRUNC(G246/1000000,0)*10=5,"п’ятсот",IF(TRUNC(G246/100000,0)-TRUNC(G246/1000000,0)*10=6,"шістсот",IF(TRUNC(G246/100000,0)-TRUNC(G246/1000000,0)*10=7,"сімсот",IF(TRUNC(G246/100000,0)-TRUNC(G246/1000000,0)*10=8,"вісімсот","дев’ятсот")))))))</f>
        <v>дев’ятсот</v>
      </c>
      <c r="I248" s="10" t="str">
        <f>IF(TRUNC(G246/10000,0)-TRUNC(G246/100000,0)*10=2,"двадцять",IF(TRUNC(G246/10000,0)-TRUNC(G246/100000,0)*10=3,"тридцать",IF(TRUNC(G246/10000,0)-TRUNC(G246/100000,0)*10=4,"сорок",IF(TRUNC(G246/10000,0)-TRUNC(G246/100000,0)*10=5,"п’ятдесят",#REF!))))</f>
        <v>тридцать</v>
      </c>
      <c r="J248" s="10" t="str">
        <f>IF(TRUNC(G246/100,0)-TRUNC(G246/1000,0)*10=2,"двісті",IF(TRUNC(G246/100,0)-TRUNC(G246/1000,0)*10=3,"триста",IF(TRUNC(G246/100,0)-TRUNC(G246/1000,0)*10=4,"чотириста",IF(TRUNC(G246/100,0)-TRUNC(G246/1000,0)*10=5,"п’ятсот",IF(TRUNC(G246/100,0)-TRUNC(G246/1000,0)*10=6,"шістсот",IF(TRUNC(G246/100,0)-TRUNC(G246/1000,0)*10=7,"сімсот",IF(TRUNC(G246/100,0)-TRUNC(G246/1000,0)*10=8,"вісімсот","дев’ятсот")))))))</f>
        <v>п’ятсот</v>
      </c>
      <c r="K248" s="10" t="str">
        <f>IF(TRUNC(G246/1000,0)-TRUNC(G246/10000,0)*10=7,IF(TRUNC(G246/10000,0)-TRUNC(G246/100000,0)*10=1,"сімнадцять","сім"),IF(TRUNC(G246/1000,0)-TRUNC(G246/10000,0)*10=8,IF(TRUNC(G246/10000,0)-TRUNC(G246/100000,0)*10=1,"вісімнадцять","вісім"),IF(TRUNC(G246/1000,0)-TRUNC(G246/10000,0)*10=9,IF(TRUNC(G246/10000,0)-TRUNC(G246/100000,0)*10=1,"дев’ятнадцять","дев’ять"),"")))</f>
        <v/>
      </c>
      <c r="L248" s="9" t="str">
        <f>IF(TRUNC(G246/1,0)-TRUNC(G246/10,0)*10=2,IF(TRUNC(G246/10,0)-TRUNC(G246/100,0)*10=1,"дванадцять","дві"),IF(TRUNC(G246/1,0)-TRUNC(G246/10,0)*10=3,IF(TRUNC(G246/10,0)-TRUNC(G246/100,0)*10=1,"тринадцять","три"),IF(TRUNC(G246/1,0)-TRUNC(G246/10,0)*10=4,IF(TRUNC(G246/10,0)-TRUNC(G246/100,0)*10=1,"чотирнадцять","чотири"),L246)))</f>
        <v>вісім</v>
      </c>
    </row>
    <row r="249" spans="1:16" s="3" customFormat="1" ht="33.75" hidden="1" customHeight="1" x14ac:dyDescent="0.2">
      <c r="A249" s="1"/>
      <c r="B249" s="20">
        <f>H195</f>
        <v>36568.449999999997</v>
      </c>
      <c r="C249" s="7"/>
      <c r="D249" s="7"/>
      <c r="E249" s="134"/>
      <c r="F249" s="7"/>
      <c r="G249" s="12" t="e">
        <f>CONCATENATE(UPPER(LEFT(TRIM(CONCATENATE(IF(TRUNC(G246/1000000,0)=0,"",IF(TRUNC(G246/1000000,0)=1,"Один",G248))," ",I249," ",I247," ",I246," ",J247," ",J249," ",#REF!," ",L247," ",K247," ",K246," ",IF(ROUND((G246-TRUNC(G246/1,0))*100,0)&lt;=9,0,""),ROUND((G246-TRUNC(G246/1,0))*100,0),"коп.")),1)),RIGHT(TRIM(H249),LEN(TRIM(CONCATENATE(IF(TRUNC(G246/1000000,0)=0,"",IF(TRUNC(G246/1000000,0)=1,"Один",G248))," ",I249," ",I247," ",I246," ",J247," ",J249," ",#REF!," ",L247," ",K247," ",K246," ",IF(ROUND((G246-TRUNC(G246/1,0))*100,0)&lt;=9,0,""),ROUND((G246-TRUNC(G246/1,0))*100,0),"коп.")))-1))</f>
        <v>#REF!</v>
      </c>
      <c r="H249" s="11" t="e">
        <f>CONCATENATE(IF(TRUNC(G246/1000000,0)=0,"",IF(TRUNC(G246/1000000,0)=1,"Один",G248))," ",I249," ",I247," ",I246," ",J247," ",J249," ",#REF!," ",L247," ",K247," ",K246," ",IF(ROUND((G246-TRUNC(G246/1,0))*100,0)&lt;=9,0,""),ROUND((G246-TRUNC(G246/1,0))*100,0),"коп.")</f>
        <v>#REF!</v>
      </c>
      <c r="I249" s="10" t="str">
        <f>IF(TRUNC(G246/1000000,0)=0,"",IF(RIGHT(IF(TRUNC(G246/1000000,0)=0,"",IF(TRUNC(G246/1000000,0)=1,"Один",G248)),1)="н","мільйон",IF(RIGHT(G247,1)="а","мільйони",IF(RIGHT(G247,1)="и","мільйони","мільйонів"))))</f>
        <v/>
      </c>
      <c r="J249" s="10" t="e">
        <f>IF(TRUNC(G246/100000,0)-TRUNC(G246/1000000,0)*10+TRUNC(G246/10000,0)-TRUNC(G246/100000,0)*10+TRUNC(G246/1000,0)-TRUNC(G246/10000,0)*10=0,"",IF(RIGHT(J247,1)="а","тисяча",IF(RIGHT(J247,1)="і","тисячі",IF(RIGHT(J247,1)="и","тисячі","тисяч"))))</f>
        <v>#REF!</v>
      </c>
      <c r="K249" s="10" t="str">
        <f>IF(TRUNC(G246/1,0)-TRUNC(G246/10,0)*10=8,IF(TRUNC(G246/10,0)-TRUNC(G246/100,0)*10=1,"вісімнадцять","вісім"),IF(TRUNC(G246/1,0)-TRUNC(G246/10,0)*10=9,IF(TRUNC(G246/10,0)-TRUNC(G246/100,0)*10=1,"дев’ятнадцять","дев’ять"),""))</f>
        <v>вісім</v>
      </c>
      <c r="L249" s="9"/>
    </row>
    <row r="250" spans="1:16" s="3" customFormat="1" ht="13.5" hidden="1" customHeight="1" x14ac:dyDescent="0.3">
      <c r="A250" s="1"/>
      <c r="B250" s="8"/>
      <c r="C250" s="7"/>
      <c r="D250" s="7"/>
      <c r="E250" s="134"/>
      <c r="F250" s="7"/>
      <c r="G250" s="6"/>
      <c r="H250" s="5"/>
      <c r="I250" s="5"/>
      <c r="J250" s="5"/>
      <c r="K250" s="5"/>
      <c r="L250" s="5"/>
    </row>
    <row r="251" spans="1:16" s="3" customFormat="1" hidden="1" x14ac:dyDescent="0.2">
      <c r="A251" s="1"/>
      <c r="B251" s="1"/>
      <c r="C251" s="1"/>
      <c r="D251" s="1"/>
      <c r="E251" s="92"/>
      <c r="F251" s="1"/>
      <c r="G251" s="1"/>
      <c r="H251" s="1"/>
      <c r="I251" s="1"/>
      <c r="J251" s="1"/>
      <c r="K251" s="1"/>
      <c r="L251" s="1"/>
    </row>
    <row r="252" spans="1:16" s="3" customFormat="1" hidden="1" x14ac:dyDescent="0.2">
      <c r="A252" s="1"/>
      <c r="B252" s="1"/>
      <c r="C252" s="1"/>
      <c r="D252" s="1"/>
      <c r="E252" s="92"/>
      <c r="F252" s="1"/>
      <c r="G252" s="1"/>
      <c r="H252" s="1"/>
      <c r="I252" s="1"/>
      <c r="J252" s="1"/>
      <c r="K252" s="1"/>
      <c r="L252" s="1"/>
    </row>
    <row r="253" spans="1:16" s="3" customFormat="1" hidden="1" x14ac:dyDescent="0.2">
      <c r="A253" s="1"/>
      <c r="B253" s="1"/>
      <c r="C253" s="1"/>
      <c r="D253" s="1"/>
      <c r="E253" s="92"/>
      <c r="F253" s="1"/>
      <c r="G253" s="1"/>
      <c r="H253" s="1"/>
      <c r="I253" s="1"/>
      <c r="J253" s="1"/>
      <c r="K253" s="1"/>
      <c r="L253" s="1"/>
    </row>
    <row r="254" spans="1:16" s="3" customFormat="1" hidden="1" x14ac:dyDescent="0.2">
      <c r="A254" s="1"/>
      <c r="B254" s="1" t="s">
        <v>124</v>
      </c>
      <c r="C254" s="1"/>
      <c r="D254" s="1"/>
      <c r="E254" s="92"/>
      <c r="F254" s="1"/>
      <c r="G254" s="1"/>
      <c r="H254" s="1"/>
      <c r="I254" s="1"/>
      <c r="J254" s="1"/>
      <c r="K254" s="1"/>
      <c r="L254" s="1"/>
    </row>
    <row r="255" spans="1:16" s="3" customFormat="1" hidden="1" x14ac:dyDescent="0.2">
      <c r="A255" s="1"/>
      <c r="B255" s="1" t="s">
        <v>1</v>
      </c>
      <c r="C255" s="1"/>
      <c r="D255" s="1"/>
      <c r="E255" s="92"/>
      <c r="F255" s="1"/>
      <c r="G255" s="1"/>
      <c r="H255" s="1"/>
      <c r="I255" s="1"/>
      <c r="J255" s="1"/>
      <c r="K255" s="1"/>
      <c r="L255" s="1"/>
    </row>
    <row r="256" spans="1:16" s="3" customFormat="1" hidden="1" x14ac:dyDescent="0.2">
      <c r="A256" s="4"/>
      <c r="B256" s="4" t="s">
        <v>0</v>
      </c>
      <c r="C256" s="4"/>
      <c r="D256" s="4"/>
      <c r="E256" s="133"/>
      <c r="F256" s="4"/>
      <c r="G256" s="4"/>
      <c r="H256" s="4"/>
      <c r="I256" s="4"/>
      <c r="J256" s="4"/>
      <c r="K256" s="4"/>
      <c r="L256" s="1"/>
    </row>
    <row r="257" spans="1:17" hidden="1" x14ac:dyDescent="0.2">
      <c r="M257" s="19"/>
      <c r="N257" s="19"/>
      <c r="O257" s="19"/>
      <c r="P257" s="19"/>
      <c r="Q257" s="19"/>
    </row>
    <row r="258" spans="1:17" hidden="1" x14ac:dyDescent="0.2"/>
    <row r="259" spans="1:17" hidden="1" x14ac:dyDescent="0.2">
      <c r="M259" s="19"/>
      <c r="N259" s="19"/>
      <c r="O259" s="19"/>
      <c r="P259" s="19"/>
      <c r="Q259" s="19"/>
    </row>
    <row r="260" spans="1:17" s="3" customFormat="1" ht="18.75" hidden="1" x14ac:dyDescent="0.3">
      <c r="A260" s="1"/>
      <c r="B260" s="1"/>
      <c r="C260" s="16"/>
      <c r="D260" s="16"/>
      <c r="E260" s="135"/>
      <c r="F260" s="16"/>
      <c r="G260" s="324" t="s">
        <v>3</v>
      </c>
      <c r="H260" s="324"/>
      <c r="I260" s="324"/>
      <c r="J260" s="324"/>
      <c r="K260" s="324"/>
      <c r="L260" s="1"/>
    </row>
    <row r="261" spans="1:17" s="3" customFormat="1" hidden="1" x14ac:dyDescent="0.2">
      <c r="A261" s="1"/>
      <c r="B261" s="4"/>
      <c r="C261" s="16"/>
      <c r="D261" s="16"/>
      <c r="E261" s="135"/>
      <c r="F261" s="16"/>
      <c r="G261" s="18" t="e">
        <f>#REF!</f>
        <v>#REF!</v>
      </c>
      <c r="H261" s="17" t="e">
        <f>IF(TRUNC(G261/1000000,0)=0,"",IF(TRUNC(G261/1000000,0)=4,"Чотири",IF(TRUNC(G261/1000000,0)=0,"",IF(TRUNC(G261/1000000,0)=5,"П’ять",IF(TRUNC(G261/1000000,0)=0,"",IF(TRUNC(G261/1000000,0)=6,"Шість",H262))))))</f>
        <v>#REF!</v>
      </c>
      <c r="I261" s="10" t="e">
        <f>IF(TRUNC(G261/10000,0)-TRUNC(G261/100000,0)*10=0,"",IF(TRUNC(G261/10000,0)-TRUNC(G261/100000,0)*10=1,IF(TRUNC(G261/1000,0)-TRUNC(G261/10000,0)*10=0,"десять",""),I263))</f>
        <v>#REF!</v>
      </c>
      <c r="J261" s="10" t="e">
        <f>IF(TRUNC(G261/10,0)-TRUNC(G261/100,0)*10=2,"двадцять",IF(TRUNC(G261/10,0)-TRUNC(G261/100,0)*10=3,"тридцать",IF(TRUNC(G261/10,0)-TRUNC(G261/100,0)*10=4,"сорок",IF(TRUNC(G261/10,0)-TRUNC(G261/100,0)*10=5,"п’ятдесят",IF(TRUNC(G261/10,0)-TRUNC(G261/100,0)*10=6,"шістдесят",IF(TRUNC(G261/10,0)-TRUNC(G261/100,0)*10=7,"сімдесят",IF(TRUNC(G261/10,0)-TRUNC(G261/100,0)*10=8,"вісімдесят","дев’яносто")))))))</f>
        <v>#REF!</v>
      </c>
      <c r="K261" s="10" t="e">
        <f>IF(TRUNC(G261/1000000,0)+TRUNC(G261/100000,0)-TRUNC(G261/1000000,0)*10+TRUNC(G261/10000,0)-TRUNC(G261/100000,0)*10+TRUNC(G261/1000,0)-TRUNC(G261/10000,0)*10+TRUNC(G261/100,0)-TRUNC(G261/1000,0)*10+TRUNC(G261/10,0)-TRUNC(G261/100,0)*10+TRUNC(G261/1,0)-TRUNC(G261/10,0)*10=0,"Нуль гривень",IF(RIGHT(IF(TRUNC(G261/1,0)-TRUNC(G261/10,0)*10=1,IF(TRUNC(G261/10,0)-TRUNC(G261/100,0)*10=1,"одинадцять","одна"),L263),1)="а","гривня",IF(RIGHT(K262,1)="і","гривні",IF(RIGHT(K262,1)="и","гривні","гривень"))))</f>
        <v>#REF!</v>
      </c>
      <c r="L261" s="9" t="e">
        <f>IF(TRUNC(G261/1,0)-TRUNC(G261/10,0)*10=5,IF(TRUNC(G261/10,0)-TRUNC(G261/100,0)*10=1,"п’ятнадцять","п’ять"),IF(TRUNC(G261/1,0)-TRUNC(G261/10,0)*10=6,IF(TRUNC(G261/10,0)-TRUNC(G261/100,0)*10=1,"шістнадцять","шість"),IF(TRUNC(G261/1,0)-TRUNC(G261/10,0)*10=7,IF(TRUNC(G261/10,0)-TRUNC(G261/100,0)*10=1,"сімнадцять","сім"),K264)))</f>
        <v>#REF!</v>
      </c>
    </row>
    <row r="262" spans="1:17" s="3" customFormat="1" hidden="1" x14ac:dyDescent="0.2">
      <c r="A262" s="1"/>
      <c r="B262" s="4"/>
      <c r="C262" s="16"/>
      <c r="D262" s="16"/>
      <c r="E262" s="135"/>
      <c r="F262" s="16"/>
      <c r="G262" s="15" t="e">
        <f>IF(TRUNC(G261/1000000,0)=0,"",IF(TRUNC(G261/1000000,0)=1,"Один",IF(TRUNC(G261/1000000,0)=0,"",IF(TRUNC(G261/1000000,0)=2,"Два",IF(TRUNC(G261/1000000,0)=0,"",IF(TRUNC(G261/1000000,0)=3,"Три",H261))))))</f>
        <v>#REF!</v>
      </c>
      <c r="H262" s="17" t="e">
        <f>IF(TRUNC(G261/1000000,0)=0,"",IF(TRUNC(G261/1000000,0)=7,"Сім",IF(TRUNC(G261/1000000,0)=0,"",IF(TRUNC(G261/1000000,0)=8,"Вісім",IF(TRUNC(G261/1000000,0)=0,"",IF(TRUNC(G261/1000000,0)=9,"Дев’ять",I264))))))</f>
        <v>#REF!</v>
      </c>
      <c r="I262" s="10" t="e">
        <f>IF(TRUNC(G261/100000,0)-TRUNC(G261/1000000,0)*10=0,"",IF(TRUNC(G261/100000,0)-TRUNC(G261/1000000,0)*10=1,"сто",H263))</f>
        <v>#REF!</v>
      </c>
      <c r="J262" s="10" t="e">
        <f>IF(TRUNC(G261/1000,0)-TRUNC(G261/10000,0)*10=1,IF(TRUNC(G261/10000,0)-TRUNC(G261/100000,0)*10=1,"одинадцять","одна"),IF(TRUNC(G261/1000,0)-TRUNC(G261/10000,0)*10=2,IF(TRUNC(G261/10000,0)-TRUNC(G261/100000,0)*10=1,"дванадцять","дві"),#REF!))</f>
        <v>#REF!</v>
      </c>
      <c r="K262" s="10" t="e">
        <f>IF(TRUNC(G261/1,0)-TRUNC(G261/10,0)*10=1,IF(TRUNC(G261/10,0)-TRUNC(G261/100,0)*10=1,"одинадцять","одна"),L263)</f>
        <v>#REF!</v>
      </c>
      <c r="L262" s="9" t="e">
        <f>IF(TRUNC(G261/10,0)-TRUNC(G261/100,0)*10=0,"",IF(TRUNC(G261/10,0)-TRUNC(G261/100,0)*10=1,IF(TRUNC(G261/1,0)-TRUNC(G261/10,0)*10=0,"десять",""),J261))</f>
        <v>#REF!</v>
      </c>
    </row>
    <row r="263" spans="1:17" s="3" customFormat="1" hidden="1" x14ac:dyDescent="0.2">
      <c r="A263" s="1"/>
      <c r="B263" s="4"/>
      <c r="C263" s="16"/>
      <c r="D263" s="16"/>
      <c r="E263" s="135"/>
      <c r="F263" s="16"/>
      <c r="G263" s="15" t="e">
        <f>IF(TRUNC(G261/1000000,0)=0,"",IF(TRUNC(G261/1000000,0)=2,"Два",IF(TRUNC(G261/1000000,0)=0,"",IF(TRUNC(G261/1000000,0)=3,"Три",H261))))</f>
        <v>#REF!</v>
      </c>
      <c r="H263" s="14" t="e">
        <f>IF(TRUNC(G261/100000,0)-TRUNC(G261/1000000,0)*10=2,"двісті",IF(TRUNC(G261/100000,0)-TRUNC(G261/1000000,0)*10=3,"триста",IF(TRUNC(G261/100000,0)-TRUNC(G261/1000000,0)*10=4,"чотириста",IF(TRUNC(G261/100000,0)-TRUNC(G261/1000000,0)*10=5,"п’ятсот",IF(TRUNC(G261/100000,0)-TRUNC(G261/1000000,0)*10=6,"шістсот",IF(TRUNC(G261/100000,0)-TRUNC(G261/1000000,0)*10=7,"сімсот",IF(TRUNC(G261/100000,0)-TRUNC(G261/1000000,0)*10=8,"вісімсот","дев’ятсот")))))))</f>
        <v>#REF!</v>
      </c>
      <c r="I263" s="10" t="e">
        <f>IF(TRUNC(G261/10000,0)-TRUNC(G261/100000,0)*10=2,"двадцять",IF(TRUNC(G261/10000,0)-TRUNC(G261/100000,0)*10=3,"тридцать",IF(TRUNC(G261/10000,0)-TRUNC(G261/100000,0)*10=4,"сорок",IF(TRUNC(G261/10000,0)-TRUNC(G261/100000,0)*10=5,"п’ятдесят",#REF!))))</f>
        <v>#REF!</v>
      </c>
      <c r="J263" s="10" t="e">
        <f>IF(TRUNC(G261/100,0)-TRUNC(G261/1000,0)*10=2,"двісті",IF(TRUNC(G261/100,0)-TRUNC(G261/1000,0)*10=3,"триста",IF(TRUNC(G261/100,0)-TRUNC(G261/1000,0)*10=4,"чотириста",IF(TRUNC(G261/100,0)-TRUNC(G261/1000,0)*10=5,"п’ятсот",IF(TRUNC(G261/100,0)-TRUNC(G261/1000,0)*10=6,"шістсот",IF(TRUNC(G261/100,0)-TRUNC(G261/1000,0)*10=7,"сімсот",IF(TRUNC(G261/100,0)-TRUNC(G261/1000,0)*10=8,"вісімсот","дев’ятсот")))))))</f>
        <v>#REF!</v>
      </c>
      <c r="K263" s="10" t="e">
        <f>IF(TRUNC(G261/1000,0)-TRUNC(G261/10000,0)*10=7,IF(TRUNC(G261/10000,0)-TRUNC(G261/100000,0)*10=1,"сімнадцять","сім"),IF(TRUNC(G261/1000,0)-TRUNC(G261/10000,0)*10=8,IF(TRUNC(G261/10000,0)-TRUNC(G261/100000,0)*10=1,"вісімнадцять","вісім"),IF(TRUNC(G261/1000,0)-TRUNC(G261/10000,0)*10=9,IF(TRUNC(G261/10000,0)-TRUNC(G261/100000,0)*10=1,"дев’ятнадцять","дев’ять"),"")))</f>
        <v>#REF!</v>
      </c>
      <c r="L263" s="9" t="e">
        <f>IF(TRUNC(G261/1,0)-TRUNC(G261/10,0)*10=2,IF(TRUNC(G261/10,0)-TRUNC(G261/100,0)*10=1,"дванадцять","дві"),IF(TRUNC(G261/1,0)-TRUNC(G261/10,0)*10=3,IF(TRUNC(G261/10,0)-TRUNC(G261/100,0)*10=1,"тринадцять","три"),IF(TRUNC(G261/1,0)-TRUNC(G261/10,0)*10=4,IF(TRUNC(G261/10,0)-TRUNC(G261/100,0)*10=1,"чотирнадцять","чотири"),L261)))</f>
        <v>#REF!</v>
      </c>
    </row>
    <row r="264" spans="1:17" s="3" customFormat="1" ht="33.75" hidden="1" customHeight="1" x14ac:dyDescent="0.2">
      <c r="A264" s="1"/>
      <c r="B264" s="13" t="e">
        <f>G264</f>
        <v>#REF!</v>
      </c>
      <c r="C264" s="7"/>
      <c r="D264" s="7"/>
      <c r="E264" s="134"/>
      <c r="F264" s="7"/>
      <c r="G264" s="12" t="e">
        <f>CONCATENATE(UPPER(LEFT(TRIM(CONCATENATE(IF(TRUNC(G261/1000000,0)=0,"",IF(TRUNC(G261/1000000,0)=1,"Один",G263))," ",I264," ",I262," ",I261," ",J262," ",J264," ",#REF!," ",L262," ",K262," ",K261," ",IF(ROUND((G261-TRUNC(G261/1,0))*100,0)&lt;=9,0,""),ROUND((G261-TRUNC(G261/1,0))*100,0),"коп.")),1)),RIGHT(TRIM(H264),LEN(TRIM(CONCATENATE(IF(TRUNC(G261/1000000,0)=0,"",IF(TRUNC(G261/1000000,0)=1,"Один",G263))," ",I264," ",I262," ",I261," ",J262," ",J264," ",#REF!," ",L262," ",K262," ",K261," ",IF(ROUND((G261-TRUNC(G261/1,0))*100,0)&lt;=9,0,""),ROUND((G261-TRUNC(G261/1,0))*100,0),"коп.")))-1))</f>
        <v>#REF!</v>
      </c>
      <c r="H264" s="11" t="e">
        <f>CONCATENATE(IF(TRUNC(G261/1000000,0)=0,"",IF(TRUNC(G261/1000000,0)=1,"Один",G263))," ",I264," ",I262," ",I261," ",J262," ",J264," ",#REF!," ",L262," ",K262," ",K261," ",IF(ROUND((G261-TRUNC(G261/1,0))*100,0)&lt;=9,0,""),ROUND((G261-TRUNC(G261/1,0))*100,0),"коп.")</f>
        <v>#REF!</v>
      </c>
      <c r="I264" s="10" t="e">
        <f>IF(TRUNC(G261/1000000,0)=0,"",IF(RIGHT(IF(TRUNC(G261/1000000,0)=0,"",IF(TRUNC(G261/1000000,0)=1,"Один",G263)),1)="н","мільйон",IF(RIGHT(G262,1)="а","мільйони",IF(RIGHT(G262,1)="и","мільйони","мільйонів"))))</f>
        <v>#REF!</v>
      </c>
      <c r="J264" s="10" t="e">
        <f>IF(TRUNC(G261/100000,0)-TRUNC(G261/1000000,0)*10+TRUNC(G261/10000,0)-TRUNC(G261/100000,0)*10+TRUNC(G261/1000,0)-TRUNC(G261/10000,0)*10=0,"",IF(RIGHT(J262,1)="а","тисяча",IF(RIGHT(J262,1)="і","тисячі",IF(RIGHT(J262,1)="и","тисячі","тисяч"))))</f>
        <v>#REF!</v>
      </c>
      <c r="K264" s="10" t="e">
        <f>IF(TRUNC(G261/1,0)-TRUNC(G261/10,0)*10=8,IF(TRUNC(G261/10,0)-TRUNC(G261/100,0)*10=1,"вісімнадцять","вісім"),IF(TRUNC(G261/1,0)-TRUNC(G261/10,0)*10=9,IF(TRUNC(G261/10,0)-TRUNC(G261/100,0)*10=1,"дев’ятнадцять","дев’ять"),""))</f>
        <v>#REF!</v>
      </c>
      <c r="L264" s="9"/>
    </row>
    <row r="265" spans="1:17" s="3" customFormat="1" ht="13.5" hidden="1" customHeight="1" x14ac:dyDescent="0.3">
      <c r="A265" s="1"/>
      <c r="B265" s="8"/>
      <c r="C265" s="7"/>
      <c r="D265" s="7"/>
      <c r="E265" s="134"/>
      <c r="F265" s="7"/>
      <c r="G265" s="6"/>
      <c r="H265" s="5"/>
      <c r="I265" s="5"/>
      <c r="J265" s="5"/>
      <c r="K265" s="5"/>
      <c r="L265" s="5"/>
    </row>
    <row r="266" spans="1:17" s="3" customFormat="1" hidden="1" x14ac:dyDescent="0.2">
      <c r="A266" s="1"/>
      <c r="B266" s="1"/>
      <c r="C266" s="1"/>
      <c r="D266" s="1"/>
      <c r="E266" s="92"/>
      <c r="F266" s="1"/>
      <c r="G266" s="1"/>
      <c r="H266" s="1"/>
      <c r="I266" s="1"/>
      <c r="J266" s="1"/>
      <c r="K266" s="1"/>
      <c r="L266" s="1"/>
    </row>
    <row r="267" spans="1:17" s="3" customFormat="1" hidden="1" x14ac:dyDescent="0.2">
      <c r="A267" s="1"/>
      <c r="B267" s="1"/>
      <c r="C267" s="1"/>
      <c r="D267" s="1"/>
      <c r="E267" s="92"/>
      <c r="F267" s="1"/>
      <c r="G267" s="1"/>
      <c r="H267" s="1"/>
      <c r="I267" s="1"/>
      <c r="J267" s="1"/>
      <c r="K267" s="1"/>
      <c r="L267" s="1"/>
    </row>
    <row r="268" spans="1:17" s="3" customFormat="1" hidden="1" x14ac:dyDescent="0.2">
      <c r="A268" s="1"/>
      <c r="B268" s="1"/>
      <c r="C268" s="1"/>
      <c r="D268" s="1"/>
      <c r="E268" s="92"/>
      <c r="F268" s="1"/>
      <c r="G268" s="1"/>
      <c r="H268" s="1"/>
      <c r="I268" s="1"/>
      <c r="J268" s="1"/>
      <c r="K268" s="1"/>
      <c r="L268" s="1"/>
    </row>
    <row r="269" spans="1:17" s="3" customFormat="1" hidden="1" x14ac:dyDescent="0.2">
      <c r="A269" s="1"/>
      <c r="B269" s="1" t="s">
        <v>124</v>
      </c>
      <c r="C269" s="1"/>
      <c r="D269" s="1"/>
      <c r="E269" s="92"/>
      <c r="F269" s="1"/>
      <c r="G269" s="1"/>
      <c r="H269" s="1"/>
      <c r="I269" s="1"/>
      <c r="J269" s="1"/>
      <c r="K269" s="1"/>
      <c r="L269" s="1"/>
    </row>
    <row r="270" spans="1:17" s="3" customFormat="1" hidden="1" x14ac:dyDescent="0.2">
      <c r="A270" s="1"/>
      <c r="B270" s="1" t="s">
        <v>1</v>
      </c>
      <c r="C270" s="1"/>
      <c r="D270" s="1"/>
      <c r="E270" s="92"/>
      <c r="F270" s="1"/>
      <c r="G270" s="1"/>
      <c r="H270" s="1"/>
      <c r="I270" s="1"/>
      <c r="J270" s="1"/>
      <c r="K270" s="1"/>
      <c r="L270" s="1"/>
    </row>
    <row r="271" spans="1:17" s="3" customFormat="1" hidden="1" x14ac:dyDescent="0.2">
      <c r="A271" s="4"/>
      <c r="B271" s="4" t="s">
        <v>0</v>
      </c>
      <c r="C271" s="4"/>
      <c r="D271" s="4"/>
      <c r="E271" s="133"/>
      <c r="F271" s="4"/>
      <c r="G271" s="4"/>
      <c r="H271" s="4"/>
      <c r="I271" s="4"/>
      <c r="J271" s="4"/>
      <c r="K271" s="4"/>
      <c r="L271" s="1"/>
    </row>
    <row r="272" spans="1:17" hidden="1" x14ac:dyDescent="0.2"/>
  </sheetData>
  <mergeCells count="76">
    <mergeCell ref="H1:L1"/>
    <mergeCell ref="H2:L2"/>
    <mergeCell ref="H3:L3"/>
    <mergeCell ref="A5:C5"/>
    <mergeCell ref="H8:L8"/>
    <mergeCell ref="H7:L7"/>
    <mergeCell ref="H9:L9"/>
    <mergeCell ref="H10:L10"/>
    <mergeCell ref="H11:L11"/>
    <mergeCell ref="H12:L12"/>
    <mergeCell ref="A13:L13"/>
    <mergeCell ref="H14:L14"/>
    <mergeCell ref="C18:D18"/>
    <mergeCell ref="G18:H18"/>
    <mergeCell ref="I18:J18"/>
    <mergeCell ref="K18:L18"/>
    <mergeCell ref="B15:C15"/>
    <mergeCell ref="H15:L15"/>
    <mergeCell ref="C17:D17"/>
    <mergeCell ref="G17:H17"/>
    <mergeCell ref="I17:J17"/>
    <mergeCell ref="K17:L17"/>
    <mergeCell ref="A19:A20"/>
    <mergeCell ref="B19:B20"/>
    <mergeCell ref="C19:D20"/>
    <mergeCell ref="E19:E20"/>
    <mergeCell ref="F19:F20"/>
    <mergeCell ref="G19:G20"/>
    <mergeCell ref="H19:H20"/>
    <mergeCell ref="I19:J19"/>
    <mergeCell ref="K19:K20"/>
    <mergeCell ref="L19:L20"/>
    <mergeCell ref="C21:D21"/>
    <mergeCell ref="A83:D83"/>
    <mergeCell ref="A195:D195"/>
    <mergeCell ref="B200:L200"/>
    <mergeCell ref="C206:L206"/>
    <mergeCell ref="B213:D213"/>
    <mergeCell ref="H213:I213"/>
    <mergeCell ref="B214:D214"/>
    <mergeCell ref="H214:I214"/>
    <mergeCell ref="B218:D218"/>
    <mergeCell ref="H218:I218"/>
    <mergeCell ref="B219:D219"/>
    <mergeCell ref="H219:I219"/>
    <mergeCell ref="B215:D215"/>
    <mergeCell ref="H215:I215"/>
    <mergeCell ref="B216:D216"/>
    <mergeCell ref="H216:I216"/>
    <mergeCell ref="B217:D217"/>
    <mergeCell ref="H217:I217"/>
    <mergeCell ref="B220:D220"/>
    <mergeCell ref="B222:D222"/>
    <mergeCell ref="H220:I220"/>
    <mergeCell ref="H221:I221"/>
    <mergeCell ref="H222:I222"/>
    <mergeCell ref="B223:D223"/>
    <mergeCell ref="B224:D224"/>
    <mergeCell ref="B225:D225"/>
    <mergeCell ref="H223:I223"/>
    <mergeCell ref="H224:I224"/>
    <mergeCell ref="G245:K245"/>
    <mergeCell ref="G260:K260"/>
    <mergeCell ref="B232:D232"/>
    <mergeCell ref="A235:B235"/>
    <mergeCell ref="C235:D235"/>
    <mergeCell ref="F235:H235"/>
    <mergeCell ref="K235:L235"/>
    <mergeCell ref="A241:L241"/>
    <mergeCell ref="A244:K244"/>
    <mergeCell ref="B226:D226"/>
    <mergeCell ref="B229:D229"/>
    <mergeCell ref="B230:D230"/>
    <mergeCell ref="B231:D231"/>
    <mergeCell ref="H226:I226"/>
    <mergeCell ref="H229:I229"/>
  </mergeCells>
  <pageMargins left="0.70866141732283472" right="0.11811023622047245" top="0.59055118110236227" bottom="0.39370078740157483" header="0" footer="0"/>
  <pageSetup paperSize="9" scale="68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6"/>
  <sheetViews>
    <sheetView view="pageBreakPreview" zoomScale="110" zoomScaleNormal="100" zoomScaleSheetLayoutView="110" workbookViewId="0">
      <selection activeCell="R14" sqref="R14"/>
    </sheetView>
  </sheetViews>
  <sheetFormatPr defaultRowHeight="15" x14ac:dyDescent="0.25"/>
  <cols>
    <col min="1" max="1" width="18" customWidth="1"/>
    <col min="2" max="3" width="0" hidden="1" customWidth="1"/>
    <col min="4" max="4" width="19.42578125" customWidth="1"/>
    <col min="5" max="5" width="10.7109375" customWidth="1"/>
    <col min="6" max="6" width="0" hidden="1" customWidth="1"/>
    <col min="7" max="7" width="13.5703125" customWidth="1"/>
    <col min="8" max="8" width="0" hidden="1" customWidth="1"/>
    <col min="9" max="9" width="14.85546875" customWidth="1"/>
    <col min="10" max="10" width="10.7109375" customWidth="1"/>
    <col min="11" max="11" width="8.85546875" customWidth="1"/>
  </cols>
  <sheetData>
    <row r="1" spans="1:17" s="1" customFormat="1" ht="12" customHeight="1" x14ac:dyDescent="0.2">
      <c r="I1" s="114"/>
    </row>
    <row r="2" spans="1:17" s="1" customFormat="1" ht="15.6" customHeight="1" x14ac:dyDescent="0.2">
      <c r="A2" s="48"/>
      <c r="B2" s="48"/>
      <c r="C2" s="48"/>
      <c r="D2" s="48"/>
      <c r="E2" s="48"/>
      <c r="F2" s="48"/>
      <c r="G2" s="48"/>
      <c r="H2" s="48"/>
      <c r="I2" s="313"/>
      <c r="J2" s="313"/>
      <c r="K2" s="313"/>
    </row>
    <row r="3" spans="1:17" s="247" customFormat="1" ht="15.6" customHeight="1" x14ac:dyDescent="0.3">
      <c r="A3" s="314" t="s">
        <v>262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4" spans="1:17" s="248" customFormat="1" ht="25.15" customHeight="1" x14ac:dyDescent="0.25">
      <c r="A4" s="315" t="s">
        <v>263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</row>
    <row r="5" spans="1:17" s="248" customFormat="1" ht="25.15" customHeight="1" x14ac:dyDescent="0.25">
      <c r="A5" s="316" t="s">
        <v>264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</row>
    <row r="6" spans="1:17" s="248" customFormat="1" ht="25.15" customHeight="1" x14ac:dyDescent="0.25">
      <c r="A6" s="317" t="s">
        <v>265</v>
      </c>
      <c r="B6" s="316"/>
      <c r="C6" s="316"/>
      <c r="D6" s="316"/>
      <c r="E6" s="316"/>
      <c r="F6" s="316"/>
      <c r="G6" s="316"/>
      <c r="H6" s="316"/>
      <c r="I6" s="316"/>
      <c r="J6" s="316"/>
      <c r="K6" s="316"/>
    </row>
    <row r="7" spans="1:17" s="98" customFormat="1" ht="15.75" hidden="1" x14ac:dyDescent="0.2">
      <c r="A7" s="100"/>
      <c r="B7" s="100"/>
      <c r="C7" s="318" t="s">
        <v>187</v>
      </c>
      <c r="D7" s="318"/>
      <c r="E7" s="318"/>
      <c r="F7" s="318"/>
      <c r="G7" s="318"/>
      <c r="H7" s="132"/>
      <c r="I7" s="319" t="s">
        <v>261</v>
      </c>
      <c r="J7" s="319"/>
      <c r="K7" s="319"/>
    </row>
    <row r="8" spans="1:17" s="98" customFormat="1" ht="15.75" hidden="1" x14ac:dyDescent="0.2">
      <c r="A8" s="99"/>
      <c r="B8" s="320"/>
      <c r="C8" s="320"/>
      <c r="D8" s="99"/>
      <c r="E8" s="99"/>
      <c r="F8" s="99"/>
      <c r="H8" s="131"/>
      <c r="I8" s="321" t="s">
        <v>51</v>
      </c>
      <c r="J8" s="321"/>
      <c r="K8" s="321"/>
    </row>
    <row r="9" spans="1:17" s="1" customFormat="1" ht="3.6" hidden="1" customHeight="1" x14ac:dyDescent="0.2"/>
    <row r="10" spans="1:17" s="1" customFormat="1" ht="18.600000000000001" hidden="1" customHeight="1" x14ac:dyDescent="0.2">
      <c r="A10" s="96"/>
      <c r="B10" s="96"/>
      <c r="C10" s="309"/>
      <c r="D10" s="309"/>
      <c r="E10" s="96"/>
      <c r="F10" s="96"/>
      <c r="G10" s="97"/>
      <c r="H10" s="322" t="s">
        <v>50</v>
      </c>
      <c r="I10" s="323"/>
      <c r="J10" s="322" t="s">
        <v>49</v>
      </c>
      <c r="K10" s="323"/>
      <c r="L10" s="96"/>
    </row>
    <row r="11" spans="1:17" s="1" customFormat="1" ht="18" hidden="1" customHeight="1" x14ac:dyDescent="0.2">
      <c r="A11" s="96"/>
      <c r="B11" s="96"/>
      <c r="C11" s="309"/>
      <c r="D11" s="309"/>
      <c r="E11" s="96"/>
      <c r="F11" s="96"/>
      <c r="G11" s="97"/>
      <c r="H11" s="310">
        <v>7</v>
      </c>
      <c r="I11" s="311"/>
      <c r="J11" s="312"/>
      <c r="K11" s="311"/>
      <c r="L11" s="96"/>
    </row>
    <row r="12" spans="1:17" s="98" customFormat="1" ht="33.6" customHeight="1" x14ac:dyDescent="0.2">
      <c r="A12" s="302" t="s">
        <v>266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249"/>
    </row>
    <row r="13" spans="1:17" s="1" customFormat="1" ht="22.9" customHeight="1" x14ac:dyDescent="0.2">
      <c r="A13" s="303" t="s">
        <v>188</v>
      </c>
      <c r="B13" s="303" t="s">
        <v>189</v>
      </c>
      <c r="C13" s="303" t="s">
        <v>190</v>
      </c>
      <c r="D13" s="303"/>
      <c r="E13" s="303" t="s">
        <v>47</v>
      </c>
      <c r="F13" s="303" t="s">
        <v>46</v>
      </c>
      <c r="G13" s="303" t="s">
        <v>46</v>
      </c>
      <c r="H13" s="305" t="s">
        <v>191</v>
      </c>
      <c r="I13" s="306"/>
      <c r="J13" s="303" t="s">
        <v>192</v>
      </c>
      <c r="K13" s="303" t="s">
        <v>192</v>
      </c>
      <c r="L13" s="303" t="s">
        <v>192</v>
      </c>
      <c r="M13" s="303" t="s">
        <v>192</v>
      </c>
      <c r="N13" s="303" t="s">
        <v>192</v>
      </c>
      <c r="O13" s="303" t="s">
        <v>192</v>
      </c>
      <c r="P13" s="303" t="s">
        <v>192</v>
      </c>
      <c r="Q13" s="303" t="s">
        <v>192</v>
      </c>
    </row>
    <row r="14" spans="1:17" s="92" customFormat="1" ht="34.15" customHeight="1" x14ac:dyDescent="0.2">
      <c r="A14" s="304"/>
      <c r="B14" s="304"/>
      <c r="C14" s="304"/>
      <c r="D14" s="304"/>
      <c r="E14" s="304"/>
      <c r="F14" s="304"/>
      <c r="G14" s="304"/>
      <c r="H14" s="307"/>
      <c r="I14" s="308"/>
      <c r="J14" s="304"/>
      <c r="K14" s="304"/>
      <c r="L14" s="304"/>
      <c r="M14" s="304"/>
      <c r="N14" s="304"/>
      <c r="O14" s="304"/>
      <c r="P14" s="304"/>
      <c r="Q14" s="304"/>
    </row>
    <row r="15" spans="1:17" s="86" customFormat="1" ht="11.25" x14ac:dyDescent="0.2">
      <c r="A15" s="91">
        <v>1</v>
      </c>
      <c r="B15" s="91">
        <v>2</v>
      </c>
      <c r="C15" s="292">
        <v>3</v>
      </c>
      <c r="D15" s="293"/>
      <c r="E15" s="91">
        <v>4</v>
      </c>
      <c r="F15" s="91">
        <v>5</v>
      </c>
      <c r="G15" s="91">
        <v>6</v>
      </c>
      <c r="H15" s="90">
        <v>7</v>
      </c>
      <c r="I15" s="90">
        <v>8</v>
      </c>
      <c r="J15" s="89">
        <v>9</v>
      </c>
      <c r="K15" s="89">
        <v>9</v>
      </c>
      <c r="L15" s="89">
        <v>9</v>
      </c>
      <c r="M15" s="89">
        <v>9</v>
      </c>
      <c r="N15" s="89">
        <v>9</v>
      </c>
      <c r="O15" s="89">
        <v>9</v>
      </c>
      <c r="P15" s="89">
        <v>9</v>
      </c>
      <c r="Q15" s="89">
        <v>9</v>
      </c>
    </row>
    <row r="16" spans="1:17" s="74" customFormat="1" ht="43.15" hidden="1" customHeight="1" x14ac:dyDescent="0.2">
      <c r="A16" s="250" t="s">
        <v>133</v>
      </c>
      <c r="B16" s="250" t="s">
        <v>134</v>
      </c>
      <c r="C16" s="251">
        <v>101100003</v>
      </c>
      <c r="D16" s="252" t="s">
        <v>193</v>
      </c>
      <c r="E16" s="218">
        <v>8.2978000000000005</v>
      </c>
      <c r="F16" s="219">
        <v>19543.650000000001</v>
      </c>
      <c r="G16" s="219">
        <v>156349.22</v>
      </c>
      <c r="H16" s="219">
        <v>0</v>
      </c>
      <c r="I16" s="219">
        <v>0</v>
      </c>
      <c r="J16" s="220" t="s">
        <v>180</v>
      </c>
      <c r="K16" s="220" t="s">
        <v>180</v>
      </c>
      <c r="L16" s="220" t="s">
        <v>180</v>
      </c>
      <c r="M16" s="220" t="s">
        <v>180</v>
      </c>
      <c r="N16" s="220" t="s">
        <v>180</v>
      </c>
      <c r="O16" s="220" t="s">
        <v>180</v>
      </c>
      <c r="P16" s="220" t="s">
        <v>180</v>
      </c>
      <c r="Q16" s="220" t="s">
        <v>180</v>
      </c>
    </row>
    <row r="17" spans="1:17" s="74" customFormat="1" ht="42" hidden="1" customHeight="1" x14ac:dyDescent="0.2">
      <c r="A17" s="250" t="s">
        <v>133</v>
      </c>
      <c r="B17" s="250" t="s">
        <v>134</v>
      </c>
      <c r="C17" s="251">
        <v>101100004</v>
      </c>
      <c r="D17" s="252" t="s">
        <v>194</v>
      </c>
      <c r="E17" s="218">
        <v>2.8485999999999998</v>
      </c>
      <c r="F17" s="219">
        <v>17891.34</v>
      </c>
      <c r="G17" s="219">
        <v>53674.03</v>
      </c>
      <c r="H17" s="219">
        <v>0</v>
      </c>
      <c r="I17" s="219">
        <v>0</v>
      </c>
      <c r="J17" s="220" t="s">
        <v>180</v>
      </c>
      <c r="K17" s="220" t="s">
        <v>180</v>
      </c>
      <c r="L17" s="220" t="s">
        <v>180</v>
      </c>
      <c r="M17" s="220" t="s">
        <v>180</v>
      </c>
      <c r="N17" s="220" t="s">
        <v>180</v>
      </c>
      <c r="O17" s="220" t="s">
        <v>180</v>
      </c>
      <c r="P17" s="220" t="s">
        <v>180</v>
      </c>
      <c r="Q17" s="220" t="s">
        <v>180</v>
      </c>
    </row>
    <row r="18" spans="1:17" s="86" customFormat="1" ht="30.75" hidden="1" customHeight="1" x14ac:dyDescent="0.2">
      <c r="A18" s="253" t="s">
        <v>133</v>
      </c>
      <c r="B18" s="186" t="s">
        <v>134</v>
      </c>
      <c r="C18" s="254">
        <v>101100001</v>
      </c>
      <c r="D18" s="255" t="s">
        <v>195</v>
      </c>
      <c r="E18" s="221">
        <v>2</v>
      </c>
      <c r="F18" s="187">
        <v>14656.5</v>
      </c>
      <c r="G18" s="187">
        <v>29313</v>
      </c>
      <c r="H18" s="221"/>
      <c r="I18" s="221"/>
      <c r="J18" s="88"/>
      <c r="K18" s="88"/>
      <c r="L18" s="88"/>
      <c r="M18" s="88"/>
      <c r="N18" s="88"/>
      <c r="O18" s="88"/>
      <c r="P18" s="88"/>
      <c r="Q18" s="88"/>
    </row>
    <row r="19" spans="1:17" s="257" customFormat="1" ht="10.15" hidden="1" customHeight="1" x14ac:dyDescent="0.2">
      <c r="A19" s="222"/>
      <c r="B19" s="222"/>
      <c r="C19" s="223"/>
      <c r="D19" s="224"/>
      <c r="E19" s="222"/>
      <c r="F19" s="222"/>
      <c r="G19" s="222"/>
      <c r="H19" s="225"/>
      <c r="I19" s="225"/>
      <c r="J19" s="88"/>
      <c r="K19" s="88"/>
      <c r="L19" s="88"/>
      <c r="M19" s="88"/>
      <c r="N19" s="88"/>
      <c r="O19" s="88"/>
      <c r="P19" s="88"/>
      <c r="Q19" s="88"/>
    </row>
    <row r="20" spans="1:17" s="5" customFormat="1" ht="14.45" hidden="1" customHeight="1" x14ac:dyDescent="0.2">
      <c r="A20" s="226" t="s">
        <v>267</v>
      </c>
      <c r="B20" s="258"/>
      <c r="C20" s="258"/>
      <c r="D20" s="259">
        <v>1011</v>
      </c>
      <c r="E20" s="227"/>
      <c r="F20" s="228"/>
      <c r="G20" s="228"/>
      <c r="H20" s="228"/>
      <c r="I20" s="228"/>
      <c r="J20" s="226"/>
      <c r="K20" s="226"/>
      <c r="L20" s="226"/>
      <c r="M20" s="226"/>
      <c r="N20" s="226"/>
      <c r="O20" s="226"/>
      <c r="P20" s="226"/>
      <c r="Q20" s="226"/>
    </row>
    <row r="21" spans="1:17" s="265" customFormat="1" ht="26.45" hidden="1" customHeight="1" x14ac:dyDescent="0.2">
      <c r="A21" s="61"/>
      <c r="B21" s="229" t="s">
        <v>134</v>
      </c>
      <c r="C21" s="262">
        <v>101310001</v>
      </c>
      <c r="D21" s="263" t="s">
        <v>196</v>
      </c>
      <c r="E21" s="221"/>
      <c r="F21" s="228"/>
      <c r="G21" s="62"/>
      <c r="H21" s="62"/>
      <c r="I21" s="62"/>
      <c r="J21" s="61"/>
      <c r="K21" s="61"/>
      <c r="L21" s="61"/>
      <c r="M21" s="61"/>
      <c r="N21" s="61"/>
      <c r="O21" s="61"/>
      <c r="P21" s="61"/>
      <c r="Q21" s="61"/>
    </row>
    <row r="22" spans="1:17" s="265" customFormat="1" ht="27.95" hidden="1" customHeight="1" x14ac:dyDescent="0.2">
      <c r="A22" s="61"/>
      <c r="B22" s="229" t="s">
        <v>134</v>
      </c>
      <c r="C22" s="262">
        <v>101310007</v>
      </c>
      <c r="D22" s="263" t="s">
        <v>197</v>
      </c>
      <c r="E22" s="221"/>
      <c r="F22" s="228"/>
      <c r="G22" s="62"/>
      <c r="H22" s="62"/>
      <c r="I22" s="62"/>
      <c r="J22" s="61"/>
      <c r="K22" s="61"/>
      <c r="L22" s="61"/>
      <c r="M22" s="61"/>
      <c r="N22" s="61"/>
      <c r="O22" s="61"/>
      <c r="P22" s="61"/>
      <c r="Q22" s="61"/>
    </row>
    <row r="23" spans="1:17" s="265" customFormat="1" ht="26.45" hidden="1" customHeight="1" x14ac:dyDescent="0.2">
      <c r="A23" s="61"/>
      <c r="B23" s="229" t="s">
        <v>134</v>
      </c>
      <c r="C23" s="262">
        <v>101350001</v>
      </c>
      <c r="D23" s="263" t="s">
        <v>198</v>
      </c>
      <c r="E23" s="221"/>
      <c r="F23" s="228"/>
      <c r="G23" s="62"/>
      <c r="H23" s="62"/>
      <c r="I23" s="62"/>
      <c r="J23" s="61"/>
      <c r="K23" s="61"/>
      <c r="L23" s="61"/>
      <c r="M23" s="61"/>
      <c r="N23" s="61"/>
      <c r="O23" s="61"/>
      <c r="P23" s="61"/>
      <c r="Q23" s="61"/>
    </row>
    <row r="24" spans="1:17" s="265" customFormat="1" ht="27.6" hidden="1" customHeight="1" x14ac:dyDescent="0.2">
      <c r="A24" s="61"/>
      <c r="B24" s="229" t="s">
        <v>134</v>
      </c>
      <c r="C24" s="262">
        <v>101350002</v>
      </c>
      <c r="D24" s="266" t="s">
        <v>199</v>
      </c>
      <c r="E24" s="221"/>
      <c r="F24" s="228"/>
      <c r="G24" s="62"/>
      <c r="H24" s="62"/>
      <c r="I24" s="62"/>
      <c r="J24" s="61"/>
      <c r="K24" s="61"/>
      <c r="L24" s="61"/>
      <c r="M24" s="61"/>
      <c r="N24" s="61"/>
      <c r="O24" s="61"/>
      <c r="P24" s="61"/>
      <c r="Q24" s="61"/>
    </row>
    <row r="25" spans="1:17" s="265" customFormat="1" ht="27.95" hidden="1" customHeight="1" x14ac:dyDescent="0.2">
      <c r="A25" s="61"/>
      <c r="B25" s="229" t="s">
        <v>134</v>
      </c>
      <c r="C25" s="262">
        <v>101330001</v>
      </c>
      <c r="D25" s="263" t="s">
        <v>200</v>
      </c>
      <c r="E25" s="221"/>
      <c r="F25" s="228"/>
      <c r="G25" s="62"/>
      <c r="H25" s="62"/>
      <c r="I25" s="62"/>
      <c r="J25" s="61"/>
      <c r="K25" s="61"/>
      <c r="L25" s="61"/>
      <c r="M25" s="61"/>
      <c r="N25" s="61"/>
      <c r="O25" s="61"/>
      <c r="P25" s="61"/>
      <c r="Q25" s="61"/>
    </row>
    <row r="26" spans="1:17" s="265" customFormat="1" ht="27.95" hidden="1" customHeight="1" x14ac:dyDescent="0.2">
      <c r="A26" s="61"/>
      <c r="B26" s="229" t="s">
        <v>134</v>
      </c>
      <c r="C26" s="262">
        <v>101330002</v>
      </c>
      <c r="D26" s="263" t="s">
        <v>201</v>
      </c>
      <c r="E26" s="221"/>
      <c r="F26" s="228"/>
      <c r="G26" s="62"/>
      <c r="H26" s="62"/>
      <c r="I26" s="62"/>
      <c r="J26" s="61"/>
      <c r="K26" s="61"/>
      <c r="L26" s="61"/>
      <c r="M26" s="61"/>
      <c r="N26" s="61"/>
      <c r="O26" s="61"/>
      <c r="P26" s="61"/>
      <c r="Q26" s="61"/>
    </row>
    <row r="27" spans="1:17" s="265" customFormat="1" ht="27.95" hidden="1" customHeight="1" x14ac:dyDescent="0.2">
      <c r="A27" s="61"/>
      <c r="B27" s="229" t="s">
        <v>134</v>
      </c>
      <c r="C27" s="262">
        <v>101330003</v>
      </c>
      <c r="D27" s="263" t="s">
        <v>202</v>
      </c>
      <c r="E27" s="221"/>
      <c r="F27" s="228"/>
      <c r="G27" s="62"/>
      <c r="H27" s="62"/>
      <c r="I27" s="62"/>
      <c r="J27" s="61"/>
      <c r="K27" s="61"/>
      <c r="L27" s="61"/>
      <c r="M27" s="61"/>
      <c r="N27" s="61"/>
      <c r="O27" s="61"/>
      <c r="P27" s="61"/>
      <c r="Q27" s="61"/>
    </row>
    <row r="28" spans="1:17" s="265" customFormat="1" ht="27.95" hidden="1" customHeight="1" x14ac:dyDescent="0.2">
      <c r="A28" s="61" t="s">
        <v>203</v>
      </c>
      <c r="B28" s="229" t="s">
        <v>134</v>
      </c>
      <c r="C28" s="262">
        <v>101330004</v>
      </c>
      <c r="D28" s="263" t="s">
        <v>204</v>
      </c>
      <c r="E28" s="221"/>
      <c r="F28" s="228"/>
      <c r="G28" s="62"/>
      <c r="H28" s="62"/>
      <c r="I28" s="62"/>
      <c r="J28" s="61"/>
      <c r="K28" s="61"/>
      <c r="L28" s="61"/>
      <c r="M28" s="61"/>
      <c r="N28" s="61"/>
      <c r="O28" s="61"/>
      <c r="P28" s="61"/>
      <c r="Q28" s="61"/>
    </row>
    <row r="29" spans="1:17" s="268" customFormat="1" ht="27.95" hidden="1" customHeight="1" x14ac:dyDescent="0.2">
      <c r="A29" s="61" t="s">
        <v>203</v>
      </c>
      <c r="B29" s="229" t="s">
        <v>134</v>
      </c>
      <c r="C29" s="262">
        <v>101330005</v>
      </c>
      <c r="D29" s="263" t="s">
        <v>205</v>
      </c>
      <c r="E29" s="221"/>
      <c r="F29" s="228"/>
      <c r="G29" s="62"/>
      <c r="H29" s="62"/>
      <c r="I29" s="62"/>
      <c r="J29" s="61"/>
      <c r="K29" s="61"/>
      <c r="L29" s="61"/>
      <c r="M29" s="61"/>
      <c r="N29" s="61"/>
      <c r="O29" s="61"/>
      <c r="P29" s="61"/>
      <c r="Q29" s="61"/>
    </row>
    <row r="30" spans="1:17" s="268" customFormat="1" ht="27.95" hidden="1" customHeight="1" x14ac:dyDescent="0.2">
      <c r="A30" s="61" t="s">
        <v>181</v>
      </c>
      <c r="B30" s="229" t="s">
        <v>134</v>
      </c>
      <c r="C30" s="262">
        <v>101330008</v>
      </c>
      <c r="D30" s="263" t="s">
        <v>206</v>
      </c>
      <c r="E30" s="221"/>
      <c r="F30" s="228"/>
      <c r="G30" s="62"/>
      <c r="H30" s="62"/>
      <c r="I30" s="62"/>
      <c r="J30" s="61"/>
      <c r="K30" s="61"/>
      <c r="L30" s="61"/>
      <c r="M30" s="61"/>
      <c r="N30" s="61"/>
      <c r="O30" s="61"/>
      <c r="P30" s="61"/>
      <c r="Q30" s="61"/>
    </row>
    <row r="31" spans="1:17" s="268" customFormat="1" ht="27.95" hidden="1" customHeight="1" x14ac:dyDescent="0.2">
      <c r="A31" s="61" t="s">
        <v>181</v>
      </c>
      <c r="B31" s="229" t="s">
        <v>134</v>
      </c>
      <c r="C31" s="262">
        <v>101330009</v>
      </c>
      <c r="D31" s="263" t="s">
        <v>207</v>
      </c>
      <c r="E31" s="221"/>
      <c r="F31" s="228"/>
      <c r="G31" s="62"/>
      <c r="H31" s="62"/>
      <c r="I31" s="62"/>
      <c r="J31" s="61"/>
      <c r="K31" s="61"/>
      <c r="L31" s="61"/>
      <c r="M31" s="61"/>
      <c r="N31" s="61"/>
      <c r="O31" s="61"/>
      <c r="P31" s="61"/>
      <c r="Q31" s="61"/>
    </row>
    <row r="32" spans="1:17" s="268" customFormat="1" ht="27.95" hidden="1" customHeight="1" x14ac:dyDescent="0.2">
      <c r="A32" s="61" t="s">
        <v>208</v>
      </c>
      <c r="B32" s="229" t="s">
        <v>134</v>
      </c>
      <c r="C32" s="262">
        <v>101330010</v>
      </c>
      <c r="D32" s="263" t="s">
        <v>209</v>
      </c>
      <c r="E32" s="221"/>
      <c r="F32" s="228"/>
      <c r="G32" s="62"/>
      <c r="H32" s="62"/>
      <c r="I32" s="62"/>
      <c r="J32" s="61"/>
      <c r="K32" s="61"/>
      <c r="L32" s="61"/>
      <c r="M32" s="61"/>
      <c r="N32" s="61"/>
      <c r="O32" s="61"/>
      <c r="P32" s="61"/>
      <c r="Q32" s="61"/>
    </row>
    <row r="33" spans="1:17" s="268" customFormat="1" ht="27.95" hidden="1" customHeight="1" x14ac:dyDescent="0.2">
      <c r="A33" s="61" t="s">
        <v>208</v>
      </c>
      <c r="B33" s="229" t="s">
        <v>134</v>
      </c>
      <c r="C33" s="262">
        <v>101330014</v>
      </c>
      <c r="D33" s="263" t="s">
        <v>210</v>
      </c>
      <c r="E33" s="221"/>
      <c r="F33" s="228"/>
      <c r="G33" s="62"/>
      <c r="H33" s="62"/>
      <c r="I33" s="62"/>
      <c r="J33" s="61"/>
      <c r="K33" s="61"/>
      <c r="L33" s="61"/>
      <c r="M33" s="61"/>
      <c r="N33" s="61"/>
      <c r="O33" s="61"/>
      <c r="P33" s="61"/>
      <c r="Q33" s="61"/>
    </row>
    <row r="34" spans="1:17" s="268" customFormat="1" ht="27.95" hidden="1" customHeight="1" x14ac:dyDescent="0.2">
      <c r="A34" s="61" t="s">
        <v>208</v>
      </c>
      <c r="B34" s="229" t="s">
        <v>134</v>
      </c>
      <c r="C34" s="262">
        <v>101330015</v>
      </c>
      <c r="D34" s="263" t="s">
        <v>211</v>
      </c>
      <c r="E34" s="221"/>
      <c r="F34" s="228"/>
      <c r="G34" s="62"/>
      <c r="H34" s="62"/>
      <c r="I34" s="62"/>
      <c r="J34" s="61"/>
      <c r="K34" s="61"/>
      <c r="L34" s="61"/>
      <c r="M34" s="61"/>
      <c r="N34" s="61"/>
      <c r="O34" s="61"/>
      <c r="P34" s="61"/>
      <c r="Q34" s="61"/>
    </row>
    <row r="35" spans="1:17" s="268" customFormat="1" ht="27.95" hidden="1" customHeight="1" x14ac:dyDescent="0.2">
      <c r="A35" s="61" t="s">
        <v>208</v>
      </c>
      <c r="B35" s="229" t="s">
        <v>134</v>
      </c>
      <c r="C35" s="262">
        <v>101340003</v>
      </c>
      <c r="D35" s="266" t="s">
        <v>212</v>
      </c>
      <c r="E35" s="221"/>
      <c r="F35" s="228"/>
      <c r="G35" s="62"/>
      <c r="H35" s="62"/>
      <c r="I35" s="62"/>
      <c r="J35" s="61"/>
      <c r="K35" s="61"/>
      <c r="L35" s="61"/>
      <c r="M35" s="61"/>
      <c r="N35" s="61"/>
      <c r="O35" s="61"/>
      <c r="P35" s="61"/>
      <c r="Q35" s="61"/>
    </row>
    <row r="36" spans="1:17" s="268" customFormat="1" ht="42.95" hidden="1" customHeight="1" x14ac:dyDescent="0.2">
      <c r="A36" s="61" t="s">
        <v>181</v>
      </c>
      <c r="B36" s="229" t="s">
        <v>134</v>
      </c>
      <c r="C36" s="262">
        <v>101340001</v>
      </c>
      <c r="D36" s="266" t="s">
        <v>213</v>
      </c>
      <c r="E36" s="221"/>
      <c r="F36" s="228"/>
      <c r="G36" s="62"/>
      <c r="H36" s="62"/>
      <c r="I36" s="62"/>
      <c r="J36" s="61"/>
      <c r="K36" s="61"/>
      <c r="L36" s="61"/>
      <c r="M36" s="61"/>
      <c r="N36" s="61"/>
      <c r="O36" s="61"/>
      <c r="P36" s="61"/>
      <c r="Q36" s="61"/>
    </row>
    <row r="37" spans="1:17" s="268" customFormat="1" ht="55.9" hidden="1" customHeight="1" x14ac:dyDescent="0.2">
      <c r="A37" s="61" t="s">
        <v>179</v>
      </c>
      <c r="B37" s="229" t="s">
        <v>134</v>
      </c>
      <c r="C37" s="262">
        <v>101340004</v>
      </c>
      <c r="D37" s="266" t="s">
        <v>214</v>
      </c>
      <c r="E37" s="221"/>
      <c r="F37" s="228"/>
      <c r="G37" s="62"/>
      <c r="H37" s="62"/>
      <c r="I37" s="62"/>
      <c r="J37" s="61"/>
      <c r="K37" s="61"/>
      <c r="L37" s="61"/>
      <c r="M37" s="61"/>
      <c r="N37" s="61"/>
      <c r="O37" s="61"/>
      <c r="P37" s="61"/>
      <c r="Q37" s="61"/>
    </row>
    <row r="38" spans="1:17" s="268" customFormat="1" ht="42.95" hidden="1" customHeight="1" x14ac:dyDescent="0.2">
      <c r="A38" s="61" t="s">
        <v>181</v>
      </c>
      <c r="B38" s="229" t="s">
        <v>134</v>
      </c>
      <c r="C38" s="262">
        <v>101340002</v>
      </c>
      <c r="D38" s="266" t="s">
        <v>215</v>
      </c>
      <c r="E38" s="221"/>
      <c r="F38" s="228"/>
      <c r="G38" s="62"/>
      <c r="H38" s="62"/>
      <c r="I38" s="62"/>
      <c r="J38" s="61"/>
      <c r="K38" s="61"/>
      <c r="L38" s="61"/>
      <c r="M38" s="61"/>
      <c r="N38" s="61"/>
      <c r="O38" s="61"/>
      <c r="P38" s="61"/>
      <c r="Q38" s="61"/>
    </row>
    <row r="39" spans="1:17" s="268" customFormat="1" ht="27.95" hidden="1" customHeight="1" x14ac:dyDescent="0.2">
      <c r="A39" s="61" t="s">
        <v>181</v>
      </c>
      <c r="B39" s="229" t="s">
        <v>134</v>
      </c>
      <c r="C39" s="262">
        <v>101330011</v>
      </c>
      <c r="D39" s="263" t="s">
        <v>216</v>
      </c>
      <c r="E39" s="221"/>
      <c r="F39" s="228"/>
      <c r="G39" s="62"/>
      <c r="H39" s="62"/>
      <c r="I39" s="62"/>
      <c r="J39" s="61"/>
      <c r="K39" s="61"/>
      <c r="L39" s="61"/>
      <c r="M39" s="61"/>
      <c r="N39" s="61"/>
      <c r="O39" s="61"/>
      <c r="P39" s="61"/>
      <c r="Q39" s="61"/>
    </row>
    <row r="40" spans="1:17" s="268" customFormat="1" ht="27.95" hidden="1" customHeight="1" x14ac:dyDescent="0.2">
      <c r="A40" s="61" t="s">
        <v>181</v>
      </c>
      <c r="B40" s="229" t="s">
        <v>134</v>
      </c>
      <c r="C40" s="262">
        <v>101330012</v>
      </c>
      <c r="D40" s="263" t="s">
        <v>217</v>
      </c>
      <c r="E40" s="221"/>
      <c r="F40" s="228"/>
      <c r="G40" s="62"/>
      <c r="H40" s="62"/>
      <c r="I40" s="62"/>
      <c r="J40" s="61"/>
      <c r="K40" s="61"/>
      <c r="L40" s="61"/>
      <c r="M40" s="61"/>
      <c r="N40" s="61"/>
      <c r="O40" s="61"/>
      <c r="P40" s="61"/>
      <c r="Q40" s="61"/>
    </row>
    <row r="41" spans="1:17" s="268" customFormat="1" ht="27.95" hidden="1" customHeight="1" x14ac:dyDescent="0.2">
      <c r="A41" s="61" t="s">
        <v>181</v>
      </c>
      <c r="B41" s="229" t="s">
        <v>134</v>
      </c>
      <c r="C41" s="262">
        <v>101330013</v>
      </c>
      <c r="D41" s="263" t="s">
        <v>218</v>
      </c>
      <c r="E41" s="221"/>
      <c r="F41" s="228"/>
      <c r="G41" s="62"/>
      <c r="H41" s="62"/>
      <c r="I41" s="62"/>
      <c r="J41" s="61"/>
      <c r="K41" s="61"/>
      <c r="L41" s="61"/>
      <c r="M41" s="61"/>
      <c r="N41" s="61"/>
      <c r="O41" s="61"/>
      <c r="P41" s="61"/>
      <c r="Q41" s="61"/>
    </row>
    <row r="42" spans="1:17" s="268" customFormat="1" ht="13.9" hidden="1" customHeight="1" x14ac:dyDescent="0.2">
      <c r="A42" s="61"/>
      <c r="B42" s="230"/>
      <c r="C42" s="262"/>
      <c r="D42" s="266"/>
      <c r="E42" s="221"/>
      <c r="F42" s="228"/>
      <c r="G42" s="62"/>
      <c r="H42" s="62"/>
      <c r="I42" s="62"/>
      <c r="J42" s="61"/>
      <c r="K42" s="61"/>
      <c r="L42" s="61"/>
      <c r="M42" s="61"/>
      <c r="N42" s="61"/>
      <c r="O42" s="61"/>
      <c r="P42" s="61"/>
      <c r="Q42" s="61"/>
    </row>
    <row r="43" spans="1:17" s="268" customFormat="1" ht="13.9" hidden="1" customHeight="1" x14ac:dyDescent="0.2">
      <c r="A43" s="61"/>
      <c r="B43" s="230"/>
      <c r="C43" s="262"/>
      <c r="D43" s="266"/>
      <c r="E43" s="221"/>
      <c r="F43" s="228"/>
      <c r="G43" s="62"/>
      <c r="H43" s="62"/>
      <c r="I43" s="62"/>
      <c r="J43" s="61"/>
      <c r="K43" s="61"/>
      <c r="L43" s="61"/>
      <c r="M43" s="61"/>
      <c r="N43" s="61"/>
      <c r="O43" s="61"/>
      <c r="P43" s="61"/>
      <c r="Q43" s="61"/>
    </row>
    <row r="44" spans="1:17" s="268" customFormat="1" ht="13.9" hidden="1" customHeight="1" x14ac:dyDescent="0.2">
      <c r="A44" s="61"/>
      <c r="B44" s="230"/>
      <c r="C44" s="262"/>
      <c r="D44" s="266"/>
      <c r="E44" s="221"/>
      <c r="F44" s="228"/>
      <c r="G44" s="62"/>
      <c r="H44" s="62"/>
      <c r="I44" s="62"/>
      <c r="J44" s="61"/>
      <c r="K44" s="61"/>
      <c r="L44" s="61"/>
      <c r="M44" s="61"/>
      <c r="N44" s="61"/>
      <c r="O44" s="61"/>
      <c r="P44" s="61"/>
      <c r="Q44" s="61"/>
    </row>
    <row r="45" spans="1:17" s="268" customFormat="1" ht="13.9" hidden="1" customHeight="1" x14ac:dyDescent="0.2">
      <c r="A45" s="61"/>
      <c r="B45" s="230"/>
      <c r="C45" s="262"/>
      <c r="D45" s="266"/>
      <c r="E45" s="221"/>
      <c r="F45" s="228"/>
      <c r="G45" s="62"/>
      <c r="H45" s="62"/>
      <c r="I45" s="62"/>
      <c r="J45" s="61"/>
      <c r="K45" s="61"/>
      <c r="L45" s="61"/>
      <c r="M45" s="61"/>
      <c r="N45" s="61"/>
      <c r="O45" s="61"/>
      <c r="P45" s="61"/>
      <c r="Q45" s="61"/>
    </row>
    <row r="46" spans="1:17" s="268" customFormat="1" ht="13.9" hidden="1" customHeight="1" x14ac:dyDescent="0.2">
      <c r="A46" s="61"/>
      <c r="B46" s="230"/>
      <c r="C46" s="262"/>
      <c r="D46" s="266"/>
      <c r="E46" s="221"/>
      <c r="F46" s="228"/>
      <c r="G46" s="62"/>
      <c r="H46" s="62"/>
      <c r="I46" s="62"/>
      <c r="J46" s="61"/>
      <c r="K46" s="61"/>
      <c r="L46" s="61"/>
      <c r="M46" s="61"/>
      <c r="N46" s="61"/>
      <c r="O46" s="61"/>
      <c r="P46" s="61"/>
      <c r="Q46" s="61"/>
    </row>
    <row r="47" spans="1:17" s="268" customFormat="1" ht="13.9" hidden="1" customHeight="1" x14ac:dyDescent="0.2">
      <c r="A47" s="61"/>
      <c r="B47" s="230"/>
      <c r="C47" s="262"/>
      <c r="D47" s="266"/>
      <c r="E47" s="221"/>
      <c r="F47" s="228"/>
      <c r="G47" s="62"/>
      <c r="H47" s="62"/>
      <c r="I47" s="62"/>
      <c r="J47" s="61"/>
      <c r="K47" s="61"/>
      <c r="L47" s="61"/>
      <c r="M47" s="61"/>
      <c r="N47" s="61"/>
      <c r="O47" s="61"/>
      <c r="P47" s="61"/>
      <c r="Q47" s="61"/>
    </row>
    <row r="48" spans="1:17" s="268" customFormat="1" ht="13.9" hidden="1" customHeight="1" x14ac:dyDescent="0.2">
      <c r="A48" s="61"/>
      <c r="B48" s="230"/>
      <c r="C48" s="262"/>
      <c r="D48" s="266"/>
      <c r="E48" s="221"/>
      <c r="F48" s="228"/>
      <c r="G48" s="62"/>
      <c r="H48" s="62"/>
      <c r="I48" s="62"/>
      <c r="J48" s="61"/>
      <c r="K48" s="61"/>
      <c r="L48" s="61"/>
      <c r="M48" s="61"/>
      <c r="N48" s="61"/>
      <c r="O48" s="61"/>
      <c r="P48" s="61"/>
      <c r="Q48" s="61"/>
    </row>
    <row r="49" spans="1:17" s="268" customFormat="1" ht="13.9" hidden="1" customHeight="1" x14ac:dyDescent="0.2">
      <c r="A49" s="61"/>
      <c r="B49" s="230"/>
      <c r="C49" s="262"/>
      <c r="D49" s="266"/>
      <c r="E49" s="221"/>
      <c r="F49" s="228"/>
      <c r="G49" s="62"/>
      <c r="H49" s="62"/>
      <c r="I49" s="62"/>
      <c r="J49" s="61"/>
      <c r="K49" s="61"/>
      <c r="L49" s="61"/>
      <c r="M49" s="61"/>
      <c r="N49" s="61"/>
      <c r="O49" s="61"/>
      <c r="P49" s="61"/>
      <c r="Q49" s="61"/>
    </row>
    <row r="50" spans="1:17" s="268" customFormat="1" ht="13.9" hidden="1" customHeight="1" x14ac:dyDescent="0.2">
      <c r="A50" s="61"/>
      <c r="B50" s="230"/>
      <c r="C50" s="262"/>
      <c r="D50" s="266"/>
      <c r="E50" s="221"/>
      <c r="F50" s="228"/>
      <c r="G50" s="62"/>
      <c r="H50" s="62"/>
      <c r="I50" s="62"/>
      <c r="J50" s="61"/>
      <c r="K50" s="61"/>
      <c r="L50" s="61"/>
      <c r="M50" s="61"/>
      <c r="N50" s="61"/>
      <c r="O50" s="61"/>
      <c r="P50" s="61"/>
      <c r="Q50" s="61"/>
    </row>
    <row r="51" spans="1:17" s="268" customFormat="1" ht="13.9" hidden="1" customHeight="1" x14ac:dyDescent="0.2">
      <c r="A51" s="61"/>
      <c r="B51" s="230"/>
      <c r="C51" s="262"/>
      <c r="D51" s="266"/>
      <c r="E51" s="221"/>
      <c r="F51" s="228"/>
      <c r="G51" s="62"/>
      <c r="H51" s="62"/>
      <c r="I51" s="62"/>
      <c r="J51" s="61"/>
      <c r="K51" s="61"/>
      <c r="L51" s="61"/>
      <c r="M51" s="61"/>
      <c r="N51" s="61"/>
      <c r="O51" s="61"/>
      <c r="P51" s="61"/>
      <c r="Q51" s="61"/>
    </row>
    <row r="52" spans="1:17" s="268" customFormat="1" ht="13.9" hidden="1" customHeight="1" x14ac:dyDescent="0.2">
      <c r="A52" s="61"/>
      <c r="B52" s="230"/>
      <c r="C52" s="262"/>
      <c r="D52" s="266"/>
      <c r="E52" s="221"/>
      <c r="F52" s="228"/>
      <c r="G52" s="62"/>
      <c r="H52" s="62"/>
      <c r="I52" s="62"/>
      <c r="J52" s="61"/>
      <c r="K52" s="61"/>
      <c r="L52" s="61"/>
      <c r="M52" s="61"/>
      <c r="N52" s="61"/>
      <c r="O52" s="61"/>
      <c r="P52" s="61"/>
      <c r="Q52" s="61"/>
    </row>
    <row r="53" spans="1:17" s="268" customFormat="1" ht="13.9" hidden="1" customHeight="1" x14ac:dyDescent="0.2">
      <c r="A53" s="61"/>
      <c r="B53" s="230"/>
      <c r="C53" s="262"/>
      <c r="D53" s="266"/>
      <c r="E53" s="221"/>
      <c r="F53" s="228"/>
      <c r="G53" s="62"/>
      <c r="H53" s="62"/>
      <c r="I53" s="62"/>
      <c r="J53" s="61"/>
      <c r="K53" s="61"/>
      <c r="L53" s="61"/>
      <c r="M53" s="61"/>
      <c r="N53" s="61"/>
      <c r="O53" s="61"/>
      <c r="P53" s="61"/>
      <c r="Q53" s="61"/>
    </row>
    <row r="54" spans="1:17" s="268" customFormat="1" ht="13.9" hidden="1" customHeight="1" x14ac:dyDescent="0.2">
      <c r="A54" s="61"/>
      <c r="B54" s="230"/>
      <c r="C54" s="262"/>
      <c r="D54" s="266"/>
      <c r="E54" s="221"/>
      <c r="F54" s="228"/>
      <c r="G54" s="62"/>
      <c r="H54" s="62"/>
      <c r="I54" s="62"/>
      <c r="J54" s="61"/>
      <c r="K54" s="61"/>
      <c r="L54" s="61"/>
      <c r="M54" s="61"/>
      <c r="N54" s="61"/>
      <c r="O54" s="61"/>
      <c r="P54" s="61"/>
      <c r="Q54" s="61"/>
    </row>
    <row r="55" spans="1:17" s="268" customFormat="1" ht="13.9" hidden="1" customHeight="1" x14ac:dyDescent="0.2">
      <c r="A55" s="61"/>
      <c r="B55" s="230"/>
      <c r="C55" s="262"/>
      <c r="D55" s="266"/>
      <c r="E55" s="221"/>
      <c r="F55" s="228"/>
      <c r="G55" s="62"/>
      <c r="H55" s="62"/>
      <c r="I55" s="62"/>
      <c r="J55" s="61"/>
      <c r="K55" s="61"/>
      <c r="L55" s="61"/>
      <c r="M55" s="61"/>
      <c r="N55" s="61"/>
      <c r="O55" s="61"/>
      <c r="P55" s="61"/>
      <c r="Q55" s="61"/>
    </row>
    <row r="56" spans="1:17" s="268" customFormat="1" ht="13.9" hidden="1" customHeight="1" x14ac:dyDescent="0.2">
      <c r="A56" s="61"/>
      <c r="B56" s="230"/>
      <c r="C56" s="262"/>
      <c r="D56" s="266"/>
      <c r="E56" s="221"/>
      <c r="F56" s="228"/>
      <c r="G56" s="62"/>
      <c r="H56" s="62"/>
      <c r="I56" s="62"/>
      <c r="J56" s="61"/>
      <c r="K56" s="61"/>
      <c r="L56" s="61"/>
      <c r="M56" s="61"/>
      <c r="N56" s="61"/>
      <c r="O56" s="61"/>
      <c r="P56" s="61"/>
      <c r="Q56" s="61"/>
    </row>
    <row r="57" spans="1:17" s="268" customFormat="1" ht="13.9" hidden="1" customHeight="1" x14ac:dyDescent="0.2">
      <c r="A57" s="61"/>
      <c r="B57" s="230"/>
      <c r="C57" s="262"/>
      <c r="D57" s="266"/>
      <c r="E57" s="221"/>
      <c r="F57" s="228"/>
      <c r="G57" s="62"/>
      <c r="H57" s="62"/>
      <c r="I57" s="62"/>
      <c r="J57" s="61"/>
      <c r="K57" s="61"/>
      <c r="L57" s="61"/>
      <c r="M57" s="61"/>
      <c r="N57" s="61"/>
      <c r="O57" s="61"/>
      <c r="P57" s="61"/>
      <c r="Q57" s="61"/>
    </row>
    <row r="58" spans="1:17" s="268" customFormat="1" ht="13.9" hidden="1" customHeight="1" x14ac:dyDescent="0.2">
      <c r="A58" s="61"/>
      <c r="B58" s="230"/>
      <c r="C58" s="262"/>
      <c r="D58" s="266"/>
      <c r="E58" s="221"/>
      <c r="F58" s="228"/>
      <c r="G58" s="62"/>
      <c r="H58" s="62"/>
      <c r="I58" s="62"/>
      <c r="J58" s="61"/>
      <c r="K58" s="61"/>
      <c r="L58" s="61"/>
      <c r="M58" s="61"/>
      <c r="N58" s="61"/>
      <c r="O58" s="61"/>
      <c r="P58" s="61"/>
      <c r="Q58" s="61"/>
    </row>
    <row r="59" spans="1:17" s="268" customFormat="1" ht="13.9" hidden="1" customHeight="1" x14ac:dyDescent="0.2">
      <c r="A59" s="61"/>
      <c r="B59" s="230"/>
      <c r="C59" s="262"/>
      <c r="D59" s="266"/>
      <c r="E59" s="221"/>
      <c r="F59" s="228"/>
      <c r="G59" s="62"/>
      <c r="H59" s="62"/>
      <c r="I59" s="62"/>
      <c r="J59" s="61"/>
      <c r="K59" s="61"/>
      <c r="L59" s="61"/>
      <c r="M59" s="61"/>
      <c r="N59" s="61"/>
      <c r="O59" s="61"/>
      <c r="P59" s="61"/>
      <c r="Q59" s="61"/>
    </row>
    <row r="60" spans="1:17" s="268" customFormat="1" ht="13.9" hidden="1" customHeight="1" x14ac:dyDescent="0.2">
      <c r="A60" s="61"/>
      <c r="B60" s="230"/>
      <c r="C60" s="262"/>
      <c r="D60" s="266"/>
      <c r="E60" s="221"/>
      <c r="F60" s="228"/>
      <c r="G60" s="62"/>
      <c r="H60" s="62"/>
      <c r="I60" s="62"/>
      <c r="J60" s="61"/>
      <c r="K60" s="61"/>
      <c r="L60" s="61"/>
      <c r="M60" s="61"/>
      <c r="N60" s="61"/>
      <c r="O60" s="61"/>
      <c r="P60" s="61"/>
      <c r="Q60" s="61"/>
    </row>
    <row r="61" spans="1:17" s="268" customFormat="1" ht="13.9" hidden="1" customHeight="1" x14ac:dyDescent="0.2">
      <c r="A61" s="61"/>
      <c r="B61" s="230"/>
      <c r="C61" s="262"/>
      <c r="D61" s="266"/>
      <c r="E61" s="221"/>
      <c r="F61" s="228"/>
      <c r="G61" s="62"/>
      <c r="H61" s="62"/>
      <c r="I61" s="62"/>
      <c r="J61" s="61"/>
      <c r="K61" s="61"/>
      <c r="L61" s="61"/>
      <c r="M61" s="61"/>
      <c r="N61" s="61"/>
      <c r="O61" s="61"/>
      <c r="P61" s="61"/>
      <c r="Q61" s="61"/>
    </row>
    <row r="62" spans="1:17" s="268" customFormat="1" ht="13.9" hidden="1" customHeight="1" x14ac:dyDescent="0.2">
      <c r="A62" s="61"/>
      <c r="B62" s="230"/>
      <c r="C62" s="262"/>
      <c r="D62" s="266"/>
      <c r="E62" s="221"/>
      <c r="F62" s="228"/>
      <c r="G62" s="62"/>
      <c r="H62" s="62"/>
      <c r="I62" s="62"/>
      <c r="J62" s="61"/>
      <c r="K62" s="61"/>
      <c r="L62" s="61"/>
      <c r="M62" s="61"/>
      <c r="N62" s="61"/>
      <c r="O62" s="61"/>
      <c r="P62" s="61"/>
      <c r="Q62" s="61"/>
    </row>
    <row r="63" spans="1:17" s="268" customFormat="1" ht="13.9" hidden="1" customHeight="1" x14ac:dyDescent="0.2">
      <c r="A63" s="61"/>
      <c r="B63" s="230"/>
      <c r="C63" s="262"/>
      <c r="D63" s="266"/>
      <c r="E63" s="221"/>
      <c r="F63" s="228"/>
      <c r="G63" s="62"/>
      <c r="H63" s="62"/>
      <c r="I63" s="62"/>
      <c r="J63" s="61"/>
      <c r="K63" s="61"/>
      <c r="L63" s="61"/>
      <c r="M63" s="61"/>
      <c r="N63" s="61"/>
      <c r="O63" s="61"/>
      <c r="P63" s="61"/>
      <c r="Q63" s="61"/>
    </row>
    <row r="64" spans="1:17" s="268" customFormat="1" ht="13.9" hidden="1" customHeight="1" x14ac:dyDescent="0.2">
      <c r="A64" s="61"/>
      <c r="B64" s="230"/>
      <c r="C64" s="262"/>
      <c r="D64" s="266"/>
      <c r="E64" s="221"/>
      <c r="F64" s="228"/>
      <c r="G64" s="62"/>
      <c r="H64" s="62"/>
      <c r="I64" s="62"/>
      <c r="J64" s="61"/>
      <c r="K64" s="61"/>
      <c r="L64" s="61"/>
      <c r="M64" s="61"/>
      <c r="N64" s="61"/>
      <c r="O64" s="61"/>
      <c r="P64" s="61"/>
      <c r="Q64" s="61"/>
    </row>
    <row r="65" spans="1:17" s="268" customFormat="1" ht="13.9" hidden="1" customHeight="1" x14ac:dyDescent="0.2">
      <c r="A65" s="61"/>
      <c r="B65" s="230"/>
      <c r="C65" s="262"/>
      <c r="D65" s="266"/>
      <c r="E65" s="221"/>
      <c r="F65" s="228"/>
      <c r="G65" s="62"/>
      <c r="H65" s="62"/>
      <c r="I65" s="62"/>
      <c r="J65" s="61"/>
      <c r="K65" s="61"/>
      <c r="L65" s="61"/>
      <c r="M65" s="61"/>
      <c r="N65" s="61"/>
      <c r="O65" s="61"/>
      <c r="P65" s="61"/>
      <c r="Q65" s="61"/>
    </row>
    <row r="66" spans="1:17" s="268" customFormat="1" ht="13.9" hidden="1" customHeight="1" x14ac:dyDescent="0.2">
      <c r="A66" s="61"/>
      <c r="B66" s="230"/>
      <c r="C66" s="262"/>
      <c r="D66" s="266"/>
      <c r="E66" s="221"/>
      <c r="F66" s="228"/>
      <c r="G66" s="62"/>
      <c r="H66" s="62"/>
      <c r="I66" s="62"/>
      <c r="J66" s="61"/>
      <c r="K66" s="61"/>
      <c r="L66" s="61"/>
      <c r="M66" s="61"/>
      <c r="N66" s="61"/>
      <c r="O66" s="61"/>
      <c r="P66" s="61"/>
      <c r="Q66" s="61"/>
    </row>
    <row r="67" spans="1:17" s="268" customFormat="1" ht="13.9" hidden="1" customHeight="1" x14ac:dyDescent="0.2">
      <c r="A67" s="61"/>
      <c r="B67" s="230"/>
      <c r="C67" s="262"/>
      <c r="D67" s="266"/>
      <c r="E67" s="221"/>
      <c r="F67" s="228"/>
      <c r="G67" s="62"/>
      <c r="H67" s="62"/>
      <c r="I67" s="62"/>
      <c r="J67" s="61"/>
      <c r="K67" s="61"/>
      <c r="L67" s="61"/>
      <c r="M67" s="61"/>
      <c r="N67" s="61"/>
      <c r="O67" s="61"/>
      <c r="P67" s="61"/>
      <c r="Q67" s="61"/>
    </row>
    <row r="68" spans="1:17" s="268" customFormat="1" ht="13.9" hidden="1" customHeight="1" x14ac:dyDescent="0.2">
      <c r="A68" s="61"/>
      <c r="B68" s="230"/>
      <c r="C68" s="262"/>
      <c r="D68" s="266"/>
      <c r="E68" s="221"/>
      <c r="F68" s="228"/>
      <c r="G68" s="62"/>
      <c r="H68" s="62"/>
      <c r="I68" s="62"/>
      <c r="J68" s="61"/>
      <c r="K68" s="61"/>
      <c r="L68" s="61"/>
      <c r="M68" s="61"/>
      <c r="N68" s="61"/>
      <c r="O68" s="61"/>
      <c r="P68" s="61"/>
      <c r="Q68" s="61"/>
    </row>
    <row r="69" spans="1:17" s="268" customFormat="1" ht="13.9" hidden="1" customHeight="1" x14ac:dyDescent="0.2">
      <c r="A69" s="61"/>
      <c r="B69" s="230"/>
      <c r="C69" s="262"/>
      <c r="D69" s="266"/>
      <c r="E69" s="221"/>
      <c r="F69" s="228"/>
      <c r="G69" s="62"/>
      <c r="H69" s="62"/>
      <c r="I69" s="62"/>
      <c r="J69" s="61"/>
      <c r="K69" s="61"/>
      <c r="L69" s="61"/>
      <c r="M69" s="61"/>
      <c r="N69" s="61"/>
      <c r="O69" s="61"/>
      <c r="P69" s="61"/>
      <c r="Q69" s="61"/>
    </row>
    <row r="70" spans="1:17" s="268" customFormat="1" ht="13.9" hidden="1" customHeight="1" x14ac:dyDescent="0.2">
      <c r="A70" s="61"/>
      <c r="B70" s="230"/>
      <c r="C70" s="262"/>
      <c r="D70" s="266"/>
      <c r="E70" s="221"/>
      <c r="F70" s="228"/>
      <c r="G70" s="62"/>
      <c r="H70" s="62"/>
      <c r="I70" s="62"/>
      <c r="J70" s="61"/>
      <c r="K70" s="61"/>
      <c r="L70" s="61"/>
      <c r="M70" s="61"/>
      <c r="N70" s="61"/>
      <c r="O70" s="61"/>
      <c r="P70" s="61"/>
      <c r="Q70" s="61"/>
    </row>
    <row r="71" spans="1:17" s="268" customFormat="1" ht="13.9" hidden="1" customHeight="1" x14ac:dyDescent="0.2">
      <c r="A71" s="61"/>
      <c r="B71" s="230"/>
      <c r="C71" s="262"/>
      <c r="D71" s="266"/>
      <c r="E71" s="221"/>
      <c r="F71" s="228"/>
      <c r="G71" s="62"/>
      <c r="H71" s="62"/>
      <c r="I71" s="62"/>
      <c r="J71" s="61"/>
      <c r="K71" s="61"/>
      <c r="L71" s="61"/>
      <c r="M71" s="61"/>
      <c r="N71" s="61"/>
      <c r="O71" s="61"/>
      <c r="P71" s="61"/>
      <c r="Q71" s="61"/>
    </row>
    <row r="72" spans="1:17" s="268" customFormat="1" ht="13.9" hidden="1" customHeight="1" x14ac:dyDescent="0.2">
      <c r="A72" s="61"/>
      <c r="B72" s="230"/>
      <c r="C72" s="262"/>
      <c r="D72" s="266"/>
      <c r="E72" s="221"/>
      <c r="F72" s="228"/>
      <c r="G72" s="62"/>
      <c r="H72" s="62"/>
      <c r="I72" s="62"/>
      <c r="J72" s="61"/>
      <c r="K72" s="61"/>
      <c r="L72" s="61"/>
      <c r="M72" s="61"/>
      <c r="N72" s="61"/>
      <c r="O72" s="61"/>
      <c r="P72" s="61"/>
      <c r="Q72" s="61"/>
    </row>
    <row r="73" spans="1:17" s="268" customFormat="1" ht="13.9" hidden="1" customHeight="1" x14ac:dyDescent="0.2">
      <c r="A73" s="61"/>
      <c r="B73" s="230"/>
      <c r="C73" s="262"/>
      <c r="D73" s="266"/>
      <c r="E73" s="221"/>
      <c r="F73" s="228"/>
      <c r="G73" s="62"/>
      <c r="H73" s="62"/>
      <c r="I73" s="62"/>
      <c r="J73" s="61"/>
      <c r="K73" s="61"/>
      <c r="L73" s="61"/>
      <c r="M73" s="61"/>
      <c r="N73" s="61"/>
      <c r="O73" s="61"/>
      <c r="P73" s="61"/>
      <c r="Q73" s="61"/>
    </row>
    <row r="74" spans="1:17" s="268" customFormat="1" ht="13.9" hidden="1" customHeight="1" x14ac:dyDescent="0.2">
      <c r="A74" s="61"/>
      <c r="B74" s="230"/>
      <c r="C74" s="262"/>
      <c r="D74" s="266"/>
      <c r="E74" s="221"/>
      <c r="F74" s="228"/>
      <c r="G74" s="62"/>
      <c r="H74" s="62"/>
      <c r="I74" s="62"/>
      <c r="J74" s="61"/>
      <c r="K74" s="61"/>
      <c r="L74" s="61"/>
      <c r="M74" s="61"/>
      <c r="N74" s="61"/>
      <c r="O74" s="61"/>
      <c r="P74" s="61"/>
      <c r="Q74" s="61"/>
    </row>
    <row r="75" spans="1:17" s="268" customFormat="1" ht="13.9" hidden="1" customHeight="1" x14ac:dyDescent="0.2">
      <c r="A75" s="61"/>
      <c r="B75" s="230"/>
      <c r="C75" s="262"/>
      <c r="D75" s="266"/>
      <c r="E75" s="221"/>
      <c r="F75" s="228"/>
      <c r="G75" s="62"/>
      <c r="H75" s="62"/>
      <c r="I75" s="62"/>
      <c r="J75" s="61"/>
      <c r="K75" s="61"/>
      <c r="L75" s="61"/>
      <c r="M75" s="61"/>
      <c r="N75" s="61"/>
      <c r="O75" s="61"/>
      <c r="P75" s="61"/>
      <c r="Q75" s="61"/>
    </row>
    <row r="76" spans="1:17" s="268" customFormat="1" ht="13.9" hidden="1" customHeight="1" x14ac:dyDescent="0.2">
      <c r="A76" s="61"/>
      <c r="B76" s="230"/>
      <c r="C76" s="262"/>
      <c r="D76" s="266"/>
      <c r="E76" s="221"/>
      <c r="F76" s="228"/>
      <c r="G76" s="62"/>
      <c r="H76" s="62"/>
      <c r="I76" s="62"/>
      <c r="J76" s="61"/>
      <c r="K76" s="61"/>
      <c r="L76" s="61"/>
      <c r="M76" s="61"/>
      <c r="N76" s="61"/>
      <c r="O76" s="61"/>
      <c r="P76" s="61"/>
      <c r="Q76" s="61"/>
    </row>
    <row r="77" spans="1:17" s="268" customFormat="1" ht="13.9" hidden="1" customHeight="1" x14ac:dyDescent="0.2">
      <c r="A77" s="61"/>
      <c r="B77" s="230"/>
      <c r="C77" s="262"/>
      <c r="D77" s="266"/>
      <c r="E77" s="221"/>
      <c r="F77" s="228"/>
      <c r="G77" s="62"/>
      <c r="H77" s="62"/>
      <c r="I77" s="62"/>
      <c r="J77" s="61"/>
      <c r="K77" s="61"/>
      <c r="L77" s="61"/>
      <c r="M77" s="61"/>
      <c r="N77" s="61"/>
      <c r="O77" s="61"/>
      <c r="P77" s="61"/>
      <c r="Q77" s="61"/>
    </row>
    <row r="78" spans="1:17" s="268" customFormat="1" ht="13.9" hidden="1" customHeight="1" x14ac:dyDescent="0.2">
      <c r="A78" s="61"/>
      <c r="B78" s="230"/>
      <c r="C78" s="262"/>
      <c r="D78" s="266"/>
      <c r="E78" s="221"/>
      <c r="F78" s="228"/>
      <c r="G78" s="62"/>
      <c r="H78" s="62"/>
      <c r="I78" s="62"/>
      <c r="J78" s="61"/>
      <c r="K78" s="61"/>
      <c r="L78" s="61"/>
      <c r="M78" s="61"/>
      <c r="N78" s="61"/>
      <c r="O78" s="61"/>
      <c r="P78" s="61"/>
      <c r="Q78" s="61"/>
    </row>
    <row r="79" spans="1:17" s="268" customFormat="1" ht="13.9" hidden="1" customHeight="1" x14ac:dyDescent="0.2">
      <c r="A79" s="61"/>
      <c r="B79" s="230"/>
      <c r="C79" s="262"/>
      <c r="D79" s="266"/>
      <c r="E79" s="221"/>
      <c r="F79" s="228"/>
      <c r="G79" s="62"/>
      <c r="H79" s="62"/>
      <c r="I79" s="62"/>
      <c r="J79" s="61"/>
      <c r="K79" s="61"/>
      <c r="L79" s="61"/>
      <c r="M79" s="61"/>
      <c r="N79" s="61"/>
      <c r="O79" s="61"/>
      <c r="P79" s="61"/>
      <c r="Q79" s="61"/>
    </row>
    <row r="80" spans="1:17" s="268" customFormat="1" ht="13.9" hidden="1" customHeight="1" x14ac:dyDescent="0.2">
      <c r="A80" s="61"/>
      <c r="B80" s="230"/>
      <c r="C80" s="262"/>
      <c r="D80" s="266"/>
      <c r="E80" s="221"/>
      <c r="F80" s="228"/>
      <c r="G80" s="62"/>
      <c r="H80" s="62"/>
      <c r="I80" s="62"/>
      <c r="J80" s="61"/>
      <c r="K80" s="61"/>
      <c r="L80" s="61"/>
      <c r="M80" s="61"/>
      <c r="N80" s="61"/>
      <c r="O80" s="61"/>
      <c r="P80" s="61"/>
      <c r="Q80" s="61"/>
    </row>
    <row r="81" spans="1:17" s="268" customFormat="1" ht="27.95" hidden="1" customHeight="1" x14ac:dyDescent="0.2">
      <c r="A81" s="61"/>
      <c r="B81" s="61"/>
      <c r="C81" s="262"/>
      <c r="D81" s="263"/>
      <c r="E81" s="221"/>
      <c r="F81" s="228"/>
      <c r="G81" s="62"/>
      <c r="H81" s="62"/>
      <c r="I81" s="62"/>
      <c r="J81" s="61"/>
      <c r="K81" s="61"/>
      <c r="L81" s="61"/>
      <c r="M81" s="61"/>
      <c r="N81" s="61"/>
      <c r="O81" s="61"/>
      <c r="P81" s="61"/>
      <c r="Q81" s="61"/>
    </row>
    <row r="82" spans="1:17" s="268" customFormat="1" ht="27.95" hidden="1" customHeight="1" x14ac:dyDescent="0.2">
      <c r="A82" s="61"/>
      <c r="B82" s="61"/>
      <c r="C82" s="262"/>
      <c r="D82" s="263"/>
      <c r="E82" s="221"/>
      <c r="F82" s="228"/>
      <c r="G82" s="62"/>
      <c r="H82" s="62"/>
      <c r="I82" s="62"/>
      <c r="J82" s="61"/>
      <c r="K82" s="61"/>
      <c r="L82" s="61"/>
      <c r="M82" s="61"/>
      <c r="N82" s="61"/>
      <c r="O82" s="61"/>
      <c r="P82" s="61"/>
      <c r="Q82" s="61"/>
    </row>
    <row r="83" spans="1:17" s="268" customFormat="1" ht="27.95" hidden="1" customHeight="1" x14ac:dyDescent="0.2">
      <c r="A83" s="61"/>
      <c r="B83" s="61"/>
      <c r="C83" s="262"/>
      <c r="D83" s="263"/>
      <c r="E83" s="221"/>
      <c r="F83" s="228"/>
      <c r="G83" s="62"/>
      <c r="H83" s="62"/>
      <c r="I83" s="62"/>
      <c r="J83" s="61"/>
      <c r="K83" s="61"/>
      <c r="L83" s="61"/>
      <c r="M83" s="61"/>
      <c r="N83" s="61"/>
      <c r="O83" s="61"/>
      <c r="P83" s="61"/>
      <c r="Q83" s="61"/>
    </row>
    <row r="84" spans="1:17" s="268" customFormat="1" ht="27.95" hidden="1" customHeight="1" x14ac:dyDescent="0.2">
      <c r="A84" s="61"/>
      <c r="B84" s="61"/>
      <c r="C84" s="262"/>
      <c r="D84" s="263"/>
      <c r="E84" s="221"/>
      <c r="F84" s="228"/>
      <c r="G84" s="62"/>
      <c r="H84" s="62"/>
      <c r="I84" s="62"/>
      <c r="J84" s="61"/>
      <c r="K84" s="61"/>
      <c r="L84" s="61"/>
      <c r="M84" s="61"/>
      <c r="N84" s="61"/>
      <c r="O84" s="61"/>
      <c r="P84" s="61"/>
      <c r="Q84" s="61"/>
    </row>
    <row r="85" spans="1:17" s="268" customFormat="1" ht="27.95" hidden="1" customHeight="1" x14ac:dyDescent="0.2">
      <c r="A85" s="61"/>
      <c r="B85" s="61"/>
      <c r="C85" s="262"/>
      <c r="D85" s="263"/>
      <c r="E85" s="221"/>
      <c r="F85" s="228"/>
      <c r="G85" s="62"/>
      <c r="H85" s="62"/>
      <c r="I85" s="62"/>
      <c r="J85" s="61"/>
      <c r="K85" s="61"/>
      <c r="L85" s="61"/>
      <c r="M85" s="61"/>
      <c r="N85" s="61"/>
      <c r="O85" s="61"/>
      <c r="P85" s="61"/>
      <c r="Q85" s="61"/>
    </row>
    <row r="86" spans="1:17" s="268" customFormat="1" ht="27.95" hidden="1" customHeight="1" x14ac:dyDescent="0.2">
      <c r="A86" s="61"/>
      <c r="B86" s="61"/>
      <c r="C86" s="262"/>
      <c r="D86" s="263"/>
      <c r="E86" s="221"/>
      <c r="F86" s="228"/>
      <c r="G86" s="62"/>
      <c r="H86" s="62"/>
      <c r="I86" s="62"/>
      <c r="J86" s="61"/>
      <c r="K86" s="61"/>
      <c r="L86" s="61"/>
      <c r="M86" s="61"/>
      <c r="N86" s="61"/>
      <c r="O86" s="61"/>
      <c r="P86" s="61"/>
      <c r="Q86" s="61"/>
    </row>
    <row r="87" spans="1:17" s="268" customFormat="1" ht="27.95" hidden="1" customHeight="1" x14ac:dyDescent="0.2">
      <c r="A87" s="61"/>
      <c r="B87" s="61"/>
      <c r="C87" s="262"/>
      <c r="D87" s="263"/>
      <c r="E87" s="221"/>
      <c r="F87" s="228"/>
      <c r="G87" s="62"/>
      <c r="H87" s="62"/>
      <c r="I87" s="62"/>
      <c r="J87" s="61"/>
      <c r="K87" s="61"/>
      <c r="L87" s="61"/>
      <c r="M87" s="61"/>
      <c r="N87" s="61"/>
      <c r="O87" s="61"/>
      <c r="P87" s="61"/>
      <c r="Q87" s="61"/>
    </row>
    <row r="88" spans="1:17" s="268" customFormat="1" ht="27.95" hidden="1" customHeight="1" x14ac:dyDescent="0.2">
      <c r="A88" s="61"/>
      <c r="B88" s="61"/>
      <c r="C88" s="262"/>
      <c r="D88" s="263"/>
      <c r="E88" s="221"/>
      <c r="F88" s="228"/>
      <c r="G88" s="62"/>
      <c r="H88" s="62"/>
      <c r="I88" s="62"/>
      <c r="J88" s="61"/>
      <c r="K88" s="61"/>
      <c r="L88" s="61"/>
      <c r="M88" s="61"/>
      <c r="N88" s="61"/>
      <c r="O88" s="61"/>
      <c r="P88" s="61"/>
      <c r="Q88" s="61"/>
    </row>
    <row r="89" spans="1:17" s="268" customFormat="1" ht="27.95" hidden="1" customHeight="1" x14ac:dyDescent="0.2">
      <c r="A89" s="61"/>
      <c r="B89" s="61"/>
      <c r="C89" s="262"/>
      <c r="D89" s="263"/>
      <c r="E89" s="221"/>
      <c r="F89" s="228"/>
      <c r="G89" s="62"/>
      <c r="H89" s="62"/>
      <c r="I89" s="62"/>
      <c r="J89" s="61"/>
      <c r="K89" s="61"/>
      <c r="L89" s="61"/>
      <c r="M89" s="61"/>
      <c r="N89" s="61"/>
      <c r="O89" s="61"/>
      <c r="P89" s="61"/>
      <c r="Q89" s="61"/>
    </row>
    <row r="90" spans="1:17" s="268" customFormat="1" ht="27.95" hidden="1" customHeight="1" x14ac:dyDescent="0.2">
      <c r="A90" s="61"/>
      <c r="B90" s="61"/>
      <c r="C90" s="262"/>
      <c r="D90" s="263"/>
      <c r="E90" s="221"/>
      <c r="F90" s="228"/>
      <c r="G90" s="62"/>
      <c r="H90" s="62"/>
      <c r="I90" s="62"/>
      <c r="J90" s="61"/>
      <c r="K90" s="61"/>
      <c r="L90" s="61"/>
      <c r="M90" s="61"/>
      <c r="N90" s="61"/>
      <c r="O90" s="61"/>
      <c r="P90" s="61"/>
      <c r="Q90" s="61"/>
    </row>
    <row r="91" spans="1:17" s="5" customFormat="1" ht="27.95" hidden="1" customHeight="1" x14ac:dyDescent="0.2">
      <c r="A91" s="61"/>
      <c r="B91" s="61"/>
      <c r="C91" s="262"/>
      <c r="D91" s="263"/>
      <c r="E91" s="221"/>
      <c r="F91" s="228"/>
      <c r="G91" s="62"/>
      <c r="H91" s="62"/>
      <c r="I91" s="62"/>
      <c r="J91" s="61"/>
      <c r="K91" s="61"/>
      <c r="L91" s="61"/>
      <c r="M91" s="61"/>
      <c r="N91" s="61"/>
      <c r="O91" s="61"/>
      <c r="P91" s="61"/>
      <c r="Q91" s="61"/>
    </row>
    <row r="92" spans="1:17" s="5" customFormat="1" ht="42.95" hidden="1" customHeight="1" x14ac:dyDescent="0.2">
      <c r="A92" s="61"/>
      <c r="B92" s="61"/>
      <c r="C92" s="262"/>
      <c r="D92" s="263"/>
      <c r="E92" s="221"/>
      <c r="F92" s="228"/>
      <c r="G92" s="62"/>
      <c r="H92" s="62"/>
      <c r="I92" s="62"/>
      <c r="J92" s="61"/>
      <c r="K92" s="61"/>
      <c r="L92" s="61"/>
      <c r="M92" s="61"/>
      <c r="N92" s="61"/>
      <c r="O92" s="61"/>
      <c r="P92" s="61"/>
      <c r="Q92" s="61"/>
    </row>
    <row r="93" spans="1:17" s="5" customFormat="1" ht="55.9" hidden="1" customHeight="1" x14ac:dyDescent="0.2">
      <c r="A93" s="61"/>
      <c r="B93" s="61"/>
      <c r="C93" s="262"/>
      <c r="D93" s="263"/>
      <c r="E93" s="221"/>
      <c r="F93" s="228"/>
      <c r="G93" s="62"/>
      <c r="H93" s="62"/>
      <c r="I93" s="62"/>
      <c r="J93" s="61"/>
      <c r="K93" s="61"/>
      <c r="L93" s="61"/>
      <c r="M93" s="61"/>
      <c r="N93" s="61"/>
      <c r="O93" s="61"/>
      <c r="P93" s="61"/>
      <c r="Q93" s="61"/>
    </row>
    <row r="94" spans="1:17" s="5" customFormat="1" ht="42.95" hidden="1" customHeight="1" x14ac:dyDescent="0.2">
      <c r="A94" s="61"/>
      <c r="B94" s="61"/>
      <c r="C94" s="262"/>
      <c r="D94" s="263"/>
      <c r="E94" s="221"/>
      <c r="F94" s="228"/>
      <c r="G94" s="62"/>
      <c r="H94" s="62"/>
      <c r="I94" s="62"/>
      <c r="J94" s="61"/>
      <c r="K94" s="61"/>
      <c r="L94" s="61"/>
      <c r="M94" s="61"/>
      <c r="N94" s="61"/>
      <c r="O94" s="61"/>
      <c r="P94" s="61"/>
      <c r="Q94" s="61"/>
    </row>
    <row r="95" spans="1:17" s="5" customFormat="1" ht="14.45" customHeight="1" x14ac:dyDescent="0.2">
      <c r="A95" s="226" t="s">
        <v>267</v>
      </c>
      <c r="B95" s="258"/>
      <c r="C95" s="258"/>
      <c r="D95" s="259">
        <v>1013</v>
      </c>
      <c r="E95" s="227">
        <v>2</v>
      </c>
      <c r="F95" s="228"/>
      <c r="G95" s="228">
        <v>46962</v>
      </c>
      <c r="H95" s="228"/>
      <c r="I95" s="228">
        <v>43828.35</v>
      </c>
      <c r="J95" s="226"/>
      <c r="K95" s="226"/>
      <c r="L95" s="226"/>
      <c r="M95" s="226"/>
      <c r="N95" s="226"/>
      <c r="O95" s="226"/>
      <c r="P95" s="226"/>
      <c r="Q95" s="226"/>
    </row>
    <row r="96" spans="1:17" s="5" customFormat="1" ht="26.45" hidden="1" customHeight="1" x14ac:dyDescent="0.2">
      <c r="A96" s="226" t="s">
        <v>267</v>
      </c>
      <c r="B96" s="229" t="s">
        <v>134</v>
      </c>
      <c r="C96" s="262">
        <v>101490004</v>
      </c>
      <c r="D96" s="263" t="s">
        <v>219</v>
      </c>
      <c r="E96" s="221"/>
      <c r="F96" s="228"/>
      <c r="G96" s="228"/>
      <c r="H96" s="228"/>
      <c r="I96" s="228"/>
      <c r="J96" s="226"/>
      <c r="K96" s="226"/>
      <c r="L96" s="226"/>
      <c r="M96" s="226"/>
      <c r="N96" s="226"/>
      <c r="O96" s="226"/>
      <c r="P96" s="226"/>
      <c r="Q96" s="226"/>
    </row>
    <row r="97" spans="1:17" s="5" customFormat="1" ht="26.45" hidden="1" customHeight="1" x14ac:dyDescent="0.2">
      <c r="A97" s="226" t="s">
        <v>267</v>
      </c>
      <c r="B97" s="229" t="s">
        <v>134</v>
      </c>
      <c r="C97" s="262">
        <v>101480003</v>
      </c>
      <c r="D97" s="263" t="s">
        <v>220</v>
      </c>
      <c r="E97" s="221"/>
      <c r="F97" s="228"/>
      <c r="G97" s="228"/>
      <c r="H97" s="228"/>
      <c r="I97" s="228"/>
      <c r="J97" s="231"/>
      <c r="K97" s="231"/>
      <c r="L97" s="231"/>
      <c r="M97" s="231"/>
      <c r="N97" s="231"/>
      <c r="O97" s="231"/>
      <c r="P97" s="231"/>
      <c r="Q97" s="231"/>
    </row>
    <row r="98" spans="1:17" s="5" customFormat="1" ht="26.45" hidden="1" customHeight="1" x14ac:dyDescent="0.2">
      <c r="A98" s="226" t="s">
        <v>267</v>
      </c>
      <c r="B98" s="229" t="s">
        <v>134</v>
      </c>
      <c r="C98" s="262">
        <v>101480004</v>
      </c>
      <c r="D98" s="263" t="s">
        <v>221</v>
      </c>
      <c r="E98" s="221"/>
      <c r="F98" s="228"/>
      <c r="G98" s="228"/>
      <c r="H98" s="228"/>
      <c r="I98" s="228"/>
      <c r="J98" s="231"/>
      <c r="K98" s="231"/>
      <c r="L98" s="231"/>
      <c r="M98" s="231"/>
      <c r="N98" s="231"/>
      <c r="O98" s="231"/>
      <c r="P98" s="231"/>
      <c r="Q98" s="231"/>
    </row>
    <row r="99" spans="1:17" s="5" customFormat="1" ht="26.45" hidden="1" customHeight="1" x14ac:dyDescent="0.2">
      <c r="A99" s="226" t="s">
        <v>267</v>
      </c>
      <c r="B99" s="229" t="s">
        <v>134</v>
      </c>
      <c r="C99" s="262">
        <v>101480005</v>
      </c>
      <c r="D99" s="266" t="s">
        <v>221</v>
      </c>
      <c r="E99" s="221"/>
      <c r="F99" s="228"/>
      <c r="G99" s="228"/>
      <c r="H99" s="228"/>
      <c r="I99" s="228"/>
      <c r="J99" s="231"/>
      <c r="K99" s="231"/>
      <c r="L99" s="231"/>
      <c r="M99" s="231"/>
      <c r="N99" s="231"/>
      <c r="O99" s="231"/>
      <c r="P99" s="231"/>
      <c r="Q99" s="231"/>
    </row>
    <row r="100" spans="1:17" s="5" customFormat="1" ht="26.45" hidden="1" customHeight="1" x14ac:dyDescent="0.2">
      <c r="A100" s="226" t="s">
        <v>267</v>
      </c>
      <c r="B100" s="229" t="s">
        <v>134</v>
      </c>
      <c r="C100" s="262">
        <v>101480006</v>
      </c>
      <c r="D100" s="263" t="s">
        <v>222</v>
      </c>
      <c r="E100" s="221"/>
      <c r="F100" s="228"/>
      <c r="G100" s="228"/>
      <c r="H100" s="228"/>
      <c r="I100" s="228"/>
      <c r="J100" s="231"/>
      <c r="K100" s="231"/>
      <c r="L100" s="231"/>
      <c r="M100" s="231"/>
      <c r="N100" s="231"/>
      <c r="O100" s="231"/>
      <c r="P100" s="231"/>
      <c r="Q100" s="231"/>
    </row>
    <row r="101" spans="1:17" s="5" customFormat="1" ht="26.45" hidden="1" customHeight="1" x14ac:dyDescent="0.2">
      <c r="A101" s="226" t="s">
        <v>267</v>
      </c>
      <c r="B101" s="229" t="s">
        <v>134</v>
      </c>
      <c r="C101" s="262">
        <v>101480007</v>
      </c>
      <c r="D101" s="263" t="s">
        <v>223</v>
      </c>
      <c r="E101" s="221"/>
      <c r="F101" s="228"/>
      <c r="G101" s="228"/>
      <c r="H101" s="228"/>
      <c r="I101" s="228"/>
      <c r="J101" s="231"/>
      <c r="K101" s="231"/>
      <c r="L101" s="231"/>
      <c r="M101" s="231"/>
      <c r="N101" s="231"/>
      <c r="O101" s="231"/>
      <c r="P101" s="231"/>
      <c r="Q101" s="231"/>
    </row>
    <row r="102" spans="1:17" s="5" customFormat="1" ht="26.45" hidden="1" customHeight="1" x14ac:dyDescent="0.2">
      <c r="A102" s="226" t="s">
        <v>267</v>
      </c>
      <c r="B102" s="229" t="s">
        <v>134</v>
      </c>
      <c r="C102" s="262">
        <v>101480008</v>
      </c>
      <c r="D102" s="266" t="s">
        <v>224</v>
      </c>
      <c r="E102" s="221"/>
      <c r="F102" s="228"/>
      <c r="G102" s="228"/>
      <c r="H102" s="228"/>
      <c r="I102" s="228"/>
      <c r="J102" s="231"/>
      <c r="K102" s="231"/>
      <c r="L102" s="231"/>
      <c r="M102" s="231"/>
      <c r="N102" s="231"/>
      <c r="O102" s="231"/>
      <c r="P102" s="231"/>
      <c r="Q102" s="231"/>
    </row>
    <row r="103" spans="1:17" s="5" customFormat="1" ht="26.45" hidden="1" customHeight="1" x14ac:dyDescent="0.2">
      <c r="A103" s="226" t="s">
        <v>267</v>
      </c>
      <c r="B103" s="229" t="s">
        <v>134</v>
      </c>
      <c r="C103" s="262">
        <v>101460001</v>
      </c>
      <c r="D103" s="263" t="s">
        <v>225</v>
      </c>
      <c r="E103" s="221"/>
      <c r="F103" s="228"/>
      <c r="G103" s="228"/>
      <c r="H103" s="228"/>
      <c r="I103" s="228"/>
      <c r="J103" s="231"/>
      <c r="K103" s="231"/>
      <c r="L103" s="231"/>
      <c r="M103" s="231"/>
      <c r="N103" s="231"/>
      <c r="O103" s="231"/>
      <c r="P103" s="231"/>
      <c r="Q103" s="231"/>
    </row>
    <row r="104" spans="1:17" s="5" customFormat="1" ht="26.45" hidden="1" customHeight="1" x14ac:dyDescent="0.2">
      <c r="A104" s="226" t="s">
        <v>267</v>
      </c>
      <c r="B104" s="229" t="s">
        <v>134</v>
      </c>
      <c r="C104" s="262">
        <v>101460002</v>
      </c>
      <c r="D104" s="266" t="s">
        <v>226</v>
      </c>
      <c r="E104" s="221"/>
      <c r="F104" s="228"/>
      <c r="G104" s="228"/>
      <c r="H104" s="228"/>
      <c r="I104" s="228"/>
      <c r="J104" s="231"/>
      <c r="K104" s="231"/>
      <c r="L104" s="231"/>
      <c r="M104" s="231"/>
      <c r="N104" s="231"/>
      <c r="O104" s="231"/>
      <c r="P104" s="231"/>
      <c r="Q104" s="231"/>
    </row>
    <row r="105" spans="1:17" s="5" customFormat="1" ht="26.45" hidden="1" customHeight="1" x14ac:dyDescent="0.2">
      <c r="A105" s="226" t="s">
        <v>267</v>
      </c>
      <c r="B105" s="229" t="s">
        <v>134</v>
      </c>
      <c r="C105" s="262">
        <v>101460003</v>
      </c>
      <c r="D105" s="266" t="s">
        <v>227</v>
      </c>
      <c r="E105" s="221"/>
      <c r="F105" s="228"/>
      <c r="G105" s="228"/>
      <c r="H105" s="228"/>
      <c r="I105" s="228"/>
      <c r="J105" s="231"/>
      <c r="K105" s="231"/>
      <c r="L105" s="231"/>
      <c r="M105" s="231"/>
      <c r="N105" s="231"/>
      <c r="O105" s="231"/>
      <c r="P105" s="231"/>
      <c r="Q105" s="231"/>
    </row>
    <row r="106" spans="1:17" s="5" customFormat="1" ht="26.45" hidden="1" customHeight="1" x14ac:dyDescent="0.2">
      <c r="A106" s="226" t="s">
        <v>267</v>
      </c>
      <c r="B106" s="229" t="s">
        <v>134</v>
      </c>
      <c r="C106" s="262">
        <v>101440008</v>
      </c>
      <c r="D106" s="263" t="s">
        <v>228</v>
      </c>
      <c r="E106" s="221"/>
      <c r="F106" s="228"/>
      <c r="G106" s="228"/>
      <c r="H106" s="228"/>
      <c r="I106" s="228"/>
      <c r="J106" s="231"/>
      <c r="K106" s="231"/>
      <c r="L106" s="231"/>
      <c r="M106" s="231"/>
      <c r="N106" s="231"/>
      <c r="O106" s="231"/>
      <c r="P106" s="231"/>
      <c r="Q106" s="231"/>
    </row>
    <row r="107" spans="1:17" s="5" customFormat="1" ht="27.95" hidden="1" customHeight="1" x14ac:dyDescent="0.2">
      <c r="A107" s="226" t="s">
        <v>267</v>
      </c>
      <c r="B107" s="229" t="s">
        <v>134</v>
      </c>
      <c r="C107" s="262">
        <v>101460005</v>
      </c>
      <c r="D107" s="263" t="s">
        <v>229</v>
      </c>
      <c r="E107" s="221"/>
      <c r="F107" s="228"/>
      <c r="G107" s="228"/>
      <c r="H107" s="228"/>
      <c r="I107" s="228"/>
      <c r="J107" s="231"/>
      <c r="K107" s="231"/>
      <c r="L107" s="231"/>
      <c r="M107" s="231"/>
      <c r="N107" s="231"/>
      <c r="O107" s="231"/>
      <c r="P107" s="231"/>
      <c r="Q107" s="231"/>
    </row>
    <row r="108" spans="1:17" s="5" customFormat="1" ht="27.95" hidden="1" customHeight="1" x14ac:dyDescent="0.2">
      <c r="A108" s="226" t="s">
        <v>267</v>
      </c>
      <c r="B108" s="229" t="s">
        <v>134</v>
      </c>
      <c r="C108" s="262">
        <v>101440010</v>
      </c>
      <c r="D108" s="266" t="s">
        <v>230</v>
      </c>
      <c r="E108" s="221"/>
      <c r="F108" s="228"/>
      <c r="G108" s="228"/>
      <c r="H108" s="228"/>
      <c r="I108" s="228"/>
      <c r="J108" s="231"/>
      <c r="K108" s="231"/>
      <c r="L108" s="231"/>
      <c r="M108" s="231"/>
      <c r="N108" s="231"/>
      <c r="O108" s="231"/>
      <c r="P108" s="231"/>
      <c r="Q108" s="231"/>
    </row>
    <row r="109" spans="1:17" s="5" customFormat="1" ht="27.95" hidden="1" customHeight="1" x14ac:dyDescent="0.2">
      <c r="A109" s="226" t="s">
        <v>267</v>
      </c>
      <c r="B109" s="229" t="s">
        <v>134</v>
      </c>
      <c r="C109" s="262">
        <v>101440015</v>
      </c>
      <c r="D109" s="266" t="s">
        <v>231</v>
      </c>
      <c r="E109" s="221"/>
      <c r="F109" s="228"/>
      <c r="G109" s="228"/>
      <c r="H109" s="228"/>
      <c r="I109" s="228"/>
      <c r="J109" s="231"/>
      <c r="K109" s="231"/>
      <c r="L109" s="231"/>
      <c r="M109" s="231"/>
      <c r="N109" s="231"/>
      <c r="O109" s="231"/>
      <c r="P109" s="231"/>
      <c r="Q109" s="231"/>
    </row>
    <row r="110" spans="1:17" s="5" customFormat="1" ht="27.95" hidden="1" customHeight="1" x14ac:dyDescent="0.2">
      <c r="A110" s="226" t="s">
        <v>267</v>
      </c>
      <c r="B110" s="229" t="s">
        <v>134</v>
      </c>
      <c r="C110" s="270">
        <v>101440016</v>
      </c>
      <c r="D110" s="266" t="s">
        <v>232</v>
      </c>
      <c r="E110" s="221"/>
      <c r="F110" s="228"/>
      <c r="G110" s="228"/>
      <c r="H110" s="228"/>
      <c r="I110" s="228"/>
      <c r="J110" s="231"/>
      <c r="K110" s="231"/>
      <c r="L110" s="231"/>
      <c r="M110" s="231"/>
      <c r="N110" s="231"/>
      <c r="O110" s="231"/>
      <c r="P110" s="231"/>
      <c r="Q110" s="231"/>
    </row>
    <row r="111" spans="1:17" s="5" customFormat="1" ht="27.95" hidden="1" customHeight="1" x14ac:dyDescent="0.2">
      <c r="A111" s="226" t="s">
        <v>267</v>
      </c>
      <c r="B111" s="229" t="s">
        <v>134</v>
      </c>
      <c r="C111" s="262">
        <v>101440017</v>
      </c>
      <c r="D111" s="266" t="s">
        <v>233</v>
      </c>
      <c r="E111" s="221"/>
      <c r="F111" s="228"/>
      <c r="G111" s="228"/>
      <c r="H111" s="228"/>
      <c r="I111" s="228"/>
      <c r="J111" s="231"/>
      <c r="K111" s="231"/>
      <c r="L111" s="231"/>
      <c r="M111" s="231"/>
      <c r="N111" s="231"/>
      <c r="O111" s="231"/>
      <c r="P111" s="231"/>
      <c r="Q111" s="231"/>
    </row>
    <row r="112" spans="1:17" s="5" customFormat="1" ht="27.6" hidden="1" customHeight="1" x14ac:dyDescent="0.2">
      <c r="A112" s="226" t="s">
        <v>267</v>
      </c>
      <c r="B112" s="229" t="s">
        <v>134</v>
      </c>
      <c r="C112" s="262">
        <v>101410010</v>
      </c>
      <c r="D112" s="266" t="s">
        <v>234</v>
      </c>
      <c r="E112" s="221"/>
      <c r="F112" s="228"/>
      <c r="G112" s="228"/>
      <c r="H112" s="228"/>
      <c r="I112" s="228"/>
      <c r="J112" s="226"/>
      <c r="K112" s="226"/>
      <c r="L112" s="226"/>
      <c r="M112" s="226"/>
      <c r="N112" s="226"/>
      <c r="O112" s="226"/>
      <c r="P112" s="226"/>
      <c r="Q112" s="226"/>
    </row>
    <row r="113" spans="1:17" s="5" customFormat="1" ht="26.45" hidden="1" customHeight="1" x14ac:dyDescent="0.2">
      <c r="A113" s="226" t="s">
        <v>267</v>
      </c>
      <c r="B113" s="229" t="s">
        <v>134</v>
      </c>
      <c r="C113" s="262">
        <v>101410011</v>
      </c>
      <c r="D113" s="266" t="s">
        <v>235</v>
      </c>
      <c r="E113" s="221"/>
      <c r="F113" s="228"/>
      <c r="G113" s="228"/>
      <c r="H113" s="228"/>
      <c r="I113" s="228"/>
      <c r="J113" s="231"/>
      <c r="K113" s="231"/>
      <c r="L113" s="231"/>
      <c r="M113" s="231"/>
      <c r="N113" s="231"/>
      <c r="O113" s="231"/>
      <c r="P113" s="231"/>
      <c r="Q113" s="231"/>
    </row>
    <row r="114" spans="1:17" s="5" customFormat="1" ht="27.6" hidden="1" customHeight="1" x14ac:dyDescent="0.2">
      <c r="A114" s="226" t="s">
        <v>267</v>
      </c>
      <c r="B114" s="229" t="s">
        <v>134</v>
      </c>
      <c r="C114" s="262">
        <v>101440018</v>
      </c>
      <c r="D114" s="266" t="s">
        <v>236</v>
      </c>
      <c r="E114" s="221"/>
      <c r="F114" s="228"/>
      <c r="G114" s="228"/>
      <c r="H114" s="228"/>
      <c r="I114" s="228"/>
      <c r="J114" s="231"/>
      <c r="K114" s="231"/>
      <c r="L114" s="231"/>
      <c r="M114" s="231"/>
      <c r="N114" s="231"/>
      <c r="O114" s="231"/>
      <c r="P114" s="231"/>
      <c r="Q114" s="231"/>
    </row>
    <row r="115" spans="1:17" s="5" customFormat="1" ht="26.45" hidden="1" customHeight="1" x14ac:dyDescent="0.2">
      <c r="A115" s="226" t="s">
        <v>267</v>
      </c>
      <c r="B115" s="229" t="s">
        <v>134</v>
      </c>
      <c r="C115" s="262">
        <v>101440014</v>
      </c>
      <c r="D115" s="266" t="s">
        <v>237</v>
      </c>
      <c r="E115" s="221"/>
      <c r="F115" s="228"/>
      <c r="G115" s="228"/>
      <c r="H115" s="228"/>
      <c r="I115" s="228"/>
      <c r="J115" s="231"/>
      <c r="K115" s="231"/>
      <c r="L115" s="231"/>
      <c r="M115" s="231"/>
      <c r="N115" s="231"/>
      <c r="O115" s="231"/>
      <c r="P115" s="231"/>
      <c r="Q115" s="231"/>
    </row>
    <row r="116" spans="1:17" s="5" customFormat="1" ht="26.45" hidden="1" customHeight="1" x14ac:dyDescent="0.2">
      <c r="A116" s="226" t="s">
        <v>267</v>
      </c>
      <c r="B116" s="229" t="s">
        <v>134</v>
      </c>
      <c r="C116" s="262">
        <v>101480013</v>
      </c>
      <c r="D116" s="263" t="s">
        <v>238</v>
      </c>
      <c r="E116" s="221"/>
      <c r="F116" s="228"/>
      <c r="G116" s="228"/>
      <c r="H116" s="228"/>
      <c r="I116" s="228"/>
      <c r="J116" s="226"/>
      <c r="K116" s="226"/>
      <c r="L116" s="226"/>
      <c r="M116" s="226"/>
      <c r="N116" s="226"/>
      <c r="O116" s="226"/>
      <c r="P116" s="226"/>
      <c r="Q116" s="226"/>
    </row>
    <row r="117" spans="1:17" s="5" customFormat="1" ht="27.95" hidden="1" customHeight="1" x14ac:dyDescent="0.2">
      <c r="A117" s="226" t="s">
        <v>267</v>
      </c>
      <c r="B117" s="230"/>
      <c r="C117" s="271"/>
      <c r="D117" s="271"/>
      <c r="E117" s="221"/>
      <c r="F117" s="228"/>
      <c r="G117" s="228"/>
      <c r="H117" s="228"/>
      <c r="I117" s="228"/>
      <c r="J117" s="231"/>
      <c r="K117" s="231"/>
      <c r="L117" s="231"/>
      <c r="M117" s="231"/>
      <c r="N117" s="231"/>
      <c r="O117" s="231"/>
      <c r="P117" s="231"/>
      <c r="Q117" s="231"/>
    </row>
    <row r="118" spans="1:17" s="5" customFormat="1" ht="27.95" hidden="1" customHeight="1" x14ac:dyDescent="0.2">
      <c r="A118" s="226" t="s">
        <v>267</v>
      </c>
      <c r="B118" s="230"/>
      <c r="C118" s="272"/>
      <c r="D118" s="272"/>
      <c r="E118" s="221"/>
      <c r="F118" s="228"/>
      <c r="G118" s="228"/>
      <c r="H118" s="228"/>
      <c r="I118" s="228"/>
      <c r="J118" s="231"/>
      <c r="K118" s="231"/>
      <c r="L118" s="231"/>
      <c r="M118" s="231"/>
      <c r="N118" s="231"/>
      <c r="O118" s="231"/>
      <c r="P118" s="231"/>
      <c r="Q118" s="231"/>
    </row>
    <row r="119" spans="1:17" s="5" customFormat="1" ht="27.95" hidden="1" customHeight="1" x14ac:dyDescent="0.2">
      <c r="A119" s="226" t="s">
        <v>267</v>
      </c>
      <c r="B119" s="230"/>
      <c r="C119" s="271"/>
      <c r="D119" s="271"/>
      <c r="E119" s="221"/>
      <c r="F119" s="228"/>
      <c r="G119" s="228"/>
      <c r="H119" s="228"/>
      <c r="I119" s="228"/>
      <c r="J119" s="231"/>
      <c r="K119" s="231"/>
      <c r="L119" s="231"/>
      <c r="M119" s="231"/>
      <c r="N119" s="231"/>
      <c r="O119" s="231"/>
      <c r="P119" s="231"/>
      <c r="Q119" s="231"/>
    </row>
    <row r="120" spans="1:17" s="5" customFormat="1" x14ac:dyDescent="0.2">
      <c r="A120" s="226" t="s">
        <v>267</v>
      </c>
      <c r="B120" s="258"/>
      <c r="C120" s="258"/>
      <c r="D120" s="259">
        <v>1014</v>
      </c>
      <c r="E120" s="227">
        <v>8</v>
      </c>
      <c r="F120" s="228"/>
      <c r="G120" s="228">
        <v>195300</v>
      </c>
      <c r="H120" s="228"/>
      <c r="I120" s="228">
        <v>16147.28</v>
      </c>
      <c r="J120" s="226"/>
      <c r="K120" s="226"/>
      <c r="L120" s="226"/>
      <c r="M120" s="226"/>
      <c r="N120" s="226"/>
      <c r="O120" s="226"/>
      <c r="P120" s="226"/>
      <c r="Q120" s="226"/>
    </row>
    <row r="121" spans="1:17" s="5" customFormat="1" ht="30" hidden="1" customHeight="1" x14ac:dyDescent="0.2">
      <c r="A121" s="226" t="s">
        <v>267</v>
      </c>
      <c r="B121" s="273" t="s">
        <v>134</v>
      </c>
      <c r="C121" s="259">
        <v>101100003</v>
      </c>
      <c r="D121" s="273" t="s">
        <v>193</v>
      </c>
      <c r="E121" s="227"/>
      <c r="F121" s="228"/>
      <c r="G121" s="228"/>
      <c r="H121" s="228"/>
      <c r="I121" s="228"/>
      <c r="J121" s="231"/>
      <c r="K121" s="231"/>
      <c r="L121" s="231"/>
      <c r="M121" s="231"/>
      <c r="N121" s="231"/>
      <c r="O121" s="231"/>
      <c r="P121" s="231"/>
      <c r="Q121" s="231"/>
    </row>
    <row r="122" spans="1:17" s="5" customFormat="1" ht="30" hidden="1" customHeight="1" x14ac:dyDescent="0.2">
      <c r="A122" s="226" t="s">
        <v>267</v>
      </c>
      <c r="B122" s="273" t="s">
        <v>134</v>
      </c>
      <c r="C122" s="259">
        <v>101100004</v>
      </c>
      <c r="D122" s="273" t="s">
        <v>194</v>
      </c>
      <c r="E122" s="227"/>
      <c r="F122" s="228"/>
      <c r="G122" s="228"/>
      <c r="H122" s="228"/>
      <c r="I122" s="228"/>
      <c r="J122" s="231"/>
      <c r="K122" s="231"/>
      <c r="L122" s="231"/>
      <c r="M122" s="231"/>
      <c r="N122" s="231"/>
      <c r="O122" s="231"/>
      <c r="P122" s="231"/>
      <c r="Q122" s="231"/>
    </row>
    <row r="123" spans="1:17" s="5" customFormat="1" ht="30" hidden="1" customHeight="1" x14ac:dyDescent="0.2">
      <c r="A123" s="226" t="s">
        <v>267</v>
      </c>
      <c r="B123" s="258"/>
      <c r="C123" s="258"/>
      <c r="D123" s="259"/>
      <c r="E123" s="227"/>
      <c r="F123" s="228"/>
      <c r="G123" s="228"/>
      <c r="H123" s="228"/>
      <c r="I123" s="228"/>
      <c r="J123" s="231"/>
      <c r="K123" s="231"/>
      <c r="L123" s="231"/>
      <c r="M123" s="231"/>
      <c r="N123" s="231"/>
      <c r="O123" s="231"/>
      <c r="P123" s="231"/>
      <c r="Q123" s="231"/>
    </row>
    <row r="124" spans="1:17" s="5" customFormat="1" ht="30" hidden="1" customHeight="1" x14ac:dyDescent="0.2">
      <c r="A124" s="226" t="s">
        <v>267</v>
      </c>
      <c r="B124" s="274" t="s">
        <v>134</v>
      </c>
      <c r="C124" s="275">
        <v>101510001</v>
      </c>
      <c r="D124" s="276" t="s">
        <v>239</v>
      </c>
      <c r="E124" s="227"/>
      <c r="F124" s="228"/>
      <c r="G124" s="228"/>
      <c r="H124" s="228"/>
      <c r="I124" s="228"/>
      <c r="J124" s="231"/>
      <c r="K124" s="231"/>
      <c r="L124" s="231"/>
      <c r="M124" s="231"/>
      <c r="N124" s="231"/>
      <c r="O124" s="231"/>
      <c r="P124" s="231"/>
      <c r="Q124" s="231"/>
    </row>
    <row r="125" spans="1:17" s="5" customFormat="1" ht="30" hidden="1" customHeight="1" x14ac:dyDescent="0.2">
      <c r="A125" s="226" t="s">
        <v>267</v>
      </c>
      <c r="B125" s="277"/>
      <c r="C125" s="259"/>
      <c r="D125" s="273"/>
      <c r="E125" s="227"/>
      <c r="F125" s="228"/>
      <c r="G125" s="228"/>
      <c r="H125" s="228"/>
      <c r="I125" s="228"/>
      <c r="J125" s="231"/>
      <c r="K125" s="231"/>
      <c r="L125" s="231"/>
      <c r="M125" s="231"/>
      <c r="N125" s="231"/>
      <c r="O125" s="231"/>
      <c r="P125" s="231"/>
      <c r="Q125" s="231"/>
    </row>
    <row r="126" spans="1:17" s="5" customFormat="1" ht="13.9" hidden="1" customHeight="1" x14ac:dyDescent="0.25">
      <c r="A126" s="226" t="s">
        <v>267</v>
      </c>
      <c r="B126" s="61"/>
      <c r="C126" s="271"/>
      <c r="D126" s="278"/>
      <c r="E126" s="221"/>
      <c r="F126" s="228"/>
      <c r="G126" s="228"/>
      <c r="H126" s="228"/>
      <c r="I126" s="228"/>
      <c r="J126" s="231"/>
      <c r="K126" s="231"/>
      <c r="L126" s="231"/>
      <c r="M126" s="231"/>
      <c r="N126" s="231"/>
      <c r="O126" s="231"/>
      <c r="P126" s="231"/>
      <c r="Q126" s="231"/>
    </row>
    <row r="127" spans="1:17" s="5" customFormat="1" ht="13.9" hidden="1" customHeight="1" x14ac:dyDescent="0.2">
      <c r="A127" s="226" t="s">
        <v>267</v>
      </c>
      <c r="B127" s="258"/>
      <c r="C127" s="258"/>
      <c r="D127" s="259">
        <v>1016</v>
      </c>
      <c r="E127" s="227"/>
      <c r="F127" s="228"/>
      <c r="G127" s="228"/>
      <c r="H127" s="228"/>
      <c r="I127" s="228"/>
      <c r="J127" s="226"/>
      <c r="K127" s="226"/>
      <c r="L127" s="226"/>
      <c r="M127" s="226"/>
      <c r="N127" s="226"/>
      <c r="O127" s="226"/>
      <c r="P127" s="226"/>
      <c r="Q127" s="226"/>
    </row>
    <row r="128" spans="1:17" s="5" customFormat="1" ht="26.45" hidden="1" customHeight="1" x14ac:dyDescent="0.2">
      <c r="A128" s="226" t="s">
        <v>267</v>
      </c>
      <c r="B128" s="229" t="s">
        <v>134</v>
      </c>
      <c r="C128" s="262">
        <v>101630001</v>
      </c>
      <c r="D128" s="263" t="s">
        <v>70</v>
      </c>
      <c r="E128" s="221"/>
      <c r="F128" s="228"/>
      <c r="G128" s="228"/>
      <c r="H128" s="228"/>
      <c r="I128" s="228"/>
      <c r="J128" s="231"/>
      <c r="K128" s="231"/>
      <c r="L128" s="231"/>
      <c r="M128" s="231"/>
      <c r="N128" s="231"/>
      <c r="O128" s="231"/>
      <c r="P128" s="231"/>
      <c r="Q128" s="231"/>
    </row>
    <row r="129" spans="1:17" s="5" customFormat="1" ht="26.45" hidden="1" customHeight="1" x14ac:dyDescent="0.2">
      <c r="A129" s="226" t="s">
        <v>267</v>
      </c>
      <c r="B129" s="229" t="s">
        <v>134</v>
      </c>
      <c r="C129" s="262">
        <v>101630002</v>
      </c>
      <c r="D129" s="263" t="s">
        <v>240</v>
      </c>
      <c r="E129" s="221"/>
      <c r="F129" s="228"/>
      <c r="G129" s="228"/>
      <c r="H129" s="228"/>
      <c r="I129" s="228"/>
      <c r="J129" s="231"/>
      <c r="K129" s="231"/>
      <c r="L129" s="231"/>
      <c r="M129" s="231"/>
      <c r="N129" s="231"/>
      <c r="O129" s="231"/>
      <c r="P129" s="231"/>
      <c r="Q129" s="231"/>
    </row>
    <row r="130" spans="1:17" s="5" customFormat="1" ht="26.45" hidden="1" customHeight="1" x14ac:dyDescent="0.2">
      <c r="A130" s="226" t="s">
        <v>267</v>
      </c>
      <c r="B130" s="229" t="s">
        <v>134</v>
      </c>
      <c r="C130" s="262">
        <v>101630003</v>
      </c>
      <c r="D130" s="263" t="s">
        <v>241</v>
      </c>
      <c r="E130" s="221"/>
      <c r="F130" s="228"/>
      <c r="G130" s="228"/>
      <c r="H130" s="228"/>
      <c r="I130" s="228"/>
      <c r="J130" s="231"/>
      <c r="K130" s="231"/>
      <c r="L130" s="231"/>
      <c r="M130" s="231"/>
      <c r="N130" s="231"/>
      <c r="O130" s="231"/>
      <c r="P130" s="231"/>
      <c r="Q130" s="231"/>
    </row>
    <row r="131" spans="1:17" s="5" customFormat="1" ht="13.9" hidden="1" customHeight="1" x14ac:dyDescent="0.2">
      <c r="A131" s="226" t="s">
        <v>267</v>
      </c>
      <c r="B131" s="61"/>
      <c r="C131" s="271"/>
      <c r="D131" s="271"/>
      <c r="E131" s="221"/>
      <c r="F131" s="228"/>
      <c r="G131" s="228"/>
      <c r="H131" s="228"/>
      <c r="I131" s="228"/>
      <c r="J131" s="231"/>
      <c r="K131" s="231"/>
      <c r="L131" s="231"/>
      <c r="M131" s="231"/>
      <c r="N131" s="231"/>
      <c r="O131" s="231"/>
      <c r="P131" s="231"/>
      <c r="Q131" s="231"/>
    </row>
    <row r="132" spans="1:17" s="5" customFormat="1" ht="13.9" hidden="1" customHeight="1" x14ac:dyDescent="0.2">
      <c r="A132" s="226" t="s">
        <v>267</v>
      </c>
      <c r="B132" s="258"/>
      <c r="C132" s="258"/>
      <c r="D132" s="259">
        <v>1018</v>
      </c>
      <c r="E132" s="227"/>
      <c r="F132" s="228"/>
      <c r="G132" s="228"/>
      <c r="H132" s="228"/>
      <c r="I132" s="228"/>
      <c r="J132" s="226"/>
      <c r="K132" s="226"/>
      <c r="L132" s="226"/>
      <c r="M132" s="226"/>
      <c r="N132" s="226"/>
      <c r="O132" s="226"/>
      <c r="P132" s="226"/>
      <c r="Q132" s="226"/>
    </row>
    <row r="133" spans="1:17" s="5" customFormat="1" ht="13.9" hidden="1" customHeight="1" x14ac:dyDescent="0.2">
      <c r="A133" s="226" t="s">
        <v>267</v>
      </c>
      <c r="B133" s="258"/>
      <c r="C133" s="258"/>
      <c r="D133" s="259">
        <v>1019</v>
      </c>
      <c r="E133" s="221"/>
      <c r="F133" s="228"/>
      <c r="G133" s="228"/>
      <c r="H133" s="228"/>
      <c r="I133" s="228"/>
      <c r="J133" s="231"/>
      <c r="K133" s="231"/>
      <c r="L133" s="231"/>
      <c r="M133" s="231"/>
      <c r="N133" s="231"/>
      <c r="O133" s="231"/>
      <c r="P133" s="231"/>
      <c r="Q133" s="231"/>
    </row>
    <row r="134" spans="1:17" s="5" customFormat="1" ht="13.9" hidden="1" customHeight="1" x14ac:dyDescent="0.2">
      <c r="A134" s="294" t="s">
        <v>28</v>
      </c>
      <c r="B134" s="294"/>
      <c r="C134" s="294"/>
      <c r="D134" s="294"/>
      <c r="E134" s="232">
        <f>SUM(E133)</f>
        <v>0</v>
      </c>
      <c r="F134" s="233"/>
      <c r="G134" s="233">
        <f>SUM(G133)</f>
        <v>0</v>
      </c>
      <c r="H134" s="233"/>
      <c r="I134" s="233">
        <f>SUM(I133)</f>
        <v>0</v>
      </c>
      <c r="J134" s="231"/>
      <c r="K134" s="231"/>
      <c r="L134" s="231"/>
      <c r="M134" s="231"/>
      <c r="N134" s="231"/>
      <c r="O134" s="231"/>
      <c r="P134" s="231"/>
      <c r="Q134" s="231"/>
    </row>
    <row r="135" spans="1:17" s="280" customFormat="1" ht="14.25" x14ac:dyDescent="0.2">
      <c r="A135" s="295" t="s">
        <v>242</v>
      </c>
      <c r="B135" s="296"/>
      <c r="C135" s="296"/>
      <c r="D135" s="297"/>
      <c r="E135" s="234">
        <f>E20+E95+E120+E127+E132+E133</f>
        <v>10</v>
      </c>
      <c r="F135" s="67"/>
      <c r="G135" s="235">
        <f>G20+G95+G120+G127+G132+G133</f>
        <v>242262</v>
      </c>
      <c r="H135" s="235">
        <f t="shared" ref="H135" si="0">H20+H95+H120+H127+H132</f>
        <v>0</v>
      </c>
      <c r="I135" s="235">
        <f>I20+I95+I120+I127+I132+I133</f>
        <v>59975.63</v>
      </c>
      <c r="J135" s="236"/>
      <c r="K135" s="236"/>
      <c r="L135" s="236"/>
      <c r="M135" s="236"/>
      <c r="N135" s="236"/>
      <c r="O135" s="236"/>
      <c r="P135" s="236"/>
      <c r="Q135" s="236"/>
    </row>
    <row r="136" spans="1:17" s="1" customFormat="1" ht="13.9" hidden="1" customHeight="1" x14ac:dyDescent="0.2">
      <c r="A136" s="226" t="s">
        <v>268</v>
      </c>
      <c r="B136" s="53"/>
      <c r="C136" s="53"/>
      <c r="D136" s="53" t="s">
        <v>243</v>
      </c>
      <c r="E136" s="237"/>
      <c r="F136" s="54"/>
      <c r="G136" s="54"/>
      <c r="H136" s="54"/>
      <c r="I136" s="54"/>
      <c r="J136" s="226"/>
      <c r="K136" s="226"/>
      <c r="L136" s="226"/>
      <c r="M136" s="226"/>
      <c r="N136" s="226"/>
      <c r="O136" s="226"/>
      <c r="P136" s="226"/>
      <c r="Q136" s="226"/>
    </row>
    <row r="137" spans="1:17" s="1" customFormat="1" x14ac:dyDescent="0.2">
      <c r="A137" s="226" t="s">
        <v>268</v>
      </c>
      <c r="B137" s="53"/>
      <c r="C137" s="53"/>
      <c r="D137" s="53" t="s">
        <v>244</v>
      </c>
      <c r="E137" s="237">
        <v>64</v>
      </c>
      <c r="F137" s="54"/>
      <c r="G137" s="54">
        <v>81495</v>
      </c>
      <c r="H137" s="54"/>
      <c r="I137" s="54">
        <v>40751</v>
      </c>
      <c r="J137" s="226"/>
      <c r="K137" s="226"/>
      <c r="L137" s="226"/>
      <c r="M137" s="226"/>
      <c r="N137" s="226"/>
      <c r="O137" s="226"/>
      <c r="P137" s="226"/>
      <c r="Q137" s="226"/>
    </row>
    <row r="138" spans="1:17" s="1" customFormat="1" x14ac:dyDescent="0.2">
      <c r="A138" s="226" t="s">
        <v>268</v>
      </c>
      <c r="B138" s="53"/>
      <c r="C138" s="53"/>
      <c r="D138" s="53" t="s">
        <v>245</v>
      </c>
      <c r="E138" s="237">
        <v>1</v>
      </c>
      <c r="F138" s="54"/>
      <c r="G138" s="54">
        <v>25111</v>
      </c>
      <c r="H138" s="54"/>
      <c r="I138" s="54">
        <v>12555</v>
      </c>
      <c r="J138" s="226"/>
      <c r="K138" s="226"/>
      <c r="L138" s="226"/>
      <c r="M138" s="226"/>
      <c r="N138" s="226"/>
      <c r="O138" s="226"/>
      <c r="P138" s="226"/>
      <c r="Q138" s="226"/>
    </row>
    <row r="139" spans="1:17" s="282" customFormat="1" ht="14.25" x14ac:dyDescent="0.2">
      <c r="A139" s="295" t="s">
        <v>246</v>
      </c>
      <c r="B139" s="296"/>
      <c r="C139" s="296"/>
      <c r="D139" s="297"/>
      <c r="E139" s="234">
        <f>E136+E137+E138</f>
        <v>65</v>
      </c>
      <c r="F139" s="67"/>
      <c r="G139" s="235">
        <f t="shared" ref="G139:I139" si="1">G136+G137+G138</f>
        <v>106606</v>
      </c>
      <c r="H139" s="235">
        <f t="shared" si="1"/>
        <v>0</v>
      </c>
      <c r="I139" s="235">
        <f t="shared" si="1"/>
        <v>53306</v>
      </c>
      <c r="J139" s="236"/>
      <c r="K139" s="236"/>
      <c r="L139" s="236"/>
      <c r="M139" s="236"/>
      <c r="N139" s="236"/>
      <c r="O139" s="236"/>
      <c r="P139" s="236"/>
      <c r="Q139" s="236"/>
    </row>
    <row r="140" spans="1:17" s="1" customFormat="1" ht="13.9" hidden="1" customHeight="1" x14ac:dyDescent="0.2">
      <c r="A140" s="53" t="s">
        <v>247</v>
      </c>
      <c r="B140" s="53"/>
      <c r="C140" s="53"/>
      <c r="D140" s="53" t="s">
        <v>248</v>
      </c>
      <c r="E140" s="55"/>
      <c r="F140" s="54"/>
      <c r="G140" s="54"/>
      <c r="H140" s="54"/>
      <c r="I140" s="54">
        <v>0</v>
      </c>
      <c r="J140" s="53"/>
      <c r="K140" s="53"/>
      <c r="L140" s="53"/>
      <c r="M140" s="53"/>
      <c r="N140" s="53"/>
      <c r="O140" s="53"/>
      <c r="P140" s="53"/>
      <c r="Q140" s="53"/>
    </row>
    <row r="141" spans="1:17" s="282" customFormat="1" ht="13.9" hidden="1" customHeight="1" x14ac:dyDescent="0.2">
      <c r="A141" s="295" t="s">
        <v>249</v>
      </c>
      <c r="B141" s="296"/>
      <c r="C141" s="296"/>
      <c r="D141" s="297"/>
      <c r="E141" s="234">
        <f>E140</f>
        <v>0</v>
      </c>
      <c r="F141" s="67"/>
      <c r="G141" s="235">
        <f>G140</f>
        <v>0</v>
      </c>
      <c r="H141" s="235">
        <f t="shared" ref="H141" si="2">H138+H139+H140</f>
        <v>0</v>
      </c>
      <c r="I141" s="235">
        <f>I140</f>
        <v>0</v>
      </c>
      <c r="J141" s="236"/>
      <c r="K141" s="236"/>
      <c r="L141" s="236"/>
      <c r="M141" s="236"/>
      <c r="N141" s="236"/>
      <c r="O141" s="236"/>
      <c r="P141" s="236"/>
      <c r="Q141" s="236"/>
    </row>
    <row r="142" spans="1:17" s="1" customFormat="1" x14ac:dyDescent="0.2">
      <c r="A142" s="226" t="s">
        <v>269</v>
      </c>
      <c r="B142" s="61"/>
      <c r="C142" s="59"/>
      <c r="D142" s="53" t="s">
        <v>251</v>
      </c>
      <c r="E142" s="55">
        <v>4.944</v>
      </c>
      <c r="F142" s="54"/>
      <c r="G142" s="65">
        <v>28810.080000000002</v>
      </c>
      <c r="H142" s="65"/>
      <c r="I142" s="65"/>
      <c r="J142" s="226"/>
      <c r="K142" s="226"/>
      <c r="L142" s="226"/>
      <c r="M142" s="226"/>
      <c r="N142" s="226"/>
      <c r="O142" s="226"/>
      <c r="P142" s="226"/>
      <c r="Q142" s="226"/>
    </row>
    <row r="143" spans="1:17" s="1" customFormat="1" ht="13.9" hidden="1" customHeight="1" x14ac:dyDescent="0.2">
      <c r="A143" s="226" t="s">
        <v>250</v>
      </c>
      <c r="B143" s="61"/>
      <c r="C143" s="59"/>
      <c r="D143" s="53" t="s">
        <v>252</v>
      </c>
      <c r="E143" s="55"/>
      <c r="F143" s="54"/>
      <c r="G143" s="65"/>
      <c r="H143" s="62"/>
      <c r="I143" s="62"/>
      <c r="J143" s="226"/>
      <c r="K143" s="226"/>
      <c r="L143" s="226"/>
      <c r="M143" s="226"/>
      <c r="N143" s="226"/>
      <c r="O143" s="226"/>
      <c r="P143" s="226"/>
      <c r="Q143" s="226"/>
    </row>
    <row r="144" spans="1:17" s="1" customFormat="1" x14ac:dyDescent="0.2">
      <c r="A144" s="226" t="s">
        <v>269</v>
      </c>
      <c r="B144" s="61"/>
      <c r="C144" s="59"/>
      <c r="D144" s="53" t="s">
        <v>253</v>
      </c>
      <c r="E144" s="55">
        <v>28</v>
      </c>
      <c r="F144" s="54"/>
      <c r="G144" s="65">
        <v>7758.37</v>
      </c>
      <c r="H144" s="60"/>
      <c r="I144" s="60"/>
      <c r="J144" s="226"/>
      <c r="K144" s="226"/>
      <c r="L144" s="226"/>
      <c r="M144" s="226"/>
      <c r="N144" s="226"/>
      <c r="O144" s="226"/>
      <c r="P144" s="226"/>
      <c r="Q144" s="226"/>
    </row>
    <row r="145" spans="1:17" s="282" customFormat="1" ht="14.25" x14ac:dyDescent="0.2">
      <c r="A145" s="295" t="s">
        <v>254</v>
      </c>
      <c r="B145" s="296"/>
      <c r="C145" s="296"/>
      <c r="D145" s="297"/>
      <c r="E145" s="238">
        <f>E142+E143+E144</f>
        <v>32.944000000000003</v>
      </c>
      <c r="F145" s="67"/>
      <c r="G145" s="235">
        <f>G142+G143+G144</f>
        <v>36568.450000000004</v>
      </c>
      <c r="H145" s="235">
        <f t="shared" ref="H145" si="3">H142+H143+H144</f>
        <v>0</v>
      </c>
      <c r="I145" s="235"/>
      <c r="J145" s="236"/>
      <c r="K145" s="236"/>
      <c r="L145" s="236"/>
      <c r="M145" s="236"/>
      <c r="N145" s="236"/>
      <c r="O145" s="236"/>
      <c r="P145" s="236"/>
      <c r="Q145" s="236"/>
    </row>
    <row r="146" spans="1:17" s="1" customFormat="1" hidden="1" x14ac:dyDescent="0.2">
      <c r="A146" s="226" t="s">
        <v>255</v>
      </c>
      <c r="B146" s="53"/>
      <c r="C146" s="53"/>
      <c r="D146" s="53" t="s">
        <v>256</v>
      </c>
      <c r="E146" s="55"/>
      <c r="F146" s="54"/>
      <c r="G146" s="54"/>
      <c r="H146" s="54"/>
      <c r="I146" s="54"/>
      <c r="J146" s="53"/>
      <c r="K146" s="53"/>
      <c r="L146" s="52"/>
    </row>
    <row r="147" spans="1:17" s="1" customFormat="1" hidden="1" x14ac:dyDescent="0.2">
      <c r="A147" s="226" t="s">
        <v>255</v>
      </c>
      <c r="B147" s="53"/>
      <c r="C147" s="53"/>
      <c r="D147" s="53" t="s">
        <v>257</v>
      </c>
      <c r="E147" s="55"/>
      <c r="F147" s="54"/>
      <c r="G147" s="54"/>
      <c r="H147" s="54"/>
      <c r="I147" s="54"/>
      <c r="J147" s="53"/>
      <c r="K147" s="53"/>
      <c r="L147" s="52"/>
    </row>
    <row r="148" spans="1:17" s="1" customFormat="1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7" s="282" customFormat="1" ht="14.25" hidden="1" x14ac:dyDescent="0.2">
      <c r="A149" s="295" t="s">
        <v>258</v>
      </c>
      <c r="B149" s="296"/>
      <c r="C149" s="296"/>
      <c r="D149" s="297"/>
      <c r="E149" s="239">
        <f>E146+E147+E148</f>
        <v>0</v>
      </c>
      <c r="F149" s="67"/>
      <c r="G149" s="235">
        <f>G146+G147</f>
        <v>0</v>
      </c>
      <c r="H149" s="235">
        <f t="shared" ref="H149" si="4">H146+H147+H148</f>
        <v>0</v>
      </c>
      <c r="I149" s="235"/>
      <c r="J149" s="236"/>
      <c r="K149" s="56"/>
      <c r="L149" s="281"/>
    </row>
    <row r="150" spans="1:17" s="1" customFormat="1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53"/>
      <c r="L150" s="52"/>
    </row>
    <row r="151" spans="1:17" s="1" customFormat="1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7" s="1" customFormat="1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7" s="1" customFormat="1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7" s="1" customFormat="1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7" s="1" customFormat="1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7" s="1" customFormat="1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7" s="1" customFormat="1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7" s="1" customFormat="1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7" s="1" customFormat="1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7" s="1" customFormat="1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s="1" customFormat="1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s="1" customFormat="1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s="1" customFormat="1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s="1" customFormat="1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s="1" customFormat="1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s="1" customFormat="1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s="1" customFormat="1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s="1" customFormat="1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s="1" customFormat="1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s="1" customFormat="1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s="1" customFormat="1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s="1" customFormat="1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s="1" customFormat="1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s="1" customFormat="1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s="1" customFormat="1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s="1" customFormat="1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s="1" customFormat="1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s="1" customFormat="1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s="1" customFormat="1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s="1" customFormat="1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s="1" customFormat="1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s="1" customFormat="1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s="1" customFormat="1" ht="14.25" hidden="1" x14ac:dyDescent="0.2">
      <c r="A183" s="56"/>
      <c r="B183" s="56"/>
      <c r="C183" s="56"/>
      <c r="D183" s="56"/>
      <c r="E183" s="57"/>
      <c r="F183" s="50"/>
      <c r="G183" s="50"/>
      <c r="H183" s="50"/>
      <c r="I183" s="50"/>
      <c r="J183" s="56"/>
      <c r="K183" s="56"/>
      <c r="L183" s="52"/>
    </row>
    <row r="184" spans="1:12" s="1" customFormat="1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s="1" customFormat="1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s="1" customFormat="1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s="1" customFormat="1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s="1" customFormat="1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s="1" customFormat="1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s="1" customFormat="1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s="1" customFormat="1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s="1" customFormat="1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s="1" customFormat="1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s="1" customFormat="1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s="1" customFormat="1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s="1" customFormat="1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s="1" customFormat="1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s="1" customFormat="1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s="1" customFormat="1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s="1" customFormat="1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s="1" customFormat="1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s="1" customFormat="1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s="1" customFormat="1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s="1" customFormat="1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s="1" customFormat="1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s="1" customFormat="1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s="1" customFormat="1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s="1" customFormat="1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s="1" customFormat="1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s="1" customFormat="1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s="1" customFormat="1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s="1" customFormat="1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s="1" customFormat="1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s="1" customFormat="1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s="1" customFormat="1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s="1" customFormat="1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s="1" customFormat="1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s="1" customFormat="1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s="1" customFormat="1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s="1" customFormat="1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s="1" customFormat="1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s="1" customFormat="1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s="1" customFormat="1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s="1" customFormat="1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s="1" customFormat="1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s="1" customFormat="1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s="1" customFormat="1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s="1" customFormat="1" ht="14.25" hidden="1" x14ac:dyDescent="0.2">
      <c r="A228" s="56"/>
      <c r="B228" s="56"/>
      <c r="C228" s="56"/>
      <c r="D228" s="56"/>
      <c r="E228" s="57"/>
      <c r="F228" s="50"/>
      <c r="G228" s="50"/>
      <c r="H228" s="50"/>
      <c r="I228" s="50"/>
      <c r="J228" s="56"/>
      <c r="K228" s="56"/>
      <c r="L228" s="52"/>
    </row>
    <row r="229" spans="1:12" s="1" customFormat="1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s="1" customFormat="1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s="1" customFormat="1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s="1" customFormat="1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s="1" customFormat="1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53"/>
      <c r="L233" s="52"/>
    </row>
    <row r="234" spans="1:12" s="1" customFormat="1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53"/>
      <c r="L234" s="52"/>
    </row>
    <row r="235" spans="1:12" s="1" customFormat="1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53"/>
      <c r="L235" s="52"/>
    </row>
    <row r="236" spans="1:12" s="1" customFormat="1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53"/>
      <c r="L236" s="52"/>
    </row>
    <row r="237" spans="1:12" s="1" customFormat="1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53"/>
      <c r="L237" s="52"/>
    </row>
    <row r="238" spans="1:12" s="1" customFormat="1" hidden="1" x14ac:dyDescent="0.2">
      <c r="A238" s="53"/>
      <c r="B238" s="53"/>
      <c r="C238" s="53"/>
      <c r="D238" s="53"/>
      <c r="E238" s="55"/>
      <c r="F238" s="54"/>
      <c r="G238" s="54"/>
      <c r="H238" s="54"/>
      <c r="I238" s="54"/>
      <c r="J238" s="53"/>
      <c r="K238" s="53"/>
      <c r="L238" s="52"/>
    </row>
    <row r="239" spans="1:12" s="1" customFormat="1" hidden="1" x14ac:dyDescent="0.2">
      <c r="A239" s="53"/>
      <c r="B239" s="53"/>
      <c r="C239" s="53"/>
      <c r="D239" s="53"/>
      <c r="E239" s="55"/>
      <c r="F239" s="54"/>
      <c r="G239" s="54"/>
      <c r="H239" s="54"/>
      <c r="I239" s="54"/>
      <c r="J239" s="53"/>
      <c r="K239" s="53"/>
      <c r="L239" s="52"/>
    </row>
    <row r="240" spans="1:12" s="1" customFormat="1" hidden="1" x14ac:dyDescent="0.2">
      <c r="A240" s="53"/>
      <c r="B240" s="53"/>
      <c r="C240" s="53"/>
      <c r="D240" s="53"/>
      <c r="E240" s="55"/>
      <c r="F240" s="54"/>
      <c r="G240" s="54"/>
      <c r="H240" s="54"/>
      <c r="I240" s="54"/>
      <c r="J240" s="53"/>
      <c r="K240" s="53"/>
      <c r="L240" s="52"/>
    </row>
    <row r="241" spans="1:12" s="1" customFormat="1" hidden="1" x14ac:dyDescent="0.2">
      <c r="A241" s="53"/>
      <c r="B241" s="53"/>
      <c r="C241" s="53"/>
      <c r="D241" s="53"/>
      <c r="E241" s="55"/>
      <c r="F241" s="54"/>
      <c r="G241" s="54"/>
      <c r="H241" s="54"/>
      <c r="I241" s="54"/>
      <c r="J241" s="53"/>
      <c r="K241" s="53"/>
      <c r="L241" s="52"/>
    </row>
    <row r="242" spans="1:12" s="1" customFormat="1" hidden="1" x14ac:dyDescent="0.2">
      <c r="A242" s="53"/>
      <c r="B242" s="53"/>
      <c r="C242" s="53"/>
      <c r="D242" s="53"/>
      <c r="E242" s="55"/>
      <c r="F242" s="54"/>
      <c r="G242" s="54"/>
      <c r="H242" s="54"/>
      <c r="I242" s="54"/>
      <c r="J242" s="53"/>
      <c r="K242" s="53"/>
      <c r="L242" s="52"/>
    </row>
    <row r="243" spans="1:12" s="1" customFormat="1" hidden="1" x14ac:dyDescent="0.2">
      <c r="A243" s="53"/>
      <c r="B243" s="53"/>
      <c r="C243" s="53"/>
      <c r="D243" s="53"/>
      <c r="E243" s="55"/>
      <c r="F243" s="54"/>
      <c r="G243" s="54"/>
      <c r="H243" s="54"/>
      <c r="I243" s="54"/>
      <c r="J243" s="53"/>
      <c r="K243" s="53"/>
      <c r="L243" s="52"/>
    </row>
    <row r="244" spans="1:12" s="1" customFormat="1" hidden="1" x14ac:dyDescent="0.2">
      <c r="A244" s="53"/>
      <c r="B244" s="53"/>
      <c r="C244" s="53"/>
      <c r="D244" s="53"/>
      <c r="E244" s="55"/>
      <c r="F244" s="54"/>
      <c r="G244" s="54"/>
      <c r="H244" s="54"/>
      <c r="I244" s="54"/>
      <c r="J244" s="53"/>
      <c r="K244" s="53"/>
      <c r="L244" s="52"/>
    </row>
    <row r="245" spans="1:12" s="1" customFormat="1" hidden="1" x14ac:dyDescent="0.2">
      <c r="A245" s="53"/>
      <c r="B245" s="53"/>
      <c r="C245" s="53"/>
      <c r="D245" s="53"/>
      <c r="E245" s="55"/>
      <c r="F245" s="54"/>
      <c r="G245" s="54"/>
      <c r="H245" s="54"/>
      <c r="I245" s="54"/>
      <c r="J245" s="53"/>
      <c r="K245" s="53"/>
      <c r="L245" s="52"/>
    </row>
    <row r="246" spans="1:12" s="1" customFormat="1" hidden="1" x14ac:dyDescent="0.2">
      <c r="A246" s="53"/>
      <c r="B246" s="53"/>
      <c r="C246" s="53"/>
      <c r="D246" s="53"/>
      <c r="E246" s="55"/>
      <c r="F246" s="54"/>
      <c r="G246" s="54"/>
      <c r="H246" s="54"/>
      <c r="I246" s="54"/>
      <c r="J246" s="53"/>
      <c r="K246" s="53"/>
      <c r="L246" s="52"/>
    </row>
    <row r="247" spans="1:12" s="1" customFormat="1" hidden="1" x14ac:dyDescent="0.2">
      <c r="A247" s="53"/>
      <c r="B247" s="53"/>
      <c r="C247" s="53"/>
      <c r="D247" s="53"/>
      <c r="E247" s="55"/>
      <c r="F247" s="54"/>
      <c r="G247" s="54"/>
      <c r="H247" s="54"/>
      <c r="I247" s="54"/>
      <c r="J247" s="53"/>
      <c r="K247" s="53"/>
      <c r="L247" s="52"/>
    </row>
    <row r="248" spans="1:12" s="1" customFormat="1" hidden="1" x14ac:dyDescent="0.2">
      <c r="A248" s="53"/>
      <c r="B248" s="53"/>
      <c r="C248" s="53"/>
      <c r="D248" s="53"/>
      <c r="E248" s="55"/>
      <c r="F248" s="54"/>
      <c r="G248" s="54"/>
      <c r="H248" s="54"/>
      <c r="I248" s="54"/>
      <c r="J248" s="53"/>
      <c r="K248" s="53"/>
      <c r="L248" s="52"/>
    </row>
    <row r="249" spans="1:12" s="1" customFormat="1" hidden="1" x14ac:dyDescent="0.2">
      <c r="A249" s="53"/>
      <c r="B249" s="53"/>
      <c r="C249" s="53"/>
      <c r="D249" s="53"/>
      <c r="E249" s="55"/>
      <c r="F249" s="54"/>
      <c r="G249" s="54"/>
      <c r="H249" s="54"/>
      <c r="I249" s="54"/>
      <c r="J249" s="53"/>
      <c r="K249" s="53"/>
      <c r="L249" s="52"/>
    </row>
    <row r="250" spans="1:12" s="1" customFormat="1" hidden="1" x14ac:dyDescent="0.2">
      <c r="A250" s="53"/>
      <c r="B250" s="53"/>
      <c r="C250" s="53"/>
      <c r="D250" s="53"/>
      <c r="E250" s="55"/>
      <c r="F250" s="54"/>
      <c r="G250" s="54"/>
      <c r="H250" s="54"/>
      <c r="I250" s="54"/>
      <c r="J250" s="53"/>
      <c r="K250" s="53"/>
      <c r="L250" s="52"/>
    </row>
    <row r="251" spans="1:12" s="1" customFormat="1" hidden="1" x14ac:dyDescent="0.2">
      <c r="A251" s="53"/>
      <c r="B251" s="53"/>
      <c r="C251" s="53"/>
      <c r="D251" s="53"/>
      <c r="E251" s="55"/>
      <c r="F251" s="54"/>
      <c r="G251" s="54"/>
      <c r="H251" s="54"/>
      <c r="I251" s="54"/>
      <c r="J251" s="53"/>
      <c r="K251" s="53"/>
      <c r="L251" s="52"/>
    </row>
    <row r="252" spans="1:12" s="1" customFormat="1" hidden="1" x14ac:dyDescent="0.2">
      <c r="A252" s="53"/>
      <c r="B252" s="53"/>
      <c r="C252" s="53"/>
      <c r="D252" s="53"/>
      <c r="E252" s="55"/>
      <c r="F252" s="54"/>
      <c r="G252" s="54"/>
      <c r="H252" s="54"/>
      <c r="I252" s="54"/>
      <c r="J252" s="53"/>
      <c r="K252" s="53"/>
      <c r="L252" s="52"/>
    </row>
    <row r="253" spans="1:12" s="1" customFormat="1" hidden="1" x14ac:dyDescent="0.2">
      <c r="A253" s="53"/>
      <c r="B253" s="53"/>
      <c r="C253" s="53"/>
      <c r="D253" s="53"/>
      <c r="E253" s="55"/>
      <c r="F253" s="54"/>
      <c r="G253" s="54"/>
      <c r="H253" s="54"/>
      <c r="I253" s="54"/>
      <c r="J253" s="53"/>
      <c r="K253" s="53"/>
      <c r="L253" s="52"/>
    </row>
    <row r="254" spans="1:12" s="1" customFormat="1" hidden="1" x14ac:dyDescent="0.2">
      <c r="A254" s="53"/>
      <c r="B254" s="53"/>
      <c r="C254" s="53"/>
      <c r="D254" s="53"/>
      <c r="E254" s="55"/>
      <c r="F254" s="54"/>
      <c r="G254" s="54"/>
      <c r="H254" s="54"/>
      <c r="I254" s="54"/>
      <c r="J254" s="53"/>
      <c r="K254" s="53"/>
      <c r="L254" s="52"/>
    </row>
    <row r="255" spans="1:12" s="1" customFormat="1" hidden="1" x14ac:dyDescent="0.2">
      <c r="A255" s="53"/>
      <c r="B255" s="53"/>
      <c r="C255" s="53"/>
      <c r="D255" s="53"/>
      <c r="E255" s="55"/>
      <c r="F255" s="54"/>
      <c r="G255" s="54"/>
      <c r="H255" s="54"/>
      <c r="I255" s="54"/>
      <c r="J255" s="53"/>
      <c r="K255" s="53"/>
      <c r="L255" s="52"/>
    </row>
    <row r="256" spans="1:12" s="1" customFormat="1" hidden="1" x14ac:dyDescent="0.2">
      <c r="A256" s="53"/>
      <c r="B256" s="53"/>
      <c r="C256" s="53"/>
      <c r="D256" s="53"/>
      <c r="E256" s="55"/>
      <c r="F256" s="54"/>
      <c r="G256" s="54"/>
      <c r="H256" s="54"/>
      <c r="I256" s="54"/>
      <c r="J256" s="53"/>
      <c r="K256" s="53"/>
      <c r="L256" s="52"/>
    </row>
    <row r="257" spans="1:12" s="1" customFormat="1" hidden="1" x14ac:dyDescent="0.2">
      <c r="A257" s="53"/>
      <c r="B257" s="53"/>
      <c r="C257" s="53"/>
      <c r="D257" s="53"/>
      <c r="E257" s="55"/>
      <c r="F257" s="54"/>
      <c r="G257" s="54"/>
      <c r="H257" s="54"/>
      <c r="I257" s="54"/>
      <c r="J257" s="53"/>
      <c r="K257" s="53"/>
      <c r="L257" s="52"/>
    </row>
    <row r="258" spans="1:12" s="1" customFormat="1" hidden="1" x14ac:dyDescent="0.2">
      <c r="A258" s="53"/>
      <c r="B258" s="53"/>
      <c r="C258" s="53"/>
      <c r="D258" s="53"/>
      <c r="E258" s="55"/>
      <c r="F258" s="54"/>
      <c r="G258" s="54"/>
      <c r="H258" s="54"/>
      <c r="I258" s="54"/>
      <c r="J258" s="53"/>
      <c r="K258" s="53"/>
      <c r="L258" s="52"/>
    </row>
    <row r="259" spans="1:12" s="1" customFormat="1" hidden="1" x14ac:dyDescent="0.2">
      <c r="A259" s="53"/>
      <c r="B259" s="53"/>
      <c r="C259" s="53"/>
      <c r="D259" s="53"/>
      <c r="E259" s="55"/>
      <c r="F259" s="54"/>
      <c r="G259" s="54"/>
      <c r="H259" s="54"/>
      <c r="I259" s="54"/>
      <c r="J259" s="53"/>
      <c r="K259" s="53"/>
      <c r="L259" s="52"/>
    </row>
    <row r="260" spans="1:12" s="1" customFormat="1" hidden="1" x14ac:dyDescent="0.2">
      <c r="A260" s="53"/>
      <c r="B260" s="53"/>
      <c r="C260" s="53"/>
      <c r="D260" s="53"/>
      <c r="E260" s="55"/>
      <c r="F260" s="54"/>
      <c r="G260" s="54"/>
      <c r="H260" s="54"/>
      <c r="I260" s="54"/>
      <c r="J260" s="53"/>
      <c r="K260" s="53"/>
      <c r="L260" s="52"/>
    </row>
    <row r="261" spans="1:12" s="1" customFormat="1" hidden="1" x14ac:dyDescent="0.2">
      <c r="A261" s="53"/>
      <c r="B261" s="53"/>
      <c r="C261" s="53"/>
      <c r="D261" s="53"/>
      <c r="E261" s="55"/>
      <c r="F261" s="54"/>
      <c r="G261" s="54"/>
      <c r="H261" s="54"/>
      <c r="I261" s="54"/>
      <c r="J261" s="53"/>
      <c r="K261" s="53"/>
      <c r="L261" s="52"/>
    </row>
    <row r="262" spans="1:12" s="1" customFormat="1" hidden="1" x14ac:dyDescent="0.2">
      <c r="A262" s="53"/>
      <c r="B262" s="53"/>
      <c r="C262" s="53"/>
      <c r="D262" s="53"/>
      <c r="E262" s="55"/>
      <c r="F262" s="54"/>
      <c r="G262" s="54"/>
      <c r="H262" s="54"/>
      <c r="I262" s="54"/>
      <c r="J262" s="53"/>
      <c r="K262" s="53"/>
      <c r="L262" s="52"/>
    </row>
    <row r="263" spans="1:12" s="1" customFormat="1" hidden="1" x14ac:dyDescent="0.2">
      <c r="A263" s="53"/>
      <c r="B263" s="53"/>
      <c r="C263" s="53"/>
      <c r="D263" s="53"/>
      <c r="E263" s="55"/>
      <c r="F263" s="54"/>
      <c r="G263" s="54"/>
      <c r="H263" s="54"/>
      <c r="I263" s="54"/>
      <c r="J263" s="53"/>
      <c r="K263" s="53"/>
      <c r="L263" s="52"/>
    </row>
    <row r="264" spans="1:12" s="1" customFormat="1" hidden="1" x14ac:dyDescent="0.2">
      <c r="A264" s="53"/>
      <c r="B264" s="53"/>
      <c r="C264" s="53"/>
      <c r="D264" s="53"/>
      <c r="E264" s="55"/>
      <c r="F264" s="54"/>
      <c r="G264" s="54"/>
      <c r="H264" s="54"/>
      <c r="I264" s="54"/>
      <c r="J264" s="53"/>
      <c r="K264" s="53"/>
      <c r="L264" s="52"/>
    </row>
    <row r="265" spans="1:12" s="1" customFormat="1" hidden="1" x14ac:dyDescent="0.2">
      <c r="A265" s="53"/>
      <c r="B265" s="53"/>
      <c r="C265" s="53"/>
      <c r="D265" s="53"/>
      <c r="E265" s="55"/>
      <c r="F265" s="54"/>
      <c r="G265" s="54"/>
      <c r="H265" s="54"/>
      <c r="I265" s="54"/>
      <c r="J265" s="53"/>
      <c r="K265" s="53"/>
      <c r="L265" s="52"/>
    </row>
    <row r="266" spans="1:12" s="1" customFormat="1" hidden="1" x14ac:dyDescent="0.2">
      <c r="A266" s="53"/>
      <c r="B266" s="53"/>
      <c r="C266" s="53"/>
      <c r="D266" s="53"/>
      <c r="E266" s="55"/>
      <c r="F266" s="54"/>
      <c r="G266" s="54"/>
      <c r="H266" s="54"/>
      <c r="I266" s="54"/>
      <c r="J266" s="53"/>
      <c r="K266" s="53"/>
      <c r="L266" s="52"/>
    </row>
    <row r="267" spans="1:12" s="1" customFormat="1" hidden="1" x14ac:dyDescent="0.2">
      <c r="A267" s="53"/>
      <c r="B267" s="53"/>
      <c r="C267" s="53"/>
      <c r="D267" s="53"/>
      <c r="E267" s="55"/>
      <c r="F267" s="54"/>
      <c r="G267" s="54"/>
      <c r="H267" s="54"/>
      <c r="I267" s="54"/>
      <c r="J267" s="53"/>
      <c r="K267" s="53"/>
      <c r="L267" s="52"/>
    </row>
    <row r="268" spans="1:12" s="1" customFormat="1" hidden="1" x14ac:dyDescent="0.2">
      <c r="A268" s="53"/>
      <c r="B268" s="53"/>
      <c r="C268" s="53"/>
      <c r="D268" s="53"/>
      <c r="E268" s="55"/>
      <c r="F268" s="54"/>
      <c r="G268" s="54"/>
      <c r="H268" s="54"/>
      <c r="I268" s="54"/>
      <c r="J268" s="53"/>
      <c r="K268" s="53"/>
      <c r="L268" s="52"/>
    </row>
    <row r="269" spans="1:12" s="1" customFormat="1" hidden="1" x14ac:dyDescent="0.2">
      <c r="A269" s="53"/>
      <c r="B269" s="53"/>
      <c r="C269" s="53"/>
      <c r="D269" s="53"/>
      <c r="E269" s="55"/>
      <c r="F269" s="54"/>
      <c r="G269" s="54"/>
      <c r="H269" s="54"/>
      <c r="I269" s="54"/>
      <c r="J269" s="53"/>
      <c r="K269" s="53"/>
      <c r="L269" s="52"/>
    </row>
    <row r="270" spans="1:12" s="1" customFormat="1" hidden="1" x14ac:dyDescent="0.2">
      <c r="A270" s="53"/>
      <c r="B270" s="53"/>
      <c r="C270" s="53"/>
      <c r="D270" s="53"/>
      <c r="E270" s="55"/>
      <c r="F270" s="54"/>
      <c r="G270" s="54"/>
      <c r="H270" s="54"/>
      <c r="I270" s="54"/>
      <c r="J270" s="53"/>
      <c r="K270" s="53"/>
      <c r="L270" s="52"/>
    </row>
    <row r="271" spans="1:12" s="1" customFormat="1" hidden="1" x14ac:dyDescent="0.2">
      <c r="A271" s="53"/>
      <c r="B271" s="53"/>
      <c r="C271" s="53"/>
      <c r="D271" s="53"/>
      <c r="E271" s="55"/>
      <c r="F271" s="54"/>
      <c r="G271" s="54"/>
      <c r="H271" s="54"/>
      <c r="I271" s="54"/>
      <c r="J271" s="53"/>
      <c r="K271" s="53"/>
      <c r="L271" s="52"/>
    </row>
    <row r="272" spans="1:12" s="1" customFormat="1" hidden="1" x14ac:dyDescent="0.2">
      <c r="A272" s="53"/>
      <c r="B272" s="53"/>
      <c r="C272" s="53"/>
      <c r="D272" s="53"/>
      <c r="E272" s="55"/>
      <c r="F272" s="54"/>
      <c r="G272" s="54"/>
      <c r="H272" s="54"/>
      <c r="I272" s="54"/>
      <c r="J272" s="53"/>
      <c r="K272" s="53"/>
      <c r="L272" s="52"/>
    </row>
    <row r="273" spans="1:12" s="1" customFormat="1" hidden="1" x14ac:dyDescent="0.2">
      <c r="A273" s="53"/>
      <c r="B273" s="53"/>
      <c r="C273" s="53"/>
      <c r="D273" s="53"/>
      <c r="E273" s="55"/>
      <c r="F273" s="54"/>
      <c r="G273" s="54"/>
      <c r="H273" s="54"/>
      <c r="I273" s="54"/>
      <c r="J273" s="53"/>
      <c r="K273" s="53"/>
      <c r="L273" s="52"/>
    </row>
    <row r="274" spans="1:12" s="1" customFormat="1" hidden="1" x14ac:dyDescent="0.2">
      <c r="A274" s="53"/>
      <c r="B274" s="53"/>
      <c r="C274" s="53"/>
      <c r="D274" s="53"/>
      <c r="E274" s="55"/>
      <c r="F274" s="54"/>
      <c r="G274" s="54"/>
      <c r="H274" s="54"/>
      <c r="I274" s="54"/>
      <c r="J274" s="53"/>
      <c r="K274" s="53"/>
      <c r="L274" s="52"/>
    </row>
    <row r="275" spans="1:12" s="1" customFormat="1" hidden="1" x14ac:dyDescent="0.2">
      <c r="A275" s="53"/>
      <c r="B275" s="53"/>
      <c r="C275" s="53"/>
      <c r="D275" s="53"/>
      <c r="E275" s="55"/>
      <c r="F275" s="54"/>
      <c r="G275" s="54"/>
      <c r="H275" s="54"/>
      <c r="I275" s="54"/>
      <c r="J275" s="53"/>
      <c r="K275" s="53"/>
      <c r="L275" s="52"/>
    </row>
    <row r="276" spans="1:12" s="1" customFormat="1" hidden="1" x14ac:dyDescent="0.2">
      <c r="A276" s="53"/>
      <c r="B276" s="53"/>
      <c r="C276" s="53"/>
      <c r="D276" s="53"/>
      <c r="E276" s="55"/>
      <c r="F276" s="54"/>
      <c r="G276" s="54"/>
      <c r="H276" s="54"/>
      <c r="I276" s="54"/>
      <c r="J276" s="53"/>
      <c r="K276" s="53"/>
      <c r="L276" s="52"/>
    </row>
    <row r="277" spans="1:12" s="1" customFormat="1" hidden="1" x14ac:dyDescent="0.2">
      <c r="A277" s="53"/>
      <c r="B277" s="53"/>
      <c r="C277" s="53"/>
      <c r="D277" s="53"/>
      <c r="E277" s="55"/>
      <c r="F277" s="54"/>
      <c r="G277" s="54"/>
      <c r="H277" s="54"/>
      <c r="I277" s="54"/>
      <c r="J277" s="53"/>
      <c r="K277" s="53"/>
      <c r="L277" s="52"/>
    </row>
    <row r="278" spans="1:12" s="1" customFormat="1" hidden="1" x14ac:dyDescent="0.2">
      <c r="A278" s="53"/>
      <c r="B278" s="53"/>
      <c r="C278" s="53"/>
      <c r="D278" s="53"/>
      <c r="E278" s="55"/>
      <c r="F278" s="54"/>
      <c r="G278" s="54"/>
      <c r="H278" s="54"/>
      <c r="I278" s="54"/>
      <c r="J278" s="53"/>
      <c r="K278" s="53"/>
      <c r="L278" s="52"/>
    </row>
    <row r="279" spans="1:12" s="1" customFormat="1" hidden="1" x14ac:dyDescent="0.2">
      <c r="A279" s="53"/>
      <c r="B279" s="53"/>
      <c r="C279" s="53"/>
      <c r="D279" s="53"/>
      <c r="E279" s="55"/>
      <c r="F279" s="54"/>
      <c r="G279" s="54"/>
      <c r="H279" s="54"/>
      <c r="I279" s="54"/>
      <c r="J279" s="53"/>
      <c r="K279" s="53"/>
      <c r="L279" s="52"/>
    </row>
    <row r="280" spans="1:12" s="1" customFormat="1" hidden="1" x14ac:dyDescent="0.2">
      <c r="A280" s="53"/>
      <c r="B280" s="53"/>
      <c r="C280" s="53"/>
      <c r="D280" s="53"/>
      <c r="E280" s="55"/>
      <c r="F280" s="54"/>
      <c r="G280" s="54"/>
      <c r="H280" s="54"/>
      <c r="I280" s="54"/>
      <c r="J280" s="53"/>
      <c r="K280" s="53"/>
      <c r="L280" s="52"/>
    </row>
    <row r="281" spans="1:12" s="1" customFormat="1" hidden="1" x14ac:dyDescent="0.2">
      <c r="A281" s="53"/>
      <c r="B281" s="53"/>
      <c r="C281" s="53"/>
      <c r="D281" s="53"/>
      <c r="E281" s="55"/>
      <c r="F281" s="54"/>
      <c r="G281" s="54"/>
      <c r="H281" s="54"/>
      <c r="I281" s="54"/>
      <c r="J281" s="53"/>
      <c r="K281" s="53"/>
      <c r="L281" s="52"/>
    </row>
    <row r="282" spans="1:12" s="1" customFormat="1" hidden="1" x14ac:dyDescent="0.2">
      <c r="A282" s="53"/>
      <c r="B282" s="53"/>
      <c r="C282" s="53"/>
      <c r="D282" s="53"/>
      <c r="E282" s="55"/>
      <c r="F282" s="54"/>
      <c r="G282" s="54"/>
      <c r="H282" s="54"/>
      <c r="I282" s="54"/>
      <c r="J282" s="53"/>
      <c r="K282" s="53"/>
      <c r="L282" s="52"/>
    </row>
    <row r="283" spans="1:12" s="1" customFormat="1" hidden="1" x14ac:dyDescent="0.2">
      <c r="A283" s="53"/>
      <c r="B283" s="53"/>
      <c r="C283" s="53"/>
      <c r="D283" s="53"/>
      <c r="E283" s="55"/>
      <c r="F283" s="54"/>
      <c r="G283" s="54"/>
      <c r="H283" s="54"/>
      <c r="I283" s="54"/>
      <c r="J283" s="53"/>
      <c r="K283" s="53"/>
      <c r="L283" s="52"/>
    </row>
    <row r="284" spans="1:12" s="1" customFormat="1" hidden="1" x14ac:dyDescent="0.2">
      <c r="A284" s="53"/>
      <c r="B284" s="53"/>
      <c r="C284" s="53"/>
      <c r="D284" s="53"/>
      <c r="E284" s="55"/>
      <c r="F284" s="54"/>
      <c r="G284" s="54"/>
      <c r="H284" s="54"/>
      <c r="I284" s="54"/>
      <c r="J284" s="53"/>
      <c r="K284" s="53"/>
      <c r="L284" s="52"/>
    </row>
    <row r="285" spans="1:12" s="1" customFormat="1" hidden="1" x14ac:dyDescent="0.2">
      <c r="A285" s="53"/>
      <c r="B285" s="53"/>
      <c r="C285" s="53"/>
      <c r="D285" s="53"/>
      <c r="E285" s="55"/>
      <c r="F285" s="54"/>
      <c r="G285" s="54"/>
      <c r="H285" s="54"/>
      <c r="I285" s="54"/>
      <c r="J285" s="53"/>
      <c r="K285" s="53"/>
      <c r="L285" s="52"/>
    </row>
    <row r="286" spans="1:12" s="1" customFormat="1" hidden="1" x14ac:dyDescent="0.2">
      <c r="A286" s="53"/>
      <c r="B286" s="53"/>
      <c r="C286" s="53"/>
      <c r="D286" s="53"/>
      <c r="E286" s="55"/>
      <c r="F286" s="54"/>
      <c r="G286" s="54"/>
      <c r="H286" s="54"/>
      <c r="I286" s="54"/>
      <c r="J286" s="53"/>
      <c r="K286" s="53"/>
      <c r="L286" s="52"/>
    </row>
    <row r="287" spans="1:12" s="1" customFormat="1" hidden="1" x14ac:dyDescent="0.2">
      <c r="A287" s="53"/>
      <c r="B287" s="53"/>
      <c r="C287" s="53"/>
      <c r="D287" s="53"/>
      <c r="E287" s="55"/>
      <c r="F287" s="54"/>
      <c r="G287" s="54"/>
      <c r="H287" s="54"/>
      <c r="I287" s="54"/>
      <c r="J287" s="53"/>
      <c r="K287" s="53"/>
      <c r="L287" s="52"/>
    </row>
    <row r="288" spans="1:12" s="1" customFormat="1" hidden="1" x14ac:dyDescent="0.2">
      <c r="A288" s="53"/>
      <c r="B288" s="53"/>
      <c r="C288" s="53"/>
      <c r="D288" s="53"/>
      <c r="E288" s="55"/>
      <c r="F288" s="54"/>
      <c r="G288" s="54"/>
      <c r="H288" s="54"/>
      <c r="I288" s="54"/>
      <c r="J288" s="53"/>
      <c r="K288" s="53"/>
      <c r="L288" s="52"/>
    </row>
    <row r="289" spans="1:12" s="1" customFormat="1" hidden="1" x14ac:dyDescent="0.2">
      <c r="A289" s="53"/>
      <c r="B289" s="53"/>
      <c r="C289" s="53"/>
      <c r="D289" s="53"/>
      <c r="E289" s="55"/>
      <c r="F289" s="54"/>
      <c r="G289" s="54"/>
      <c r="H289" s="54"/>
      <c r="I289" s="54"/>
      <c r="J289" s="53"/>
      <c r="K289" s="53"/>
      <c r="L289" s="52"/>
    </row>
    <row r="290" spans="1:12" s="1" customFormat="1" hidden="1" x14ac:dyDescent="0.2">
      <c r="A290" s="53"/>
      <c r="B290" s="53"/>
      <c r="C290" s="53"/>
      <c r="D290" s="53"/>
      <c r="E290" s="55"/>
      <c r="F290" s="54"/>
      <c r="G290" s="54"/>
      <c r="H290" s="54"/>
      <c r="I290" s="54"/>
      <c r="J290" s="53"/>
      <c r="K290" s="53"/>
      <c r="L290" s="52"/>
    </row>
    <row r="291" spans="1:12" s="1" customFormat="1" hidden="1" x14ac:dyDescent="0.2">
      <c r="A291" s="53"/>
      <c r="B291" s="53"/>
      <c r="C291" s="53"/>
      <c r="D291" s="53"/>
      <c r="E291" s="55"/>
      <c r="F291" s="54"/>
      <c r="G291" s="54"/>
      <c r="H291" s="54"/>
      <c r="I291" s="54"/>
      <c r="J291" s="53"/>
      <c r="K291" s="53"/>
      <c r="L291" s="52"/>
    </row>
    <row r="292" spans="1:12" s="1" customFormat="1" hidden="1" x14ac:dyDescent="0.2">
      <c r="A292" s="53"/>
      <c r="B292" s="53"/>
      <c r="C292" s="53"/>
      <c r="D292" s="53"/>
      <c r="E292" s="55"/>
      <c r="F292" s="54"/>
      <c r="G292" s="54"/>
      <c r="H292" s="54"/>
      <c r="I292" s="54"/>
      <c r="J292" s="53"/>
      <c r="K292" s="53"/>
      <c r="L292" s="52"/>
    </row>
    <row r="293" spans="1:12" s="1" customFormat="1" hidden="1" x14ac:dyDescent="0.2">
      <c r="A293" s="53"/>
      <c r="B293" s="53"/>
      <c r="C293" s="53"/>
      <c r="D293" s="53"/>
      <c r="E293" s="55"/>
      <c r="F293" s="54"/>
      <c r="G293" s="54"/>
      <c r="H293" s="54"/>
      <c r="I293" s="54"/>
      <c r="J293" s="53"/>
      <c r="K293" s="53"/>
      <c r="L293" s="52"/>
    </row>
    <row r="294" spans="1:12" s="1" customFormat="1" hidden="1" x14ac:dyDescent="0.2">
      <c r="A294" s="53"/>
      <c r="B294" s="53"/>
      <c r="C294" s="53"/>
      <c r="D294" s="53"/>
      <c r="E294" s="55"/>
      <c r="F294" s="54"/>
      <c r="G294" s="54"/>
      <c r="H294" s="54"/>
      <c r="I294" s="54"/>
      <c r="J294" s="53"/>
      <c r="K294" s="53"/>
      <c r="L294" s="52"/>
    </row>
    <row r="295" spans="1:12" s="1" customFormat="1" hidden="1" x14ac:dyDescent="0.2">
      <c r="A295" s="53"/>
      <c r="B295" s="53"/>
      <c r="C295" s="53"/>
      <c r="D295" s="53"/>
      <c r="E295" s="55"/>
      <c r="F295" s="54"/>
      <c r="G295" s="54"/>
      <c r="H295" s="54"/>
      <c r="I295" s="54"/>
      <c r="J295" s="53"/>
      <c r="K295" s="53"/>
      <c r="L295" s="52"/>
    </row>
    <row r="296" spans="1:12" s="1" customFormat="1" hidden="1" x14ac:dyDescent="0.2">
      <c r="A296" s="53"/>
      <c r="B296" s="53"/>
      <c r="C296" s="53"/>
      <c r="D296" s="53"/>
      <c r="E296" s="55"/>
      <c r="F296" s="54"/>
      <c r="G296" s="54"/>
      <c r="H296" s="54"/>
      <c r="I296" s="54"/>
      <c r="J296" s="53"/>
      <c r="K296" s="53"/>
      <c r="L296" s="52"/>
    </row>
    <row r="297" spans="1:12" s="1" customFormat="1" hidden="1" x14ac:dyDescent="0.2">
      <c r="A297" s="53"/>
      <c r="B297" s="53"/>
      <c r="C297" s="53"/>
      <c r="D297" s="53"/>
      <c r="E297" s="55"/>
      <c r="F297" s="54"/>
      <c r="G297" s="54"/>
      <c r="H297" s="54"/>
      <c r="I297" s="54"/>
      <c r="J297" s="53"/>
      <c r="K297" s="53"/>
      <c r="L297" s="52"/>
    </row>
    <row r="298" spans="1:12" s="1" customFormat="1" hidden="1" x14ac:dyDescent="0.2">
      <c r="A298" s="53"/>
      <c r="B298" s="53"/>
      <c r="C298" s="53"/>
      <c r="D298" s="53"/>
      <c r="E298" s="55"/>
      <c r="F298" s="54"/>
      <c r="G298" s="54"/>
      <c r="H298" s="54"/>
      <c r="I298" s="54"/>
      <c r="J298" s="53"/>
      <c r="K298" s="53"/>
      <c r="L298" s="52"/>
    </row>
    <row r="299" spans="1:12" s="1" customFormat="1" hidden="1" x14ac:dyDescent="0.2">
      <c r="A299" s="53"/>
      <c r="B299" s="53"/>
      <c r="C299" s="53"/>
      <c r="D299" s="53"/>
      <c r="E299" s="55"/>
      <c r="F299" s="54"/>
      <c r="G299" s="54"/>
      <c r="H299" s="54"/>
      <c r="I299" s="54"/>
      <c r="J299" s="53"/>
      <c r="K299" s="53"/>
      <c r="L299" s="52"/>
    </row>
    <row r="300" spans="1:12" s="1" customFormat="1" hidden="1" x14ac:dyDescent="0.2">
      <c r="A300" s="53"/>
      <c r="B300" s="53"/>
      <c r="C300" s="53"/>
      <c r="D300" s="53"/>
      <c r="E300" s="55"/>
      <c r="F300" s="54"/>
      <c r="G300" s="54"/>
      <c r="H300" s="54"/>
      <c r="I300" s="54"/>
      <c r="J300" s="53"/>
      <c r="K300" s="53"/>
      <c r="L300" s="52"/>
    </row>
    <row r="301" spans="1:12" s="1" customFormat="1" hidden="1" x14ac:dyDescent="0.2">
      <c r="A301" s="53"/>
      <c r="B301" s="53"/>
      <c r="C301" s="53"/>
      <c r="D301" s="53"/>
      <c r="E301" s="55"/>
      <c r="F301" s="54"/>
      <c r="G301" s="54"/>
      <c r="H301" s="54"/>
      <c r="I301" s="54"/>
      <c r="J301" s="53"/>
      <c r="K301" s="53"/>
      <c r="L301" s="52"/>
    </row>
    <row r="302" spans="1:12" s="1" customFormat="1" hidden="1" x14ac:dyDescent="0.2">
      <c r="A302" s="53"/>
      <c r="B302" s="53"/>
      <c r="C302" s="53"/>
      <c r="D302" s="53"/>
      <c r="E302" s="55"/>
      <c r="F302" s="54"/>
      <c r="G302" s="54"/>
      <c r="H302" s="54"/>
      <c r="I302" s="54"/>
      <c r="J302" s="53"/>
      <c r="K302" s="53"/>
      <c r="L302" s="52"/>
    </row>
    <row r="303" spans="1:12" s="1" customFormat="1" hidden="1" x14ac:dyDescent="0.2">
      <c r="A303" s="53"/>
      <c r="B303" s="53"/>
      <c r="C303" s="53"/>
      <c r="D303" s="53"/>
      <c r="E303" s="55"/>
      <c r="F303" s="54"/>
      <c r="G303" s="54"/>
      <c r="H303" s="54"/>
      <c r="I303" s="54"/>
      <c r="J303" s="53"/>
      <c r="K303" s="53"/>
      <c r="L303" s="52"/>
    </row>
    <row r="304" spans="1:12" s="1" customFormat="1" hidden="1" x14ac:dyDescent="0.2">
      <c r="A304" s="53"/>
      <c r="B304" s="53"/>
      <c r="C304" s="53"/>
      <c r="D304" s="53"/>
      <c r="E304" s="55"/>
      <c r="F304" s="54"/>
      <c r="G304" s="54"/>
      <c r="H304" s="54"/>
      <c r="I304" s="54"/>
      <c r="J304" s="53"/>
      <c r="K304" s="53"/>
      <c r="L304" s="52"/>
    </row>
    <row r="305" spans="1:12" s="1" customFormat="1" hidden="1" x14ac:dyDescent="0.2">
      <c r="A305" s="53"/>
      <c r="B305" s="53"/>
      <c r="C305" s="53"/>
      <c r="D305" s="53"/>
      <c r="E305" s="55"/>
      <c r="F305" s="54"/>
      <c r="G305" s="54"/>
      <c r="H305" s="54"/>
      <c r="I305" s="54"/>
      <c r="J305" s="53"/>
      <c r="K305" s="53"/>
      <c r="L305" s="52"/>
    </row>
    <row r="306" spans="1:12" s="1" customFormat="1" hidden="1" x14ac:dyDescent="0.2">
      <c r="A306" s="53"/>
      <c r="B306" s="53"/>
      <c r="C306" s="53"/>
      <c r="D306" s="53"/>
      <c r="E306" s="55"/>
      <c r="F306" s="54"/>
      <c r="G306" s="54"/>
      <c r="H306" s="54"/>
      <c r="I306" s="54"/>
      <c r="J306" s="53"/>
      <c r="K306" s="53"/>
      <c r="L306" s="52"/>
    </row>
    <row r="307" spans="1:12" s="1" customFormat="1" hidden="1" x14ac:dyDescent="0.2">
      <c r="A307" s="53"/>
      <c r="B307" s="53"/>
      <c r="C307" s="53"/>
      <c r="D307" s="53"/>
      <c r="E307" s="55"/>
      <c r="F307" s="54"/>
      <c r="G307" s="54"/>
      <c r="H307" s="54"/>
      <c r="I307" s="54"/>
      <c r="J307" s="53"/>
      <c r="K307" s="53"/>
      <c r="L307" s="52"/>
    </row>
    <row r="308" spans="1:12" s="1" customFormat="1" hidden="1" x14ac:dyDescent="0.2">
      <c r="A308" s="53"/>
      <c r="B308" s="53"/>
      <c r="C308" s="53"/>
      <c r="D308" s="53"/>
      <c r="E308" s="55"/>
      <c r="F308" s="54"/>
      <c r="G308" s="54"/>
      <c r="H308" s="54"/>
      <c r="I308" s="54"/>
      <c r="J308" s="53"/>
      <c r="K308" s="53"/>
      <c r="L308" s="52"/>
    </row>
    <row r="309" spans="1:12" s="1" customFormat="1" hidden="1" x14ac:dyDescent="0.2">
      <c r="A309" s="53"/>
      <c r="B309" s="53"/>
      <c r="C309" s="53"/>
      <c r="D309" s="53"/>
      <c r="E309" s="55"/>
      <c r="F309" s="54"/>
      <c r="G309" s="54"/>
      <c r="H309" s="54"/>
      <c r="I309" s="54"/>
      <c r="J309" s="53"/>
      <c r="K309" s="53"/>
      <c r="L309" s="52"/>
    </row>
    <row r="310" spans="1:12" s="1" customFormat="1" hidden="1" x14ac:dyDescent="0.2">
      <c r="A310" s="53"/>
      <c r="B310" s="53"/>
      <c r="C310" s="53"/>
      <c r="D310" s="53"/>
      <c r="E310" s="55"/>
      <c r="F310" s="54"/>
      <c r="G310" s="54"/>
      <c r="H310" s="54"/>
      <c r="I310" s="54"/>
      <c r="J310" s="53"/>
      <c r="K310" s="53"/>
      <c r="L310" s="52"/>
    </row>
    <row r="311" spans="1:12" s="1" customFormat="1" hidden="1" x14ac:dyDescent="0.2">
      <c r="A311" s="53"/>
      <c r="B311" s="53"/>
      <c r="C311" s="53"/>
      <c r="D311" s="53"/>
      <c r="E311" s="55"/>
      <c r="F311" s="54"/>
      <c r="G311" s="54"/>
      <c r="H311" s="54"/>
      <c r="I311" s="54"/>
      <c r="J311" s="53"/>
      <c r="K311" s="53"/>
      <c r="L311" s="52"/>
    </row>
    <row r="312" spans="1:12" s="1" customFormat="1" hidden="1" x14ac:dyDescent="0.2">
      <c r="A312" s="53"/>
      <c r="B312" s="53"/>
      <c r="C312" s="53"/>
      <c r="D312" s="53"/>
      <c r="E312" s="55"/>
      <c r="F312" s="54"/>
      <c r="G312" s="54"/>
      <c r="H312" s="54"/>
      <c r="I312" s="54"/>
      <c r="J312" s="53"/>
      <c r="K312" s="53"/>
      <c r="L312" s="52"/>
    </row>
    <row r="313" spans="1:12" s="1" customFormat="1" hidden="1" x14ac:dyDescent="0.2">
      <c r="A313" s="53"/>
      <c r="B313" s="53"/>
      <c r="C313" s="53"/>
      <c r="D313" s="53"/>
      <c r="E313" s="55"/>
      <c r="F313" s="54"/>
      <c r="G313" s="54"/>
      <c r="H313" s="54"/>
      <c r="I313" s="54"/>
      <c r="J313" s="53"/>
      <c r="K313" s="53"/>
      <c r="L313" s="52"/>
    </row>
    <row r="314" spans="1:12" s="1" customFormat="1" hidden="1" x14ac:dyDescent="0.2">
      <c r="A314" s="53"/>
      <c r="B314" s="53"/>
      <c r="C314" s="53"/>
      <c r="D314" s="53"/>
      <c r="E314" s="55"/>
      <c r="F314" s="54"/>
      <c r="G314" s="54"/>
      <c r="H314" s="54"/>
      <c r="I314" s="54"/>
      <c r="J314" s="53"/>
      <c r="K314" s="53"/>
      <c r="L314" s="52"/>
    </row>
    <row r="315" spans="1:12" s="1" customFormat="1" hidden="1" x14ac:dyDescent="0.2">
      <c r="A315" s="53"/>
      <c r="B315" s="53"/>
      <c r="C315" s="53"/>
      <c r="D315" s="53"/>
      <c r="E315" s="55"/>
      <c r="F315" s="54"/>
      <c r="G315" s="54"/>
      <c r="H315" s="54"/>
      <c r="I315" s="54"/>
      <c r="J315" s="53"/>
      <c r="K315" s="53"/>
      <c r="L315" s="52"/>
    </row>
    <row r="316" spans="1:12" s="1" customFormat="1" hidden="1" x14ac:dyDescent="0.2">
      <c r="A316" s="53"/>
      <c r="B316" s="53"/>
      <c r="C316" s="53"/>
      <c r="D316" s="53"/>
      <c r="E316" s="55"/>
      <c r="F316" s="54"/>
      <c r="G316" s="54"/>
      <c r="H316" s="54"/>
      <c r="I316" s="54"/>
      <c r="J316" s="53"/>
      <c r="K316" s="53"/>
      <c r="L316" s="52"/>
    </row>
    <row r="317" spans="1:12" s="47" customFormat="1" ht="27" hidden="1" customHeight="1" x14ac:dyDescent="0.25">
      <c r="A317" s="298" t="s">
        <v>27</v>
      </c>
      <c r="B317" s="298"/>
      <c r="C317" s="298"/>
      <c r="D317" s="298"/>
      <c r="E317" s="240">
        <f>SUM(E20+E95+E120+E123+E127+E132+E134)</f>
        <v>10</v>
      </c>
      <c r="F317" s="50"/>
      <c r="G317" s="50">
        <f>SUM(G20+G95+G120+G127+G132+G134)</f>
        <v>242262</v>
      </c>
      <c r="H317" s="50"/>
      <c r="I317" s="50">
        <f>SUM(I20+I95+I120+I127+I132+I134)</f>
        <v>59975.63</v>
      </c>
      <c r="J317" s="49"/>
      <c r="K317" s="49"/>
      <c r="L317" s="48"/>
    </row>
    <row r="318" spans="1:12" s="1" customFormat="1" ht="12.75" hidden="1" x14ac:dyDescent="0.2"/>
    <row r="319" spans="1:12" s="21" customFormat="1" ht="29.25" hidden="1" customHeight="1" x14ac:dyDescent="0.25">
      <c r="A319" s="21" t="s">
        <v>259</v>
      </c>
    </row>
    <row r="320" spans="1:12" s="21" customFormat="1" ht="15.75" hidden="1" customHeight="1" x14ac:dyDescent="0.25">
      <c r="B320" s="45"/>
      <c r="C320" s="45"/>
      <c r="D320" s="45"/>
      <c r="E320" s="45"/>
      <c r="F320" s="45"/>
      <c r="G320" s="45"/>
      <c r="H320" s="45"/>
      <c r="I320" s="45"/>
      <c r="J320" s="45"/>
      <c r="K320" s="45"/>
    </row>
    <row r="321" spans="1:11" s="21" customFormat="1" ht="25.5" hidden="1" customHeight="1" x14ac:dyDescent="0.25">
      <c r="A321" s="21" t="s">
        <v>26</v>
      </c>
      <c r="B321" s="46" t="s">
        <v>260</v>
      </c>
      <c r="C321" s="32"/>
      <c r="D321" s="32"/>
      <c r="E321" s="32"/>
      <c r="F321" s="32"/>
      <c r="G321" s="32"/>
      <c r="H321" s="32"/>
      <c r="I321" s="32"/>
      <c r="J321" s="32"/>
      <c r="K321" s="32"/>
    </row>
    <row r="322" spans="1:11" s="21" customFormat="1" hidden="1" x14ac:dyDescent="0.25">
      <c r="B322" s="289" t="s">
        <v>25</v>
      </c>
      <c r="C322" s="289"/>
      <c r="D322" s="289"/>
      <c r="E322" s="289"/>
      <c r="F322" s="289"/>
      <c r="G322" s="289"/>
      <c r="H322" s="289"/>
      <c r="I322" s="289"/>
      <c r="J322" s="289"/>
      <c r="K322" s="289"/>
    </row>
    <row r="323" spans="1:11" s="21" customFormat="1" hidden="1" x14ac:dyDescent="0.25">
      <c r="A323" s="21" t="s">
        <v>24</v>
      </c>
      <c r="D323" s="35" t="s">
        <v>261</v>
      </c>
    </row>
    <row r="324" spans="1:11" s="21" customFormat="1" hidden="1" x14ac:dyDescent="0.25">
      <c r="C324" s="45"/>
      <c r="D324" s="45"/>
      <c r="E324" s="45"/>
      <c r="F324" s="45"/>
      <c r="G324" s="45"/>
      <c r="H324" s="45"/>
      <c r="I324" s="45"/>
      <c r="J324" s="45"/>
      <c r="K324" s="45"/>
    </row>
    <row r="325" spans="1:11" s="21" customFormat="1" hidden="1" x14ac:dyDescent="0.25">
      <c r="A325" s="21" t="s">
        <v>22</v>
      </c>
      <c r="C325" s="32"/>
      <c r="D325" s="32"/>
      <c r="E325" s="32"/>
      <c r="F325" s="32"/>
      <c r="G325" s="32"/>
      <c r="H325" s="32"/>
      <c r="I325" s="32"/>
      <c r="J325" s="32"/>
      <c r="K325" s="32"/>
    </row>
    <row r="326" spans="1:11" s="21" customFormat="1" hidden="1" x14ac:dyDescent="0.25"/>
    <row r="327" spans="1:11" s="21" customFormat="1" hidden="1" x14ac:dyDescent="0.25">
      <c r="A327" s="21" t="s">
        <v>21</v>
      </c>
      <c r="D327" s="35"/>
    </row>
    <row r="328" spans="1:11" s="21" customFormat="1" hidden="1" x14ac:dyDescent="0.25">
      <c r="B328" s="44"/>
      <c r="C328" s="299" t="s">
        <v>20</v>
      </c>
      <c r="D328" s="300"/>
      <c r="E328" s="300"/>
      <c r="F328" s="300"/>
      <c r="G328" s="300"/>
      <c r="H328" s="300"/>
      <c r="I328" s="300"/>
      <c r="J328" s="300"/>
      <c r="K328" s="300"/>
    </row>
    <row r="329" spans="1:11" s="21" customFormat="1" hidden="1" x14ac:dyDescent="0.25">
      <c r="A329" s="21" t="s">
        <v>19</v>
      </c>
      <c r="B329" s="32"/>
      <c r="C329" s="32"/>
      <c r="D329" s="32"/>
      <c r="E329" s="32"/>
      <c r="F329" s="32"/>
      <c r="G329" s="32"/>
      <c r="H329" s="32"/>
      <c r="I329" s="32"/>
      <c r="J329" s="32"/>
      <c r="K329" s="32"/>
    </row>
    <row r="330" spans="1:11" s="21" customFormat="1" hidden="1" x14ac:dyDescent="0.25"/>
    <row r="331" spans="1:11" s="21" customFormat="1" hidden="1" x14ac:dyDescent="0.25">
      <c r="A331" s="21" t="s">
        <v>18</v>
      </c>
      <c r="B331" s="32"/>
      <c r="C331" s="32"/>
      <c r="D331" s="32"/>
      <c r="E331" s="32"/>
      <c r="F331" s="32"/>
      <c r="G331" s="32"/>
      <c r="H331" s="32"/>
      <c r="I331" s="32"/>
      <c r="J331" s="32"/>
      <c r="K331" s="32"/>
    </row>
    <row r="332" spans="1:11" s="21" customFormat="1" hidden="1" x14ac:dyDescent="0.25"/>
    <row r="333" spans="1:11" s="21" customFormat="1" hidden="1" x14ac:dyDescent="0.25"/>
    <row r="334" spans="1:11" s="21" customFormat="1" x14ac:dyDescent="0.25">
      <c r="A334" s="301"/>
      <c r="B334" s="301"/>
      <c r="C334" s="301"/>
      <c r="D334" s="301"/>
    </row>
    <row r="335" spans="1:11" s="1" customFormat="1" ht="42.6" customHeight="1" x14ac:dyDescent="0.2">
      <c r="A335" s="291"/>
      <c r="B335" s="291"/>
      <c r="C335" s="291"/>
      <c r="D335" s="291"/>
      <c r="E335" s="98"/>
      <c r="F335" s="98"/>
      <c r="G335" s="98"/>
      <c r="H335" s="98"/>
      <c r="I335" s="98"/>
      <c r="J335" s="98"/>
    </row>
    <row r="336" spans="1:11" s="1" customFormat="1" ht="22.15" customHeight="1" x14ac:dyDescent="0.2">
      <c r="A336" s="241" t="s">
        <v>17</v>
      </c>
      <c r="B336" s="287" t="s">
        <v>157</v>
      </c>
      <c r="C336" s="287"/>
      <c r="D336" s="287"/>
      <c r="E336" s="242"/>
      <c r="F336" s="243"/>
      <c r="G336" s="40"/>
      <c r="H336" s="288" t="s">
        <v>163</v>
      </c>
      <c r="I336" s="288"/>
      <c r="J336" s="244"/>
    </row>
    <row r="337" spans="1:10" s="16" customFormat="1" ht="12" customHeight="1" x14ac:dyDescent="0.2">
      <c r="A337" s="245"/>
      <c r="B337" s="285" t="s">
        <v>11</v>
      </c>
      <c r="C337" s="285"/>
      <c r="D337" s="285"/>
      <c r="E337" s="30"/>
      <c r="F337" s="216" t="s">
        <v>10</v>
      </c>
      <c r="G337" s="30"/>
      <c r="H337" s="286" t="s">
        <v>9</v>
      </c>
      <c r="I337" s="286"/>
      <c r="J337" s="216"/>
    </row>
    <row r="338" spans="1:10" s="1" customFormat="1" ht="22.15" customHeight="1" x14ac:dyDescent="0.2">
      <c r="A338" s="241" t="s">
        <v>16</v>
      </c>
      <c r="B338" s="287" t="s">
        <v>158</v>
      </c>
      <c r="C338" s="287"/>
      <c r="D338" s="287"/>
      <c r="E338" s="242"/>
      <c r="F338" s="243"/>
      <c r="G338" s="40"/>
      <c r="H338" s="288" t="s">
        <v>164</v>
      </c>
      <c r="I338" s="288"/>
      <c r="J338" s="244"/>
    </row>
    <row r="339" spans="1:10" s="16" customFormat="1" ht="12" customHeight="1" x14ac:dyDescent="0.2">
      <c r="A339" s="245"/>
      <c r="B339" s="285" t="s">
        <v>11</v>
      </c>
      <c r="C339" s="285"/>
      <c r="D339" s="285"/>
      <c r="E339" s="30"/>
      <c r="F339" s="216" t="s">
        <v>10</v>
      </c>
      <c r="G339" s="30"/>
      <c r="H339" s="286" t="s">
        <v>9</v>
      </c>
      <c r="I339" s="286"/>
      <c r="J339" s="216"/>
    </row>
    <row r="340" spans="1:10" s="1" customFormat="1" ht="22.15" customHeight="1" x14ac:dyDescent="0.2">
      <c r="A340" s="9"/>
      <c r="B340" s="287" t="s">
        <v>159</v>
      </c>
      <c r="C340" s="287"/>
      <c r="D340" s="287"/>
      <c r="E340" s="242"/>
      <c r="F340" s="243"/>
      <c r="G340" s="40"/>
      <c r="H340" s="288" t="s">
        <v>165</v>
      </c>
      <c r="I340" s="288"/>
      <c r="J340" s="244"/>
    </row>
    <row r="341" spans="1:10" s="16" customFormat="1" ht="12" customHeight="1" x14ac:dyDescent="0.2">
      <c r="A341" s="245"/>
      <c r="B341" s="285" t="s">
        <v>11</v>
      </c>
      <c r="C341" s="285"/>
      <c r="D341" s="285"/>
      <c r="E341" s="30"/>
      <c r="F341" s="216" t="s">
        <v>10</v>
      </c>
      <c r="G341" s="30"/>
      <c r="H341" s="286" t="s">
        <v>9</v>
      </c>
      <c r="I341" s="286"/>
      <c r="J341" s="216"/>
    </row>
    <row r="342" spans="1:10" s="1" customFormat="1" ht="22.15" customHeight="1" x14ac:dyDescent="0.2">
      <c r="A342" s="9"/>
      <c r="B342" s="287" t="s">
        <v>160</v>
      </c>
      <c r="C342" s="287"/>
      <c r="D342" s="287"/>
      <c r="E342" s="242"/>
      <c r="F342" s="243"/>
      <c r="G342" s="40"/>
      <c r="H342" s="288" t="s">
        <v>166</v>
      </c>
      <c r="I342" s="288"/>
      <c r="J342" s="246"/>
    </row>
    <row r="343" spans="1:10" s="16" customFormat="1" ht="12" customHeight="1" x14ac:dyDescent="0.2">
      <c r="A343" s="245"/>
      <c r="B343" s="285" t="s">
        <v>11</v>
      </c>
      <c r="C343" s="285"/>
      <c r="D343" s="285"/>
      <c r="E343" s="30"/>
      <c r="F343" s="216" t="s">
        <v>10</v>
      </c>
      <c r="G343" s="30"/>
      <c r="H343" s="286" t="s">
        <v>9</v>
      </c>
      <c r="I343" s="286"/>
      <c r="J343" s="216"/>
    </row>
    <row r="344" spans="1:10" s="1" customFormat="1" ht="30.6" customHeight="1" x14ac:dyDescent="0.2">
      <c r="A344" s="9"/>
      <c r="B344" s="287" t="s">
        <v>161</v>
      </c>
      <c r="C344" s="287"/>
      <c r="D344" s="287"/>
      <c r="E344" s="242"/>
      <c r="F344" s="243"/>
      <c r="G344" s="40"/>
      <c r="H344" s="288" t="s">
        <v>15</v>
      </c>
      <c r="I344" s="288"/>
      <c r="J344" s="246"/>
    </row>
    <row r="345" spans="1:10" s="16" customFormat="1" ht="12" customHeight="1" x14ac:dyDescent="0.2">
      <c r="A345" s="245"/>
      <c r="B345" s="285" t="s">
        <v>11</v>
      </c>
      <c r="C345" s="285"/>
      <c r="D345" s="285"/>
      <c r="E345" s="30"/>
      <c r="F345" s="216" t="s">
        <v>10</v>
      </c>
      <c r="G345" s="30"/>
      <c r="H345" s="286" t="s">
        <v>9</v>
      </c>
      <c r="I345" s="286"/>
      <c r="J345" s="216"/>
    </row>
    <row r="346" spans="1:10" s="1" customFormat="1" ht="22.15" customHeight="1" x14ac:dyDescent="0.2">
      <c r="A346" s="9"/>
      <c r="B346" s="287" t="s">
        <v>162</v>
      </c>
      <c r="C346" s="287"/>
      <c r="D346" s="287"/>
      <c r="E346" s="242"/>
      <c r="F346" s="243"/>
      <c r="G346" s="40"/>
      <c r="H346" s="288" t="s">
        <v>167</v>
      </c>
      <c r="I346" s="288"/>
      <c r="J346" s="246"/>
    </row>
    <row r="347" spans="1:10" s="16" customFormat="1" ht="12" customHeight="1" x14ac:dyDescent="0.2">
      <c r="A347" s="245"/>
      <c r="B347" s="289" t="s">
        <v>11</v>
      </c>
      <c r="C347" s="289"/>
      <c r="D347" s="289"/>
      <c r="E347" s="30"/>
      <c r="F347" s="216" t="s">
        <v>10</v>
      </c>
      <c r="G347" s="30"/>
      <c r="H347" s="290"/>
      <c r="I347" s="290"/>
      <c r="J347" s="216"/>
    </row>
    <row r="356" ht="14.45" customHeight="1" x14ac:dyDescent="0.25"/>
  </sheetData>
  <mergeCells count="67">
    <mergeCell ref="C11:D11"/>
    <mergeCell ref="H11:I11"/>
    <mergeCell ref="J11:K11"/>
    <mergeCell ref="I2:K2"/>
    <mergeCell ref="A3:K3"/>
    <mergeCell ref="A4:K4"/>
    <mergeCell ref="A5:K5"/>
    <mergeCell ref="A6:K6"/>
    <mergeCell ref="C7:G7"/>
    <mergeCell ref="I7:K7"/>
    <mergeCell ref="B8:C8"/>
    <mergeCell ref="I8:K8"/>
    <mergeCell ref="C10:D10"/>
    <mergeCell ref="H10:I10"/>
    <mergeCell ref="J10:K10"/>
    <mergeCell ref="A145:D145"/>
    <mergeCell ref="A12:K12"/>
    <mergeCell ref="A13:A14"/>
    <mergeCell ref="B13:B14"/>
    <mergeCell ref="C13:D14"/>
    <mergeCell ref="E13:E14"/>
    <mergeCell ref="F13:F14"/>
    <mergeCell ref="G13:G14"/>
    <mergeCell ref="H13:I14"/>
    <mergeCell ref="J13:J14"/>
    <mergeCell ref="K13:K14"/>
    <mergeCell ref="C15:D15"/>
    <mergeCell ref="A134:D134"/>
    <mergeCell ref="A135:D135"/>
    <mergeCell ref="A139:D139"/>
    <mergeCell ref="A141:D141"/>
    <mergeCell ref="H338:I338"/>
    <mergeCell ref="A149:D149"/>
    <mergeCell ref="A317:D317"/>
    <mergeCell ref="B322:K322"/>
    <mergeCell ref="C328:K328"/>
    <mergeCell ref="A334:D334"/>
    <mergeCell ref="A335:D335"/>
    <mergeCell ref="B347:D347"/>
    <mergeCell ref="H347:I347"/>
    <mergeCell ref="B342:D342"/>
    <mergeCell ref="H342:I342"/>
    <mergeCell ref="B343:D343"/>
    <mergeCell ref="H343:I343"/>
    <mergeCell ref="B344:D344"/>
    <mergeCell ref="H344:I344"/>
    <mergeCell ref="Q13:Q14"/>
    <mergeCell ref="B345:D345"/>
    <mergeCell ref="H345:I345"/>
    <mergeCell ref="B346:D346"/>
    <mergeCell ref="H346:I346"/>
    <mergeCell ref="B339:D339"/>
    <mergeCell ref="H339:I339"/>
    <mergeCell ref="B340:D340"/>
    <mergeCell ref="H340:I340"/>
    <mergeCell ref="B341:D341"/>
    <mergeCell ref="H341:I341"/>
    <mergeCell ref="B336:D336"/>
    <mergeCell ref="H336:I336"/>
    <mergeCell ref="B337:D337"/>
    <mergeCell ref="H337:I337"/>
    <mergeCell ref="B338:D338"/>
    <mergeCell ref="L13:L14"/>
    <mergeCell ref="M13:M14"/>
    <mergeCell ref="N13:N14"/>
    <mergeCell ref="O13:O14"/>
    <mergeCell ref="P13:P14"/>
  </mergeCells>
  <pageMargins left="0.39370078740157483" right="0.39370078740157483" top="0.74803149606299213" bottom="0.74803149606299213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1048576"/>
    </sheetView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ЗВЕДЕННЯ</vt:lpstr>
      <vt:lpstr>АКТ пр-пер ОЗ (2152)</vt:lpstr>
      <vt:lpstr>АКТ пр-пер ІНМА (2152)</vt:lpstr>
      <vt:lpstr>АКТ пр-пер 1514,1812 (2152)</vt:lpstr>
      <vt:lpstr>ЗВЕДЕННЯ (2)</vt:lpstr>
      <vt:lpstr>Лист2</vt:lpstr>
      <vt:lpstr>Лист1</vt:lpstr>
      <vt:lpstr>'АКТ пр-пер 1514,1812 (2152)'!Область_печати</vt:lpstr>
      <vt:lpstr>'АКТ пр-пер ІНМА (2152)'!Область_печати</vt:lpstr>
      <vt:lpstr>'АКТ пр-пер ОЗ (2152)'!Область_печати</vt:lpstr>
      <vt:lpstr>ЗВЕДЕННЯ!Область_печати</vt:lpstr>
      <vt:lpstr>'ЗВЕДЕННЯ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2021-01-25T14:14:11Z</dcterms:modified>
</cp:coreProperties>
</file>