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0730" windowHeight="11760" tabRatio="788" activeTab="2"/>
  </bookViews>
  <sheets>
    <sheet name="ЗВЕДЕНА РАЗОМ" sheetId="11" r:id="rId1"/>
    <sheet name="ЗВЕДЕННЯ (апарат)" sheetId="12" r:id="rId2"/>
    <sheet name="АКТ№7 пр-пер ОЗ" sheetId="5" r:id="rId3"/>
    <sheet name="АКТ пр-пер ОЗ-ДИМОВА" sheetId="2" state="hidden" r:id="rId4"/>
    <sheet name="АКТ№8 пр-пер ІНМА" sheetId="3" r:id="rId5"/>
    <sheet name="АКТ пр-пер ІНМА (0150)ДИМОВА" sheetId="6" state="hidden" r:id="rId6"/>
    <sheet name="АКТ пр-пер ІНМА (0150)КРИВЕНКО" sheetId="7" state="hidden" r:id="rId7"/>
    <sheet name="АКТ пр-пер 1518 ДИМОВА" sheetId="8" state="hidden" r:id="rId8"/>
    <sheet name="АКТ№9 пр-пер немат.акт." sheetId="10" r:id="rId9"/>
    <sheet name="АКТ№10пр-пер 1514,1518,1812" sheetId="4" r:id="rId10"/>
    <sheet name="АКТ№11 пр-пер ЗБЕРІГ." sheetId="9" r:id="rId11"/>
    <sheet name="Лист1" sheetId="1" state="hidden" r:id="rId12"/>
  </sheets>
  <externalReferences>
    <externalReference r:id="rId13"/>
  </externalReferences>
  <definedNames>
    <definedName name="inma">[1]pr!$E$14:$E$22</definedName>
    <definedName name="ki">[1]pr!$E$28:$E$30</definedName>
    <definedName name="na">[1]pr!$E$23:$E$24</definedName>
    <definedName name="oz">[1]pr!$E$5:$E$13</definedName>
    <definedName name="Zapasi">[1]pr!$E$34:$E$61</definedName>
    <definedName name="_xlnm.Print_Area" localSheetId="7">'АКТ пр-пер 1518 ДИМОВА'!$A$1:$L$251</definedName>
    <definedName name="_xlnm.Print_Area" localSheetId="5">'АКТ пр-пер ІНМА (0150)ДИМОВА'!$A$1:$K$311</definedName>
    <definedName name="_xlnm.Print_Area" localSheetId="6">'АКТ пр-пер ІНМА (0150)КРИВЕНКО'!$A$1:$K$311</definedName>
    <definedName name="_xlnm.Print_Area" localSheetId="3">'АКТ пр-пер ОЗ-ДИМОВА'!$A$1:$K$319</definedName>
    <definedName name="_xlnm.Print_Area" localSheetId="9">'АКТ№10пр-пер 1514,1518,1812'!$A$1:$L$250</definedName>
    <definedName name="_xlnm.Print_Area" localSheetId="10">'АКТ№11 пр-пер ЗБЕРІГ.'!$A$1:$L$247</definedName>
    <definedName name="_xlnm.Print_Area" localSheetId="2">'АКТ№7 пр-пер ОЗ'!$A$1:$K$398</definedName>
    <definedName name="_xlnm.Print_Area" localSheetId="4">'АКТ№8 пр-пер ІНМА'!$A$1:$K$318</definedName>
    <definedName name="_xlnm.Print_Area" localSheetId="8">'АКТ№9 пр-пер немат.акт.'!$A$1:$K$315</definedName>
    <definedName name="_xlnm.Print_Area" localSheetId="0">'ЗВЕДЕНА РАЗОМ'!$A$1:$K$443</definedName>
    <definedName name="_xlnm.Print_Area" localSheetId="1">'ЗВЕДЕННЯ (апарат)'!$A$1:$K$443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6" i="12"/>
  <c r="I436"/>
  <c r="H436"/>
  <c r="G436" s="1"/>
  <c r="K435"/>
  <c r="J435"/>
  <c r="I435"/>
  <c r="H435"/>
  <c r="G435"/>
  <c r="F435"/>
  <c r="K434"/>
  <c r="J434"/>
  <c r="I434"/>
  <c r="H434"/>
  <c r="G434"/>
  <c r="F434"/>
  <c r="K433"/>
  <c r="J433"/>
  <c r="I433"/>
  <c r="H433"/>
  <c r="G433"/>
  <c r="F433"/>
  <c r="I368"/>
  <c r="G368"/>
  <c r="B421" s="1"/>
  <c r="F418" s="1"/>
  <c r="E368"/>
  <c r="H200"/>
  <c r="G198"/>
  <c r="E198"/>
  <c r="G197"/>
  <c r="G200" s="1"/>
  <c r="E197"/>
  <c r="E200" s="1"/>
  <c r="I196"/>
  <c r="H195"/>
  <c r="G195"/>
  <c r="E195"/>
  <c r="H191"/>
  <c r="G191"/>
  <c r="E191"/>
  <c r="D190"/>
  <c r="D189"/>
  <c r="H187"/>
  <c r="G187"/>
  <c r="E187"/>
  <c r="D186"/>
  <c r="D185"/>
  <c r="H183"/>
  <c r="G183"/>
  <c r="G196" s="1"/>
  <c r="E183"/>
  <c r="E196" s="1"/>
  <c r="D182"/>
  <c r="D181"/>
  <c r="I178"/>
  <c r="H178"/>
  <c r="G178"/>
  <c r="E178"/>
  <c r="D177"/>
  <c r="D176"/>
  <c r="I174"/>
  <c r="H174"/>
  <c r="G174"/>
  <c r="E174"/>
  <c r="D173"/>
  <c r="D172"/>
  <c r="I170"/>
  <c r="I179" s="1"/>
  <c r="H170"/>
  <c r="G170"/>
  <c r="G179" s="1"/>
  <c r="E170"/>
  <c r="E179" s="1"/>
  <c r="D169"/>
  <c r="D168"/>
  <c r="I166"/>
  <c r="H166"/>
  <c r="G166"/>
  <c r="E166"/>
  <c r="D165"/>
  <c r="D164"/>
  <c r="I162"/>
  <c r="G162"/>
  <c r="E162"/>
  <c r="I159"/>
  <c r="H159"/>
  <c r="G159"/>
  <c r="E159"/>
  <c r="D157"/>
  <c r="D158" s="1"/>
  <c r="I155"/>
  <c r="H155"/>
  <c r="G155"/>
  <c r="E155"/>
  <c r="D154"/>
  <c r="D153"/>
  <c r="I151"/>
  <c r="H151"/>
  <c r="G151"/>
  <c r="E151"/>
  <c r="D150"/>
  <c r="D149"/>
  <c r="I147"/>
  <c r="H147"/>
  <c r="G147"/>
  <c r="E147"/>
  <c r="I143"/>
  <c r="H143"/>
  <c r="G143"/>
  <c r="E143"/>
  <c r="D141"/>
  <c r="D142" s="1"/>
  <c r="I139"/>
  <c r="H139"/>
  <c r="H162" s="1"/>
  <c r="G139"/>
  <c r="E139"/>
  <c r="I135"/>
  <c r="H135"/>
  <c r="G135"/>
  <c r="E135"/>
  <c r="I134"/>
  <c r="G134"/>
  <c r="E134"/>
  <c r="I20"/>
  <c r="G160" l="1"/>
  <c r="I160"/>
  <c r="E160"/>
  <c r="J421"/>
  <c r="G420"/>
  <c r="G419"/>
  <c r="I418"/>
  <c r="K419" s="1"/>
  <c r="H421"/>
  <c r="I420"/>
  <c r="I419"/>
  <c r="I421" s="1"/>
  <c r="K418"/>
  <c r="K420" s="1"/>
  <c r="G418"/>
  <c r="F436"/>
  <c r="B436" s="1"/>
  <c r="J418"/>
  <c r="F419"/>
  <c r="H419"/>
  <c r="J419"/>
  <c r="F420"/>
  <c r="H420"/>
  <c r="H418" s="1"/>
  <c r="J420"/>
  <c r="G196" i="11"/>
  <c r="E196"/>
  <c r="I196"/>
  <c r="H191"/>
  <c r="G191"/>
  <c r="E191"/>
  <c r="D189"/>
  <c r="D190" s="1"/>
  <c r="H187"/>
  <c r="G187"/>
  <c r="E187"/>
  <c r="D185"/>
  <c r="D186" s="1"/>
  <c r="E183"/>
  <c r="H183"/>
  <c r="G183"/>
  <c r="D181"/>
  <c r="D182" s="1"/>
  <c r="I179"/>
  <c r="G179"/>
  <c r="E179"/>
  <c r="I178"/>
  <c r="H178"/>
  <c r="G178"/>
  <c r="E178"/>
  <c r="D177"/>
  <c r="D176"/>
  <c r="I174"/>
  <c r="H174"/>
  <c r="G174"/>
  <c r="E174"/>
  <c r="D172"/>
  <c r="D173" s="1"/>
  <c r="E195"/>
  <c r="G195"/>
  <c r="H195"/>
  <c r="I170"/>
  <c r="H170"/>
  <c r="G170"/>
  <c r="E170"/>
  <c r="D168"/>
  <c r="D169" s="1"/>
  <c r="I160"/>
  <c r="G160"/>
  <c r="E160"/>
  <c r="D164"/>
  <c r="D165" s="1"/>
  <c r="I166"/>
  <c r="H166"/>
  <c r="G166"/>
  <c r="E166"/>
  <c r="I159"/>
  <c r="H159"/>
  <c r="G159"/>
  <c r="E159"/>
  <c r="D157"/>
  <c r="D158" s="1"/>
  <c r="I155"/>
  <c r="H155"/>
  <c r="G155"/>
  <c r="E155"/>
  <c r="D154"/>
  <c r="D153"/>
  <c r="I151"/>
  <c r="H151"/>
  <c r="G151"/>
  <c r="E151"/>
  <c r="D149"/>
  <c r="D150" s="1"/>
  <c r="I147"/>
  <c r="H147"/>
  <c r="G147"/>
  <c r="E147"/>
  <c r="D142"/>
  <c r="D141"/>
  <c r="I143"/>
  <c r="H143"/>
  <c r="G143"/>
  <c r="E143"/>
  <c r="G421" i="12" l="1"/>
  <c r="F421" s="1"/>
  <c r="G198" i="11"/>
  <c r="E198"/>
  <c r="G197"/>
  <c r="E197"/>
  <c r="E200" s="1"/>
  <c r="H200"/>
  <c r="I162"/>
  <c r="G162"/>
  <c r="E162"/>
  <c r="H139"/>
  <c r="H162" s="1"/>
  <c r="I139"/>
  <c r="G139"/>
  <c r="H135"/>
  <c r="G134"/>
  <c r="I134"/>
  <c r="F433"/>
  <c r="J436" s="1"/>
  <c r="E134"/>
  <c r="I20"/>
  <c r="F305" i="10"/>
  <c r="J308" s="1"/>
  <c r="I55"/>
  <c r="G55"/>
  <c r="E55"/>
  <c r="I53"/>
  <c r="G53"/>
  <c r="E53"/>
  <c r="I49"/>
  <c r="G49"/>
  <c r="E49"/>
  <c r="I47"/>
  <c r="G47"/>
  <c r="G239" s="1"/>
  <c r="B293" s="1"/>
  <c r="F290" s="1"/>
  <c r="E47"/>
  <c r="I30"/>
  <c r="I239" s="1"/>
  <c r="G30"/>
  <c r="E30"/>
  <c r="E239" s="1"/>
  <c r="G200" i="11" l="1"/>
  <c r="E368"/>
  <c r="I135"/>
  <c r="G135"/>
  <c r="E139"/>
  <c r="E135"/>
  <c r="I368"/>
  <c r="G368"/>
  <c r="B421" s="1"/>
  <c r="F418" s="1"/>
  <c r="J421" s="1"/>
  <c r="H433"/>
  <c r="J433"/>
  <c r="F434"/>
  <c r="H434"/>
  <c r="J434"/>
  <c r="F435"/>
  <c r="H435"/>
  <c r="J435"/>
  <c r="I436"/>
  <c r="G433"/>
  <c r="I433"/>
  <c r="K433"/>
  <c r="G434"/>
  <c r="I434"/>
  <c r="K434"/>
  <c r="G435"/>
  <c r="I435"/>
  <c r="K435"/>
  <c r="H436"/>
  <c r="J293" i="10"/>
  <c r="H293"/>
  <c r="I292"/>
  <c r="G292"/>
  <c r="I291"/>
  <c r="I293" s="1"/>
  <c r="G291"/>
  <c r="K290"/>
  <c r="K292" s="1"/>
  <c r="I290"/>
  <c r="K291" s="1"/>
  <c r="G290"/>
  <c r="J292"/>
  <c r="H292"/>
  <c r="F292"/>
  <c r="H291"/>
  <c r="F291"/>
  <c r="H290"/>
  <c r="H305"/>
  <c r="J305"/>
  <c r="F306"/>
  <c r="H306"/>
  <c r="J306"/>
  <c r="F307"/>
  <c r="H307"/>
  <c r="J307"/>
  <c r="I308"/>
  <c r="G305"/>
  <c r="I305"/>
  <c r="K305"/>
  <c r="G306"/>
  <c r="I306"/>
  <c r="K306"/>
  <c r="G307"/>
  <c r="I307"/>
  <c r="K307"/>
  <c r="H308"/>
  <c r="G308" s="1"/>
  <c r="F308" s="1"/>
  <c r="B308" s="1"/>
  <c r="G436" i="11" l="1"/>
  <c r="F436" s="1"/>
  <c r="B436" s="1"/>
  <c r="I418"/>
  <c r="K419" s="1"/>
  <c r="H420"/>
  <c r="H418" s="1"/>
  <c r="I419"/>
  <c r="I421" s="1"/>
  <c r="I420"/>
  <c r="J420"/>
  <c r="K418"/>
  <c r="K420" s="1"/>
  <c r="G420"/>
  <c r="H419" s="1"/>
  <c r="J419"/>
  <c r="J418" s="1"/>
  <c r="J291" i="10"/>
  <c r="J290" l="1"/>
  <c r="G293" s="1"/>
  <c r="F293" l="1"/>
  <c r="H28" i="4" l="1"/>
  <c r="I100" i="3"/>
  <c r="G100"/>
  <c r="E100"/>
  <c r="I88"/>
  <c r="I87"/>
  <c r="I86"/>
  <c r="I85"/>
  <c r="I84"/>
  <c r="I26" i="5" l="1"/>
  <c r="G26"/>
  <c r="E26"/>
  <c r="F196" i="9" l="1"/>
  <c r="H196"/>
  <c r="H27"/>
  <c r="H24"/>
  <c r="F24"/>
  <c r="J196"/>
  <c r="H84"/>
  <c r="F84"/>
  <c r="F27"/>
  <c r="H201" i="8"/>
  <c r="F201"/>
  <c r="J201" l="1"/>
  <c r="H89"/>
  <c r="F89"/>
  <c r="F32"/>
  <c r="H27"/>
  <c r="F27"/>
  <c r="J304" i="7"/>
  <c r="H304"/>
  <c r="K303"/>
  <c r="I303"/>
  <c r="G303"/>
  <c r="K302"/>
  <c r="I302"/>
  <c r="G302"/>
  <c r="K301"/>
  <c r="I301"/>
  <c r="G301"/>
  <c r="F301"/>
  <c r="I304" s="1"/>
  <c r="I93"/>
  <c r="G93"/>
  <c r="F93"/>
  <c r="E93"/>
  <c r="G91"/>
  <c r="F91"/>
  <c r="F237" s="1"/>
  <c r="E91"/>
  <c r="I89"/>
  <c r="I88"/>
  <c r="I87"/>
  <c r="I86"/>
  <c r="I85"/>
  <c r="I24"/>
  <c r="G24"/>
  <c r="F24"/>
  <c r="E24"/>
  <c r="J304" i="6"/>
  <c r="H304"/>
  <c r="K303"/>
  <c r="I303"/>
  <c r="G303"/>
  <c r="K302"/>
  <c r="I302"/>
  <c r="G302"/>
  <c r="K301"/>
  <c r="I301"/>
  <c r="G301"/>
  <c r="F301"/>
  <c r="I304" s="1"/>
  <c r="I93"/>
  <c r="G93"/>
  <c r="F93"/>
  <c r="E93"/>
  <c r="G91"/>
  <c r="F91"/>
  <c r="E91"/>
  <c r="I89"/>
  <c r="I88"/>
  <c r="I87"/>
  <c r="I86"/>
  <c r="I85"/>
  <c r="I24"/>
  <c r="G24"/>
  <c r="F24"/>
  <c r="E24"/>
  <c r="H32" i="8" l="1"/>
  <c r="E237" i="7"/>
  <c r="G237"/>
  <c r="B289" s="1"/>
  <c r="F286" s="1"/>
  <c r="I91"/>
  <c r="I237" s="1"/>
  <c r="I91" i="6"/>
  <c r="J288" i="7"/>
  <c r="H288"/>
  <c r="F288"/>
  <c r="H287"/>
  <c r="F287"/>
  <c r="H286"/>
  <c r="J289"/>
  <c r="K286" s="1"/>
  <c r="K288" s="1"/>
  <c r="H289"/>
  <c r="I288"/>
  <c r="G288"/>
  <c r="I287"/>
  <c r="I289" s="1"/>
  <c r="G287"/>
  <c r="I286"/>
  <c r="K287" s="1"/>
  <c r="G286"/>
  <c r="H301"/>
  <c r="J301"/>
  <c r="F302"/>
  <c r="H302"/>
  <c r="J302"/>
  <c r="F303"/>
  <c r="H303"/>
  <c r="J303"/>
  <c r="G304"/>
  <c r="I237" i="6"/>
  <c r="E237"/>
  <c r="G237"/>
  <c r="B289" s="1"/>
  <c r="F286" s="1"/>
  <c r="H288" s="1"/>
  <c r="F237"/>
  <c r="H301"/>
  <c r="J301"/>
  <c r="F302"/>
  <c r="H302"/>
  <c r="J302"/>
  <c r="F303"/>
  <c r="H303"/>
  <c r="J303"/>
  <c r="G304"/>
  <c r="I245" i="2"/>
  <c r="G245"/>
  <c r="G50"/>
  <c r="I133" i="5"/>
  <c r="G133"/>
  <c r="F388"/>
  <c r="I391" s="1"/>
  <c r="I140"/>
  <c r="G140"/>
  <c r="E140"/>
  <c r="I138"/>
  <c r="G138"/>
  <c r="E138"/>
  <c r="E133"/>
  <c r="I129"/>
  <c r="G129"/>
  <c r="E129"/>
  <c r="I126"/>
  <c r="G126"/>
  <c r="E126"/>
  <c r="I101"/>
  <c r="G101"/>
  <c r="E101"/>
  <c r="G324" l="1"/>
  <c r="E324"/>
  <c r="I324"/>
  <c r="I388"/>
  <c r="G389"/>
  <c r="K389"/>
  <c r="I390"/>
  <c r="H391"/>
  <c r="B376"/>
  <c r="F373" s="1"/>
  <c r="J375" s="1"/>
  <c r="G388"/>
  <c r="K388"/>
  <c r="I389"/>
  <c r="G390"/>
  <c r="K390"/>
  <c r="J391"/>
  <c r="J288" i="6"/>
  <c r="J287" i="7"/>
  <c r="J286" s="1"/>
  <c r="G289" s="1"/>
  <c r="F304"/>
  <c r="B304" s="1"/>
  <c r="I288" i="6"/>
  <c r="I286"/>
  <c r="K287" s="1"/>
  <c r="F287"/>
  <c r="I287"/>
  <c r="I289" s="1"/>
  <c r="J289"/>
  <c r="K286" s="1"/>
  <c r="K288" s="1"/>
  <c r="F288"/>
  <c r="G286"/>
  <c r="G287"/>
  <c r="G288"/>
  <c r="H289"/>
  <c r="H286"/>
  <c r="H287"/>
  <c r="J287"/>
  <c r="F304"/>
  <c r="B304" s="1"/>
  <c r="H375" i="5"/>
  <c r="H373" s="1"/>
  <c r="H388"/>
  <c r="J388"/>
  <c r="F389"/>
  <c r="H389"/>
  <c r="G391" s="1"/>
  <c r="J389"/>
  <c r="F390"/>
  <c r="H390"/>
  <c r="J390"/>
  <c r="H87" i="4"/>
  <c r="F87"/>
  <c r="F28"/>
  <c r="E54" i="2"/>
  <c r="E50"/>
  <c r="I50"/>
  <c r="G375" i="5" l="1"/>
  <c r="H374" s="1"/>
  <c r="J376"/>
  <c r="K373" s="1"/>
  <c r="K375" s="1"/>
  <c r="J374" s="1"/>
  <c r="J373" s="1"/>
  <c r="I373"/>
  <c r="K374" s="1"/>
  <c r="I374"/>
  <c r="I376" s="1"/>
  <c r="I375"/>
  <c r="F289" i="7"/>
  <c r="J286" i="6"/>
  <c r="G289" s="1"/>
  <c r="F391" i="5"/>
  <c r="B391" s="1"/>
  <c r="J199" i="4"/>
  <c r="H24"/>
  <c r="F24"/>
  <c r="F199" s="1"/>
  <c r="F308" i="3"/>
  <c r="I311" s="1"/>
  <c r="G95"/>
  <c r="E95"/>
  <c r="I24"/>
  <c r="G24"/>
  <c r="F24"/>
  <c r="E24"/>
  <c r="F309" i="2"/>
  <c r="J312" s="1"/>
  <c r="I61"/>
  <c r="G61"/>
  <c r="E61"/>
  <c r="I59"/>
  <c r="G59"/>
  <c r="E59"/>
  <c r="I54"/>
  <c r="G54"/>
  <c r="I47"/>
  <c r="G47"/>
  <c r="E47"/>
  <c r="I30"/>
  <c r="G30"/>
  <c r="E30"/>
  <c r="F289" i="6" l="1"/>
  <c r="K308" i="3"/>
  <c r="G310"/>
  <c r="J311"/>
  <c r="G308"/>
  <c r="I309"/>
  <c r="K310"/>
  <c r="I308"/>
  <c r="G309"/>
  <c r="K309"/>
  <c r="I310"/>
  <c r="H311"/>
  <c r="E245" i="2"/>
  <c r="H199" i="4"/>
  <c r="E244" i="3"/>
  <c r="G244"/>
  <c r="B296" s="1"/>
  <c r="F293" s="1"/>
  <c r="H295" s="1"/>
  <c r="I95"/>
  <c r="B297" i="2"/>
  <c r="F294" s="1"/>
  <c r="J297" s="1"/>
  <c r="I244" i="3"/>
  <c r="H308"/>
  <c r="J308"/>
  <c r="F309"/>
  <c r="H309"/>
  <c r="G311" s="1"/>
  <c r="J309"/>
  <c r="F310"/>
  <c r="H310"/>
  <c r="J310"/>
  <c r="H309" i="2"/>
  <c r="J309"/>
  <c r="F310"/>
  <c r="H310"/>
  <c r="J310"/>
  <c r="F311"/>
  <c r="H311"/>
  <c r="J311"/>
  <c r="I312"/>
  <c r="G309"/>
  <c r="I309"/>
  <c r="K309"/>
  <c r="G310"/>
  <c r="I310"/>
  <c r="K310"/>
  <c r="G311"/>
  <c r="I311"/>
  <c r="K311"/>
  <c r="H312"/>
  <c r="G312" l="1"/>
  <c r="J295" i="3"/>
  <c r="I295"/>
  <c r="I293"/>
  <c r="K294" s="1"/>
  <c r="F294"/>
  <c r="I294"/>
  <c r="I296" s="1"/>
  <c r="J296"/>
  <c r="K293" s="1"/>
  <c r="K295" s="1"/>
  <c r="F295"/>
  <c r="G293"/>
  <c r="G294"/>
  <c r="G295"/>
  <c r="H296"/>
  <c r="H293"/>
  <c r="H294"/>
  <c r="I294" i="2"/>
  <c r="K295" s="1"/>
  <c r="J296"/>
  <c r="G296"/>
  <c r="G295"/>
  <c r="G294" s="1"/>
  <c r="F296" s="1"/>
  <c r="H295"/>
  <c r="H296"/>
  <c r="H294" s="1"/>
  <c r="K294"/>
  <c r="K296" s="1"/>
  <c r="J295" s="1"/>
  <c r="J294" s="1"/>
  <c r="I295"/>
  <c r="I297" s="1"/>
  <c r="I296"/>
  <c r="F311" i="3"/>
  <c r="B311" s="1"/>
  <c r="F312" i="2"/>
  <c r="B312" s="1"/>
  <c r="J294" i="3" l="1"/>
  <c r="J293" s="1"/>
  <c r="G296" s="1"/>
  <c r="F296" s="1"/>
  <c r="F295" i="2"/>
  <c r="H297" s="1"/>
  <c r="G297" s="1"/>
  <c r="F297" l="1"/>
  <c r="F419" i="11"/>
  <c r="H421"/>
  <c r="G421" s="1"/>
  <c r="F421" l="1"/>
  <c r="G419"/>
  <c r="G418" s="1"/>
  <c r="F420" s="1"/>
  <c r="F374" i="5"/>
  <c r="G376"/>
  <c r="F376"/>
  <c r="F375"/>
  <c r="H376"/>
  <c r="G374"/>
  <c r="G373"/>
</calcChain>
</file>

<file path=xl/sharedStrings.xml><?xml version="1.0" encoding="utf-8"?>
<sst xmlns="http://schemas.openxmlformats.org/spreadsheetml/2006/main" count="3382" uniqueCount="391">
  <si>
    <t>ЗАТВЕРДЖЕНО</t>
  </si>
  <si>
    <t>Наказ Міністерства фінансів України</t>
  </si>
  <si>
    <t>13.09.2016.  №818</t>
  </si>
  <si>
    <t>Волинська сільська рада Каховського району Херсонської області</t>
  </si>
  <si>
    <t>(найменування юридичної особи)</t>
  </si>
  <si>
    <t>Ідентифікаційний код ЄДРПОУ</t>
  </si>
  <si>
    <t>ЗАТВЕРДЖУЮ</t>
  </si>
  <si>
    <t>Сільський голова</t>
  </si>
  <si>
    <t>(посада, ініціали та прізвище)</t>
  </si>
  <si>
    <t>Сергій Ожго</t>
  </si>
  <si>
    <t>(підпис)</t>
  </si>
  <si>
    <t>АКТ приймання-передачі основних засобів</t>
  </si>
  <si>
    <t>(місце складання)</t>
  </si>
  <si>
    <t>Номер документа</t>
  </si>
  <si>
    <t>Дата складання</t>
  </si>
  <si>
    <t>Інвентарний (номенклатурний) номер</t>
  </si>
  <si>
    <t>Кількість</t>
  </si>
  <si>
    <t>Первісна (переоцінена) вартість</t>
  </si>
  <si>
    <t>Сума, грн.</t>
  </si>
  <si>
    <t>Знос</t>
  </si>
  <si>
    <t>Рік випуску (побудови)</t>
  </si>
  <si>
    <t>за одиницю</t>
  </si>
  <si>
    <t>всього</t>
  </si>
  <si>
    <t>Волинська сільська рада</t>
  </si>
  <si>
    <t>Тавричанська сільська рада</t>
  </si>
  <si>
    <t>Разом по рах.1013</t>
  </si>
  <si>
    <t>Разом по рах.1014</t>
  </si>
  <si>
    <t>Разом по рах.1015</t>
  </si>
  <si>
    <t>Шафа книжна</t>
  </si>
  <si>
    <t>Разом по рах.1016</t>
  </si>
  <si>
    <t>Разом по рах.1019</t>
  </si>
  <si>
    <t xml:space="preserve">ВСЬОГО </t>
  </si>
  <si>
    <t>проведено огляд</t>
  </si>
  <si>
    <t>(назва  об'єкта (ів))</t>
  </si>
  <si>
    <r>
      <t xml:space="preserve">Місцезнаходження об'єкта </t>
    </r>
    <r>
      <rPr>
        <u/>
        <sz val="11"/>
        <rFont val="Times New Roman"/>
        <family val="1"/>
        <charset val="204"/>
      </rPr>
      <t>(ів)</t>
    </r>
    <r>
      <rPr>
        <sz val="11"/>
        <rFont val="Times New Roman"/>
        <family val="1"/>
        <charset val="204"/>
      </rPr>
      <t xml:space="preserve"> у момент </t>
    </r>
    <r>
      <rPr>
        <u/>
        <sz val="11"/>
        <rFont val="Times New Roman"/>
        <family val="1"/>
        <charset val="204"/>
      </rPr>
      <t>передачі (прийняття</t>
    </r>
    <r>
      <rPr>
        <sz val="11"/>
        <rFont val="Times New Roman"/>
        <family val="1"/>
        <charset val="204"/>
      </rPr>
      <t>)</t>
    </r>
  </si>
  <si>
    <r>
      <t xml:space="preserve">Коротка характеристика  об'єкта </t>
    </r>
    <r>
      <rPr>
        <u/>
        <sz val="11"/>
        <rFont val="Times New Roman"/>
        <family val="1"/>
        <charset val="204"/>
      </rPr>
      <t>(ів)</t>
    </r>
  </si>
  <si>
    <t>Об'єкти технічним умовам відповідають/ не відповідають</t>
  </si>
  <si>
    <t>(вказати, що саме не відповідає)</t>
  </si>
  <si>
    <t>Висновок комсії</t>
  </si>
  <si>
    <t>Перелік документації, що додається</t>
  </si>
  <si>
    <t>Голова комісії:</t>
  </si>
  <si>
    <t>Димова Л.І.</t>
  </si>
  <si>
    <t>(посада)</t>
  </si>
  <si>
    <t>(ініціали та прізвище)</t>
  </si>
  <si>
    <t>Члени комісії:</t>
  </si>
  <si>
    <t>Сосна С.А.</t>
  </si>
  <si>
    <t>Об'єкти основних засобів:</t>
  </si>
  <si>
    <t xml:space="preserve">здав     </t>
  </si>
  <si>
    <t>прийняв</t>
  </si>
  <si>
    <t>Відмітка бухгалтерської служби про відображення у регістрах бухгалтерського обліку:</t>
  </si>
  <si>
    <t>Назва облікового регістру</t>
  </si>
  <si>
    <t>За дебетом рахунку (субрахунку, коду аналітичного обліку)</t>
  </si>
  <si>
    <t>За кредитом рахунку (субрахунку, коду аналітичного обліку)</t>
  </si>
  <si>
    <t>Сума</t>
  </si>
  <si>
    <t>Не трогать!</t>
  </si>
  <si>
    <t xml:space="preserve">Формула для написания числа прописью </t>
  </si>
  <si>
    <t>в С3 пишем число</t>
  </si>
  <si>
    <t>В5 = G5 (число прописью)</t>
  </si>
  <si>
    <t xml:space="preserve">Члени комісії:   Сосна С.А.- </t>
  </si>
  <si>
    <t xml:space="preserve">                           Табор Н.П.-.</t>
  </si>
  <si>
    <t>«_____» __________________ 2020р.</t>
  </si>
  <si>
    <t>АКТ приймання-передачі інших необоротних матеріальних активів</t>
  </si>
  <si>
    <t>Номер паспорта</t>
  </si>
  <si>
    <t>Вогнегасник ОП-5</t>
  </si>
  <si>
    <t>крісла секційні "Пілот-Універсал"</t>
  </si>
  <si>
    <t>Стіл для засідань</t>
  </si>
  <si>
    <t>штамп</t>
  </si>
  <si>
    <t>вивіска</t>
  </si>
  <si>
    <t>Разом по рах.1113</t>
  </si>
  <si>
    <t>Разом по рах.1118</t>
  </si>
  <si>
    <t>Об'єкти ІНМА:</t>
  </si>
  <si>
    <t>найменування</t>
  </si>
  <si>
    <t>Од. виміру</t>
  </si>
  <si>
    <t xml:space="preserve">Ціна, грн. </t>
  </si>
  <si>
    <t>Разом по рах.1514</t>
  </si>
  <si>
    <t>інформаційний стенд</t>
  </si>
  <si>
    <t>м/з ГАЛА бальзам 1л</t>
  </si>
  <si>
    <t>білизна 1л</t>
  </si>
  <si>
    <t>віник СОРГО молдавський</t>
  </si>
  <si>
    <t>швабра дерев'яна</t>
  </si>
  <si>
    <t>запаска д/швабри УМНЯШКА</t>
  </si>
  <si>
    <t>таз 15л круглий АЛЕАНА</t>
  </si>
  <si>
    <t>лічильник електр.</t>
  </si>
  <si>
    <t>Флешка</t>
  </si>
  <si>
    <t xml:space="preserve">Разом по рах.1812 </t>
  </si>
  <si>
    <r>
      <t xml:space="preserve">Місцезнаходження об'єкта </t>
    </r>
    <r>
      <rPr>
        <u/>
        <sz val="11"/>
        <rFont val="Times New Roman"/>
        <family val="1"/>
        <charset val="204"/>
      </rPr>
      <t>(ів)</t>
    </r>
    <r>
      <rPr>
        <sz val="11"/>
        <rFont val="Times New Roman"/>
        <family val="1"/>
        <charset val="204"/>
      </rPr>
      <t xml:space="preserve"> у момент передачі(прийняття)</t>
    </r>
  </si>
  <si>
    <r>
      <t>Коротка характеристика  об'єкта</t>
    </r>
    <r>
      <rPr>
        <u/>
        <sz val="10"/>
        <rFont val="Times New Roman"/>
        <family val="1"/>
        <charset val="204"/>
      </rPr>
      <t>(ів)</t>
    </r>
  </si>
  <si>
    <t>Висновок комісії</t>
  </si>
  <si>
    <t>Вище перелічені матеріальні цінності:</t>
  </si>
  <si>
    <t xml:space="preserve">Формула для написання числа прописью </t>
  </si>
  <si>
    <t>0110150</t>
  </si>
  <si>
    <t>сщ.Волинське, КПК-0110150</t>
  </si>
  <si>
    <t>сщ.Волинське,КПК-0110150</t>
  </si>
  <si>
    <t>Адмінбудівля с/ради</t>
  </si>
  <si>
    <t>Господарська будівля</t>
  </si>
  <si>
    <t>Трильяж</t>
  </si>
  <si>
    <t>Комп'ютер в комплекті</t>
  </si>
  <si>
    <t>ПКомп. с ТFТ-монитором</t>
  </si>
  <si>
    <t>PANASONIC KX-FT984 UA-B</t>
  </si>
  <si>
    <t>Ноутбук АSUS Х552 чорний</t>
  </si>
  <si>
    <t>Ноутбук АSUS Х553 білий</t>
  </si>
  <si>
    <t>Ноутбук АCER</t>
  </si>
  <si>
    <t>Ноутбук Asus X540LJ (компл)</t>
  </si>
  <si>
    <t>МФУ Canon MF217W</t>
  </si>
  <si>
    <t>Системний блок</t>
  </si>
  <si>
    <t>Разом по рах.1011</t>
  </si>
  <si>
    <t>Земельна ділянка площею 8,2978га, кадастровий номер 6523580700:06:018:0012</t>
  </si>
  <si>
    <t>Земельна ділянка площею 2,8486га, кадастровий номер 6523580700:06:072:0026</t>
  </si>
  <si>
    <t>Авто.ЗАЗ «Люкс»</t>
  </si>
  <si>
    <t>Полка книжна</t>
  </si>
  <si>
    <t>Килим</t>
  </si>
  <si>
    <t>Книга безсмертя</t>
  </si>
  <si>
    <t>Разом по рах.1111</t>
  </si>
  <si>
    <t>Вогнегасник</t>
  </si>
  <si>
    <t>Тюль</t>
  </si>
  <si>
    <t>Грати на вікна</t>
  </si>
  <si>
    <t>Грати на двері</t>
  </si>
  <si>
    <t>Принтер «Canon»МР-280(сканер,ксерокс)</t>
  </si>
  <si>
    <t>Стул</t>
  </si>
  <si>
    <t>Щиток НБТ 3мм</t>
  </si>
  <si>
    <t>Штамп на п/м ручці</t>
  </si>
  <si>
    <t>Бензокоса CR-53</t>
  </si>
  <si>
    <t>Жалюзі вертикальні (каб.бух)</t>
  </si>
  <si>
    <t>Жалюзі вертикальні(каб.под.)</t>
  </si>
  <si>
    <t>Жалюзі вертикальні(каб.гол.)</t>
  </si>
  <si>
    <t>Жалюзі вертикальні</t>
  </si>
  <si>
    <t>Шафа платяна</t>
  </si>
  <si>
    <t>Шафа для док.L 600мм</t>
  </si>
  <si>
    <t>пенал L 350мм</t>
  </si>
  <si>
    <t>стелаж кутовий</t>
  </si>
  <si>
    <t>стіл однотумбовий</t>
  </si>
  <si>
    <t>стіл приставний</t>
  </si>
  <si>
    <t>тумба для оргтехніки</t>
  </si>
  <si>
    <t>Шафа для док.</t>
  </si>
  <si>
    <t>Шафа для док.с замком</t>
  </si>
  <si>
    <t>тумба L 450мм</t>
  </si>
  <si>
    <t>стіл комп`ютерн.кутовий</t>
  </si>
  <si>
    <t>підставка для сист.блоку</t>
  </si>
  <si>
    <t>стіл для засідань</t>
  </si>
  <si>
    <t>стіл комп`ютерний</t>
  </si>
  <si>
    <t>стіл письмовий</t>
  </si>
  <si>
    <t>тумба мобільна</t>
  </si>
  <si>
    <t>шафа д/одягу кутова</t>
  </si>
  <si>
    <t>шафа д/паперів</t>
  </si>
  <si>
    <t>11136078/1-8</t>
  </si>
  <si>
    <t>стілець офісний</t>
  </si>
  <si>
    <t>11136107/1-20</t>
  </si>
  <si>
    <t>2007</t>
  </si>
  <si>
    <t>2008</t>
  </si>
  <si>
    <t>2009</t>
  </si>
  <si>
    <t>2010</t>
  </si>
  <si>
    <t>2011</t>
  </si>
  <si>
    <t>2012</t>
  </si>
  <si>
    <t>2015</t>
  </si>
  <si>
    <t>2016</t>
  </si>
  <si>
    <t>2018</t>
  </si>
  <si>
    <t>2019</t>
  </si>
  <si>
    <t>Принтер «Canon»G2400</t>
  </si>
  <si>
    <t>МФУ EPSON L222</t>
  </si>
  <si>
    <t>монітор LG22MP58D-P</t>
  </si>
  <si>
    <t>МФУ EPSON L3100</t>
  </si>
  <si>
    <t>Огорожа с/ради</t>
  </si>
  <si>
    <t>2017</t>
  </si>
  <si>
    <t>Вугілля  АМ 13-25</t>
  </si>
  <si>
    <t>Вугілля АС 6-13</t>
  </si>
  <si>
    <t>т.</t>
  </si>
  <si>
    <t>Разом по рах.1518</t>
  </si>
  <si>
    <t>шифер</t>
  </si>
  <si>
    <t>шифер(вторинна сировина)</t>
  </si>
  <si>
    <t>лес</t>
  </si>
  <si>
    <t>енергетич.паспорт</t>
  </si>
  <si>
    <t>шт</t>
  </si>
  <si>
    <t>калькулятор</t>
  </si>
  <si>
    <t>лоток для папіра</t>
  </si>
  <si>
    <t>панель под 1фаз.ен</t>
  </si>
  <si>
    <t>щит на 2 модуля</t>
  </si>
  <si>
    <t>автовимикач</t>
  </si>
  <si>
    <t>дирокол</t>
  </si>
  <si>
    <t>ключ електр.Алмаз-1К</t>
  </si>
  <si>
    <t>табл.вулич.знак</t>
  </si>
  <si>
    <t>чистка д/ніг</t>
  </si>
  <si>
    <t>урна д/мусору</t>
  </si>
  <si>
    <t>засіб КЗІ"Secure Token-337K"</t>
  </si>
  <si>
    <t>полотер УМНЯШКА</t>
  </si>
  <si>
    <t>совок метал.дер.ручка</t>
  </si>
  <si>
    <t>клавіатура SVEN KB-C7100EL</t>
  </si>
  <si>
    <t>мишка OMEGA OM-05B</t>
  </si>
  <si>
    <t>картридж</t>
  </si>
  <si>
    <t>сімволіка України</t>
  </si>
  <si>
    <t>совок д/сміття 10246</t>
  </si>
  <si>
    <t>Відро 12л харчове кольрове</t>
  </si>
  <si>
    <t>засіб д/скла GALAX тригер 0,5л</t>
  </si>
  <si>
    <t>засіб д/скла GALAX зап. 0,5л</t>
  </si>
  <si>
    <t>прапор Україїни</t>
  </si>
  <si>
    <t>інформ.стенд "композиція"</t>
  </si>
  <si>
    <t>лічильник ЗФ NIK</t>
  </si>
  <si>
    <t>печатка</t>
  </si>
  <si>
    <t>стенд</t>
  </si>
  <si>
    <t>банер "Вітаємо"</t>
  </si>
  <si>
    <t>Лопата совок-угольний</t>
  </si>
  <si>
    <t>Тумба до столу</t>
  </si>
  <si>
    <t>Люстра в каб.засід.</t>
  </si>
  <si>
    <t>Шафа-сейф</t>
  </si>
  <si>
    <t>Ножиці</t>
  </si>
  <si>
    <t>Кошик для сміття</t>
  </si>
  <si>
    <t>Замок навісний</t>
  </si>
  <si>
    <t>Трибуна</t>
  </si>
  <si>
    <t>Урна велика</t>
  </si>
  <si>
    <t>Урна маленька</t>
  </si>
  <si>
    <t>Штамп</t>
  </si>
  <si>
    <t>Стул комплект</t>
  </si>
  <si>
    <t>Печать-штамп</t>
  </si>
  <si>
    <t xml:space="preserve">   вугілля та МШП</t>
  </si>
  <si>
    <t>Найменування юридичної (фізичної) особи, що передає основні засоби</t>
  </si>
  <si>
    <t>Найменування юридичної (фізичної) особи, що приймає основні засоби</t>
  </si>
  <si>
    <t>Найменування юридичної (фізичної) особи, що передає матер.цінності</t>
  </si>
  <si>
    <t>Найменування юридичної (фізичної) особи, що приймає матер.цінності</t>
  </si>
  <si>
    <t>___.12.2020р.</t>
  </si>
  <si>
    <t>«_____» грудня 2020р.</t>
  </si>
  <si>
    <t>примітки</t>
  </si>
  <si>
    <t>Сільський голова Тавричанської сільської ради</t>
  </si>
  <si>
    <t>Ожго С.Ф.</t>
  </si>
  <si>
    <t>Головний бухгалтер Тавричанської сільської ради</t>
  </si>
  <si>
    <t>Русалімова Н.С.</t>
  </si>
  <si>
    <t>Начальник відділу комунальної власності</t>
  </si>
  <si>
    <t>Кравченко О.М.</t>
  </si>
  <si>
    <t>Головний бухгалтер Волинської сільської ради</t>
  </si>
  <si>
    <t>Жизнєва Н.М.</t>
  </si>
  <si>
    <t>Ст.інспектор по податкам Волинської сільської ради</t>
  </si>
  <si>
    <t>Інспектор Волинської сільської ради</t>
  </si>
  <si>
    <t>Кривенко Ю.Л.</t>
  </si>
  <si>
    <r>
      <t xml:space="preserve">Особа, яка відобразила господарську операцію в бухгалтерському обліку           _____________        _______________________________
                                                                                                                                              </t>
    </r>
    <r>
      <rPr>
        <sz val="8"/>
        <rFont val="Times New Roman"/>
        <family val="1"/>
        <charset val="204"/>
      </rPr>
      <t>(підпис)                                         (посада, ініціали та прізвище)</t>
    </r>
    <r>
      <rPr>
        <sz val="11"/>
        <rFont val="Times New Roman"/>
        <family val="1"/>
        <charset val="204"/>
      </rPr>
      <t xml:space="preserve">
</t>
    </r>
  </si>
  <si>
    <r>
      <t xml:space="preserve">Головний бухгалтер    _____________            _____________________
                                                 </t>
    </r>
    <r>
      <rPr>
        <sz val="8"/>
        <rFont val="Times New Roman"/>
        <family val="1"/>
        <charset val="204"/>
      </rPr>
      <t xml:space="preserve"> (підпис)                            (ініціали та прізвище)</t>
    </r>
  </si>
  <si>
    <t xml:space="preserve">Особа, яка відобразила господарську операцію в бухгалтерському обліку     _____________      _______________________  </t>
  </si>
  <si>
    <t xml:space="preserve"> (ініціали та прізвище)</t>
  </si>
  <si>
    <r>
      <t xml:space="preserve">Головний бухгалтер    _____________            _____________________
                                                 </t>
    </r>
    <r>
      <rPr>
        <sz val="8"/>
        <rFont val="Times New Roman"/>
        <family val="1"/>
        <charset val="204"/>
      </rPr>
      <t xml:space="preserve"> (підпис)                                             (ініціали та прізвище)</t>
    </r>
  </si>
  <si>
    <r>
      <t>На підставі (наказу),</t>
    </r>
    <r>
      <rPr>
        <i/>
        <sz val="11"/>
        <rFont val="Times New Roman"/>
        <family val="1"/>
        <charset val="204"/>
      </rPr>
      <t xml:space="preserve"> Рішеня сесії Тавричанської сільської ради №13 від 30.11.2020р.</t>
    </r>
  </si>
  <si>
    <t>об'єктів основних засобів, які пропонуються до прийняття-передачі до Тавричанської сільської ради</t>
  </si>
  <si>
    <t>об'єктів ІНМА, які пропонуються до прийняття-передачі до Тавричанської сільської ради</t>
  </si>
  <si>
    <t>матеріальних цінностей, які пропонуються до прийняття-передачі до Тавричанської сільської ради</t>
  </si>
  <si>
    <t>ст.інспектор з зем.відносин</t>
  </si>
  <si>
    <t>Трельяж</t>
  </si>
  <si>
    <t>2013</t>
  </si>
  <si>
    <t>Килим 2х3</t>
  </si>
  <si>
    <t>Вн/господ.меліоративна мережа, 12233м</t>
  </si>
  <si>
    <t>1976</t>
  </si>
  <si>
    <t>ДМ «Фрегат», марка 454-100, завод.№22-06281</t>
  </si>
  <si>
    <t>ДМ «Фрегат», марка 454-100, завод.№3708</t>
  </si>
  <si>
    <t>1975</t>
  </si>
  <si>
    <t>1977</t>
  </si>
  <si>
    <t>ДМ «Фрегат», марка 454-100, завод №6697</t>
  </si>
  <si>
    <t>ДМ «Фрегат», марка 394-80, завод№7921</t>
  </si>
  <si>
    <t>2020</t>
  </si>
  <si>
    <t>Крісло</t>
  </si>
  <si>
    <t>Стіл ( синій)</t>
  </si>
  <si>
    <t>Крісло ( черн.кожзам)</t>
  </si>
  <si>
    <t>USB-флеш, 1гиг</t>
  </si>
  <si>
    <t>Модем D-Link</t>
  </si>
  <si>
    <t>Інформаційний стенд</t>
  </si>
  <si>
    <t>інспектор</t>
  </si>
  <si>
    <t>Волинська с/р</t>
  </si>
  <si>
    <t>Тавричанська с/р</t>
  </si>
  <si>
    <t xml:space="preserve">АКТ приймання-передачі матеріальних цінностей                                         </t>
  </si>
  <si>
    <t>Разом по забаланс. рах.021</t>
  </si>
  <si>
    <t xml:space="preserve">АКТ приймання-передачі матеріальних цінностей, прийнятих на відповідальне зберігання                                     </t>
  </si>
  <si>
    <t>м.кв.</t>
  </si>
  <si>
    <t>м.куб.</t>
  </si>
  <si>
    <t>Дата  приймання цінностей на зберігання 13.04.2005р.</t>
  </si>
  <si>
    <t>стенд (від Ках.МРЦЗ, інв.№1136302)</t>
  </si>
  <si>
    <t>ДМ "Фрегат",завод.№34410, марка А337-65 (інв.№10440009)</t>
  </si>
  <si>
    <t>Витяг з кримінального провадження №12014230190001888 від 24.03.2010р.</t>
  </si>
  <si>
    <t>Ідентифікаційна табличка на ДМ "Фрегат"</t>
  </si>
  <si>
    <t>Дата  приймання цінностей на зберігання 04.2008р.</t>
  </si>
  <si>
    <t>Разом по забаланс. рах.073</t>
  </si>
  <si>
    <t xml:space="preserve">матеріальні цінності, прийняті на відповідальне зберігання  </t>
  </si>
  <si>
    <t>сщ.Волинське</t>
  </si>
  <si>
    <t>«_____»________ 20__р.</t>
  </si>
  <si>
    <t>«_____» ______ 20___р.</t>
  </si>
  <si>
    <t>«_____» _______ 20___р.</t>
  </si>
  <si>
    <t>(рахунки 1514, 1518, 1812)</t>
  </si>
  <si>
    <t>Земельна ділянка під роз- міщ.громад.сміттєзвалища,га</t>
  </si>
  <si>
    <t>Водопровідна мережа,5000м.</t>
  </si>
  <si>
    <t>Артезіанська свердловина №12-217</t>
  </si>
  <si>
    <t>Вуличні дороги, м.</t>
  </si>
  <si>
    <t>Пам'ятник загиблим воїнам</t>
  </si>
  <si>
    <t>Пам'ятник Ген.Карбишеву</t>
  </si>
  <si>
    <t>Зупинка гр/трансп.с.Волинське</t>
  </si>
  <si>
    <t>Зупинка гр/трансп.с.Остапенко</t>
  </si>
  <si>
    <t>Дитячий майданчик</t>
  </si>
  <si>
    <t>Спортивний майданчик</t>
  </si>
  <si>
    <t>Ігрорвий комплекс 1103</t>
  </si>
  <si>
    <t>Ворота з хв.на кл-щі в с.Волин.</t>
  </si>
  <si>
    <t>Ворота з хв.на кл-щі в с.Остап.</t>
  </si>
  <si>
    <t>Трансформат.підстанція на артез.свердлов №12-217</t>
  </si>
  <si>
    <t>Ел/постачання вулич/освіт.-Віктора Новакова (Леніна), 35 років Перемоги</t>
  </si>
  <si>
    <t>Електропостачання вуличного освітлення вул.Західна, вул.Центральна,вул.Молодіжна від КТП-266 в с.Остапенко</t>
  </si>
  <si>
    <t>Ел/постачання вулич/освіт.-8Березня, Незалежності, М.Денисової, Гагаріна</t>
  </si>
  <si>
    <t>Огорожа клад-ща с.Волинське</t>
  </si>
  <si>
    <t>Огорожа клад-ща с.Остапенко</t>
  </si>
  <si>
    <t>Огорожа в с.Волинське</t>
  </si>
  <si>
    <t>свердлов.насос 140 PR 34N/09 з двигуном Р 617T</t>
  </si>
  <si>
    <t>насос YSP 60-36/09</t>
  </si>
  <si>
    <t>Установка зворотнього осмосу Litek Aqua RO 0.5</t>
  </si>
  <si>
    <t>Шафа авт.упр-ня глиб.насосом</t>
  </si>
  <si>
    <t>Комплект відео в сщ.Волинське</t>
  </si>
  <si>
    <t>об'єктів основних засобів</t>
  </si>
  <si>
    <t>об'єктів ІНМА</t>
  </si>
  <si>
    <t>Лавочки</t>
  </si>
  <si>
    <t>Огорожа санітарної зони на території бювету Волинської с/р</t>
  </si>
  <si>
    <t>Метало-конструкція бігборда</t>
  </si>
  <si>
    <t xml:space="preserve">    </t>
  </si>
  <si>
    <r>
      <t xml:space="preserve">АКТ приймання-передачі матеріальних цінностей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(Пально-мастильних матеріалів, Іншіх виробничіх запасів, Малоцінних і швидкозношуваних предметів)</t>
    </r>
  </si>
  <si>
    <t>Пально-мастильні матеріали, Інші виробничі запаси, Малоцінні і швидкозношувані предмети</t>
  </si>
  <si>
    <t>матеріальних цінностей (Пально-мастильних матеріалів, Іншіх виробн.запасів, Малоцінних і швидкознош.предметів)</t>
  </si>
  <si>
    <t>урни для мусора</t>
  </si>
  <si>
    <t>шт.</t>
  </si>
  <si>
    <t>меморіальна плита</t>
  </si>
  <si>
    <t>чистка для ніг</t>
  </si>
  <si>
    <t>урна для мусору</t>
  </si>
  <si>
    <t>табличка вулич.знак</t>
  </si>
  <si>
    <t>совок для сміття 10246</t>
  </si>
  <si>
    <t>(рахунки 1111, 1113, 1118)</t>
  </si>
  <si>
    <t>(рахунки 1011, 1013, 1014, 1015, 1016, 1018, 1019)</t>
  </si>
  <si>
    <t>матеріальних цінностей, прийнятих на відповідальне зберігання</t>
  </si>
  <si>
    <t>(забалансові рахунки 021, 073)</t>
  </si>
  <si>
    <t>інших нематеріальних активів</t>
  </si>
  <si>
    <t>Номер паспорта,  (назва видатків)</t>
  </si>
  <si>
    <t>Проект землеустрою сміттєзвализща</t>
  </si>
  <si>
    <t>Разом по рах.1216</t>
  </si>
  <si>
    <t/>
  </si>
  <si>
    <t xml:space="preserve"> інших нематеріальних активів</t>
  </si>
  <si>
    <t>АКТ приймання-передачі</t>
  </si>
  <si>
    <t>2005</t>
  </si>
  <si>
    <t>ЗВЕДЕНИЙ АКТ</t>
  </si>
  <si>
    <t xml:space="preserve"> приймання-передачі майна</t>
  </si>
  <si>
    <t xml:space="preserve">від Волинської сільської ради Каховського району Херсонської області </t>
  </si>
  <si>
    <t>рахунок (субрахунок)</t>
  </si>
  <si>
    <t>Сума зносу  (накопиченої амортизації)</t>
  </si>
  <si>
    <r>
      <t xml:space="preserve">Одиниця виміру </t>
    </r>
    <r>
      <rPr>
        <u/>
        <sz val="10"/>
        <rFont val="Times New Roman"/>
        <family val="1"/>
        <charset val="204"/>
      </rPr>
      <t>грн.,коп.</t>
    </r>
  </si>
  <si>
    <t>1111</t>
  </si>
  <si>
    <t>1113</t>
  </si>
  <si>
    <t>1118</t>
  </si>
  <si>
    <t>1514</t>
  </si>
  <si>
    <t>1518</t>
  </si>
  <si>
    <t>1812</t>
  </si>
  <si>
    <t>Номер акта приймання-передачі</t>
  </si>
  <si>
    <t>акт №7</t>
  </si>
  <si>
    <t>акт №8</t>
  </si>
  <si>
    <t>акт №9</t>
  </si>
  <si>
    <t>Примітки</t>
  </si>
  <si>
    <t>Рахунок (субрахунок)</t>
  </si>
  <si>
    <t>УСЬОГО  запасів</t>
  </si>
  <si>
    <t xml:space="preserve">до Тавричанської сільської ради Каховського району Херсонської області </t>
  </si>
  <si>
    <t>акт №10</t>
  </si>
  <si>
    <t>1216</t>
  </si>
  <si>
    <t>акт №11</t>
  </si>
  <si>
    <t>забаланс.021</t>
  </si>
  <si>
    <t>забаланс.073</t>
  </si>
  <si>
    <t>УСЬОГО  по забаланс.обліку</t>
  </si>
  <si>
    <t>акт №4</t>
  </si>
  <si>
    <t>УСЬОГО  по рах. 1011</t>
  </si>
  <si>
    <t>УСЬОГО  по рах. 1013</t>
  </si>
  <si>
    <t>1013</t>
  </si>
  <si>
    <t>акт №1</t>
  </si>
  <si>
    <t>УСЬОГО  по рах. 1014</t>
  </si>
  <si>
    <t>1014</t>
  </si>
  <si>
    <t>УСЬОГО  по рах. 1216</t>
  </si>
  <si>
    <t>1015</t>
  </si>
  <si>
    <t>УСЬОГО  по рах. 1015</t>
  </si>
  <si>
    <t>1016</t>
  </si>
  <si>
    <t>УСЬОГО  по рах. 1016</t>
  </si>
  <si>
    <t>1018</t>
  </si>
  <si>
    <t>УСЬОГО  по рах. 1018</t>
  </si>
  <si>
    <t>1019</t>
  </si>
  <si>
    <t>УСЬОГО  по рах. 1019</t>
  </si>
  <si>
    <t>УСЬОГО  по рах. 1111</t>
  </si>
  <si>
    <t>1112</t>
  </si>
  <si>
    <t>акт №5</t>
  </si>
  <si>
    <t>УСЬОГО  по рах. 1112</t>
  </si>
  <si>
    <t>УСЬОГО  по рах. 1113</t>
  </si>
  <si>
    <t>акт №2</t>
  </si>
  <si>
    <t>УСЬОГО  по рах. 1118</t>
  </si>
  <si>
    <t>РАЗОМ по рах. 111</t>
  </si>
  <si>
    <t>РАЗОМ по рах.101</t>
  </si>
  <si>
    <t>акт №3</t>
  </si>
  <si>
    <t>акт №6</t>
  </si>
  <si>
    <t>УСЬОГО  по рах. 1514</t>
  </si>
  <si>
    <t>УСЬОГО  по рах. 1518</t>
  </si>
  <si>
    <t>УСЬОГО  по рах. 1812</t>
  </si>
  <si>
    <t>РАЗОМ запасів</t>
  </si>
  <si>
    <t>ЗВЕДЕНИЙ  АКТ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</si>
</sst>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&quot;в сумі &quot;\ ######0.00&quot;грн.&quot;"/>
    <numFmt numFmtId="166" formatCode="#,##0.0000"/>
    <numFmt numFmtId="167" formatCode="0.000"/>
    <numFmt numFmtId="168" formatCode="#,##0.000"/>
    <numFmt numFmtId="169" formatCode="#,##0.0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Narrow"/>
      <family val="2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Arial Narrow"/>
      <family val="2"/>
      <charset val="204"/>
    </font>
    <font>
      <b/>
      <sz val="14"/>
      <color indexed="10"/>
      <name val="Times New Roman"/>
      <family val="1"/>
      <charset val="204"/>
    </font>
    <font>
      <sz val="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 Narrow"/>
      <family val="2"/>
      <charset val="204"/>
    </font>
    <font>
      <sz val="10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i/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1" fillId="0" borderId="0"/>
  </cellStyleXfs>
  <cellXfs count="459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6" fillId="0" borderId="1" xfId="1" applyFont="1" applyBorder="1" applyAlignment="1"/>
    <xf numFmtId="0" fontId="7" fillId="0" borderId="1" xfId="1" applyFont="1" applyBorder="1" applyAlignment="1"/>
    <xf numFmtId="0" fontId="8" fillId="0" borderId="0" xfId="1" applyFont="1" applyAlignment="1">
      <alignment horizontal="left" vertical="center" indent="15"/>
    </xf>
    <xf numFmtId="0" fontId="6" fillId="0" borderId="0" xfId="1" applyFont="1" applyAlignment="1"/>
    <xf numFmtId="0" fontId="9" fillId="0" borderId="0" xfId="1" applyFont="1" applyAlignment="1"/>
    <xf numFmtId="0" fontId="6" fillId="0" borderId="3" xfId="1" applyFont="1" applyBorder="1" applyAlignment="1">
      <alignment horizontal="center"/>
    </xf>
    <xf numFmtId="0" fontId="4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4" fillId="0" borderId="0" xfId="1" applyFont="1" applyAlignment="1">
      <alignment horizontal="right" vertical="top"/>
    </xf>
    <xf numFmtId="0" fontId="10" fillId="0" borderId="0" xfId="1" applyFont="1" applyAlignment="1"/>
    <xf numFmtId="0" fontId="4" fillId="0" borderId="1" xfId="1" applyFont="1" applyBorder="1"/>
    <xf numFmtId="0" fontId="6" fillId="0" borderId="1" xfId="1" applyFont="1" applyBorder="1" applyAlignment="1">
      <alignment horizontal="right"/>
    </xf>
    <xf numFmtId="0" fontId="11" fillId="0" borderId="0" xfId="1" applyFont="1" applyAlignment="1">
      <alignment vertical="center" wrapText="1"/>
    </xf>
    <xf numFmtId="0" fontId="5" fillId="0" borderId="0" xfId="1" applyFont="1" applyBorder="1" applyAlignment="1">
      <alignment vertical="top"/>
    </xf>
    <xf numFmtId="0" fontId="4" fillId="0" borderId="0" xfId="1" applyFont="1" applyAlignment="1"/>
    <xf numFmtId="0" fontId="11" fillId="0" borderId="0" xfId="1" applyFont="1" applyAlignment="1">
      <alignment horizontal="left" vertical="center"/>
    </xf>
    <xf numFmtId="0" fontId="4" fillId="0" borderId="0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14" fillId="2" borderId="10" xfId="1" applyFont="1" applyFill="1" applyBorder="1" applyAlignment="1">
      <alignment horizontal="center" vertical="center" wrapText="1"/>
    </xf>
    <xf numFmtId="0" fontId="14" fillId="2" borderId="7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5" fillId="2" borderId="0" xfId="1" applyFont="1" applyFill="1"/>
    <xf numFmtId="0" fontId="14" fillId="0" borderId="3" xfId="1" applyFont="1" applyFill="1" applyBorder="1" applyAlignment="1">
      <alignment horizontal="center" vertical="center" wrapText="1"/>
    </xf>
    <xf numFmtId="0" fontId="15" fillId="0" borderId="3" xfId="2" applyFont="1" applyBorder="1" applyAlignment="1" applyProtection="1">
      <alignment horizontal="left" vertical="center"/>
      <protection locked="0"/>
    </xf>
    <xf numFmtId="0" fontId="16" fillId="0" borderId="3" xfId="2" applyFont="1" applyBorder="1" applyAlignment="1" applyProtection="1">
      <alignment horizontal="left" vertical="center"/>
      <protection locked="0"/>
    </xf>
    <xf numFmtId="0" fontId="17" fillId="0" borderId="3" xfId="2" applyFont="1" applyFill="1" applyBorder="1" applyAlignment="1">
      <alignment horizontal="center" vertical="center" wrapText="1"/>
    </xf>
    <xf numFmtId="49" fontId="18" fillId="0" borderId="3" xfId="1" applyNumberFormat="1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/>
    </xf>
    <xf numFmtId="0" fontId="17" fillId="0" borderId="3" xfId="2" applyFont="1" applyBorder="1" applyAlignment="1">
      <alignment horizontal="left" vertical="center"/>
    </xf>
    <xf numFmtId="0" fontId="12" fillId="0" borderId="3" xfId="1" applyFont="1" applyBorder="1" applyAlignment="1">
      <alignment horizontal="center" vertical="center" wrapText="1"/>
    </xf>
    <xf numFmtId="4" fontId="12" fillId="0" borderId="3" xfId="1" applyNumberFormat="1" applyFont="1" applyBorder="1" applyAlignment="1">
      <alignment horizontal="center" vertical="center"/>
    </xf>
    <xf numFmtId="4" fontId="18" fillId="0" borderId="3" xfId="1" applyNumberFormat="1" applyFont="1" applyBorder="1" applyAlignment="1">
      <alignment horizontal="center" vertical="center"/>
    </xf>
    <xf numFmtId="49" fontId="18" fillId="0" borderId="3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 wrapText="1"/>
    </xf>
    <xf numFmtId="0" fontId="19" fillId="0" borderId="3" xfId="1" applyFont="1" applyBorder="1" applyAlignment="1">
      <alignment vertical="center" wrapText="1"/>
    </xf>
    <xf numFmtId="0" fontId="19" fillId="0" borderId="3" xfId="1" applyFont="1" applyBorder="1"/>
    <xf numFmtId="49" fontId="12" fillId="0" borderId="3" xfId="1" applyNumberFormat="1" applyFont="1" applyBorder="1" applyAlignment="1">
      <alignment horizontal="center" vertical="center"/>
    </xf>
    <xf numFmtId="0" fontId="19" fillId="0" borderId="0" xfId="1" applyFont="1" applyAlignment="1">
      <alignment vertical="center" wrapText="1"/>
    </xf>
    <xf numFmtId="0" fontId="19" fillId="0" borderId="0" xfId="1" applyFont="1"/>
    <xf numFmtId="4" fontId="18" fillId="0" borderId="3" xfId="1" applyNumberFormat="1" applyFont="1" applyFill="1" applyBorder="1" applyAlignment="1">
      <alignment horizontal="center" vertical="center"/>
    </xf>
    <xf numFmtId="49" fontId="18" fillId="0" borderId="3" xfId="1" applyNumberFormat="1" applyFont="1" applyFill="1" applyBorder="1" applyAlignment="1">
      <alignment horizontal="center" vertical="center"/>
    </xf>
    <xf numFmtId="3" fontId="6" fillId="3" borderId="3" xfId="1" applyNumberFormat="1" applyFont="1" applyFill="1" applyBorder="1" applyAlignment="1">
      <alignment horizontal="center" vertical="center"/>
    </xf>
    <xf numFmtId="4" fontId="6" fillId="3" borderId="3" xfId="1" applyNumberFormat="1" applyFont="1" applyFill="1" applyBorder="1" applyAlignment="1">
      <alignment horizontal="center" vertical="center"/>
    </xf>
    <xf numFmtId="49" fontId="12" fillId="3" borderId="3" xfId="1" applyNumberFormat="1" applyFont="1" applyFill="1" applyBorder="1" applyAlignment="1">
      <alignment horizontal="center" vertical="center"/>
    </xf>
    <xf numFmtId="0" fontId="19" fillId="3" borderId="0" xfId="1" applyFont="1" applyFill="1" applyAlignment="1">
      <alignment vertical="center" wrapText="1"/>
    </xf>
    <xf numFmtId="0" fontId="19" fillId="3" borderId="0" xfId="1" applyFont="1" applyFill="1"/>
    <xf numFmtId="0" fontId="4" fillId="3" borderId="0" xfId="1" applyFont="1" applyFill="1"/>
    <xf numFmtId="0" fontId="17" fillId="0" borderId="3" xfId="2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left" vertical="center"/>
    </xf>
    <xf numFmtId="0" fontId="17" fillId="0" borderId="3" xfId="2" applyFont="1" applyFill="1" applyBorder="1" applyAlignment="1">
      <alignment horizontal="center" vertical="top"/>
    </xf>
    <xf numFmtId="0" fontId="17" fillId="0" borderId="3" xfId="2" applyFont="1" applyFill="1" applyBorder="1" applyAlignment="1">
      <alignment horizontal="left" vertical="top" wrapText="1"/>
    </xf>
    <xf numFmtId="0" fontId="17" fillId="0" borderId="3" xfId="2" applyFont="1" applyFill="1" applyBorder="1" applyAlignment="1">
      <alignment horizontal="left" wrapText="1"/>
    </xf>
    <xf numFmtId="0" fontId="17" fillId="0" borderId="3" xfId="2" applyFont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left" vertical="center" wrapText="1"/>
    </xf>
    <xf numFmtId="0" fontId="17" fillId="0" borderId="3" xfId="2" applyFont="1" applyFill="1" applyBorder="1" applyAlignment="1">
      <alignment horizontal="center" vertical="top" wrapText="1"/>
    </xf>
    <xf numFmtId="49" fontId="12" fillId="3" borderId="3" xfId="1" applyNumberFormat="1" applyFont="1" applyFill="1" applyBorder="1" applyAlignment="1">
      <alignment horizontal="center" vertical="center" wrapText="1"/>
    </xf>
    <xf numFmtId="0" fontId="4" fillId="3" borderId="0" xfId="1" applyFont="1" applyFill="1" applyAlignment="1">
      <alignment vertical="center" wrapText="1"/>
    </xf>
    <xf numFmtId="4" fontId="18" fillId="4" borderId="3" xfId="1" applyNumberFormat="1" applyFont="1" applyFill="1" applyBorder="1" applyAlignment="1">
      <alignment horizontal="center" vertical="center"/>
    </xf>
    <xf numFmtId="49" fontId="18" fillId="4" borderId="3" xfId="1" applyNumberFormat="1" applyFont="1" applyFill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/>
    </xf>
    <xf numFmtId="3" fontId="6" fillId="0" borderId="3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right" vertical="center" wrapText="1"/>
    </xf>
    <xf numFmtId="0" fontId="11" fillId="0" borderId="0" xfId="1" applyFont="1"/>
    <xf numFmtId="0" fontId="12" fillId="0" borderId="0" xfId="1" applyFont="1"/>
    <xf numFmtId="0" fontId="12" fillId="0" borderId="2" xfId="1" applyFont="1" applyBorder="1"/>
    <xf numFmtId="0" fontId="21" fillId="0" borderId="1" xfId="1" applyFont="1" applyBorder="1"/>
    <xf numFmtId="0" fontId="12" fillId="0" borderId="1" xfId="1" applyFont="1" applyBorder="1"/>
    <xf numFmtId="0" fontId="21" fillId="0" borderId="0" xfId="1" applyFont="1"/>
    <xf numFmtId="0" fontId="12" fillId="0" borderId="0" xfId="1" applyFont="1" applyBorder="1"/>
    <xf numFmtId="0" fontId="10" fillId="0" borderId="0" xfId="1" applyFont="1" applyFill="1" applyBorder="1"/>
    <xf numFmtId="0" fontId="23" fillId="0" borderId="0" xfId="1" applyFont="1" applyFill="1" applyBorder="1" applyAlignment="1">
      <alignment wrapText="1"/>
    </xf>
    <xf numFmtId="0" fontId="23" fillId="0" borderId="1" xfId="1" applyFont="1" applyFill="1" applyBorder="1" applyAlignment="1">
      <alignment horizontal="left"/>
    </xf>
    <xf numFmtId="0" fontId="24" fillId="0" borderId="0" xfId="1" applyFont="1" applyFill="1" applyBorder="1"/>
    <xf numFmtId="0" fontId="23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5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vertical="top"/>
    </xf>
    <xf numFmtId="0" fontId="23" fillId="0" borderId="0" xfId="1" applyFont="1" applyFill="1" applyBorder="1" applyAlignment="1">
      <alignment horizontal="left"/>
    </xf>
    <xf numFmtId="0" fontId="6" fillId="0" borderId="0" xfId="1" applyFont="1"/>
    <xf numFmtId="0" fontId="12" fillId="0" borderId="0" xfId="1" applyFont="1" applyAlignment="1">
      <alignment horizontal="right"/>
    </xf>
    <xf numFmtId="0" fontId="5" fillId="0" borderId="2" xfId="1" applyFont="1" applyFill="1" applyBorder="1" applyAlignment="1">
      <alignment horizontal="center" vertical="top"/>
    </xf>
    <xf numFmtId="0" fontId="12" fillId="0" borderId="0" xfId="1" applyFont="1" applyAlignment="1">
      <alignment vertical="center"/>
    </xf>
    <xf numFmtId="0" fontId="12" fillId="0" borderId="5" xfId="1" applyFont="1" applyBorder="1"/>
    <xf numFmtId="0" fontId="12" fillId="0" borderId="8" xfId="1" applyFont="1" applyBorder="1"/>
    <xf numFmtId="0" fontId="12" fillId="0" borderId="6" xfId="1" applyFont="1" applyBorder="1"/>
    <xf numFmtId="0" fontId="4" fillId="0" borderId="5" xfId="1" applyFont="1" applyBorder="1"/>
    <xf numFmtId="0" fontId="4" fillId="0" borderId="8" xfId="1" applyFont="1" applyBorder="1"/>
    <xf numFmtId="0" fontId="4" fillId="0" borderId="6" xfId="1" applyFont="1" applyBorder="1"/>
    <xf numFmtId="0" fontId="25" fillId="0" borderId="0" xfId="1" applyFont="1"/>
    <xf numFmtId="0" fontId="5" fillId="0" borderId="0" xfId="1" applyFont="1"/>
    <xf numFmtId="0" fontId="3" fillId="0" borderId="0" xfId="1"/>
    <xf numFmtId="0" fontId="4" fillId="0" borderId="0" xfId="1" applyFont="1" applyBorder="1"/>
    <xf numFmtId="165" fontId="7" fillId="5" borderId="0" xfId="3" applyNumberFormat="1" applyFont="1" applyFill="1" applyBorder="1" applyAlignment="1">
      <alignment horizontal="center" vertical="center" wrapText="1"/>
    </xf>
    <xf numFmtId="37" fontId="4" fillId="6" borderId="0" xfId="1" applyNumberFormat="1" applyFont="1" applyFill="1" applyBorder="1" applyAlignment="1">
      <alignment wrapText="1"/>
    </xf>
    <xf numFmtId="0" fontId="4" fillId="6" borderId="0" xfId="1" applyFont="1" applyFill="1" applyBorder="1"/>
    <xf numFmtId="0" fontId="4" fillId="6" borderId="0" xfId="1" applyFont="1" applyFill="1" applyBorder="1" applyAlignment="1">
      <alignment wrapText="1"/>
    </xf>
    <xf numFmtId="0" fontId="7" fillId="6" borderId="0" xfId="1" applyFont="1" applyFill="1" applyBorder="1" applyAlignment="1">
      <alignment horizontal="center" vertical="center" wrapText="1"/>
    </xf>
    <xf numFmtId="4" fontId="4" fillId="0" borderId="0" xfId="1" applyNumberFormat="1" applyFont="1" applyBorder="1" applyAlignment="1">
      <alignment vertical="top" wrapText="1"/>
    </xf>
    <xf numFmtId="0" fontId="27" fillId="0" borderId="0" xfId="1" applyFont="1"/>
    <xf numFmtId="0" fontId="4" fillId="7" borderId="0" xfId="1" applyNumberFormat="1" applyFont="1" applyFill="1" applyBorder="1"/>
    <xf numFmtId="0" fontId="4" fillId="6" borderId="0" xfId="1" applyNumberFormat="1" applyFont="1" applyFill="1" applyBorder="1"/>
    <xf numFmtId="0" fontId="4" fillId="0" borderId="0" xfId="1" applyFont="1" applyBorder="1" applyAlignment="1"/>
    <xf numFmtId="0" fontId="8" fillId="0" borderId="0" xfId="1" applyFont="1" applyFill="1" applyAlignment="1"/>
    <xf numFmtId="0" fontId="4" fillId="0" borderId="0" xfId="1" applyFont="1" applyFill="1"/>
    <xf numFmtId="0" fontId="4" fillId="0" borderId="0" xfId="1" applyFont="1" applyBorder="1" applyAlignment="1">
      <alignment vertical="top" wrapText="1"/>
    </xf>
    <xf numFmtId="0" fontId="28" fillId="0" borderId="0" xfId="2" applyFont="1" applyAlignment="1">
      <alignment horizontal="justify" vertical="center"/>
    </xf>
    <xf numFmtId="0" fontId="10" fillId="0" borderId="0" xfId="1" applyFont="1" applyBorder="1" applyAlignment="1">
      <alignment vertical="top"/>
    </xf>
    <xf numFmtId="0" fontId="5" fillId="0" borderId="0" xfId="1" applyFont="1" applyBorder="1" applyAlignment="1">
      <alignment vertical="center"/>
    </xf>
    <xf numFmtId="0" fontId="7" fillId="0" borderId="3" xfId="1" applyFont="1" applyFill="1" applyBorder="1" applyAlignment="1">
      <alignment horizontal="center" vertical="center" wrapText="1"/>
    </xf>
    <xf numFmtId="0" fontId="29" fillId="0" borderId="12" xfId="2" applyFont="1" applyBorder="1" applyAlignment="1">
      <alignment horizontal="center"/>
    </xf>
    <xf numFmtId="0" fontId="29" fillId="0" borderId="13" xfId="2" applyFont="1" applyBorder="1" applyAlignment="1">
      <alignment horizontal="left" vertical="center" wrapText="1"/>
    </xf>
    <xf numFmtId="49" fontId="30" fillId="0" borderId="3" xfId="1" applyNumberFormat="1" applyFont="1" applyBorder="1" applyAlignment="1">
      <alignment horizontal="center" vertical="center" wrapText="1"/>
    </xf>
    <xf numFmtId="0" fontId="17" fillId="0" borderId="3" xfId="2" applyFont="1" applyBorder="1"/>
    <xf numFmtId="49" fontId="30" fillId="0" borderId="3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 wrapText="1"/>
    </xf>
    <xf numFmtId="3" fontId="7" fillId="3" borderId="3" xfId="1" applyNumberFormat="1" applyFont="1" applyFill="1" applyBorder="1" applyAlignment="1">
      <alignment horizontal="center" vertical="center"/>
    </xf>
    <xf numFmtId="4" fontId="7" fillId="3" borderId="3" xfId="1" applyNumberFormat="1" applyFont="1" applyFill="1" applyBorder="1" applyAlignment="1">
      <alignment horizontal="center" vertical="center"/>
    </xf>
    <xf numFmtId="49" fontId="30" fillId="3" borderId="3" xfId="1" applyNumberFormat="1" applyFont="1" applyFill="1" applyBorder="1" applyAlignment="1">
      <alignment horizontal="center" vertical="center"/>
    </xf>
    <xf numFmtId="49" fontId="4" fillId="3" borderId="3" xfId="1" applyNumberFormat="1" applyFont="1" applyFill="1" applyBorder="1" applyAlignment="1">
      <alignment horizontal="center" vertical="center" wrapText="1"/>
    </xf>
    <xf numFmtId="0" fontId="19" fillId="3" borderId="3" xfId="1" applyFont="1" applyFill="1" applyBorder="1" applyAlignment="1">
      <alignment vertical="center" wrapText="1"/>
    </xf>
    <xf numFmtId="0" fontId="19" fillId="3" borderId="3" xfId="1" applyFont="1" applyFill="1" applyBorder="1"/>
    <xf numFmtId="0" fontId="12" fillId="0" borderId="3" xfId="2" applyFont="1" applyFill="1" applyBorder="1" applyAlignment="1">
      <alignment horizontal="center" vertical="center" wrapText="1"/>
    </xf>
    <xf numFmtId="0" fontId="17" fillId="0" borderId="3" xfId="2" applyFont="1" applyBorder="1" applyAlignment="1">
      <alignment horizontal="center"/>
    </xf>
    <xf numFmtId="0" fontId="17" fillId="0" borderId="3" xfId="2" applyFont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17" fillId="0" borderId="3" xfId="2" applyFont="1" applyBorder="1" applyAlignment="1">
      <alignment horizontal="left"/>
    </xf>
    <xf numFmtId="49" fontId="7" fillId="0" borderId="3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1" xfId="1" applyFont="1" applyBorder="1" applyAlignment="1">
      <alignment horizontal="right"/>
    </xf>
    <xf numFmtId="0" fontId="11" fillId="0" borderId="0" xfId="1" applyFont="1" applyAlignment="1">
      <alignment horizontal="center" vertical="center" wrapText="1"/>
    </xf>
    <xf numFmtId="0" fontId="5" fillId="0" borderId="0" xfId="1" applyFont="1" applyBorder="1" applyAlignment="1"/>
    <xf numFmtId="0" fontId="17" fillId="4" borderId="3" xfId="2" applyFont="1" applyFill="1" applyBorder="1" applyAlignment="1" applyProtection="1">
      <alignment horizontal="left" vertical="center"/>
      <protection locked="0"/>
    </xf>
    <xf numFmtId="0" fontId="17" fillId="0" borderId="3" xfId="2" applyFont="1" applyFill="1" applyBorder="1" applyAlignment="1" applyProtection="1">
      <alignment horizontal="center" vertical="center"/>
      <protection locked="0"/>
    </xf>
    <xf numFmtId="0" fontId="17" fillId="0" borderId="3" xfId="2" applyFont="1" applyBorder="1" applyAlignment="1" applyProtection="1">
      <alignment horizontal="right" vertical="center"/>
      <protection hidden="1"/>
    </xf>
    <xf numFmtId="0" fontId="17" fillId="0" borderId="3" xfId="2" applyFont="1" applyFill="1" applyBorder="1" applyAlignment="1" applyProtection="1">
      <alignment horizontal="left" vertical="center"/>
      <protection locked="0"/>
    </xf>
    <xf numFmtId="0" fontId="17" fillId="4" borderId="3" xfId="2" applyFont="1" applyFill="1" applyBorder="1" applyAlignment="1" applyProtection="1">
      <alignment horizontal="center" vertical="center"/>
      <protection locked="0"/>
    </xf>
    <xf numFmtId="0" fontId="20" fillId="3" borderId="3" xfId="2" applyFont="1" applyFill="1" applyBorder="1" applyAlignment="1" applyProtection="1">
      <alignment horizontal="center" vertical="center"/>
      <protection locked="0"/>
    </xf>
    <xf numFmtId="0" fontId="6" fillId="3" borderId="3" xfId="1" applyFont="1" applyFill="1" applyBorder="1" applyAlignment="1">
      <alignment horizontal="center" vertical="center" wrapText="1"/>
    </xf>
    <xf numFmtId="4" fontId="18" fillId="3" borderId="3" xfId="1" applyNumberFormat="1" applyFont="1" applyFill="1" applyBorder="1" applyAlignment="1">
      <alignment horizontal="center" vertical="center"/>
    </xf>
    <xf numFmtId="49" fontId="18" fillId="3" borderId="3" xfId="1" applyNumberFormat="1" applyFont="1" applyFill="1" applyBorder="1" applyAlignment="1">
      <alignment horizontal="center" vertical="center"/>
    </xf>
    <xf numFmtId="0" fontId="17" fillId="0" borderId="3" xfId="2" applyFont="1" applyFill="1" applyBorder="1"/>
    <xf numFmtId="0" fontId="17" fillId="0" borderId="3" xfId="2" applyFont="1" applyFill="1" applyBorder="1" applyAlignment="1">
      <alignment vertical="center"/>
    </xf>
    <xf numFmtId="0" fontId="12" fillId="0" borderId="3" xfId="2" applyFont="1" applyFill="1" applyBorder="1" applyAlignment="1">
      <alignment horizontal="left" vertical="top" wrapText="1"/>
    </xf>
    <xf numFmtId="0" fontId="17" fillId="0" borderId="3" xfId="2" applyFont="1" applyFill="1" applyBorder="1" applyAlignment="1">
      <alignment vertical="top" wrapText="1"/>
    </xf>
    <xf numFmtId="0" fontId="17" fillId="3" borderId="3" xfId="2" applyFont="1" applyFill="1" applyBorder="1" applyAlignment="1">
      <alignment horizontal="center" vertical="top" wrapText="1"/>
    </xf>
    <xf numFmtId="49" fontId="4" fillId="0" borderId="9" xfId="1" applyNumberFormat="1" applyFont="1" applyBorder="1" applyAlignment="1">
      <alignment horizontal="center" vertical="center" wrapText="1"/>
    </xf>
    <xf numFmtId="0" fontId="31" fillId="0" borderId="14" xfId="2" applyFont="1" applyFill="1" applyBorder="1" applyAlignment="1">
      <alignment vertical="top" wrapText="1"/>
    </xf>
    <xf numFmtId="0" fontId="31" fillId="0" borderId="11" xfId="2" applyFont="1" applyFill="1" applyBorder="1" applyAlignment="1">
      <alignment horizontal="center" vertical="top" wrapText="1"/>
    </xf>
    <xf numFmtId="0" fontId="4" fillId="0" borderId="9" xfId="1" applyFont="1" applyBorder="1" applyAlignment="1">
      <alignment horizontal="center" vertical="center" wrapText="1"/>
    </xf>
    <xf numFmtId="4" fontId="4" fillId="0" borderId="9" xfId="1" applyNumberFormat="1" applyFont="1" applyBorder="1" applyAlignment="1">
      <alignment horizontal="center" vertical="center"/>
    </xf>
    <xf numFmtId="0" fontId="31" fillId="0" borderId="15" xfId="2" applyFont="1" applyFill="1" applyBorder="1" applyAlignment="1">
      <alignment vertical="top" wrapText="1"/>
    </xf>
    <xf numFmtId="4" fontId="4" fillId="0" borderId="3" xfId="1" applyNumberFormat="1" applyFont="1" applyBorder="1" applyAlignment="1">
      <alignment horizontal="center" vertical="center"/>
    </xf>
    <xf numFmtId="0" fontId="31" fillId="0" borderId="16" xfId="2" applyFont="1" applyFill="1" applyBorder="1" applyAlignment="1">
      <alignment vertical="top" wrapText="1"/>
    </xf>
    <xf numFmtId="0" fontId="7" fillId="0" borderId="3" xfId="1" applyFont="1" applyBorder="1" applyAlignment="1">
      <alignment horizontal="center" vertical="center" wrapText="1"/>
    </xf>
    <xf numFmtId="4" fontId="7" fillId="0" borderId="3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4" fontId="10" fillId="0" borderId="3" xfId="1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2" fillId="0" borderId="1" xfId="1" applyFont="1" applyBorder="1" applyAlignment="1">
      <alignment horizontal="center"/>
    </xf>
    <xf numFmtId="0" fontId="32" fillId="0" borderId="2" xfId="1" applyFont="1" applyBorder="1" applyAlignment="1">
      <alignment horizontal="left"/>
    </xf>
    <xf numFmtId="0" fontId="22" fillId="0" borderId="2" xfId="1" applyFont="1" applyBorder="1"/>
    <xf numFmtId="0" fontId="21" fillId="0" borderId="1" xfId="1" applyFont="1" applyBorder="1" applyAlignment="1">
      <alignment horizontal="left"/>
    </xf>
    <xf numFmtId="0" fontId="5" fillId="0" borderId="0" xfId="1" applyFont="1" applyBorder="1" applyAlignment="1">
      <alignment horizontal="center" vertical="top"/>
    </xf>
    <xf numFmtId="0" fontId="5" fillId="0" borderId="0" xfId="1" applyFont="1" applyFill="1" applyBorder="1" applyAlignment="1">
      <alignment horizontal="center" vertical="top"/>
    </xf>
    <xf numFmtId="0" fontId="21" fillId="0" borderId="0" xfId="1" applyFont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/>
    </xf>
    <xf numFmtId="0" fontId="23" fillId="0" borderId="0" xfId="1" applyFont="1" applyFill="1" applyBorder="1" applyAlignment="1"/>
    <xf numFmtId="0" fontId="12" fillId="0" borderId="0" xfId="1" applyFont="1" applyAlignment="1">
      <alignment horizontal="center" vertical="center"/>
    </xf>
    <xf numFmtId="0" fontId="4" fillId="0" borderId="0" xfId="1" applyFont="1" applyBorder="1" applyAlignment="1">
      <alignment horizontal="center"/>
    </xf>
    <xf numFmtId="49" fontId="12" fillId="4" borderId="3" xfId="1" applyNumberFormat="1" applyFont="1" applyFill="1" applyBorder="1" applyAlignment="1">
      <alignment horizontal="center" vertical="center" wrapText="1"/>
    </xf>
    <xf numFmtId="0" fontId="17" fillId="4" borderId="3" xfId="2" applyFont="1" applyFill="1" applyBorder="1" applyAlignment="1" applyProtection="1">
      <alignment horizontal="right" vertical="center"/>
      <protection locked="0"/>
    </xf>
    <xf numFmtId="3" fontId="12" fillId="4" borderId="3" xfId="1" applyNumberFormat="1" applyFont="1" applyFill="1" applyBorder="1" applyAlignment="1">
      <alignment horizontal="center" vertical="center"/>
    </xf>
    <xf numFmtId="4" fontId="12" fillId="4" borderId="3" xfId="1" applyNumberFormat="1" applyFont="1" applyFill="1" applyBorder="1" applyAlignment="1">
      <alignment horizontal="center" vertical="center"/>
    </xf>
    <xf numFmtId="0" fontId="17" fillId="4" borderId="3" xfId="2" applyFont="1" applyFill="1" applyBorder="1" applyAlignment="1" applyProtection="1">
      <alignment horizontal="center" vertical="center" wrapText="1"/>
      <protection locked="0"/>
    </xf>
    <xf numFmtId="0" fontId="17" fillId="4" borderId="3" xfId="2" applyFont="1" applyFill="1" applyBorder="1" applyAlignment="1" applyProtection="1">
      <alignment horizontal="left" vertical="center" wrapText="1"/>
      <protection locked="0"/>
    </xf>
    <xf numFmtId="0" fontId="17" fillId="8" borderId="3" xfId="2" applyFont="1" applyFill="1" applyBorder="1" applyAlignment="1">
      <alignment vertical="top" wrapText="1"/>
    </xf>
    <xf numFmtId="0" fontId="17" fillId="8" borderId="3" xfId="2" applyFont="1" applyFill="1" applyBorder="1" applyAlignment="1">
      <alignment horizontal="center" vertical="top" wrapText="1"/>
    </xf>
    <xf numFmtId="0" fontId="12" fillId="8" borderId="3" xfId="1" applyFont="1" applyFill="1" applyBorder="1" applyAlignment="1">
      <alignment horizontal="center" vertical="center" wrapText="1"/>
    </xf>
    <xf numFmtId="4" fontId="12" fillId="8" borderId="3" xfId="1" applyNumberFormat="1" applyFont="1" applyFill="1" applyBorder="1" applyAlignment="1">
      <alignment horizontal="center" vertical="center"/>
    </xf>
    <xf numFmtId="3" fontId="17" fillId="8" borderId="3" xfId="2" applyNumberFormat="1" applyFont="1" applyFill="1" applyBorder="1" applyAlignment="1">
      <alignment horizontal="center" vertical="center"/>
    </xf>
    <xf numFmtId="4" fontId="17" fillId="8" borderId="3" xfId="2" applyNumberFormat="1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vertical="center"/>
    </xf>
    <xf numFmtId="0" fontId="17" fillId="8" borderId="3" xfId="2" applyFont="1" applyFill="1" applyBorder="1" applyAlignment="1">
      <alignment horizontal="center" vertical="center"/>
    </xf>
    <xf numFmtId="0" fontId="17" fillId="8" borderId="3" xfId="2" applyFont="1" applyFill="1" applyBorder="1" applyAlignment="1">
      <alignment horizontal="left" vertical="center" wrapText="1"/>
    </xf>
    <xf numFmtId="4" fontId="18" fillId="8" borderId="3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top"/>
    </xf>
    <xf numFmtId="0" fontId="12" fillId="0" borderId="6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/>
    </xf>
    <xf numFmtId="0" fontId="14" fillId="2" borderId="4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6" fillId="0" borderId="1" xfId="1" applyFont="1" applyBorder="1" applyAlignment="1">
      <alignment horizontal="right"/>
    </xf>
    <xf numFmtId="0" fontId="33" fillId="0" borderId="0" xfId="1" applyFont="1" applyBorder="1" applyAlignment="1">
      <alignment horizontal="right" vertical="top"/>
    </xf>
    <xf numFmtId="0" fontId="10" fillId="0" borderId="0" xfId="1" applyFont="1" applyBorder="1" applyAlignment="1"/>
    <xf numFmtId="0" fontId="33" fillId="0" borderId="0" xfId="1" applyFont="1" applyBorder="1" applyAlignment="1">
      <alignment horizontal="right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left" vertical="center"/>
    </xf>
    <xf numFmtId="0" fontId="12" fillId="0" borderId="6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23" fillId="0" borderId="0" xfId="1" applyFont="1" applyFill="1" applyBorder="1" applyAlignment="1">
      <alignment horizontal="center"/>
    </xf>
    <xf numFmtId="0" fontId="21" fillId="0" borderId="1" xfId="1" applyFont="1" applyBorder="1" applyAlignment="1">
      <alignment vertical="center"/>
    </xf>
    <xf numFmtId="0" fontId="4" fillId="0" borderId="0" xfId="1" applyFont="1" applyAlignment="1">
      <alignment horizontal="left"/>
    </xf>
    <xf numFmtId="0" fontId="21" fillId="0" borderId="1" xfId="1" applyFont="1" applyBorder="1" applyAlignment="1">
      <alignment horizontal="left" vertical="center"/>
    </xf>
    <xf numFmtId="0" fontId="17" fillId="0" borderId="5" xfId="2" applyFont="1" applyBorder="1" applyAlignment="1">
      <alignment horizontal="center" vertical="center"/>
    </xf>
    <xf numFmtId="0" fontId="17" fillId="4" borderId="5" xfId="2" applyFont="1" applyFill="1" applyBorder="1" applyAlignment="1" applyProtection="1">
      <alignment horizontal="center" vertical="center"/>
      <protection locked="0"/>
    </xf>
    <xf numFmtId="0" fontId="17" fillId="0" borderId="5" xfId="2" applyFont="1" applyFill="1" applyBorder="1" applyAlignment="1">
      <alignment horizontal="center" vertical="center"/>
    </xf>
    <xf numFmtId="0" fontId="17" fillId="0" borderId="6" xfId="2" applyFont="1" applyBorder="1" applyAlignment="1">
      <alignment horizontal="left" vertical="center"/>
    </xf>
    <xf numFmtId="0" fontId="17" fillId="4" borderId="6" xfId="2" applyFont="1" applyFill="1" applyBorder="1" applyAlignment="1" applyProtection="1">
      <alignment horizontal="left" vertical="center" wrapText="1"/>
      <protection locked="0"/>
    </xf>
    <xf numFmtId="0" fontId="17" fillId="0" borderId="6" xfId="2" applyFont="1" applyFill="1" applyBorder="1" applyAlignment="1">
      <alignment horizontal="left" vertical="center"/>
    </xf>
    <xf numFmtId="0" fontId="17" fillId="0" borderId="6" xfId="2" applyFont="1" applyFill="1" applyBorder="1" applyAlignment="1">
      <alignment horizontal="left" vertical="center" wrapText="1"/>
    </xf>
    <xf numFmtId="166" fontId="12" fillId="4" borderId="3" xfId="1" applyNumberFormat="1" applyFont="1" applyFill="1" applyBorder="1" applyAlignment="1">
      <alignment horizontal="center" vertical="center"/>
    </xf>
    <xf numFmtId="166" fontId="6" fillId="3" borderId="3" xfId="1" applyNumberFormat="1" applyFont="1" applyFill="1" applyBorder="1" applyAlignment="1">
      <alignment horizontal="center" vertical="center"/>
    </xf>
    <xf numFmtId="166" fontId="12" fillId="0" borderId="3" xfId="1" applyNumberFormat="1" applyFont="1" applyBorder="1" applyAlignment="1">
      <alignment horizontal="center" vertical="center" wrapText="1"/>
    </xf>
    <xf numFmtId="166" fontId="6" fillId="0" borderId="3" xfId="1" applyNumberFormat="1" applyFont="1" applyBorder="1" applyAlignment="1">
      <alignment horizontal="center" vertical="center" wrapText="1"/>
    </xf>
    <xf numFmtId="0" fontId="17" fillId="0" borderId="3" xfId="2" applyFont="1" applyBorder="1" applyAlignment="1">
      <alignment horizontal="left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left" vertical="center" wrapText="1"/>
    </xf>
    <xf numFmtId="167" fontId="12" fillId="0" borderId="3" xfId="1" applyNumberFormat="1" applyFont="1" applyBorder="1" applyAlignment="1">
      <alignment horizontal="center" vertical="center" wrapText="1"/>
    </xf>
    <xf numFmtId="167" fontId="6" fillId="3" borderId="3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7" fillId="3" borderId="3" xfId="2" applyFont="1" applyFill="1" applyBorder="1" applyAlignment="1">
      <alignment horizontal="center" vertical="center" wrapText="1"/>
    </xf>
    <xf numFmtId="0" fontId="31" fillId="0" borderId="11" xfId="2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32" fillId="0" borderId="2" xfId="1" applyFont="1" applyBorder="1" applyAlignment="1">
      <alignment horizontal="left" vertical="center"/>
    </xf>
    <xf numFmtId="0" fontId="23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/>
    </xf>
    <xf numFmtId="0" fontId="12" fillId="0" borderId="6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7" fillId="0" borderId="3" xfId="2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center" vertical="center" wrapText="1"/>
    </xf>
    <xf numFmtId="4" fontId="12" fillId="0" borderId="3" xfId="1" applyNumberFormat="1" applyFont="1" applyFill="1" applyBorder="1" applyAlignment="1">
      <alignment horizontal="center" vertical="center"/>
    </xf>
    <xf numFmtId="3" fontId="17" fillId="0" borderId="3" xfId="2" applyNumberFormat="1" applyFont="1" applyFill="1" applyBorder="1" applyAlignment="1">
      <alignment horizontal="center" vertical="center"/>
    </xf>
    <xf numFmtId="4" fontId="17" fillId="0" borderId="3" xfId="2" applyNumberFormat="1" applyFont="1" applyFill="1" applyBorder="1" applyAlignment="1">
      <alignment horizontal="center" vertical="center"/>
    </xf>
    <xf numFmtId="0" fontId="35" fillId="0" borderId="3" xfId="2" applyFont="1" applyBorder="1" applyAlignment="1">
      <alignment horizontal="center" vertical="center" wrapText="1"/>
    </xf>
    <xf numFmtId="167" fontId="6" fillId="0" borderId="5" xfId="1" applyNumberFormat="1" applyFont="1" applyBorder="1" applyAlignment="1">
      <alignment horizontal="center" vertical="center" wrapText="1"/>
    </xf>
    <xf numFmtId="0" fontId="35" fillId="0" borderId="3" xfId="2" applyFont="1" applyFill="1" applyBorder="1" applyAlignment="1">
      <alignment horizontal="left" vertical="center" wrapText="1"/>
    </xf>
    <xf numFmtId="49" fontId="4" fillId="0" borderId="3" xfId="1" applyNumberFormat="1" applyFont="1" applyBorder="1" applyAlignment="1">
      <alignment horizontal="left" vertical="center" wrapText="1"/>
    </xf>
    <xf numFmtId="0" fontId="21" fillId="0" borderId="1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top"/>
    </xf>
    <xf numFmtId="0" fontId="4" fillId="0" borderId="6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right"/>
    </xf>
    <xf numFmtId="0" fontId="23" fillId="0" borderId="0" xfId="1" applyFont="1" applyFill="1" applyBorder="1" applyAlignment="1">
      <alignment horizontal="center"/>
    </xf>
    <xf numFmtId="0" fontId="35" fillId="0" borderId="3" xfId="2" applyFont="1" applyFill="1" applyBorder="1" applyAlignment="1">
      <alignment horizontal="center" vertical="center" wrapText="1"/>
    </xf>
    <xf numFmtId="0" fontId="35" fillId="4" borderId="3" xfId="2" applyFont="1" applyFill="1" applyBorder="1" applyAlignment="1" applyProtection="1">
      <alignment horizontal="center" vertical="center" wrapText="1"/>
      <protection locked="0"/>
    </xf>
    <xf numFmtId="0" fontId="14" fillId="0" borderId="10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0" fontId="5" fillId="0" borderId="0" xfId="1" applyFont="1" applyFill="1"/>
    <xf numFmtId="3" fontId="12" fillId="0" borderId="3" xfId="1" applyNumberFormat="1" applyFont="1" applyBorder="1" applyAlignment="1">
      <alignment horizontal="center" vertical="center" wrapText="1"/>
    </xf>
    <xf numFmtId="4" fontId="12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9" fillId="0" borderId="0" xfId="1" applyFont="1" applyBorder="1" applyAlignment="1">
      <alignment vertical="center" wrapText="1"/>
    </xf>
    <xf numFmtId="0" fontId="19" fillId="0" borderId="0" xfId="1" applyFont="1" applyBorder="1"/>
    <xf numFmtId="0" fontId="17" fillId="0" borderId="5" xfId="2" applyFon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center" vertical="center" wrapText="1"/>
    </xf>
    <xf numFmtId="0" fontId="17" fillId="0" borderId="6" xfId="2" applyFont="1" applyBorder="1" applyAlignment="1">
      <alignment vertical="center"/>
    </xf>
    <xf numFmtId="0" fontId="4" fillId="0" borderId="3" xfId="2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0" fontId="17" fillId="4" borderId="6" xfId="2" applyFont="1" applyFill="1" applyBorder="1" applyAlignment="1" applyProtection="1">
      <alignment horizontal="left" vertical="center"/>
      <protection locked="0"/>
    </xf>
    <xf numFmtId="49" fontId="4" fillId="4" borderId="3" xfId="1" applyNumberFormat="1" applyFont="1" applyFill="1" applyBorder="1" applyAlignment="1">
      <alignment horizontal="center" vertical="center" wrapText="1"/>
    </xf>
    <xf numFmtId="0" fontId="21" fillId="0" borderId="8" xfId="1" applyFont="1" applyBorder="1"/>
    <xf numFmtId="0" fontId="5" fillId="0" borderId="3" xfId="2" applyFont="1" applyFill="1" applyBorder="1" applyAlignment="1">
      <alignment horizontal="center" vertical="center" wrapText="1"/>
    </xf>
    <xf numFmtId="49" fontId="36" fillId="0" borderId="3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/>
    </xf>
    <xf numFmtId="0" fontId="17" fillId="0" borderId="3" xfId="4" applyFont="1" applyFill="1" applyBorder="1" applyAlignment="1">
      <alignment horizontal="center" vertical="center" wrapText="1"/>
    </xf>
    <xf numFmtId="0" fontId="35" fillId="0" borderId="3" xfId="4" applyFont="1" applyBorder="1" applyAlignment="1">
      <alignment horizontal="center" vertical="center"/>
    </xf>
    <xf numFmtId="0" fontId="35" fillId="0" borderId="3" xfId="4" applyFont="1" applyBorder="1" applyAlignment="1">
      <alignment horizontal="lef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3" xfId="4" applyFont="1" applyBorder="1" applyAlignment="1">
      <alignment horizontal="left" vertical="center"/>
    </xf>
    <xf numFmtId="0" fontId="17" fillId="0" borderId="3" xfId="4" applyFont="1" applyBorder="1" applyAlignment="1">
      <alignment horizontal="center" vertical="center"/>
    </xf>
    <xf numFmtId="0" fontId="17" fillId="0" borderId="3" xfId="4" applyFont="1" applyBorder="1" applyAlignment="1">
      <alignment horizontal="left" vertical="center"/>
    </xf>
    <xf numFmtId="0" fontId="35" fillId="0" borderId="3" xfId="4" applyFont="1" applyFill="1" applyBorder="1" applyAlignment="1">
      <alignment horizontal="center" vertical="center"/>
    </xf>
    <xf numFmtId="0" fontId="35" fillId="0" borderId="3" xfId="4" applyFont="1" applyFill="1" applyBorder="1" applyAlignment="1">
      <alignment horizontal="left" vertical="center" wrapText="1"/>
    </xf>
    <xf numFmtId="0" fontId="35" fillId="0" borderId="3" xfId="4" applyFont="1" applyFill="1" applyBorder="1" applyAlignment="1">
      <alignment horizontal="left" vertical="center"/>
    </xf>
    <xf numFmtId="0" fontId="35" fillId="0" borderId="3" xfId="4" applyFont="1" applyFill="1" applyBorder="1" applyAlignment="1">
      <alignment horizontal="center" vertical="top"/>
    </xf>
    <xf numFmtId="0" fontId="35" fillId="0" borderId="3" xfId="4" applyFont="1" applyFill="1" applyBorder="1" applyAlignment="1">
      <alignment horizontal="left" vertical="top" wrapText="1"/>
    </xf>
    <xf numFmtId="0" fontId="35" fillId="0" borderId="3" xfId="4" applyFont="1" applyFill="1" applyBorder="1" applyAlignment="1">
      <alignment wrapText="1"/>
    </xf>
    <xf numFmtId="0" fontId="17" fillId="0" borderId="3" xfId="4" applyFont="1" applyFill="1" applyBorder="1" applyAlignment="1">
      <alignment horizontal="center" vertical="center"/>
    </xf>
    <xf numFmtId="0" fontId="17" fillId="0" borderId="3" xfId="4" applyFont="1" applyFill="1" applyBorder="1" applyAlignment="1">
      <alignment horizontal="left" vertical="center" wrapText="1"/>
    </xf>
    <xf numFmtId="0" fontId="17" fillId="0" borderId="3" xfId="4" applyFont="1" applyFill="1" applyBorder="1" applyAlignment="1">
      <alignment horizontal="left" vertical="center"/>
    </xf>
    <xf numFmtId="0" fontId="17" fillId="0" borderId="3" xfId="4" applyFont="1" applyFill="1" applyBorder="1" applyAlignment="1">
      <alignment horizontal="center" vertical="top" wrapText="1"/>
    </xf>
    <xf numFmtId="0" fontId="17" fillId="0" borderId="3" xfId="4" applyFont="1" applyFill="1" applyBorder="1" applyAlignment="1">
      <alignment horizontal="left" vertical="top" wrapText="1"/>
    </xf>
    <xf numFmtId="0" fontId="17" fillId="0" borderId="3" xfId="4" applyFont="1" applyBorder="1" applyAlignment="1">
      <alignment wrapText="1"/>
    </xf>
    <xf numFmtId="0" fontId="35" fillId="0" borderId="18" xfId="4" applyFont="1" applyBorder="1" applyAlignment="1">
      <alignment horizontal="center" vertical="center"/>
    </xf>
    <xf numFmtId="0" fontId="35" fillId="0" borderId="15" xfId="4" applyFont="1" applyBorder="1" applyAlignment="1">
      <alignment horizontal="left" vertical="center"/>
    </xf>
    <xf numFmtId="0" fontId="12" fillId="0" borderId="0" xfId="1" quotePrefix="1" applyFont="1"/>
    <xf numFmtId="0" fontId="28" fillId="0" borderId="0" xfId="4" applyFont="1" applyAlignment="1">
      <alignment horizontal="justify" vertical="center"/>
    </xf>
    <xf numFmtId="0" fontId="17" fillId="0" borderId="5" xfId="4" applyFont="1" applyFill="1" applyBorder="1" applyAlignment="1">
      <alignment horizontal="center" vertical="center"/>
    </xf>
    <xf numFmtId="0" fontId="17" fillId="0" borderId="6" xfId="4" applyFont="1" applyFill="1" applyBorder="1" applyAlignment="1">
      <alignment horizontal="left" vertical="center" wrapText="1"/>
    </xf>
    <xf numFmtId="0" fontId="33" fillId="0" borderId="0" xfId="1" applyFont="1" applyBorder="1" applyAlignment="1">
      <alignment vertical="center"/>
    </xf>
    <xf numFmtId="0" fontId="33" fillId="0" borderId="0" xfId="1" applyFont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0" fontId="19" fillId="0" borderId="0" xfId="1" applyFont="1" applyFill="1" applyAlignment="1">
      <alignment vertical="center" wrapText="1"/>
    </xf>
    <xf numFmtId="0" fontId="19" fillId="0" borderId="0" xfId="1" applyFont="1" applyFill="1"/>
    <xf numFmtId="49" fontId="30" fillId="0" borderId="3" xfId="1" applyNumberFormat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vertical="center" wrapText="1"/>
    </xf>
    <xf numFmtId="0" fontId="19" fillId="0" borderId="3" xfId="1" applyFont="1" applyFill="1" applyBorder="1"/>
    <xf numFmtId="0" fontId="19" fillId="0" borderId="0" xfId="1" applyFont="1" applyFill="1" applyBorder="1" applyAlignment="1">
      <alignment vertical="center" wrapText="1"/>
    </xf>
    <xf numFmtId="0" fontId="19" fillId="0" borderId="0" xfId="1" applyFont="1" applyFill="1" applyBorder="1"/>
    <xf numFmtId="3" fontId="6" fillId="0" borderId="3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0" fontId="17" fillId="0" borderId="3" xfId="2" applyFont="1" applyFill="1" applyBorder="1" applyAlignment="1" applyProtection="1">
      <alignment horizontal="center" vertical="center" wrapText="1"/>
      <protection locked="0"/>
    </xf>
    <xf numFmtId="3" fontId="12" fillId="0" borderId="3" xfId="1" applyNumberFormat="1" applyFont="1" applyFill="1" applyBorder="1" applyAlignment="1">
      <alignment horizontal="center" vertical="center"/>
    </xf>
    <xf numFmtId="0" fontId="35" fillId="0" borderId="3" xfId="2" applyFont="1" applyFill="1" applyBorder="1" applyAlignment="1" applyProtection="1">
      <alignment horizontal="center" vertical="center" wrapText="1"/>
      <protection locked="0"/>
    </xf>
    <xf numFmtId="0" fontId="17" fillId="0" borderId="5" xfId="2" applyFont="1" applyFill="1" applyBorder="1" applyAlignment="1" applyProtection="1">
      <alignment horizontal="center" vertical="center"/>
      <protection locked="0"/>
    </xf>
    <xf numFmtId="0" fontId="17" fillId="0" borderId="3" xfId="2" applyFont="1" applyFill="1" applyBorder="1" applyAlignment="1" applyProtection="1">
      <alignment horizontal="right" vertical="center"/>
      <protection locked="0"/>
    </xf>
    <xf numFmtId="166" fontId="12" fillId="0" borderId="3" xfId="1" applyNumberFormat="1" applyFont="1" applyFill="1" applyBorder="1" applyAlignment="1">
      <alignment horizontal="center" vertical="center"/>
    </xf>
    <xf numFmtId="0" fontId="17" fillId="0" borderId="3" xfId="2" applyFont="1" applyFill="1" applyBorder="1" applyAlignment="1" applyProtection="1">
      <alignment vertical="center"/>
      <protection locked="0"/>
    </xf>
    <xf numFmtId="0" fontId="17" fillId="0" borderId="6" xfId="2" applyFont="1" applyFill="1" applyBorder="1" applyAlignment="1">
      <alignment horizontal="center" vertical="center"/>
    </xf>
    <xf numFmtId="0" fontId="17" fillId="0" borderId="6" xfId="2" applyFont="1" applyFill="1" applyBorder="1" applyAlignment="1" applyProtection="1">
      <alignment horizontal="center" vertical="center" wrapText="1"/>
      <protection locked="0"/>
    </xf>
    <xf numFmtId="0" fontId="17" fillId="0" borderId="3" xfId="2" applyFont="1" applyFill="1" applyBorder="1" applyAlignment="1">
      <alignment horizontal="center" wrapText="1"/>
    </xf>
    <xf numFmtId="0" fontId="7" fillId="0" borderId="0" xfId="1" applyFont="1" applyAlignment="1">
      <alignment vertical="center" wrapText="1"/>
    </xf>
    <xf numFmtId="0" fontId="7" fillId="0" borderId="0" xfId="1" applyFont="1"/>
    <xf numFmtId="166" fontId="6" fillId="3" borderId="3" xfId="1" applyNumberFormat="1" applyFont="1" applyFill="1" applyBorder="1" applyAlignment="1">
      <alignment horizontal="center" vertical="center" wrapText="1"/>
    </xf>
    <xf numFmtId="49" fontId="6" fillId="3" borderId="3" xfId="1" applyNumberFormat="1" applyFont="1" applyFill="1" applyBorder="1" applyAlignment="1">
      <alignment horizontal="center" vertical="center" wrapText="1"/>
    </xf>
    <xf numFmtId="0" fontId="7" fillId="3" borderId="0" xfId="1" applyFont="1" applyFill="1" applyAlignment="1">
      <alignment vertical="center" wrapText="1"/>
    </xf>
    <xf numFmtId="0" fontId="7" fillId="3" borderId="0" xfId="1" applyFont="1" applyFill="1"/>
    <xf numFmtId="3" fontId="6" fillId="3" borderId="3" xfId="1" applyNumberFormat="1" applyFont="1" applyFill="1" applyBorder="1" applyAlignment="1">
      <alignment horizontal="center" vertical="center" wrapText="1"/>
    </xf>
    <xf numFmtId="4" fontId="6" fillId="3" borderId="3" xfId="1" applyNumberFormat="1" applyFont="1" applyFill="1" applyBorder="1" applyAlignment="1">
      <alignment horizontal="center" vertical="center" wrapText="1"/>
    </xf>
    <xf numFmtId="0" fontId="8" fillId="0" borderId="0" xfId="1" applyFont="1"/>
    <xf numFmtId="0" fontId="8" fillId="0" borderId="0" xfId="1" applyFont="1" applyAlignment="1">
      <alignment vertical="top"/>
    </xf>
    <xf numFmtId="0" fontId="7" fillId="0" borderId="0" xfId="1" applyFont="1" applyFill="1" applyBorder="1"/>
    <xf numFmtId="0" fontId="24" fillId="0" borderId="0" xfId="1" applyFont="1" applyFill="1" applyBorder="1" applyAlignment="1">
      <alignment wrapText="1"/>
    </xf>
    <xf numFmtId="0" fontId="24" fillId="0" borderId="1" xfId="1" applyFont="1" applyFill="1" applyBorder="1" applyAlignment="1">
      <alignment horizontal="left"/>
    </xf>
    <xf numFmtId="0" fontId="24" fillId="0" borderId="0" xfId="1" applyFont="1" applyFill="1" applyBorder="1" applyAlignment="1">
      <alignment horizontal="center"/>
    </xf>
    <xf numFmtId="0" fontId="24" fillId="0" borderId="0" xfId="1" applyFont="1" applyFill="1" applyBorder="1" applyAlignment="1">
      <alignment horizontal="left"/>
    </xf>
    <xf numFmtId="0" fontId="5" fillId="0" borderId="0" xfId="1" applyFont="1" applyFill="1" applyBorder="1"/>
    <xf numFmtId="168" fontId="6" fillId="3" borderId="3" xfId="1" applyNumberFormat="1" applyFont="1" applyFill="1" applyBorder="1" applyAlignment="1">
      <alignment horizontal="center" vertical="center" wrapText="1"/>
    </xf>
    <xf numFmtId="2" fontId="12" fillId="0" borderId="3" xfId="1" applyNumberFormat="1" applyFont="1" applyFill="1" applyBorder="1" applyAlignment="1">
      <alignment horizontal="center" vertical="center" wrapText="1"/>
    </xf>
    <xf numFmtId="169" fontId="6" fillId="3" borderId="3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/>
    <xf numFmtId="0" fontId="24" fillId="0" borderId="0" xfId="1" applyFont="1" applyFill="1" applyBorder="1" applyAlignment="1"/>
    <xf numFmtId="49" fontId="6" fillId="0" borderId="5" xfId="1" applyNumberFormat="1" applyFont="1" applyFill="1" applyBorder="1" applyAlignment="1">
      <alignment horizontal="right" vertical="center" wrapText="1"/>
    </xf>
    <xf numFmtId="49" fontId="6" fillId="0" borderId="8" xfId="1" applyNumberFormat="1" applyFont="1" applyFill="1" applyBorder="1" applyAlignment="1">
      <alignment horizontal="right" vertical="center" wrapText="1"/>
    </xf>
    <xf numFmtId="49" fontId="6" fillId="0" borderId="6" xfId="1" applyNumberFormat="1" applyFont="1" applyFill="1" applyBorder="1" applyAlignment="1">
      <alignment horizontal="right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/>
    <xf numFmtId="3" fontId="6" fillId="0" borderId="3" xfId="1" applyNumberFormat="1" applyFont="1" applyFill="1" applyBorder="1" applyAlignment="1">
      <alignment horizontal="center" vertical="center" wrapText="1"/>
    </xf>
    <xf numFmtId="168" fontId="12" fillId="0" borderId="3" xfId="1" applyNumberFormat="1" applyFont="1" applyBorder="1" applyAlignment="1">
      <alignment horizontal="center" vertical="center" wrapText="1"/>
    </xf>
    <xf numFmtId="168" fontId="6" fillId="0" borderId="3" xfId="1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49" fontId="6" fillId="3" borderId="5" xfId="1" applyNumberFormat="1" applyFont="1" applyFill="1" applyBorder="1" applyAlignment="1">
      <alignment horizontal="right" vertical="center" wrapText="1"/>
    </xf>
    <xf numFmtId="49" fontId="6" fillId="3" borderId="8" xfId="1" applyNumberFormat="1" applyFont="1" applyFill="1" applyBorder="1" applyAlignment="1">
      <alignment horizontal="right" vertical="center" wrapText="1"/>
    </xf>
    <xf numFmtId="49" fontId="6" fillId="3" borderId="6" xfId="1" applyNumberFormat="1" applyFont="1" applyFill="1" applyBorder="1" applyAlignment="1">
      <alignment horizontal="right" vertical="center" wrapText="1"/>
    </xf>
    <xf numFmtId="0" fontId="5" fillId="0" borderId="0" xfId="1" applyFont="1" applyAlignment="1">
      <alignment horizontal="center" vertical="top" wrapText="1"/>
    </xf>
    <xf numFmtId="0" fontId="37" fillId="0" borderId="0" xfId="1" applyFont="1" applyAlignment="1">
      <alignment horizontal="center" vertical="top"/>
    </xf>
    <xf numFmtId="0" fontId="3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top"/>
    </xf>
    <xf numFmtId="0" fontId="33" fillId="0" borderId="0" xfId="1" applyFont="1" applyBorder="1" applyAlignment="1">
      <alignment horizontal="center" vertical="top"/>
    </xf>
    <xf numFmtId="0" fontId="5" fillId="0" borderId="0" xfId="1" applyFont="1" applyAlignment="1">
      <alignment vertical="top"/>
    </xf>
    <xf numFmtId="0" fontId="5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center" vertical="top" wrapText="1"/>
    </xf>
    <xf numFmtId="0" fontId="14" fillId="2" borderId="11" xfId="1" applyFont="1" applyFill="1" applyBorder="1" applyAlignment="1">
      <alignment horizontal="center" vertical="center"/>
    </xf>
    <xf numFmtId="0" fontId="14" fillId="2" borderId="4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39" fillId="0" borderId="1" xfId="1" applyFont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20" fillId="0" borderId="3" xfId="2" applyFont="1" applyFill="1" applyBorder="1" applyAlignment="1" applyProtection="1">
      <alignment horizontal="right" vertical="center"/>
      <protection locked="0"/>
    </xf>
    <xf numFmtId="0" fontId="6" fillId="0" borderId="3" xfId="1" applyFont="1" applyBorder="1" applyAlignment="1">
      <alignment horizontal="right" vertical="center" wrapText="1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center"/>
    </xf>
    <xf numFmtId="0" fontId="12" fillId="0" borderId="2" xfId="1" applyFont="1" applyBorder="1" applyAlignment="1">
      <alignment horizontal="center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/>
    </xf>
    <xf numFmtId="0" fontId="38" fillId="0" borderId="2" xfId="1" applyFont="1" applyFill="1" applyBorder="1" applyAlignment="1">
      <alignment horizontal="center"/>
    </xf>
    <xf numFmtId="0" fontId="23" fillId="0" borderId="1" xfId="1" applyFont="1" applyFill="1" applyBorder="1" applyAlignment="1">
      <alignment horizontal="center"/>
    </xf>
    <xf numFmtId="0" fontId="21" fillId="0" borderId="1" xfId="1" applyFont="1" applyBorder="1" applyAlignment="1">
      <alignment horizontal="center" vertical="center"/>
    </xf>
    <xf numFmtId="0" fontId="12" fillId="0" borderId="0" xfId="1" applyFont="1" applyAlignment="1">
      <alignment horizontal="left" vertical="top" wrapText="1"/>
    </xf>
    <xf numFmtId="0" fontId="26" fillId="0" borderId="0" xfId="1" applyFont="1" applyAlignment="1">
      <alignment horizontal="center"/>
    </xf>
    <xf numFmtId="0" fontId="37" fillId="0" borderId="0" xfId="1" applyFont="1" applyAlignment="1">
      <alignment horizontal="center" vertical="top" wrapText="1"/>
    </xf>
    <xf numFmtId="0" fontId="4" fillId="0" borderId="19" xfId="1" applyFont="1" applyBorder="1" applyAlignment="1">
      <alignment horizontal="center" vertical="top" wrapText="1"/>
    </xf>
    <xf numFmtId="0" fontId="4" fillId="0" borderId="17" xfId="1" applyFont="1" applyBorder="1" applyAlignment="1">
      <alignment horizontal="center" vertical="top" wrapText="1"/>
    </xf>
    <xf numFmtId="0" fontId="4" fillId="0" borderId="20" xfId="1" applyFont="1" applyBorder="1" applyAlignment="1">
      <alignment horizontal="center" vertical="top" wrapText="1"/>
    </xf>
    <xf numFmtId="0" fontId="4" fillId="0" borderId="2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center" wrapText="1"/>
    </xf>
    <xf numFmtId="0" fontId="12" fillId="0" borderId="5" xfId="1" applyFont="1" applyBorder="1" applyAlignment="1">
      <alignment horizontal="center" vertical="top" wrapText="1"/>
    </xf>
    <xf numFmtId="0" fontId="12" fillId="0" borderId="6" xfId="1" applyFont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9" fillId="0" borderId="0" xfId="1" applyFont="1" applyAlignment="1">
      <alignment horizontal="center" vertical="top"/>
    </xf>
    <xf numFmtId="0" fontId="8" fillId="0" borderId="0" xfId="1" applyFont="1" applyAlignment="1">
      <alignment horizontal="left"/>
    </xf>
    <xf numFmtId="0" fontId="12" fillId="0" borderId="0" xfId="1" applyFont="1" applyAlignment="1">
      <alignment horizontal="right" vertical="center"/>
    </xf>
    <xf numFmtId="0" fontId="10" fillId="0" borderId="6" xfId="1" applyFont="1" applyBorder="1" applyAlignment="1">
      <alignment horizontal="center" vertical="center" wrapText="1"/>
    </xf>
    <xf numFmtId="0" fontId="20" fillId="3" borderId="3" xfId="2" applyFont="1" applyFill="1" applyBorder="1" applyAlignment="1" applyProtection="1">
      <alignment horizontal="right" vertical="center"/>
      <protection locked="0"/>
    </xf>
    <xf numFmtId="0" fontId="4" fillId="0" borderId="8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/>
    </xf>
    <xf numFmtId="0" fontId="23" fillId="0" borderId="2" xfId="1" applyFont="1" applyFill="1" applyBorder="1" applyAlignment="1">
      <alignment horizontal="center"/>
    </xf>
    <xf numFmtId="0" fontId="16" fillId="3" borderId="3" xfId="2" applyFont="1" applyFill="1" applyBorder="1" applyAlignment="1" applyProtection="1">
      <alignment horizontal="right" vertical="center"/>
      <protection locked="0"/>
    </xf>
    <xf numFmtId="0" fontId="34" fillId="0" borderId="7" xfId="1" applyFont="1" applyBorder="1" applyAlignment="1">
      <alignment horizontal="center" vertical="top" wrapText="1"/>
    </xf>
    <xf numFmtId="0" fontId="34" fillId="0" borderId="9" xfId="1" applyFont="1" applyBorder="1" applyAlignment="1">
      <alignment horizontal="center" vertical="top" wrapText="1"/>
    </xf>
    <xf numFmtId="0" fontId="9" fillId="0" borderId="0" xfId="1" applyFont="1" applyAlignment="1">
      <alignment horizontal="center"/>
    </xf>
    <xf numFmtId="0" fontId="10" fillId="0" borderId="1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Alignment="1">
      <alignment horizontal="center" vertical="top"/>
    </xf>
    <xf numFmtId="0" fontId="23" fillId="0" borderId="0" xfId="1" applyFont="1" applyFill="1" applyBorder="1" applyAlignment="1">
      <alignment horizontal="center"/>
    </xf>
    <xf numFmtId="0" fontId="21" fillId="0" borderId="1" xfId="1" applyFont="1" applyFill="1" applyBorder="1" applyAlignment="1">
      <alignment horizontal="center"/>
    </xf>
    <xf numFmtId="0" fontId="21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right" vertical="center" wrapText="1"/>
    </xf>
    <xf numFmtId="0" fontId="5" fillId="0" borderId="0" xfId="1" applyFont="1" applyAlignment="1">
      <alignment horizontal="right" vertical="center"/>
    </xf>
    <xf numFmtId="0" fontId="10" fillId="0" borderId="0" xfId="1" applyFont="1" applyAlignment="1">
      <alignment horizontal="left" vertical="top"/>
    </xf>
    <xf numFmtId="0" fontId="33" fillId="0" borderId="0" xfId="1" applyFont="1" applyBorder="1" applyAlignment="1">
      <alignment horizontal="center"/>
    </xf>
    <xf numFmtId="0" fontId="6" fillId="0" borderId="1" xfId="1" applyFont="1" applyBorder="1" applyAlignment="1">
      <alignment horizontal="right"/>
    </xf>
    <xf numFmtId="0" fontId="9" fillId="0" borderId="0" xfId="1" applyFont="1" applyAlignment="1">
      <alignment horizontal="center" wrapText="1"/>
    </xf>
    <xf numFmtId="0" fontId="9" fillId="0" borderId="0" xfId="1" applyFont="1" applyBorder="1" applyAlignment="1">
      <alignment horizontal="center" vertical="top"/>
    </xf>
    <xf numFmtId="0" fontId="20" fillId="3" borderId="3" xfId="4" applyFont="1" applyFill="1" applyBorder="1" applyAlignment="1" applyProtection="1">
      <alignment horizontal="right" vertical="center"/>
      <protection locked="0"/>
    </xf>
    <xf numFmtId="0" fontId="12" fillId="0" borderId="1" xfId="1" applyFont="1" applyBorder="1" applyAlignment="1">
      <alignment horizontal="center" vertical="center"/>
    </xf>
    <xf numFmtId="0" fontId="34" fillId="0" borderId="7" xfId="1" applyFont="1" applyBorder="1" applyAlignment="1">
      <alignment horizontal="center" vertical="center" wrapText="1"/>
    </xf>
    <xf numFmtId="0" fontId="34" fillId="0" borderId="9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10" fillId="0" borderId="0" xfId="1" applyFont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8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3;&#1040;&#1044;&#1070;&#1064;&#1050;&#1040;\&#1041;&#1059;&#1061;&#1043;&#1040;&#1051;&#1058;&#1045;&#1056;&#1048;&#1071;\2013&#1087;&#1086;2019\&#1056;&#1040;&#1041;&#1054;&#1058;&#1040;\&#1048;&#1053;&#1042;&#1045;&#1053;&#1058;&#1040;&#1056;&#1048;&#1047;&#1040;&#1062;&#1048;&#1071;\&#1072;&#1082;&#1090;%20&#1087;&#1088;-&#1087;&#1077;&#1088;%20&#1086;&#107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emp"/>
      <sheetName val="pr"/>
      <sheetName val="Заполнить"/>
      <sheetName val="КРУГЛОВА-1013,1014,1016,1019"/>
      <sheetName val="КРУГЛОВА-250404-103"/>
      <sheetName val="ДИМОВА-250404-103"/>
      <sheetName val="КРУГЛОВА-перед1015"/>
      <sheetName val="КРУГЛОВА-1111,1113,1118"/>
      <sheetName val="КРУГЛОВА-1514,1812"/>
      <sheetName val="ДИМОВА-1011,1013,1014,1018"/>
      <sheetName val="ДИМОВА-104-КРУ"/>
      <sheetName val="ДИМОВА-02"/>
      <sheetName val="ДИМОВА-205"/>
      <sheetName val="РАХУНКИ"/>
      <sheetName val="ОЗ"/>
      <sheetName val="ЗАПАСИ"/>
      <sheetName val="д1_инма"/>
      <sheetName val="д1_нма"/>
      <sheetName val="д1_ки"/>
      <sheetName val="д2-ЗАПАСИ"/>
      <sheetName val="д3-ЗБЕРІГ"/>
      <sheetName val="д4-ЗВ ОЗ"/>
      <sheetName val="д5-ЗВ ЗАП"/>
      <sheetName val="д6"/>
      <sheetName val="д7"/>
      <sheetName val="д8"/>
      <sheetName val="д9"/>
      <sheetName val="д10.1"/>
      <sheetName val="д10.2"/>
      <sheetName val="д11"/>
      <sheetName val="protokol"/>
      <sheetName val="kasa"/>
      <sheetName val="na-4"/>
    </sheetNames>
    <sheetDataSet>
      <sheetData sheetId="0"/>
      <sheetData sheetId="1">
        <row r="5">
          <cell r="E5" t="str">
            <v>1011 Земельні ділянки</v>
          </cell>
        </row>
        <row r="6">
          <cell r="E6" t="str">
            <v>1012 Капітальні витрати на поліпшення земель</v>
          </cell>
        </row>
        <row r="7">
          <cell r="E7" t="str">
            <v>1013 Будинки, споруди та передавальні пристрої</v>
          </cell>
        </row>
        <row r="8">
          <cell r="E8" t="str">
            <v>1014 Машини та обладнання</v>
          </cell>
        </row>
        <row r="9">
          <cell r="E9" t="str">
            <v>1015 Транспортні засоби</v>
          </cell>
        </row>
        <row r="10">
          <cell r="E10" t="str">
            <v>1016 Інструменти, прилади, інвентар</v>
          </cell>
        </row>
        <row r="11">
          <cell r="E11" t="str">
            <v>1017 Тварини та багаторічні насадження</v>
          </cell>
        </row>
        <row r="12">
          <cell r="E12" t="str">
            <v>1018 Інші основні засоби</v>
          </cell>
        </row>
        <row r="13">
          <cell r="E13" t="str">
            <v>1019 Інші основні засоби</v>
          </cell>
        </row>
        <row r="14">
          <cell r="E14" t="str">
            <v>1111 Музейні фонди</v>
          </cell>
        </row>
        <row r="15">
          <cell r="E15" t="str">
            <v>1112 Бібліотечні фонди</v>
          </cell>
        </row>
        <row r="16">
          <cell r="E16" t="str">
            <v>1113 Малоцінні необоротні матеріальні активи</v>
          </cell>
        </row>
        <row r="17">
          <cell r="E17" t="str">
            <v>1114 Білизна, постільні речі, одяг та взуття</v>
          </cell>
        </row>
        <row r="18">
          <cell r="E18" t="str">
            <v>1115 Інвентарна тара</v>
          </cell>
        </row>
        <row r="19">
          <cell r="E19" t="str">
            <v>1116 Необоротні матеріальні активи спеціального призначення</v>
          </cell>
        </row>
        <row r="20">
          <cell r="E20" t="str">
            <v>1117 Природні ресурси</v>
          </cell>
        </row>
        <row r="21">
          <cell r="E21" t="str">
            <v>1118 Інші необоротні матеріальні активи</v>
          </cell>
        </row>
        <row r="22">
          <cell r="E22" t="str">
            <v xml:space="preserve">119 </v>
          </cell>
        </row>
        <row r="23">
          <cell r="E23" t="str">
            <v>1211 Авторське та суміжні з ними права</v>
          </cell>
        </row>
        <row r="24">
          <cell r="E24" t="str">
            <v>1216 Інші нематеріальні активи</v>
          </cell>
        </row>
        <row r="28">
          <cell r="E28" t="str">
            <v>141 Капітальні інвестиції в основні засоби</v>
          </cell>
        </row>
        <row r="29">
          <cell r="E29" t="str">
            <v>142 Капітальні інвестиції в інші необоротні матеріальні активи</v>
          </cell>
        </row>
        <row r="30">
          <cell r="E30" t="str">
            <v>143 Капітальні інвестиції в нематеріальні активи</v>
          </cell>
        </row>
        <row r="34">
          <cell r="E34" t="str">
            <v>201 Сировина і матеріали</v>
          </cell>
        </row>
        <row r="35">
          <cell r="E35" t="str">
            <v>202 Обладнання, конструкції і деталі до установки</v>
          </cell>
        </row>
        <row r="36">
          <cell r="E36" t="str">
            <v>203 Спецобладнання для науково-дослідних робіт</v>
          </cell>
        </row>
        <row r="37">
          <cell r="E37" t="str">
            <v>1513 Будівельні матеріали</v>
          </cell>
        </row>
        <row r="38">
          <cell r="E38" t="str">
            <v>1514 Пально-мастильні матеріали</v>
          </cell>
        </row>
        <row r="39">
          <cell r="E39" t="str">
            <v>211 Молодняк тварин на вирощуванні</v>
          </cell>
        </row>
        <row r="40">
          <cell r="E40" t="str">
            <v>212 Тварини на відгодівлі</v>
          </cell>
        </row>
        <row r="41">
          <cell r="E41" t="str">
            <v>213 Птиця</v>
          </cell>
        </row>
        <row r="42">
          <cell r="E42" t="str">
            <v>214 Звірі</v>
          </cell>
        </row>
        <row r="43">
          <cell r="E43" t="str">
            <v>215 Кролі</v>
          </cell>
        </row>
        <row r="44">
          <cell r="E44" t="str">
            <v>216 Сім'ї бджіл</v>
          </cell>
        </row>
        <row r="45">
          <cell r="E45" t="str">
            <v>217 Доросла худоба, вибракувана з основного стада</v>
          </cell>
        </row>
        <row r="46">
          <cell r="E46" t="str">
            <v>218 Худоба, прийнята від населення для реалізації</v>
          </cell>
        </row>
        <row r="47">
          <cell r="E47" t="str">
            <v>1812 Малоцінні та швидкозношувані предмети</v>
          </cell>
        </row>
        <row r="48">
          <cell r="E48" t="str">
            <v>1514 Пально-мастильні матеріали</v>
          </cell>
        </row>
        <row r="49">
          <cell r="E49" t="str">
            <v>1812 Малоцінні та швидкозношувані предмети</v>
          </cell>
        </row>
        <row r="50">
          <cell r="E50" t="str">
            <v>232 Продукти харчування</v>
          </cell>
        </row>
        <row r="51">
          <cell r="E51" t="str">
            <v>233 Медикаменти і перев'язувальні засоби</v>
          </cell>
        </row>
        <row r="52">
          <cell r="E52" t="str">
            <v>234 Господарські матеріали і канцелярське приладдя</v>
          </cell>
        </row>
        <row r="53">
          <cell r="E53" t="str">
            <v>235 Паливо, горючі і мастильні матеріали</v>
          </cell>
        </row>
        <row r="54">
          <cell r="E54" t="str">
            <v>236 Тара</v>
          </cell>
        </row>
        <row r="55">
          <cell r="E55" t="str">
            <v>237 Матеріали в дорозі</v>
          </cell>
        </row>
        <row r="56">
          <cell r="E56" t="str">
            <v>238 Запасні частини до транспортних засобів, машин і обладнання</v>
          </cell>
        </row>
        <row r="57">
          <cell r="E57" t="str">
            <v>239 Інші матеріали</v>
          </cell>
        </row>
        <row r="58">
          <cell r="E58" t="str">
            <v>241 Вироби виробничих (навчальних) майстерень</v>
          </cell>
        </row>
        <row r="59">
          <cell r="E59" t="str">
            <v>251 Продукція підсобних (навчальних) сільських господарств</v>
          </cell>
        </row>
        <row r="60">
          <cell r="E60" t="str">
            <v>261 Запаси для розподілу, передачі, продажу</v>
          </cell>
        </row>
        <row r="61">
          <cell r="E61" t="str">
            <v>262 Державні матеріальні резерви та запаси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49"/>
  <sheetViews>
    <sheetView view="pageBreakPreview" topLeftCell="A6" zoomScale="110" zoomScaleSheetLayoutView="110" workbookViewId="0">
      <selection activeCell="M149" sqref="M149"/>
    </sheetView>
  </sheetViews>
  <sheetFormatPr defaultColWidth="9.140625" defaultRowHeight="12.75"/>
  <cols>
    <col min="1" max="1" width="20.28515625" style="1" customWidth="1"/>
    <col min="2" max="2" width="21.42578125" style="1" hidden="1" customWidth="1"/>
    <col min="3" max="3" width="14.28515625" style="1" hidden="1" customWidth="1"/>
    <col min="4" max="4" width="19.28515625" style="1" customWidth="1"/>
    <col min="5" max="5" width="10.7109375" style="1" customWidth="1"/>
    <col min="6" max="6" width="14" style="1" hidden="1" customWidth="1"/>
    <col min="7" max="7" width="18.7109375" style="1" customWidth="1"/>
    <col min="8" max="8" width="14.28515625" style="1" hidden="1" customWidth="1"/>
    <col min="9" max="9" width="16.7109375" style="1" customWidth="1"/>
    <col min="10" max="10" width="13.85546875" style="1" customWidth="1"/>
    <col min="11" max="11" width="6.7109375" style="1" hidden="1" customWidth="1"/>
    <col min="12" max="13" width="9.140625" style="1"/>
    <col min="14" max="14" width="9.140625" style="1" customWidth="1"/>
    <col min="15" max="16384" width="9.140625" style="1"/>
  </cols>
  <sheetData>
    <row r="1" spans="1:12" ht="12" customHeight="1">
      <c r="I1" s="2"/>
    </row>
    <row r="2" spans="1:12" ht="15.6" customHeight="1">
      <c r="A2" s="16"/>
      <c r="B2" s="16"/>
      <c r="C2" s="16"/>
      <c r="D2" s="16"/>
      <c r="E2" s="16"/>
      <c r="F2" s="16"/>
      <c r="G2" s="16"/>
      <c r="H2" s="16"/>
      <c r="I2" s="381"/>
      <c r="J2" s="381"/>
      <c r="K2" s="381"/>
    </row>
    <row r="3" spans="1:12" s="352" customFormat="1" ht="15.6" customHeight="1">
      <c r="A3" s="383" t="s">
        <v>390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</row>
    <row r="4" spans="1:12" s="353" customFormat="1" ht="25.15" customHeight="1">
      <c r="A4" s="382" t="s">
        <v>334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2" s="353" customFormat="1" ht="25.15" customHeight="1">
      <c r="A5" s="382" t="s">
        <v>335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2" s="353" customFormat="1" ht="25.15" customHeight="1">
      <c r="A6" s="414" t="s">
        <v>352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</row>
    <row r="7" spans="1:12" s="18" customFormat="1" ht="15.75" hidden="1">
      <c r="A7" s="17"/>
      <c r="B7" s="17"/>
      <c r="C7" s="384" t="s">
        <v>322</v>
      </c>
      <c r="D7" s="384"/>
      <c r="E7" s="384"/>
      <c r="F7" s="384"/>
      <c r="G7" s="384"/>
      <c r="H7" s="119"/>
      <c r="I7" s="385" t="s">
        <v>275</v>
      </c>
      <c r="J7" s="385"/>
      <c r="K7" s="385"/>
    </row>
    <row r="8" spans="1:12" s="18" customFormat="1" ht="15.75" hidden="1">
      <c r="A8" s="19"/>
      <c r="B8" s="386"/>
      <c r="C8" s="386"/>
      <c r="D8" s="19"/>
      <c r="E8" s="19"/>
      <c r="F8" s="19"/>
      <c r="H8" s="120"/>
      <c r="I8" s="387" t="s">
        <v>12</v>
      </c>
      <c r="J8" s="387"/>
      <c r="K8" s="387"/>
    </row>
    <row r="9" spans="1:12" ht="3.6" hidden="1" customHeight="1"/>
    <row r="10" spans="1:12" ht="18.600000000000001" hidden="1" customHeight="1">
      <c r="A10" s="20"/>
      <c r="B10" s="20"/>
      <c r="C10" s="388"/>
      <c r="D10" s="388"/>
      <c r="E10" s="20"/>
      <c r="F10" s="20"/>
      <c r="G10" s="21"/>
      <c r="H10" s="389" t="s">
        <v>13</v>
      </c>
      <c r="I10" s="390"/>
      <c r="J10" s="389" t="s">
        <v>14</v>
      </c>
      <c r="K10" s="390"/>
      <c r="L10" s="20"/>
    </row>
    <row r="11" spans="1:12" ht="18" hidden="1" customHeight="1">
      <c r="A11" s="20"/>
      <c r="B11" s="20"/>
      <c r="C11" s="388"/>
      <c r="D11" s="388"/>
      <c r="E11" s="20"/>
      <c r="F11" s="20"/>
      <c r="G11" s="21"/>
      <c r="H11" s="395">
        <v>7</v>
      </c>
      <c r="I11" s="396"/>
      <c r="J11" s="397"/>
      <c r="K11" s="396"/>
      <c r="L11" s="20"/>
    </row>
    <row r="12" spans="1:12" ht="18" customHeight="1">
      <c r="A12" s="419" t="s">
        <v>338</v>
      </c>
      <c r="B12" s="419"/>
      <c r="C12" s="419"/>
      <c r="D12" s="419"/>
      <c r="E12" s="419"/>
      <c r="F12" s="419"/>
      <c r="G12" s="419"/>
      <c r="H12" s="419"/>
      <c r="I12" s="419"/>
      <c r="J12" s="419"/>
      <c r="K12" s="419"/>
      <c r="L12" s="20"/>
    </row>
    <row r="13" spans="1:12" ht="22.9" customHeight="1">
      <c r="A13" s="391" t="s">
        <v>345</v>
      </c>
      <c r="B13" s="391" t="s">
        <v>336</v>
      </c>
      <c r="C13" s="391" t="s">
        <v>350</v>
      </c>
      <c r="D13" s="391"/>
      <c r="E13" s="391" t="s">
        <v>16</v>
      </c>
      <c r="F13" s="391" t="s">
        <v>17</v>
      </c>
      <c r="G13" s="391" t="s">
        <v>17</v>
      </c>
      <c r="H13" s="415" t="s">
        <v>337</v>
      </c>
      <c r="I13" s="416"/>
      <c r="J13" s="391" t="s">
        <v>349</v>
      </c>
      <c r="K13" s="391" t="s">
        <v>62</v>
      </c>
      <c r="L13" s="22"/>
    </row>
    <row r="14" spans="1:12" s="26" customFormat="1" ht="18.600000000000001" customHeight="1">
      <c r="A14" s="392"/>
      <c r="B14" s="392"/>
      <c r="C14" s="392"/>
      <c r="D14" s="392"/>
      <c r="E14" s="392"/>
      <c r="F14" s="392"/>
      <c r="G14" s="392"/>
      <c r="H14" s="417"/>
      <c r="I14" s="418"/>
      <c r="J14" s="392"/>
      <c r="K14" s="392"/>
      <c r="L14" s="268"/>
    </row>
    <row r="15" spans="1:12" s="31" customFormat="1" ht="11.25">
      <c r="A15" s="27">
        <v>1</v>
      </c>
      <c r="B15" s="27">
        <v>2</v>
      </c>
      <c r="C15" s="393">
        <v>3</v>
      </c>
      <c r="D15" s="394"/>
      <c r="E15" s="27">
        <v>4</v>
      </c>
      <c r="F15" s="27">
        <v>5</v>
      </c>
      <c r="G15" s="27">
        <v>6</v>
      </c>
      <c r="H15" s="28">
        <v>7</v>
      </c>
      <c r="I15" s="28">
        <v>8</v>
      </c>
      <c r="J15" s="29">
        <v>9</v>
      </c>
      <c r="K15" s="29">
        <v>10</v>
      </c>
      <c r="L15" s="30"/>
    </row>
    <row r="16" spans="1:12" s="56" customFormat="1" ht="43.15" hidden="1" customHeight="1">
      <c r="A16" s="272" t="s">
        <v>23</v>
      </c>
      <c r="B16" s="272" t="s">
        <v>24</v>
      </c>
      <c r="C16" s="151">
        <v>101100003</v>
      </c>
      <c r="D16" s="191" t="s">
        <v>106</v>
      </c>
      <c r="E16" s="230">
        <v>8.2978000000000005</v>
      </c>
      <c r="F16" s="189">
        <v>19543.650000000001</v>
      </c>
      <c r="G16" s="189">
        <v>156349.22</v>
      </c>
      <c r="H16" s="189">
        <v>0</v>
      </c>
      <c r="I16" s="189">
        <v>0</v>
      </c>
      <c r="J16" s="186" t="s">
        <v>252</v>
      </c>
      <c r="K16" s="186"/>
      <c r="L16" s="66"/>
    </row>
    <row r="17" spans="1:16" s="56" customFormat="1" ht="42" hidden="1" customHeight="1">
      <c r="A17" s="272" t="s">
        <v>23</v>
      </c>
      <c r="B17" s="272" t="s">
        <v>24</v>
      </c>
      <c r="C17" s="151">
        <v>101100004</v>
      </c>
      <c r="D17" s="191" t="s">
        <v>107</v>
      </c>
      <c r="E17" s="230">
        <v>2.8485999999999998</v>
      </c>
      <c r="F17" s="189">
        <v>17891.34</v>
      </c>
      <c r="G17" s="189">
        <v>53674.03</v>
      </c>
      <c r="H17" s="189">
        <v>0</v>
      </c>
      <c r="I17" s="189">
        <v>0</v>
      </c>
      <c r="J17" s="186" t="s">
        <v>252</v>
      </c>
      <c r="K17" s="186"/>
      <c r="L17" s="66"/>
    </row>
    <row r="18" spans="1:16" s="31" customFormat="1" ht="30.75" hidden="1" customHeight="1">
      <c r="A18" s="271" t="s">
        <v>23</v>
      </c>
      <c r="B18" s="281" t="s">
        <v>24</v>
      </c>
      <c r="C18" s="37">
        <v>101100001</v>
      </c>
      <c r="D18" s="234" t="s">
        <v>280</v>
      </c>
      <c r="E18" s="256">
        <v>2</v>
      </c>
      <c r="F18" s="280">
        <v>14656.5</v>
      </c>
      <c r="G18" s="280">
        <v>29313</v>
      </c>
      <c r="H18" s="256"/>
      <c r="I18" s="256"/>
      <c r="J18" s="32"/>
      <c r="K18" s="256"/>
      <c r="L18" s="30"/>
    </row>
    <row r="19" spans="1:16" s="278" customFormat="1" ht="11.25" hidden="1">
      <c r="A19" s="273"/>
      <c r="B19" s="273"/>
      <c r="C19" s="274"/>
      <c r="D19" s="275"/>
      <c r="E19" s="273"/>
      <c r="F19" s="273"/>
      <c r="G19" s="273"/>
      <c r="H19" s="276"/>
      <c r="I19" s="276"/>
      <c r="J19" s="32"/>
      <c r="K19" s="32"/>
      <c r="L19" s="277"/>
    </row>
    <row r="20" spans="1:16" s="116" customFormat="1" ht="14.45" customHeight="1">
      <c r="A20" s="324" t="s">
        <v>359</v>
      </c>
      <c r="B20" s="340"/>
      <c r="C20" s="340"/>
      <c r="D20" s="148">
        <v>1011</v>
      </c>
      <c r="E20" s="339">
        <v>22357</v>
      </c>
      <c r="F20" s="257"/>
      <c r="G20" s="257">
        <v>0</v>
      </c>
      <c r="H20" s="257"/>
      <c r="I20" s="257">
        <f>SUM(I16:I19)</f>
        <v>0</v>
      </c>
      <c r="J20" s="324"/>
      <c r="K20" s="324"/>
      <c r="L20" s="325"/>
      <c r="M20" s="326"/>
      <c r="N20" s="326"/>
      <c r="O20" s="326"/>
      <c r="P20" s="326"/>
    </row>
    <row r="21" spans="1:16" s="329" customFormat="1" ht="26.45" hidden="1" customHeight="1">
      <c r="A21" s="50"/>
      <c r="B21" s="327" t="s">
        <v>24</v>
      </c>
      <c r="C21" s="225">
        <v>101310001</v>
      </c>
      <c r="D21" s="341" t="s">
        <v>93</v>
      </c>
      <c r="E21" s="256">
        <v>1</v>
      </c>
      <c r="F21" s="257">
        <v>51940</v>
      </c>
      <c r="G21" s="49">
        <v>51940</v>
      </c>
      <c r="H21" s="49">
        <v>34368</v>
      </c>
      <c r="I21" s="49">
        <v>34368</v>
      </c>
      <c r="J21" s="50"/>
      <c r="K21" s="289"/>
      <c r="L21" s="328"/>
    </row>
    <row r="22" spans="1:16" s="329" customFormat="1" ht="27.95" hidden="1" customHeight="1">
      <c r="A22" s="50"/>
      <c r="B22" s="327" t="s">
        <v>24</v>
      </c>
      <c r="C22" s="225">
        <v>101310007</v>
      </c>
      <c r="D22" s="341" t="s">
        <v>94</v>
      </c>
      <c r="E22" s="256">
        <v>1</v>
      </c>
      <c r="F22" s="257">
        <v>1724</v>
      </c>
      <c r="G22" s="49">
        <v>1724</v>
      </c>
      <c r="H22" s="49">
        <v>1114.2</v>
      </c>
      <c r="I22" s="49">
        <v>1114.2</v>
      </c>
      <c r="J22" s="50"/>
      <c r="K22" s="289"/>
      <c r="L22" s="328"/>
    </row>
    <row r="23" spans="1:16" s="329" customFormat="1" ht="26.45" hidden="1" customHeight="1">
      <c r="A23" s="50"/>
      <c r="B23" s="327" t="s">
        <v>24</v>
      </c>
      <c r="C23" s="225">
        <v>101350001</v>
      </c>
      <c r="D23" s="341" t="s">
        <v>281</v>
      </c>
      <c r="E23" s="256">
        <v>1</v>
      </c>
      <c r="F23" s="257">
        <v>207100</v>
      </c>
      <c r="G23" s="49">
        <v>207100</v>
      </c>
      <c r="H23" s="49">
        <v>81483</v>
      </c>
      <c r="I23" s="49">
        <v>81483</v>
      </c>
      <c r="J23" s="50"/>
      <c r="K23" s="289"/>
      <c r="L23" s="328"/>
    </row>
    <row r="24" spans="1:16" s="329" customFormat="1" ht="27.6" hidden="1" customHeight="1">
      <c r="A24" s="50"/>
      <c r="B24" s="327" t="s">
        <v>24</v>
      </c>
      <c r="C24" s="225">
        <v>101350002</v>
      </c>
      <c r="D24" s="285" t="s">
        <v>282</v>
      </c>
      <c r="E24" s="256">
        <v>1</v>
      </c>
      <c r="F24" s="257">
        <v>29625</v>
      </c>
      <c r="G24" s="49">
        <v>29625</v>
      </c>
      <c r="H24" s="49">
        <v>29625</v>
      </c>
      <c r="I24" s="49">
        <v>29625</v>
      </c>
      <c r="J24" s="50"/>
      <c r="K24" s="289"/>
      <c r="L24" s="328"/>
    </row>
    <row r="25" spans="1:16" s="329" customFormat="1" ht="27.95" hidden="1" customHeight="1">
      <c r="A25" s="50"/>
      <c r="B25" s="327" t="s">
        <v>24</v>
      </c>
      <c r="C25" s="225">
        <v>101330001</v>
      </c>
      <c r="D25" s="341" t="s">
        <v>283</v>
      </c>
      <c r="E25" s="256">
        <v>6791</v>
      </c>
      <c r="F25" s="257">
        <v>1.24</v>
      </c>
      <c r="G25" s="49">
        <v>84050</v>
      </c>
      <c r="H25" s="49">
        <v>8.0399999999999991</v>
      </c>
      <c r="I25" s="49">
        <v>54630.5</v>
      </c>
      <c r="J25" s="50"/>
      <c r="K25" s="289"/>
      <c r="L25" s="328"/>
    </row>
    <row r="26" spans="1:16" s="329" customFormat="1" ht="27.95" hidden="1" customHeight="1">
      <c r="A26" s="50"/>
      <c r="B26" s="327" t="s">
        <v>24</v>
      </c>
      <c r="C26" s="225">
        <v>101330002</v>
      </c>
      <c r="D26" s="341" t="s">
        <v>284</v>
      </c>
      <c r="E26" s="256">
        <v>1</v>
      </c>
      <c r="F26" s="257">
        <v>492</v>
      </c>
      <c r="G26" s="49">
        <v>492</v>
      </c>
      <c r="H26" s="49">
        <v>321.60000000000002</v>
      </c>
      <c r="I26" s="49">
        <v>321.60000000000002</v>
      </c>
      <c r="J26" s="50"/>
      <c r="K26" s="289"/>
      <c r="L26" s="328"/>
    </row>
    <row r="27" spans="1:16" s="329" customFormat="1" ht="27.95" hidden="1" customHeight="1">
      <c r="A27" s="50"/>
      <c r="B27" s="327" t="s">
        <v>24</v>
      </c>
      <c r="C27" s="225">
        <v>101330003</v>
      </c>
      <c r="D27" s="341" t="s">
        <v>285</v>
      </c>
      <c r="E27" s="256">
        <v>1</v>
      </c>
      <c r="F27" s="257">
        <v>517</v>
      </c>
      <c r="G27" s="49">
        <v>517</v>
      </c>
      <c r="H27" s="49">
        <v>332.85</v>
      </c>
      <c r="I27" s="49">
        <v>332.85</v>
      </c>
      <c r="J27" s="50"/>
      <c r="K27" s="289"/>
      <c r="L27" s="328"/>
    </row>
    <row r="28" spans="1:16" s="329" customFormat="1" ht="27.95" hidden="1" customHeight="1">
      <c r="A28" s="50" t="s">
        <v>154</v>
      </c>
      <c r="B28" s="327" t="s">
        <v>24</v>
      </c>
      <c r="C28" s="225">
        <v>101330004</v>
      </c>
      <c r="D28" s="341" t="s">
        <v>286</v>
      </c>
      <c r="E28" s="256">
        <v>1</v>
      </c>
      <c r="F28" s="257">
        <v>15466</v>
      </c>
      <c r="G28" s="49">
        <v>15466</v>
      </c>
      <c r="H28" s="49">
        <v>3476.3</v>
      </c>
      <c r="I28" s="49">
        <v>3476.3</v>
      </c>
      <c r="J28" s="50"/>
      <c r="K28" s="289"/>
      <c r="L28" s="328"/>
    </row>
    <row r="29" spans="1:16" s="331" customFormat="1" ht="27.95" hidden="1" customHeight="1">
      <c r="A29" s="50" t="s">
        <v>154</v>
      </c>
      <c r="B29" s="327" t="s">
        <v>24</v>
      </c>
      <c r="C29" s="225">
        <v>101330005</v>
      </c>
      <c r="D29" s="341" t="s">
        <v>287</v>
      </c>
      <c r="E29" s="256">
        <v>1</v>
      </c>
      <c r="F29" s="257">
        <v>15466</v>
      </c>
      <c r="G29" s="49">
        <v>15466</v>
      </c>
      <c r="H29" s="49">
        <v>3476.3</v>
      </c>
      <c r="I29" s="49">
        <v>3476.3</v>
      </c>
      <c r="J29" s="50"/>
      <c r="K29" s="289"/>
      <c r="L29" s="330"/>
    </row>
    <row r="30" spans="1:16" s="331" customFormat="1" ht="27.95" hidden="1" customHeight="1">
      <c r="A30" s="50" t="s">
        <v>162</v>
      </c>
      <c r="B30" s="327" t="s">
        <v>24</v>
      </c>
      <c r="C30" s="225">
        <v>101330008</v>
      </c>
      <c r="D30" s="341" t="s">
        <v>288</v>
      </c>
      <c r="E30" s="256">
        <v>1</v>
      </c>
      <c r="F30" s="257">
        <v>70240</v>
      </c>
      <c r="G30" s="49">
        <v>70240</v>
      </c>
      <c r="H30" s="49">
        <v>10536</v>
      </c>
      <c r="I30" s="49">
        <v>10536</v>
      </c>
      <c r="J30" s="50"/>
      <c r="K30" s="289"/>
      <c r="L30" s="330"/>
    </row>
    <row r="31" spans="1:16" s="331" customFormat="1" ht="27.95" hidden="1" customHeight="1">
      <c r="A31" s="50" t="s">
        <v>162</v>
      </c>
      <c r="B31" s="327" t="s">
        <v>24</v>
      </c>
      <c r="C31" s="225">
        <v>101330009</v>
      </c>
      <c r="D31" s="341" t="s">
        <v>289</v>
      </c>
      <c r="E31" s="256">
        <v>1</v>
      </c>
      <c r="F31" s="257">
        <v>130320</v>
      </c>
      <c r="G31" s="49">
        <v>130320</v>
      </c>
      <c r="H31" s="49">
        <v>19548</v>
      </c>
      <c r="I31" s="49">
        <v>19548</v>
      </c>
      <c r="J31" s="50"/>
      <c r="K31" s="289"/>
      <c r="L31" s="330"/>
    </row>
    <row r="32" spans="1:16" s="331" customFormat="1" ht="27.95" hidden="1" customHeight="1">
      <c r="A32" s="50" t="s">
        <v>155</v>
      </c>
      <c r="B32" s="327" t="s">
        <v>24</v>
      </c>
      <c r="C32" s="225">
        <v>101330010</v>
      </c>
      <c r="D32" s="341" t="s">
        <v>290</v>
      </c>
      <c r="E32" s="256">
        <v>1</v>
      </c>
      <c r="F32" s="257">
        <v>37850</v>
      </c>
      <c r="G32" s="49">
        <v>37850</v>
      </c>
      <c r="H32" s="49">
        <v>4889.5</v>
      </c>
      <c r="I32" s="49">
        <v>4889.5</v>
      </c>
      <c r="J32" s="50"/>
      <c r="K32" s="289"/>
      <c r="L32" s="330"/>
    </row>
    <row r="33" spans="1:12" s="331" customFormat="1" ht="27.95" hidden="1" customHeight="1">
      <c r="A33" s="50" t="s">
        <v>155</v>
      </c>
      <c r="B33" s="327" t="s">
        <v>24</v>
      </c>
      <c r="C33" s="225">
        <v>101330014</v>
      </c>
      <c r="D33" s="341" t="s">
        <v>291</v>
      </c>
      <c r="E33" s="256">
        <v>1</v>
      </c>
      <c r="F33" s="257">
        <v>15107</v>
      </c>
      <c r="G33" s="49">
        <v>15107</v>
      </c>
      <c r="H33" s="49">
        <v>1510.35</v>
      </c>
      <c r="I33" s="49">
        <v>1510.35</v>
      </c>
      <c r="J33" s="50"/>
      <c r="K33" s="289"/>
      <c r="L33" s="330"/>
    </row>
    <row r="34" spans="1:12" s="331" customFormat="1" ht="27.95" hidden="1" customHeight="1">
      <c r="A34" s="50" t="s">
        <v>155</v>
      </c>
      <c r="B34" s="327" t="s">
        <v>24</v>
      </c>
      <c r="C34" s="225">
        <v>101330015</v>
      </c>
      <c r="D34" s="341" t="s">
        <v>292</v>
      </c>
      <c r="E34" s="256">
        <v>1</v>
      </c>
      <c r="F34" s="257">
        <v>11806</v>
      </c>
      <c r="G34" s="49">
        <v>11806</v>
      </c>
      <c r="H34" s="49">
        <v>1180.3</v>
      </c>
      <c r="I34" s="49">
        <v>1180.3</v>
      </c>
      <c r="J34" s="50"/>
      <c r="K34" s="289"/>
      <c r="L34" s="330"/>
    </row>
    <row r="35" spans="1:12" s="331" customFormat="1" ht="27.95" hidden="1" customHeight="1">
      <c r="A35" s="50" t="s">
        <v>155</v>
      </c>
      <c r="B35" s="327" t="s">
        <v>24</v>
      </c>
      <c r="C35" s="225">
        <v>101340003</v>
      </c>
      <c r="D35" s="285" t="s">
        <v>293</v>
      </c>
      <c r="E35" s="256">
        <v>1</v>
      </c>
      <c r="F35" s="257">
        <v>95046</v>
      </c>
      <c r="G35" s="49">
        <v>95046</v>
      </c>
      <c r="H35" s="49">
        <v>9504.2999999999993</v>
      </c>
      <c r="I35" s="49">
        <v>9504.2999999999993</v>
      </c>
      <c r="J35" s="50"/>
      <c r="K35" s="289"/>
      <c r="L35" s="330"/>
    </row>
    <row r="36" spans="1:12" s="331" customFormat="1" ht="42.95" hidden="1" customHeight="1">
      <c r="A36" s="50" t="s">
        <v>162</v>
      </c>
      <c r="B36" s="327" t="s">
        <v>24</v>
      </c>
      <c r="C36" s="225">
        <v>101340001</v>
      </c>
      <c r="D36" s="285" t="s">
        <v>294</v>
      </c>
      <c r="E36" s="256">
        <v>1</v>
      </c>
      <c r="F36" s="257">
        <v>256645</v>
      </c>
      <c r="G36" s="49">
        <v>256645</v>
      </c>
      <c r="H36" s="49">
        <v>48120.25</v>
      </c>
      <c r="I36" s="49">
        <v>48120.25</v>
      </c>
      <c r="J36" s="50"/>
      <c r="K36" s="289"/>
      <c r="L36" s="330"/>
    </row>
    <row r="37" spans="1:12" s="331" customFormat="1" ht="55.9" hidden="1" customHeight="1">
      <c r="A37" s="50" t="s">
        <v>156</v>
      </c>
      <c r="B37" s="327" t="s">
        <v>24</v>
      </c>
      <c r="C37" s="225">
        <v>101340004</v>
      </c>
      <c r="D37" s="285" t="s">
        <v>295</v>
      </c>
      <c r="E37" s="256">
        <v>1</v>
      </c>
      <c r="F37" s="257">
        <v>144845</v>
      </c>
      <c r="G37" s="49">
        <v>144845</v>
      </c>
      <c r="H37" s="49">
        <v>9656.25</v>
      </c>
      <c r="I37" s="49">
        <v>9656.25</v>
      </c>
      <c r="J37" s="50"/>
      <c r="K37" s="289"/>
      <c r="L37" s="330"/>
    </row>
    <row r="38" spans="1:12" s="331" customFormat="1" ht="42.95" hidden="1" customHeight="1">
      <c r="A38" s="50" t="s">
        <v>162</v>
      </c>
      <c r="B38" s="327" t="s">
        <v>24</v>
      </c>
      <c r="C38" s="225">
        <v>101340002</v>
      </c>
      <c r="D38" s="285" t="s">
        <v>296</v>
      </c>
      <c r="E38" s="256">
        <v>1</v>
      </c>
      <c r="F38" s="257">
        <v>299025</v>
      </c>
      <c r="G38" s="49">
        <v>299025</v>
      </c>
      <c r="H38" s="49">
        <v>44853.25</v>
      </c>
      <c r="I38" s="49">
        <v>44853.25</v>
      </c>
      <c r="J38" s="50"/>
      <c r="K38" s="289"/>
      <c r="L38" s="330"/>
    </row>
    <row r="39" spans="1:12" s="331" customFormat="1" ht="27.95" hidden="1" customHeight="1">
      <c r="A39" s="50" t="s">
        <v>162</v>
      </c>
      <c r="B39" s="327" t="s">
        <v>24</v>
      </c>
      <c r="C39" s="225">
        <v>101330011</v>
      </c>
      <c r="D39" s="341" t="s">
        <v>297</v>
      </c>
      <c r="E39" s="256">
        <v>1</v>
      </c>
      <c r="F39" s="257">
        <v>106117</v>
      </c>
      <c r="G39" s="49">
        <v>106117</v>
      </c>
      <c r="H39" s="49">
        <v>10611.85</v>
      </c>
      <c r="I39" s="49">
        <v>10611.85</v>
      </c>
      <c r="J39" s="50"/>
      <c r="K39" s="289"/>
      <c r="L39" s="330"/>
    </row>
    <row r="40" spans="1:12" s="331" customFormat="1" ht="27.95" hidden="1" customHeight="1">
      <c r="A40" s="50" t="s">
        <v>162</v>
      </c>
      <c r="B40" s="327" t="s">
        <v>24</v>
      </c>
      <c r="C40" s="225">
        <v>101330012</v>
      </c>
      <c r="D40" s="341" t="s">
        <v>298</v>
      </c>
      <c r="E40" s="256">
        <v>1</v>
      </c>
      <c r="F40" s="257">
        <v>109406</v>
      </c>
      <c r="G40" s="49">
        <v>109406</v>
      </c>
      <c r="H40" s="49">
        <v>10940.3</v>
      </c>
      <c r="I40" s="49">
        <v>10940.3</v>
      </c>
      <c r="J40" s="50"/>
      <c r="K40" s="289"/>
      <c r="L40" s="330"/>
    </row>
    <row r="41" spans="1:12" s="331" customFormat="1" ht="27.95" hidden="1" customHeight="1">
      <c r="A41" s="50" t="s">
        <v>162</v>
      </c>
      <c r="B41" s="327" t="s">
        <v>24</v>
      </c>
      <c r="C41" s="225">
        <v>101330013</v>
      </c>
      <c r="D41" s="341" t="s">
        <v>299</v>
      </c>
      <c r="E41" s="256">
        <v>1</v>
      </c>
      <c r="F41" s="257">
        <v>61033</v>
      </c>
      <c r="G41" s="49">
        <v>61033</v>
      </c>
      <c r="H41" s="49">
        <v>6103.65</v>
      </c>
      <c r="I41" s="49">
        <v>6103.65</v>
      </c>
      <c r="J41" s="50"/>
      <c r="K41" s="289"/>
      <c r="L41" s="330"/>
    </row>
    <row r="42" spans="1:12" s="331" customFormat="1" ht="13.9" hidden="1" customHeight="1">
      <c r="A42" s="50"/>
      <c r="B42" s="288"/>
      <c r="C42" s="225"/>
      <c r="D42" s="285"/>
      <c r="E42" s="256"/>
      <c r="F42" s="257"/>
      <c r="G42" s="49"/>
      <c r="H42" s="49"/>
      <c r="I42" s="49"/>
      <c r="J42" s="50"/>
      <c r="K42" s="289"/>
      <c r="L42" s="330"/>
    </row>
    <row r="43" spans="1:12" s="331" customFormat="1" ht="13.9" hidden="1" customHeight="1">
      <c r="A43" s="50"/>
      <c r="B43" s="288"/>
      <c r="C43" s="225"/>
      <c r="D43" s="285"/>
      <c r="E43" s="256"/>
      <c r="F43" s="257"/>
      <c r="G43" s="49"/>
      <c r="H43" s="49"/>
      <c r="I43" s="49"/>
      <c r="J43" s="50"/>
      <c r="K43" s="289"/>
      <c r="L43" s="330"/>
    </row>
    <row r="44" spans="1:12" s="331" customFormat="1" ht="13.9" hidden="1" customHeight="1">
      <c r="A44" s="50"/>
      <c r="B44" s="288"/>
      <c r="C44" s="225"/>
      <c r="D44" s="285"/>
      <c r="E44" s="256"/>
      <c r="F44" s="257"/>
      <c r="G44" s="49"/>
      <c r="H44" s="49"/>
      <c r="I44" s="49"/>
      <c r="J44" s="50"/>
      <c r="K44" s="289"/>
      <c r="L44" s="330"/>
    </row>
    <row r="45" spans="1:12" s="331" customFormat="1" ht="13.9" hidden="1" customHeight="1">
      <c r="A45" s="50"/>
      <c r="B45" s="288"/>
      <c r="C45" s="225"/>
      <c r="D45" s="285"/>
      <c r="E45" s="256"/>
      <c r="F45" s="257"/>
      <c r="G45" s="49"/>
      <c r="H45" s="49"/>
      <c r="I45" s="49"/>
      <c r="J45" s="50"/>
      <c r="K45" s="289"/>
      <c r="L45" s="330"/>
    </row>
    <row r="46" spans="1:12" s="331" customFormat="1" ht="13.9" hidden="1" customHeight="1">
      <c r="A46" s="50"/>
      <c r="B46" s="288"/>
      <c r="C46" s="225"/>
      <c r="D46" s="285"/>
      <c r="E46" s="256"/>
      <c r="F46" s="257"/>
      <c r="G46" s="49"/>
      <c r="H46" s="49"/>
      <c r="I46" s="49"/>
      <c r="J46" s="50"/>
      <c r="K46" s="289"/>
      <c r="L46" s="330"/>
    </row>
    <row r="47" spans="1:12" s="331" customFormat="1" ht="13.9" hidden="1" customHeight="1">
      <c r="A47" s="50"/>
      <c r="B47" s="288"/>
      <c r="C47" s="225"/>
      <c r="D47" s="285"/>
      <c r="E47" s="256"/>
      <c r="F47" s="257"/>
      <c r="G47" s="49"/>
      <c r="H47" s="49"/>
      <c r="I47" s="49"/>
      <c r="J47" s="50"/>
      <c r="K47" s="289"/>
      <c r="L47" s="330"/>
    </row>
    <row r="48" spans="1:12" s="331" customFormat="1" ht="13.9" hidden="1" customHeight="1">
      <c r="A48" s="50"/>
      <c r="B48" s="288"/>
      <c r="C48" s="225"/>
      <c r="D48" s="285"/>
      <c r="E48" s="256"/>
      <c r="F48" s="257"/>
      <c r="G48" s="49"/>
      <c r="H48" s="49"/>
      <c r="I48" s="49"/>
      <c r="J48" s="50"/>
      <c r="K48" s="289"/>
      <c r="L48" s="330"/>
    </row>
    <row r="49" spans="1:12" s="331" customFormat="1" ht="13.9" hidden="1" customHeight="1">
      <c r="A49" s="50"/>
      <c r="B49" s="288"/>
      <c r="C49" s="225"/>
      <c r="D49" s="285"/>
      <c r="E49" s="256"/>
      <c r="F49" s="257"/>
      <c r="G49" s="49"/>
      <c r="H49" s="49"/>
      <c r="I49" s="49"/>
      <c r="J49" s="50"/>
      <c r="K49" s="289"/>
      <c r="L49" s="330"/>
    </row>
    <row r="50" spans="1:12" s="331" customFormat="1" ht="13.9" hidden="1" customHeight="1">
      <c r="A50" s="50"/>
      <c r="B50" s="288"/>
      <c r="C50" s="225"/>
      <c r="D50" s="285"/>
      <c r="E50" s="256"/>
      <c r="F50" s="257"/>
      <c r="G50" s="49"/>
      <c r="H50" s="49"/>
      <c r="I50" s="49"/>
      <c r="J50" s="50"/>
      <c r="K50" s="289"/>
      <c r="L50" s="330"/>
    </row>
    <row r="51" spans="1:12" s="331" customFormat="1" ht="13.9" hidden="1" customHeight="1">
      <c r="A51" s="50"/>
      <c r="B51" s="288"/>
      <c r="C51" s="225"/>
      <c r="D51" s="285"/>
      <c r="E51" s="256"/>
      <c r="F51" s="257"/>
      <c r="G51" s="49"/>
      <c r="H51" s="49"/>
      <c r="I51" s="49"/>
      <c r="J51" s="50"/>
      <c r="K51" s="289"/>
      <c r="L51" s="330"/>
    </row>
    <row r="52" spans="1:12" s="331" customFormat="1" ht="13.9" hidden="1" customHeight="1">
      <c r="A52" s="50"/>
      <c r="B52" s="288"/>
      <c r="C52" s="225"/>
      <c r="D52" s="285"/>
      <c r="E52" s="256"/>
      <c r="F52" s="257"/>
      <c r="G52" s="49"/>
      <c r="H52" s="49"/>
      <c r="I52" s="49"/>
      <c r="J52" s="50"/>
      <c r="K52" s="289"/>
      <c r="L52" s="330"/>
    </row>
    <row r="53" spans="1:12" s="331" customFormat="1" ht="13.9" hidden="1" customHeight="1">
      <c r="A53" s="50"/>
      <c r="B53" s="288"/>
      <c r="C53" s="225"/>
      <c r="D53" s="285"/>
      <c r="E53" s="256"/>
      <c r="F53" s="257"/>
      <c r="G53" s="49"/>
      <c r="H53" s="49"/>
      <c r="I53" s="49"/>
      <c r="J53" s="50"/>
      <c r="K53" s="289"/>
      <c r="L53" s="330"/>
    </row>
    <row r="54" spans="1:12" s="331" customFormat="1" ht="13.9" hidden="1" customHeight="1">
      <c r="A54" s="50"/>
      <c r="B54" s="288"/>
      <c r="C54" s="225"/>
      <c r="D54" s="285"/>
      <c r="E54" s="256"/>
      <c r="F54" s="257"/>
      <c r="G54" s="49"/>
      <c r="H54" s="49"/>
      <c r="I54" s="49"/>
      <c r="J54" s="50"/>
      <c r="K54" s="289"/>
      <c r="L54" s="330"/>
    </row>
    <row r="55" spans="1:12" s="331" customFormat="1" ht="13.9" hidden="1" customHeight="1">
      <c r="A55" s="50"/>
      <c r="B55" s="288"/>
      <c r="C55" s="225"/>
      <c r="D55" s="285"/>
      <c r="E55" s="256"/>
      <c r="F55" s="257"/>
      <c r="G55" s="49"/>
      <c r="H55" s="49"/>
      <c r="I55" s="49"/>
      <c r="J55" s="50"/>
      <c r="K55" s="289"/>
      <c r="L55" s="330"/>
    </row>
    <row r="56" spans="1:12" s="331" customFormat="1" ht="13.9" hidden="1" customHeight="1">
      <c r="A56" s="50"/>
      <c r="B56" s="288"/>
      <c r="C56" s="225"/>
      <c r="D56" s="285"/>
      <c r="E56" s="256"/>
      <c r="F56" s="257"/>
      <c r="G56" s="49"/>
      <c r="H56" s="49"/>
      <c r="I56" s="49"/>
      <c r="J56" s="50"/>
      <c r="K56" s="289"/>
      <c r="L56" s="330"/>
    </row>
    <row r="57" spans="1:12" s="331" customFormat="1" ht="13.9" hidden="1" customHeight="1">
      <c r="A57" s="50"/>
      <c r="B57" s="288"/>
      <c r="C57" s="225"/>
      <c r="D57" s="285"/>
      <c r="E57" s="256"/>
      <c r="F57" s="257"/>
      <c r="G57" s="49"/>
      <c r="H57" s="49"/>
      <c r="I57" s="49"/>
      <c r="J57" s="50"/>
      <c r="K57" s="289"/>
      <c r="L57" s="330"/>
    </row>
    <row r="58" spans="1:12" s="331" customFormat="1" ht="13.9" hidden="1" customHeight="1">
      <c r="A58" s="50"/>
      <c r="B58" s="288"/>
      <c r="C58" s="225"/>
      <c r="D58" s="285"/>
      <c r="E58" s="256"/>
      <c r="F58" s="257"/>
      <c r="G58" s="49"/>
      <c r="H58" s="49"/>
      <c r="I58" s="49"/>
      <c r="J58" s="50"/>
      <c r="K58" s="289"/>
      <c r="L58" s="330"/>
    </row>
    <row r="59" spans="1:12" s="331" customFormat="1" ht="13.9" hidden="1" customHeight="1">
      <c r="A59" s="50"/>
      <c r="B59" s="288"/>
      <c r="C59" s="225"/>
      <c r="D59" s="285"/>
      <c r="E59" s="256"/>
      <c r="F59" s="257"/>
      <c r="G59" s="49"/>
      <c r="H59" s="49"/>
      <c r="I59" s="49"/>
      <c r="J59" s="50"/>
      <c r="K59" s="289"/>
      <c r="L59" s="330"/>
    </row>
    <row r="60" spans="1:12" s="331" customFormat="1" ht="13.9" hidden="1" customHeight="1">
      <c r="A60" s="50"/>
      <c r="B60" s="288"/>
      <c r="C60" s="225"/>
      <c r="D60" s="285"/>
      <c r="E60" s="256"/>
      <c r="F60" s="257"/>
      <c r="G60" s="49"/>
      <c r="H60" s="49"/>
      <c r="I60" s="49"/>
      <c r="J60" s="50"/>
      <c r="K60" s="289"/>
      <c r="L60" s="330"/>
    </row>
    <row r="61" spans="1:12" s="331" customFormat="1" ht="13.9" hidden="1" customHeight="1">
      <c r="A61" s="50"/>
      <c r="B61" s="288"/>
      <c r="C61" s="225"/>
      <c r="D61" s="285"/>
      <c r="E61" s="256"/>
      <c r="F61" s="257"/>
      <c r="G61" s="49"/>
      <c r="H61" s="49"/>
      <c r="I61" s="49"/>
      <c r="J61" s="50"/>
      <c r="K61" s="289"/>
      <c r="L61" s="330"/>
    </row>
    <row r="62" spans="1:12" s="331" customFormat="1" ht="13.9" hidden="1" customHeight="1">
      <c r="A62" s="50"/>
      <c r="B62" s="288"/>
      <c r="C62" s="225"/>
      <c r="D62" s="285"/>
      <c r="E62" s="256"/>
      <c r="F62" s="257"/>
      <c r="G62" s="49"/>
      <c r="H62" s="49"/>
      <c r="I62" s="49"/>
      <c r="J62" s="50"/>
      <c r="K62" s="289"/>
      <c r="L62" s="330"/>
    </row>
    <row r="63" spans="1:12" s="331" customFormat="1" ht="13.9" hidden="1" customHeight="1">
      <c r="A63" s="50"/>
      <c r="B63" s="288"/>
      <c r="C63" s="225"/>
      <c r="D63" s="285"/>
      <c r="E63" s="256"/>
      <c r="F63" s="257"/>
      <c r="G63" s="49"/>
      <c r="H63" s="49"/>
      <c r="I63" s="49"/>
      <c r="J63" s="50"/>
      <c r="K63" s="289"/>
      <c r="L63" s="330"/>
    </row>
    <row r="64" spans="1:12" s="331" customFormat="1" ht="13.9" hidden="1" customHeight="1">
      <c r="A64" s="50"/>
      <c r="B64" s="288"/>
      <c r="C64" s="225"/>
      <c r="D64" s="285"/>
      <c r="E64" s="256"/>
      <c r="F64" s="257"/>
      <c r="G64" s="49"/>
      <c r="H64" s="49"/>
      <c r="I64" s="49"/>
      <c r="J64" s="50"/>
      <c r="K64" s="289"/>
      <c r="L64" s="330"/>
    </row>
    <row r="65" spans="1:12" s="331" customFormat="1" ht="13.9" hidden="1" customHeight="1">
      <c r="A65" s="50"/>
      <c r="B65" s="288"/>
      <c r="C65" s="225"/>
      <c r="D65" s="285"/>
      <c r="E65" s="256"/>
      <c r="F65" s="257"/>
      <c r="G65" s="49"/>
      <c r="H65" s="49"/>
      <c r="I65" s="49"/>
      <c r="J65" s="50"/>
      <c r="K65" s="289"/>
      <c r="L65" s="330"/>
    </row>
    <row r="66" spans="1:12" s="331" customFormat="1" ht="13.9" hidden="1" customHeight="1">
      <c r="A66" s="50"/>
      <c r="B66" s="288"/>
      <c r="C66" s="225"/>
      <c r="D66" s="285"/>
      <c r="E66" s="256"/>
      <c r="F66" s="257"/>
      <c r="G66" s="49"/>
      <c r="H66" s="49"/>
      <c r="I66" s="49"/>
      <c r="J66" s="50"/>
      <c r="K66" s="289"/>
      <c r="L66" s="330"/>
    </row>
    <row r="67" spans="1:12" s="331" customFormat="1" ht="13.9" hidden="1" customHeight="1">
      <c r="A67" s="50"/>
      <c r="B67" s="288"/>
      <c r="C67" s="225"/>
      <c r="D67" s="285"/>
      <c r="E67" s="256"/>
      <c r="F67" s="257"/>
      <c r="G67" s="49"/>
      <c r="H67" s="49"/>
      <c r="I67" s="49"/>
      <c r="J67" s="50"/>
      <c r="K67" s="289"/>
      <c r="L67" s="330"/>
    </row>
    <row r="68" spans="1:12" s="331" customFormat="1" ht="13.9" hidden="1" customHeight="1">
      <c r="A68" s="50"/>
      <c r="B68" s="288"/>
      <c r="C68" s="225"/>
      <c r="D68" s="285"/>
      <c r="E68" s="256"/>
      <c r="F68" s="257"/>
      <c r="G68" s="49"/>
      <c r="H68" s="49"/>
      <c r="I68" s="49"/>
      <c r="J68" s="50"/>
      <c r="K68" s="289"/>
      <c r="L68" s="330"/>
    </row>
    <row r="69" spans="1:12" s="331" customFormat="1" ht="13.9" hidden="1" customHeight="1">
      <c r="A69" s="50"/>
      <c r="B69" s="288"/>
      <c r="C69" s="225"/>
      <c r="D69" s="285"/>
      <c r="E69" s="256"/>
      <c r="F69" s="257"/>
      <c r="G69" s="49"/>
      <c r="H69" s="49"/>
      <c r="I69" s="49"/>
      <c r="J69" s="50"/>
      <c r="K69" s="289"/>
      <c r="L69" s="330"/>
    </row>
    <row r="70" spans="1:12" s="331" customFormat="1" ht="13.9" hidden="1" customHeight="1">
      <c r="A70" s="50"/>
      <c r="B70" s="288"/>
      <c r="C70" s="225"/>
      <c r="D70" s="285"/>
      <c r="E70" s="256"/>
      <c r="F70" s="257"/>
      <c r="G70" s="49"/>
      <c r="H70" s="49"/>
      <c r="I70" s="49"/>
      <c r="J70" s="50"/>
      <c r="K70" s="289"/>
      <c r="L70" s="330"/>
    </row>
    <row r="71" spans="1:12" s="331" customFormat="1" ht="13.9" hidden="1" customHeight="1">
      <c r="A71" s="50"/>
      <c r="B71" s="288"/>
      <c r="C71" s="225"/>
      <c r="D71" s="285"/>
      <c r="E71" s="256"/>
      <c r="F71" s="257"/>
      <c r="G71" s="49"/>
      <c r="H71" s="49"/>
      <c r="I71" s="49"/>
      <c r="J71" s="50"/>
      <c r="K71" s="289"/>
      <c r="L71" s="330"/>
    </row>
    <row r="72" spans="1:12" s="331" customFormat="1" ht="13.9" hidden="1" customHeight="1">
      <c r="A72" s="50"/>
      <c r="B72" s="288"/>
      <c r="C72" s="225"/>
      <c r="D72" s="285"/>
      <c r="E72" s="256"/>
      <c r="F72" s="257"/>
      <c r="G72" s="49"/>
      <c r="H72" s="49"/>
      <c r="I72" s="49"/>
      <c r="J72" s="50"/>
      <c r="K72" s="289"/>
      <c r="L72" s="330"/>
    </row>
    <row r="73" spans="1:12" s="331" customFormat="1" ht="13.9" hidden="1" customHeight="1">
      <c r="A73" s="50"/>
      <c r="B73" s="288"/>
      <c r="C73" s="225"/>
      <c r="D73" s="285"/>
      <c r="E73" s="256"/>
      <c r="F73" s="257"/>
      <c r="G73" s="49"/>
      <c r="H73" s="49"/>
      <c r="I73" s="49"/>
      <c r="J73" s="50"/>
      <c r="K73" s="289"/>
      <c r="L73" s="330"/>
    </row>
    <row r="74" spans="1:12" s="331" customFormat="1" ht="13.9" hidden="1" customHeight="1">
      <c r="A74" s="50"/>
      <c r="B74" s="288"/>
      <c r="C74" s="225"/>
      <c r="D74" s="285"/>
      <c r="E74" s="256"/>
      <c r="F74" s="257"/>
      <c r="G74" s="49"/>
      <c r="H74" s="49"/>
      <c r="I74" s="49"/>
      <c r="J74" s="50"/>
      <c r="K74" s="289"/>
      <c r="L74" s="330"/>
    </row>
    <row r="75" spans="1:12" s="331" customFormat="1" ht="13.9" hidden="1" customHeight="1">
      <c r="A75" s="50"/>
      <c r="B75" s="288"/>
      <c r="C75" s="225"/>
      <c r="D75" s="285"/>
      <c r="E75" s="256"/>
      <c r="F75" s="257"/>
      <c r="G75" s="49"/>
      <c r="H75" s="49"/>
      <c r="I75" s="49"/>
      <c r="J75" s="50"/>
      <c r="K75" s="289"/>
      <c r="L75" s="330"/>
    </row>
    <row r="76" spans="1:12" s="331" customFormat="1" ht="13.9" hidden="1" customHeight="1">
      <c r="A76" s="50"/>
      <c r="B76" s="288"/>
      <c r="C76" s="225"/>
      <c r="D76" s="285"/>
      <c r="E76" s="256"/>
      <c r="F76" s="257"/>
      <c r="G76" s="49"/>
      <c r="H76" s="49"/>
      <c r="I76" s="49"/>
      <c r="J76" s="50"/>
      <c r="K76" s="289"/>
      <c r="L76" s="330"/>
    </row>
    <row r="77" spans="1:12" s="331" customFormat="1" ht="13.9" hidden="1" customHeight="1">
      <c r="A77" s="50"/>
      <c r="B77" s="288"/>
      <c r="C77" s="225"/>
      <c r="D77" s="285"/>
      <c r="E77" s="256"/>
      <c r="F77" s="257"/>
      <c r="G77" s="49"/>
      <c r="H77" s="49"/>
      <c r="I77" s="49"/>
      <c r="J77" s="50"/>
      <c r="K77" s="289"/>
      <c r="L77" s="330"/>
    </row>
    <row r="78" spans="1:12" s="331" customFormat="1" ht="13.9" hidden="1" customHeight="1">
      <c r="A78" s="50"/>
      <c r="B78" s="288"/>
      <c r="C78" s="225"/>
      <c r="D78" s="285"/>
      <c r="E78" s="256"/>
      <c r="F78" s="257"/>
      <c r="G78" s="49"/>
      <c r="H78" s="49"/>
      <c r="I78" s="49"/>
      <c r="J78" s="50"/>
      <c r="K78" s="289"/>
      <c r="L78" s="330"/>
    </row>
    <row r="79" spans="1:12" s="331" customFormat="1" ht="13.9" hidden="1" customHeight="1">
      <c r="A79" s="50"/>
      <c r="B79" s="288"/>
      <c r="C79" s="225"/>
      <c r="D79" s="285"/>
      <c r="E79" s="256"/>
      <c r="F79" s="257"/>
      <c r="G79" s="49"/>
      <c r="H79" s="49"/>
      <c r="I79" s="49"/>
      <c r="J79" s="50"/>
      <c r="K79" s="289"/>
      <c r="L79" s="330"/>
    </row>
    <row r="80" spans="1:12" s="331" customFormat="1" ht="13.9" hidden="1" customHeight="1">
      <c r="A80" s="50"/>
      <c r="B80" s="288"/>
      <c r="C80" s="225"/>
      <c r="D80" s="285"/>
      <c r="E80" s="256"/>
      <c r="F80" s="257"/>
      <c r="G80" s="49"/>
      <c r="H80" s="49"/>
      <c r="I80" s="49"/>
      <c r="J80" s="50"/>
      <c r="K80" s="289"/>
      <c r="L80" s="330"/>
    </row>
    <row r="81" spans="1:16" s="331" customFormat="1" ht="27.95" hidden="1" customHeight="1">
      <c r="A81" s="50"/>
      <c r="B81" s="50"/>
      <c r="C81" s="225"/>
      <c r="D81" s="341"/>
      <c r="E81" s="256"/>
      <c r="F81" s="257"/>
      <c r="G81" s="49"/>
      <c r="H81" s="49"/>
      <c r="I81" s="49"/>
      <c r="J81" s="50"/>
      <c r="K81" s="289"/>
      <c r="L81" s="330"/>
    </row>
    <row r="82" spans="1:16" s="331" customFormat="1" ht="27.95" hidden="1" customHeight="1">
      <c r="A82" s="50"/>
      <c r="B82" s="50"/>
      <c r="C82" s="225"/>
      <c r="D82" s="341"/>
      <c r="E82" s="256"/>
      <c r="F82" s="257"/>
      <c r="G82" s="49"/>
      <c r="H82" s="49"/>
      <c r="I82" s="49"/>
      <c r="J82" s="50"/>
      <c r="K82" s="289"/>
      <c r="L82" s="330"/>
    </row>
    <row r="83" spans="1:16" s="331" customFormat="1" ht="27.95" hidden="1" customHeight="1">
      <c r="A83" s="50"/>
      <c r="B83" s="50"/>
      <c r="C83" s="225"/>
      <c r="D83" s="341"/>
      <c r="E83" s="256"/>
      <c r="F83" s="257"/>
      <c r="G83" s="49"/>
      <c r="H83" s="49"/>
      <c r="I83" s="49"/>
      <c r="J83" s="50"/>
      <c r="K83" s="289"/>
      <c r="L83" s="330"/>
    </row>
    <row r="84" spans="1:16" s="331" customFormat="1" ht="27.95" hidden="1" customHeight="1">
      <c r="A84" s="50"/>
      <c r="B84" s="50"/>
      <c r="C84" s="225"/>
      <c r="D84" s="341"/>
      <c r="E84" s="256"/>
      <c r="F84" s="257"/>
      <c r="G84" s="49"/>
      <c r="H84" s="49"/>
      <c r="I84" s="49"/>
      <c r="J84" s="50"/>
      <c r="K84" s="289"/>
      <c r="L84" s="330"/>
    </row>
    <row r="85" spans="1:16" s="331" customFormat="1" ht="27.95" hidden="1" customHeight="1">
      <c r="A85" s="50"/>
      <c r="B85" s="50"/>
      <c r="C85" s="225"/>
      <c r="D85" s="341"/>
      <c r="E85" s="256"/>
      <c r="F85" s="257"/>
      <c r="G85" s="49"/>
      <c r="H85" s="49"/>
      <c r="I85" s="49"/>
      <c r="J85" s="50"/>
      <c r="K85" s="289"/>
      <c r="L85" s="330"/>
    </row>
    <row r="86" spans="1:16" s="331" customFormat="1" ht="27.95" hidden="1" customHeight="1">
      <c r="A86" s="50"/>
      <c r="B86" s="50"/>
      <c r="C86" s="225"/>
      <c r="D86" s="341"/>
      <c r="E86" s="256"/>
      <c r="F86" s="257"/>
      <c r="G86" s="49"/>
      <c r="H86" s="49"/>
      <c r="I86" s="49"/>
      <c r="J86" s="50"/>
      <c r="K86" s="289"/>
      <c r="L86" s="330"/>
    </row>
    <row r="87" spans="1:16" s="331" customFormat="1" ht="27.95" hidden="1" customHeight="1">
      <c r="A87" s="50"/>
      <c r="B87" s="50"/>
      <c r="C87" s="225"/>
      <c r="D87" s="341"/>
      <c r="E87" s="256"/>
      <c r="F87" s="257"/>
      <c r="G87" s="49"/>
      <c r="H87" s="49"/>
      <c r="I87" s="49"/>
      <c r="J87" s="50"/>
      <c r="K87" s="289"/>
      <c r="L87" s="330"/>
    </row>
    <row r="88" spans="1:16" s="331" customFormat="1" ht="27.95" hidden="1" customHeight="1">
      <c r="A88" s="50"/>
      <c r="B88" s="50"/>
      <c r="C88" s="225"/>
      <c r="D88" s="341"/>
      <c r="E88" s="256"/>
      <c r="F88" s="257"/>
      <c r="G88" s="49"/>
      <c r="H88" s="49"/>
      <c r="I88" s="49"/>
      <c r="J88" s="50"/>
      <c r="K88" s="289"/>
      <c r="L88" s="330"/>
    </row>
    <row r="89" spans="1:16" s="331" customFormat="1" ht="27.95" hidden="1" customHeight="1">
      <c r="A89" s="50"/>
      <c r="B89" s="50"/>
      <c r="C89" s="225"/>
      <c r="D89" s="341"/>
      <c r="E89" s="256"/>
      <c r="F89" s="257"/>
      <c r="G89" s="49"/>
      <c r="H89" s="49"/>
      <c r="I89" s="49"/>
      <c r="J89" s="50"/>
      <c r="K89" s="289"/>
      <c r="L89" s="330"/>
    </row>
    <row r="90" spans="1:16" s="331" customFormat="1" ht="27.95" hidden="1" customHeight="1">
      <c r="A90" s="50"/>
      <c r="B90" s="50"/>
      <c r="C90" s="225"/>
      <c r="D90" s="341"/>
      <c r="E90" s="256"/>
      <c r="F90" s="257"/>
      <c r="G90" s="49"/>
      <c r="H90" s="49"/>
      <c r="I90" s="49"/>
      <c r="J90" s="50"/>
      <c r="K90" s="289"/>
      <c r="L90" s="330"/>
    </row>
    <row r="91" spans="1:16" s="116" customFormat="1" ht="27.95" hidden="1" customHeight="1">
      <c r="A91" s="50"/>
      <c r="B91" s="50"/>
      <c r="C91" s="225"/>
      <c r="D91" s="341"/>
      <c r="E91" s="256"/>
      <c r="F91" s="257"/>
      <c r="G91" s="49"/>
      <c r="H91" s="49"/>
      <c r="I91" s="49"/>
      <c r="J91" s="50"/>
      <c r="K91" s="324"/>
      <c r="L91" s="325"/>
      <c r="M91" s="326"/>
      <c r="N91" s="326"/>
      <c r="O91" s="326"/>
      <c r="P91" s="326"/>
    </row>
    <row r="92" spans="1:16" s="116" customFormat="1" ht="42.95" hidden="1" customHeight="1">
      <c r="A92" s="50"/>
      <c r="B92" s="50"/>
      <c r="C92" s="225"/>
      <c r="D92" s="341"/>
      <c r="E92" s="256"/>
      <c r="F92" s="257"/>
      <c r="G92" s="49"/>
      <c r="H92" s="49"/>
      <c r="I92" s="49"/>
      <c r="J92" s="50"/>
      <c r="K92" s="324"/>
      <c r="L92" s="325"/>
      <c r="M92" s="326"/>
      <c r="N92" s="326"/>
      <c r="O92" s="326"/>
      <c r="P92" s="326"/>
    </row>
    <row r="93" spans="1:16" s="116" customFormat="1" ht="55.9" hidden="1" customHeight="1">
      <c r="A93" s="50"/>
      <c r="B93" s="50"/>
      <c r="C93" s="225"/>
      <c r="D93" s="341"/>
      <c r="E93" s="256"/>
      <c r="F93" s="257"/>
      <c r="G93" s="49"/>
      <c r="H93" s="49"/>
      <c r="I93" s="49"/>
      <c r="J93" s="50"/>
      <c r="K93" s="324"/>
      <c r="L93" s="325"/>
      <c r="M93" s="326"/>
      <c r="N93" s="326"/>
      <c r="O93" s="326"/>
      <c r="P93" s="326"/>
    </row>
    <row r="94" spans="1:16" s="116" customFormat="1" ht="42.95" hidden="1" customHeight="1">
      <c r="A94" s="50"/>
      <c r="B94" s="50"/>
      <c r="C94" s="225"/>
      <c r="D94" s="341"/>
      <c r="E94" s="256"/>
      <c r="F94" s="257"/>
      <c r="G94" s="49"/>
      <c r="H94" s="49"/>
      <c r="I94" s="49"/>
      <c r="J94" s="50"/>
      <c r="K94" s="324"/>
      <c r="L94" s="325"/>
      <c r="M94" s="326"/>
      <c r="N94" s="326"/>
      <c r="O94" s="326"/>
      <c r="P94" s="326"/>
    </row>
    <row r="95" spans="1:16" s="116" customFormat="1" ht="14.45" customHeight="1">
      <c r="A95" s="324" t="s">
        <v>346</v>
      </c>
      <c r="B95" s="340"/>
      <c r="C95" s="340"/>
      <c r="D95" s="148">
        <v>1011</v>
      </c>
      <c r="E95" s="339">
        <v>13.1464</v>
      </c>
      <c r="F95" s="257"/>
      <c r="G95" s="257">
        <v>239336.25</v>
      </c>
      <c r="H95" s="257"/>
      <c r="I95" s="257">
        <v>0</v>
      </c>
      <c r="J95" s="324"/>
      <c r="K95" s="324"/>
      <c r="L95" s="325"/>
      <c r="M95" s="326"/>
      <c r="N95" s="326"/>
      <c r="O95" s="326"/>
      <c r="P95" s="326"/>
    </row>
    <row r="96" spans="1:16" s="116" customFormat="1" ht="26.45" hidden="1" customHeight="1">
      <c r="A96" s="324"/>
      <c r="B96" s="327" t="s">
        <v>24</v>
      </c>
      <c r="C96" s="225">
        <v>101490004</v>
      </c>
      <c r="D96" s="341" t="s">
        <v>241</v>
      </c>
      <c r="E96" s="256">
        <v>1</v>
      </c>
      <c r="F96" s="257">
        <v>196</v>
      </c>
      <c r="G96" s="257">
        <v>196</v>
      </c>
      <c r="H96" s="257">
        <v>196</v>
      </c>
      <c r="I96" s="257">
        <v>196</v>
      </c>
      <c r="J96" s="324"/>
      <c r="K96" s="289"/>
      <c r="L96" s="325"/>
      <c r="M96" s="326"/>
      <c r="N96" s="326"/>
      <c r="O96" s="326"/>
      <c r="P96" s="326"/>
    </row>
    <row r="97" spans="1:16" s="116" customFormat="1" ht="26.45" hidden="1" customHeight="1">
      <c r="A97" s="289" t="s">
        <v>147</v>
      </c>
      <c r="B97" s="327" t="s">
        <v>24</v>
      </c>
      <c r="C97" s="225">
        <v>101480003</v>
      </c>
      <c r="D97" s="341" t="s">
        <v>96</v>
      </c>
      <c r="E97" s="256">
        <v>1</v>
      </c>
      <c r="F97" s="257">
        <v>5830</v>
      </c>
      <c r="G97" s="257">
        <v>5830</v>
      </c>
      <c r="H97" s="257">
        <v>5830</v>
      </c>
      <c r="I97" s="257">
        <v>5830</v>
      </c>
      <c r="J97" s="289"/>
      <c r="K97" s="289"/>
      <c r="L97" s="333"/>
    </row>
    <row r="98" spans="1:16" s="116" customFormat="1" ht="26.45" hidden="1" customHeight="1">
      <c r="A98" s="289" t="s">
        <v>242</v>
      </c>
      <c r="B98" s="327" t="s">
        <v>24</v>
      </c>
      <c r="C98" s="225">
        <v>101480004</v>
      </c>
      <c r="D98" s="341" t="s">
        <v>97</v>
      </c>
      <c r="E98" s="256">
        <v>1</v>
      </c>
      <c r="F98" s="257">
        <v>5465</v>
      </c>
      <c r="G98" s="257">
        <v>5465</v>
      </c>
      <c r="H98" s="257">
        <v>4111.5</v>
      </c>
      <c r="I98" s="257">
        <v>4111.5</v>
      </c>
      <c r="J98" s="289"/>
      <c r="K98" s="289"/>
      <c r="L98" s="333"/>
    </row>
    <row r="99" spans="1:16" s="116" customFormat="1" ht="26.45" hidden="1" customHeight="1">
      <c r="A99" s="289" t="s">
        <v>242</v>
      </c>
      <c r="B99" s="327" t="s">
        <v>24</v>
      </c>
      <c r="C99" s="225">
        <v>101480005</v>
      </c>
      <c r="D99" s="285" t="s">
        <v>97</v>
      </c>
      <c r="E99" s="256">
        <v>1</v>
      </c>
      <c r="F99" s="257">
        <v>5465</v>
      </c>
      <c r="G99" s="257">
        <v>5465</v>
      </c>
      <c r="H99" s="257">
        <v>4111.5</v>
      </c>
      <c r="I99" s="257">
        <v>4111.5</v>
      </c>
      <c r="J99" s="289"/>
      <c r="K99" s="289"/>
      <c r="L99" s="333"/>
    </row>
    <row r="100" spans="1:16" s="116" customFormat="1" ht="26.45" hidden="1" customHeight="1">
      <c r="A100" s="289" t="s">
        <v>242</v>
      </c>
      <c r="B100" s="327" t="s">
        <v>24</v>
      </c>
      <c r="C100" s="225">
        <v>101480006</v>
      </c>
      <c r="D100" s="341" t="s">
        <v>98</v>
      </c>
      <c r="E100" s="256">
        <v>1</v>
      </c>
      <c r="F100" s="257">
        <v>1240</v>
      </c>
      <c r="G100" s="257">
        <v>1240</v>
      </c>
      <c r="H100" s="257">
        <v>922</v>
      </c>
      <c r="I100" s="257">
        <v>922</v>
      </c>
      <c r="J100" s="289"/>
      <c r="K100" s="289"/>
      <c r="L100" s="333"/>
    </row>
    <row r="101" spans="1:16" s="116" customFormat="1" ht="26.45" hidden="1" customHeight="1">
      <c r="A101" s="289" t="s">
        <v>153</v>
      </c>
      <c r="B101" s="327" t="s">
        <v>24</v>
      </c>
      <c r="C101" s="225">
        <v>101480007</v>
      </c>
      <c r="D101" s="341" t="s">
        <v>99</v>
      </c>
      <c r="E101" s="256">
        <v>1</v>
      </c>
      <c r="F101" s="257">
        <v>10000</v>
      </c>
      <c r="G101" s="257">
        <v>10000</v>
      </c>
      <c r="H101" s="257">
        <v>5245</v>
      </c>
      <c r="I101" s="257">
        <v>5245</v>
      </c>
      <c r="J101" s="289"/>
      <c r="K101" s="289"/>
      <c r="L101" s="333"/>
    </row>
    <row r="102" spans="1:16" s="116" customFormat="1" ht="26.45" hidden="1" customHeight="1">
      <c r="A102" s="289" t="s">
        <v>153</v>
      </c>
      <c r="B102" s="327" t="s">
        <v>24</v>
      </c>
      <c r="C102" s="225">
        <v>101480008</v>
      </c>
      <c r="D102" s="285" t="s">
        <v>100</v>
      </c>
      <c r="E102" s="256">
        <v>1</v>
      </c>
      <c r="F102" s="257">
        <v>10000</v>
      </c>
      <c r="G102" s="257">
        <v>10000</v>
      </c>
      <c r="H102" s="257">
        <v>5245</v>
      </c>
      <c r="I102" s="257">
        <v>5245</v>
      </c>
      <c r="J102" s="289"/>
      <c r="K102" s="289"/>
      <c r="L102" s="333"/>
    </row>
    <row r="103" spans="1:16" s="116" customFormat="1" ht="26.45" hidden="1" customHeight="1">
      <c r="A103" s="289" t="s">
        <v>154</v>
      </c>
      <c r="B103" s="327" t="s">
        <v>24</v>
      </c>
      <c r="C103" s="225">
        <v>101460001</v>
      </c>
      <c r="D103" s="341" t="s">
        <v>101</v>
      </c>
      <c r="E103" s="256">
        <v>1</v>
      </c>
      <c r="F103" s="257">
        <v>8535</v>
      </c>
      <c r="G103" s="257">
        <v>8535</v>
      </c>
      <c r="H103" s="257">
        <v>4262.5</v>
      </c>
      <c r="I103" s="257">
        <v>4262.5</v>
      </c>
      <c r="J103" s="289"/>
      <c r="K103" s="289"/>
      <c r="L103" s="333"/>
    </row>
    <row r="104" spans="1:16" s="116" customFormat="1" ht="26.45" hidden="1" customHeight="1">
      <c r="A104" s="289" t="s">
        <v>154</v>
      </c>
      <c r="B104" s="327" t="s">
        <v>24</v>
      </c>
      <c r="C104" s="225">
        <v>101460002</v>
      </c>
      <c r="D104" s="285" t="s">
        <v>102</v>
      </c>
      <c r="E104" s="256">
        <v>1</v>
      </c>
      <c r="F104" s="257">
        <v>13000</v>
      </c>
      <c r="G104" s="257">
        <v>13000</v>
      </c>
      <c r="H104" s="257">
        <v>5956</v>
      </c>
      <c r="I104" s="257">
        <v>5956</v>
      </c>
      <c r="J104" s="289"/>
      <c r="K104" s="289"/>
      <c r="L104" s="333"/>
    </row>
    <row r="105" spans="1:16" s="116" customFormat="1" ht="26.45" hidden="1" customHeight="1">
      <c r="A105" s="289" t="s">
        <v>154</v>
      </c>
      <c r="B105" s="327" t="s">
        <v>24</v>
      </c>
      <c r="C105" s="225">
        <v>101460003</v>
      </c>
      <c r="D105" s="285" t="s">
        <v>103</v>
      </c>
      <c r="E105" s="256">
        <v>1</v>
      </c>
      <c r="F105" s="257">
        <v>7600</v>
      </c>
      <c r="G105" s="257">
        <v>7600</v>
      </c>
      <c r="H105" s="257">
        <v>5442</v>
      </c>
      <c r="I105" s="257">
        <v>5442</v>
      </c>
      <c r="J105" s="289"/>
      <c r="K105" s="289"/>
      <c r="L105" s="333"/>
    </row>
    <row r="106" spans="1:16" s="116" customFormat="1" ht="26.45" hidden="1" customHeight="1">
      <c r="A106" s="289" t="s">
        <v>245</v>
      </c>
      <c r="B106" s="327" t="s">
        <v>24</v>
      </c>
      <c r="C106" s="225">
        <v>101440008</v>
      </c>
      <c r="D106" s="341" t="s">
        <v>244</v>
      </c>
      <c r="E106" s="256">
        <v>1</v>
      </c>
      <c r="F106" s="257">
        <v>8183258</v>
      </c>
      <c r="G106" s="257">
        <v>8183258</v>
      </c>
      <c r="H106" s="257">
        <v>6059581</v>
      </c>
      <c r="I106" s="257">
        <v>6059581</v>
      </c>
      <c r="J106" s="289"/>
      <c r="K106" s="289"/>
      <c r="L106" s="333"/>
    </row>
    <row r="107" spans="1:16" s="116" customFormat="1" ht="27.95" hidden="1" customHeight="1">
      <c r="A107" s="289" t="s">
        <v>245</v>
      </c>
      <c r="B107" s="327" t="s">
        <v>24</v>
      </c>
      <c r="C107" s="225">
        <v>101460005</v>
      </c>
      <c r="D107" s="341" t="s">
        <v>104</v>
      </c>
      <c r="E107" s="256">
        <v>1</v>
      </c>
      <c r="F107" s="257">
        <v>10500</v>
      </c>
      <c r="G107" s="257">
        <v>10500</v>
      </c>
      <c r="H107" s="257">
        <v>2100</v>
      </c>
      <c r="I107" s="257">
        <v>2100</v>
      </c>
      <c r="J107" s="289"/>
      <c r="K107" s="289"/>
      <c r="L107" s="333"/>
    </row>
    <row r="108" spans="1:16" s="116" customFormat="1" ht="27.95" hidden="1" customHeight="1">
      <c r="A108" s="289" t="s">
        <v>155</v>
      </c>
      <c r="B108" s="327" t="s">
        <v>24</v>
      </c>
      <c r="C108" s="225">
        <v>101440010</v>
      </c>
      <c r="D108" s="285" t="s">
        <v>246</v>
      </c>
      <c r="E108" s="256">
        <v>1</v>
      </c>
      <c r="F108" s="257">
        <v>96066</v>
      </c>
      <c r="G108" s="257">
        <v>96066</v>
      </c>
      <c r="H108" s="257">
        <v>30040.6</v>
      </c>
      <c r="I108" s="257">
        <v>30040.6</v>
      </c>
      <c r="J108" s="289"/>
      <c r="K108" s="289"/>
      <c r="L108" s="333"/>
    </row>
    <row r="109" spans="1:16" s="116" customFormat="1" ht="27.95" hidden="1" customHeight="1">
      <c r="A109" s="289" t="s">
        <v>248</v>
      </c>
      <c r="B109" s="327" t="s">
        <v>24</v>
      </c>
      <c r="C109" s="225">
        <v>101440015</v>
      </c>
      <c r="D109" s="285" t="s">
        <v>247</v>
      </c>
      <c r="E109" s="256">
        <v>1</v>
      </c>
      <c r="F109" s="257">
        <v>17232</v>
      </c>
      <c r="G109" s="257">
        <v>17232</v>
      </c>
      <c r="H109" s="257">
        <v>17232</v>
      </c>
      <c r="I109" s="257">
        <v>17232</v>
      </c>
      <c r="J109" s="289"/>
      <c r="K109" s="289"/>
      <c r="L109" s="333"/>
    </row>
    <row r="110" spans="1:16" s="116" customFormat="1" ht="27.95" hidden="1" customHeight="1">
      <c r="A110" s="289" t="s">
        <v>249</v>
      </c>
      <c r="B110" s="327" t="s">
        <v>24</v>
      </c>
      <c r="C110" s="284">
        <v>101440016</v>
      </c>
      <c r="D110" s="285" t="s">
        <v>250</v>
      </c>
      <c r="E110" s="256">
        <v>1</v>
      </c>
      <c r="F110" s="257">
        <v>17232</v>
      </c>
      <c r="G110" s="257">
        <v>17232</v>
      </c>
      <c r="H110" s="257">
        <v>17232</v>
      </c>
      <c r="I110" s="257">
        <v>17232</v>
      </c>
      <c r="J110" s="289"/>
      <c r="K110" s="289"/>
      <c r="L110" s="333"/>
    </row>
    <row r="111" spans="1:16" s="116" customFormat="1" ht="27.95" hidden="1" customHeight="1">
      <c r="A111" s="289" t="s">
        <v>249</v>
      </c>
      <c r="B111" s="327" t="s">
        <v>24</v>
      </c>
      <c r="C111" s="225">
        <v>101440017</v>
      </c>
      <c r="D111" s="285" t="s">
        <v>251</v>
      </c>
      <c r="E111" s="256">
        <v>1</v>
      </c>
      <c r="F111" s="257">
        <v>17232</v>
      </c>
      <c r="G111" s="257">
        <v>17232</v>
      </c>
      <c r="H111" s="257">
        <v>17232</v>
      </c>
      <c r="I111" s="257">
        <v>17232</v>
      </c>
      <c r="J111" s="289"/>
      <c r="K111" s="289"/>
      <c r="L111" s="333"/>
    </row>
    <row r="112" spans="1:16" s="116" customFormat="1" ht="27.6" hidden="1" customHeight="1">
      <c r="A112" s="324" t="s">
        <v>156</v>
      </c>
      <c r="B112" s="327" t="s">
        <v>24</v>
      </c>
      <c r="C112" s="225">
        <v>101410010</v>
      </c>
      <c r="D112" s="285" t="s">
        <v>300</v>
      </c>
      <c r="E112" s="256">
        <v>1</v>
      </c>
      <c r="F112" s="257">
        <v>89774</v>
      </c>
      <c r="G112" s="257">
        <v>89774</v>
      </c>
      <c r="H112" s="257">
        <v>8977.4</v>
      </c>
      <c r="I112" s="257">
        <v>8977.4</v>
      </c>
      <c r="J112" s="324"/>
      <c r="K112" s="289"/>
      <c r="L112" s="325"/>
      <c r="M112" s="326"/>
      <c r="N112" s="326"/>
      <c r="O112" s="326"/>
      <c r="P112" s="326"/>
    </row>
    <row r="113" spans="1:16" s="116" customFormat="1" ht="26.45" hidden="1" customHeight="1">
      <c r="A113" s="289" t="s">
        <v>252</v>
      </c>
      <c r="B113" s="327" t="s">
        <v>24</v>
      </c>
      <c r="C113" s="225">
        <v>101410011</v>
      </c>
      <c r="D113" s="285" t="s">
        <v>301</v>
      </c>
      <c r="E113" s="256">
        <v>1</v>
      </c>
      <c r="F113" s="257">
        <v>52000</v>
      </c>
      <c r="G113" s="257">
        <v>52000</v>
      </c>
      <c r="H113" s="257">
        <v>866.67</v>
      </c>
      <c r="I113" s="257">
        <v>866.67</v>
      </c>
      <c r="J113" s="289"/>
      <c r="K113" s="289"/>
      <c r="L113" s="333"/>
    </row>
    <row r="114" spans="1:16" s="116" customFormat="1" ht="27.6" hidden="1" customHeight="1">
      <c r="A114" s="289" t="s">
        <v>252</v>
      </c>
      <c r="B114" s="327" t="s">
        <v>24</v>
      </c>
      <c r="C114" s="225">
        <v>101440018</v>
      </c>
      <c r="D114" s="285" t="s">
        <v>302</v>
      </c>
      <c r="E114" s="256">
        <v>1</v>
      </c>
      <c r="F114" s="257">
        <v>155880</v>
      </c>
      <c r="G114" s="257">
        <v>155880</v>
      </c>
      <c r="H114" s="257">
        <v>2598</v>
      </c>
      <c r="I114" s="257">
        <v>2598</v>
      </c>
      <c r="J114" s="289"/>
      <c r="K114" s="289"/>
      <c r="L114" s="333"/>
    </row>
    <row r="115" spans="1:16" s="116" customFormat="1" ht="26.45" hidden="1" customHeight="1">
      <c r="A115" s="289" t="s">
        <v>155</v>
      </c>
      <c r="B115" s="327" t="s">
        <v>24</v>
      </c>
      <c r="C115" s="225">
        <v>101440014</v>
      </c>
      <c r="D115" s="285" t="s">
        <v>303</v>
      </c>
      <c r="E115" s="256">
        <v>1</v>
      </c>
      <c r="F115" s="257">
        <v>78720</v>
      </c>
      <c r="G115" s="257">
        <v>78720</v>
      </c>
      <c r="H115" s="257">
        <v>15744</v>
      </c>
      <c r="I115" s="257">
        <v>15744</v>
      </c>
      <c r="J115" s="289"/>
      <c r="K115" s="289"/>
      <c r="L115" s="333"/>
    </row>
    <row r="116" spans="1:16" s="116" customFormat="1" ht="26.45" hidden="1" customHeight="1">
      <c r="A116" s="324" t="s">
        <v>156</v>
      </c>
      <c r="B116" s="327" t="s">
        <v>24</v>
      </c>
      <c r="C116" s="225">
        <v>101480013</v>
      </c>
      <c r="D116" s="341" t="s">
        <v>304</v>
      </c>
      <c r="E116" s="256">
        <v>1</v>
      </c>
      <c r="F116" s="257">
        <v>15600</v>
      </c>
      <c r="G116" s="257">
        <v>15600</v>
      </c>
      <c r="H116" s="257">
        <v>3120</v>
      </c>
      <c r="I116" s="257">
        <v>3120</v>
      </c>
      <c r="J116" s="324"/>
      <c r="K116" s="289"/>
      <c r="L116" s="325"/>
      <c r="M116" s="326"/>
      <c r="N116" s="326"/>
      <c r="O116" s="326"/>
      <c r="P116" s="326"/>
    </row>
    <row r="117" spans="1:16" s="116" customFormat="1" ht="27.95" hidden="1" customHeight="1">
      <c r="A117" s="289"/>
      <c r="B117" s="288"/>
      <c r="C117" s="57"/>
      <c r="D117" s="57"/>
      <c r="E117" s="256"/>
      <c r="F117" s="257"/>
      <c r="G117" s="257"/>
      <c r="H117" s="257"/>
      <c r="I117" s="257"/>
      <c r="J117" s="289"/>
      <c r="K117" s="289"/>
      <c r="L117" s="333"/>
    </row>
    <row r="118" spans="1:16" s="116" customFormat="1" ht="27.95" hidden="1" customHeight="1">
      <c r="A118" s="289"/>
      <c r="B118" s="288"/>
      <c r="C118" s="64"/>
      <c r="D118" s="64"/>
      <c r="E118" s="256"/>
      <c r="F118" s="257"/>
      <c r="G118" s="257"/>
      <c r="H118" s="257"/>
      <c r="I118" s="257"/>
      <c r="J118" s="289"/>
      <c r="K118" s="289"/>
      <c r="L118" s="333"/>
    </row>
    <row r="119" spans="1:16" s="116" customFormat="1" ht="27.95" hidden="1" customHeight="1">
      <c r="A119" s="289"/>
      <c r="B119" s="288"/>
      <c r="C119" s="57"/>
      <c r="D119" s="57"/>
      <c r="E119" s="256"/>
      <c r="F119" s="257"/>
      <c r="G119" s="257"/>
      <c r="H119" s="257"/>
      <c r="I119" s="257"/>
      <c r="J119" s="289"/>
      <c r="K119" s="289"/>
      <c r="L119" s="333"/>
    </row>
    <row r="120" spans="1:16" s="116" customFormat="1" ht="15" hidden="1">
      <c r="A120" s="324" t="s">
        <v>346</v>
      </c>
      <c r="B120" s="340"/>
      <c r="C120" s="340"/>
      <c r="D120" s="148"/>
      <c r="E120" s="335"/>
      <c r="F120" s="257"/>
      <c r="G120" s="257"/>
      <c r="H120" s="257"/>
      <c r="I120" s="257"/>
      <c r="J120" s="324"/>
      <c r="K120" s="289"/>
      <c r="L120" s="333"/>
    </row>
    <row r="121" spans="1:16" s="116" customFormat="1" ht="30" hidden="1" customHeight="1">
      <c r="A121" s="289"/>
      <c r="B121" s="334" t="s">
        <v>24</v>
      </c>
      <c r="C121" s="148">
        <v>101100003</v>
      </c>
      <c r="D121" s="334"/>
      <c r="E121" s="335"/>
      <c r="F121" s="257"/>
      <c r="G121" s="257"/>
      <c r="H121" s="257"/>
      <c r="I121" s="257"/>
      <c r="J121" s="289"/>
      <c r="K121" s="289"/>
      <c r="L121" s="333"/>
    </row>
    <row r="122" spans="1:16" s="116" customFormat="1" ht="30" hidden="1" customHeight="1">
      <c r="A122" s="289"/>
      <c r="B122" s="334" t="s">
        <v>24</v>
      </c>
      <c r="C122" s="148">
        <v>101100004</v>
      </c>
      <c r="D122" s="334"/>
      <c r="E122" s="335"/>
      <c r="F122" s="257"/>
      <c r="G122" s="257"/>
      <c r="H122" s="257"/>
      <c r="I122" s="257"/>
      <c r="J122" s="289"/>
      <c r="K122" s="289"/>
      <c r="L122" s="333"/>
    </row>
    <row r="123" spans="1:16" s="116" customFormat="1" ht="30" hidden="1" customHeight="1">
      <c r="A123" s="289"/>
      <c r="B123" s="340"/>
      <c r="C123" s="340"/>
      <c r="D123" s="148"/>
      <c r="E123" s="335"/>
      <c r="F123" s="257"/>
      <c r="G123" s="257"/>
      <c r="H123" s="257"/>
      <c r="I123" s="257"/>
      <c r="J123" s="289"/>
      <c r="K123" s="289"/>
      <c r="L123" s="333"/>
    </row>
    <row r="124" spans="1:16" s="116" customFormat="1" ht="30" hidden="1" customHeight="1">
      <c r="A124" s="289"/>
      <c r="B124" s="336" t="s">
        <v>24</v>
      </c>
      <c r="C124" s="337">
        <v>101510001</v>
      </c>
      <c r="D124" s="342"/>
      <c r="E124" s="335"/>
      <c r="F124" s="257"/>
      <c r="G124" s="257"/>
      <c r="H124" s="257"/>
      <c r="I124" s="257"/>
      <c r="J124" s="289"/>
      <c r="K124" s="289"/>
      <c r="L124" s="333"/>
    </row>
    <row r="125" spans="1:16" s="116" customFormat="1" ht="30" hidden="1" customHeight="1">
      <c r="A125" s="289"/>
      <c r="B125" s="338"/>
      <c r="C125" s="148"/>
      <c r="D125" s="334"/>
      <c r="E125" s="335"/>
      <c r="F125" s="257"/>
      <c r="G125" s="257"/>
      <c r="H125" s="257"/>
      <c r="I125" s="257"/>
      <c r="J125" s="289"/>
      <c r="K125" s="289"/>
      <c r="L125" s="333"/>
    </row>
    <row r="126" spans="1:16" s="116" customFormat="1" ht="13.9" hidden="1" customHeight="1">
      <c r="A126" s="289"/>
      <c r="B126" s="50"/>
      <c r="C126" s="57"/>
      <c r="D126" s="343"/>
      <c r="E126" s="256"/>
      <c r="F126" s="257"/>
      <c r="G126" s="257"/>
      <c r="H126" s="257"/>
      <c r="I126" s="257"/>
      <c r="J126" s="289"/>
      <c r="K126" s="289"/>
      <c r="L126" s="333"/>
    </row>
    <row r="127" spans="1:16" s="116" customFormat="1" ht="15" hidden="1">
      <c r="A127" s="324" t="s">
        <v>346</v>
      </c>
      <c r="B127" s="340"/>
      <c r="C127" s="340"/>
      <c r="D127" s="148"/>
      <c r="E127" s="335"/>
      <c r="F127" s="257"/>
      <c r="G127" s="257"/>
      <c r="H127" s="257"/>
      <c r="I127" s="257"/>
      <c r="J127" s="324"/>
      <c r="K127" s="289"/>
      <c r="L127" s="333"/>
    </row>
    <row r="128" spans="1:16" s="116" customFormat="1" ht="26.45" hidden="1" customHeight="1">
      <c r="A128" s="289"/>
      <c r="B128" s="327" t="s">
        <v>24</v>
      </c>
      <c r="C128" s="225">
        <v>101630001</v>
      </c>
      <c r="D128" s="341"/>
      <c r="E128" s="256"/>
      <c r="F128" s="257"/>
      <c r="G128" s="257"/>
      <c r="H128" s="257"/>
      <c r="I128" s="257"/>
      <c r="J128" s="289"/>
      <c r="K128" s="289"/>
      <c r="L128" s="333"/>
    </row>
    <row r="129" spans="1:12" s="116" customFormat="1" ht="26.45" hidden="1" customHeight="1">
      <c r="A129" s="289"/>
      <c r="B129" s="327" t="s">
        <v>24</v>
      </c>
      <c r="C129" s="225">
        <v>101630002</v>
      </c>
      <c r="D129" s="341"/>
      <c r="E129" s="256"/>
      <c r="F129" s="257"/>
      <c r="G129" s="257"/>
      <c r="H129" s="257"/>
      <c r="I129" s="257"/>
      <c r="J129" s="289"/>
      <c r="K129" s="289"/>
      <c r="L129" s="333"/>
    </row>
    <row r="130" spans="1:12" s="116" customFormat="1" ht="26.45" hidden="1" customHeight="1">
      <c r="A130" s="289"/>
      <c r="B130" s="327" t="s">
        <v>24</v>
      </c>
      <c r="C130" s="225">
        <v>101630003</v>
      </c>
      <c r="D130" s="341"/>
      <c r="E130" s="256"/>
      <c r="F130" s="257"/>
      <c r="G130" s="257"/>
      <c r="H130" s="257"/>
      <c r="I130" s="257"/>
      <c r="J130" s="289"/>
      <c r="K130" s="289"/>
      <c r="L130" s="333"/>
    </row>
    <row r="131" spans="1:12" s="116" customFormat="1" ht="13.9" hidden="1" customHeight="1">
      <c r="A131" s="289"/>
      <c r="B131" s="50"/>
      <c r="C131" s="57"/>
      <c r="D131" s="57"/>
      <c r="E131" s="256"/>
      <c r="F131" s="257"/>
      <c r="G131" s="257"/>
      <c r="H131" s="257"/>
      <c r="I131" s="257"/>
      <c r="J131" s="289"/>
      <c r="K131" s="289"/>
      <c r="L131" s="333"/>
    </row>
    <row r="132" spans="1:12" s="116" customFormat="1" ht="15" hidden="1">
      <c r="A132" s="324" t="s">
        <v>346</v>
      </c>
      <c r="B132" s="340"/>
      <c r="C132" s="340"/>
      <c r="D132" s="148"/>
      <c r="E132" s="335"/>
      <c r="F132" s="257"/>
      <c r="G132" s="257"/>
      <c r="H132" s="257"/>
      <c r="I132" s="257"/>
      <c r="J132" s="324"/>
      <c r="K132" s="289"/>
      <c r="L132" s="333"/>
    </row>
    <row r="133" spans="1:12" s="116" customFormat="1" ht="15" hidden="1">
      <c r="A133" s="57"/>
      <c r="B133" s="50"/>
      <c r="C133" s="57"/>
      <c r="D133" s="58"/>
      <c r="E133" s="256"/>
      <c r="F133" s="257"/>
      <c r="G133" s="257"/>
      <c r="H133" s="257"/>
      <c r="I133" s="257"/>
      <c r="J133" s="289"/>
      <c r="K133" s="289"/>
      <c r="L133" s="333"/>
    </row>
    <row r="134" spans="1:12" s="116" customFormat="1" ht="15" hidden="1">
      <c r="A134" s="402" t="s">
        <v>30</v>
      </c>
      <c r="B134" s="402"/>
      <c r="C134" s="402"/>
      <c r="D134" s="402"/>
      <c r="E134" s="332">
        <f>SUM(E133)</f>
        <v>0</v>
      </c>
      <c r="F134" s="323"/>
      <c r="G134" s="323">
        <f>SUM(G133)</f>
        <v>0</v>
      </c>
      <c r="H134" s="323"/>
      <c r="I134" s="323">
        <f>SUM(I133)</f>
        <v>0</v>
      </c>
      <c r="J134" s="289"/>
      <c r="K134" s="289"/>
      <c r="L134" s="333"/>
    </row>
    <row r="135" spans="1:12" s="349" customFormat="1" ht="14.25">
      <c r="A135" s="378" t="s">
        <v>360</v>
      </c>
      <c r="B135" s="379"/>
      <c r="C135" s="379"/>
      <c r="D135" s="380"/>
      <c r="E135" s="346">
        <f>E20+E95+E120+E127+E132</f>
        <v>22370.146400000001</v>
      </c>
      <c r="F135" s="52"/>
      <c r="G135" s="351">
        <f t="shared" ref="G135:I135" si="0">G20+G95+G120+G127+G132</f>
        <v>239336.25</v>
      </c>
      <c r="H135" s="351">
        <f t="shared" si="0"/>
        <v>0</v>
      </c>
      <c r="I135" s="351">
        <f t="shared" si="0"/>
        <v>0</v>
      </c>
      <c r="J135" s="347"/>
      <c r="K135" s="347"/>
      <c r="L135" s="348"/>
    </row>
    <row r="136" spans="1:12" ht="15">
      <c r="A136" s="324" t="s">
        <v>363</v>
      </c>
      <c r="B136" s="43"/>
      <c r="C136" s="43"/>
      <c r="D136" s="43" t="s">
        <v>362</v>
      </c>
      <c r="E136" s="279">
        <v>2</v>
      </c>
      <c r="F136" s="40"/>
      <c r="G136" s="40">
        <v>46962</v>
      </c>
      <c r="H136" s="40"/>
      <c r="I136" s="40">
        <v>43828.35</v>
      </c>
      <c r="J136" s="324"/>
      <c r="K136" s="43"/>
      <c r="L136" s="22"/>
    </row>
    <row r="137" spans="1:12" ht="15">
      <c r="A137" s="324" t="s">
        <v>359</v>
      </c>
      <c r="B137" s="43"/>
      <c r="C137" s="43"/>
      <c r="D137" s="43" t="s">
        <v>362</v>
      </c>
      <c r="E137" s="279">
        <v>11011</v>
      </c>
      <c r="F137" s="40"/>
      <c r="G137" s="40">
        <v>846727</v>
      </c>
      <c r="H137" s="40"/>
      <c r="I137" s="40">
        <v>737520.35</v>
      </c>
      <c r="J137" s="324"/>
      <c r="K137" s="43"/>
      <c r="L137" s="22"/>
    </row>
    <row r="138" spans="1:12" ht="15">
      <c r="A138" s="324" t="s">
        <v>346</v>
      </c>
      <c r="B138" s="43"/>
      <c r="C138" s="43"/>
      <c r="D138" s="43" t="s">
        <v>362</v>
      </c>
      <c r="E138" s="279">
        <v>6811</v>
      </c>
      <c r="F138" s="40"/>
      <c r="G138" s="40">
        <v>1743820</v>
      </c>
      <c r="H138" s="40"/>
      <c r="I138" s="40">
        <v>386281.75</v>
      </c>
      <c r="J138" s="324"/>
      <c r="K138" s="43"/>
      <c r="L138" s="22"/>
    </row>
    <row r="139" spans="1:12" s="345" customFormat="1" ht="14.25">
      <c r="A139" s="378" t="s">
        <v>361</v>
      </c>
      <c r="B139" s="379"/>
      <c r="C139" s="379"/>
      <c r="D139" s="380"/>
      <c r="E139" s="350">
        <f>E136+E137+E138</f>
        <v>17824</v>
      </c>
      <c r="F139" s="52"/>
      <c r="G139" s="351">
        <f t="shared" ref="G139:I139" si="1">G136+G137+G138</f>
        <v>2637509</v>
      </c>
      <c r="H139" s="351">
        <f t="shared" si="1"/>
        <v>0</v>
      </c>
      <c r="I139" s="351">
        <f t="shared" si="1"/>
        <v>1167630.45</v>
      </c>
      <c r="J139" s="347"/>
      <c r="K139" s="69"/>
      <c r="L139" s="344"/>
    </row>
    <row r="140" spans="1:12" ht="15">
      <c r="A140" s="324" t="s">
        <v>363</v>
      </c>
      <c r="B140" s="43"/>
      <c r="C140" s="43"/>
      <c r="D140" s="43" t="s">
        <v>365</v>
      </c>
      <c r="E140" s="279">
        <v>8</v>
      </c>
      <c r="F140" s="40"/>
      <c r="G140" s="40">
        <v>195300</v>
      </c>
      <c r="H140" s="40"/>
      <c r="I140" s="40">
        <v>16147.28</v>
      </c>
      <c r="J140" s="324"/>
      <c r="K140" s="43"/>
      <c r="L140" s="22"/>
    </row>
    <row r="141" spans="1:12" ht="15">
      <c r="A141" s="324" t="s">
        <v>359</v>
      </c>
      <c r="B141" s="43"/>
      <c r="C141" s="43"/>
      <c r="D141" s="43" t="str">
        <f>D140</f>
        <v>1014</v>
      </c>
      <c r="E141" s="279">
        <v>21</v>
      </c>
      <c r="F141" s="40"/>
      <c r="G141" s="40">
        <v>220646</v>
      </c>
      <c r="H141" s="40"/>
      <c r="I141" s="40">
        <v>114862.83</v>
      </c>
      <c r="J141" s="324"/>
      <c r="K141" s="43"/>
      <c r="L141" s="22"/>
    </row>
    <row r="142" spans="1:12" ht="15">
      <c r="A142" s="324" t="s">
        <v>346</v>
      </c>
      <c r="B142" s="43"/>
      <c r="C142" s="43"/>
      <c r="D142" s="43" t="str">
        <f>D141</f>
        <v>1014</v>
      </c>
      <c r="E142" s="279">
        <v>21</v>
      </c>
      <c r="F142" s="40"/>
      <c r="G142" s="40">
        <v>8800825</v>
      </c>
      <c r="H142" s="40"/>
      <c r="I142" s="40">
        <v>6216045.1699999999</v>
      </c>
      <c r="J142" s="324"/>
      <c r="K142" s="43"/>
      <c r="L142" s="22"/>
    </row>
    <row r="143" spans="1:12" s="345" customFormat="1" ht="14.25">
      <c r="A143" s="378" t="s">
        <v>364</v>
      </c>
      <c r="B143" s="379"/>
      <c r="C143" s="379"/>
      <c r="D143" s="380"/>
      <c r="E143" s="350">
        <f>E140+E141+E142</f>
        <v>50</v>
      </c>
      <c r="F143" s="52"/>
      <c r="G143" s="351">
        <f t="shared" ref="G143:I143" si="2">G140+G141+G142</f>
        <v>9216771</v>
      </c>
      <c r="H143" s="351">
        <f t="shared" si="2"/>
        <v>0</v>
      </c>
      <c r="I143" s="351">
        <f t="shared" si="2"/>
        <v>6347055.2800000003</v>
      </c>
      <c r="J143" s="347"/>
      <c r="K143" s="69"/>
      <c r="L143" s="344"/>
    </row>
    <row r="144" spans="1:12" ht="15" hidden="1">
      <c r="A144" s="324" t="s">
        <v>363</v>
      </c>
      <c r="B144" s="43"/>
      <c r="C144" s="43"/>
      <c r="D144" s="43"/>
      <c r="E144" s="279"/>
      <c r="F144" s="40"/>
      <c r="G144" s="40"/>
      <c r="H144" s="40"/>
      <c r="I144" s="40"/>
      <c r="J144" s="324"/>
      <c r="K144" s="43"/>
      <c r="L144" s="22"/>
    </row>
    <row r="145" spans="1:12" ht="15" hidden="1">
      <c r="A145" s="324" t="s">
        <v>359</v>
      </c>
      <c r="B145" s="43"/>
      <c r="C145" s="43"/>
      <c r="D145" s="43"/>
      <c r="E145" s="279"/>
      <c r="F145" s="40"/>
      <c r="G145" s="40"/>
      <c r="H145" s="40"/>
      <c r="I145" s="40"/>
      <c r="J145" s="324"/>
      <c r="K145" s="43"/>
      <c r="L145" s="22"/>
    </row>
    <row r="146" spans="1:12" ht="15">
      <c r="A146" s="324" t="s">
        <v>346</v>
      </c>
      <c r="B146" s="43"/>
      <c r="C146" s="43"/>
      <c r="D146" s="43" t="s">
        <v>367</v>
      </c>
      <c r="E146" s="279">
        <v>1</v>
      </c>
      <c r="F146" s="40"/>
      <c r="G146" s="40">
        <v>6162</v>
      </c>
      <c r="H146" s="40"/>
      <c r="I146" s="40">
        <v>6162</v>
      </c>
      <c r="J146" s="324"/>
      <c r="K146" s="43"/>
      <c r="L146" s="22"/>
    </row>
    <row r="147" spans="1:12" s="345" customFormat="1" ht="14.25">
      <c r="A147" s="378" t="s">
        <v>368</v>
      </c>
      <c r="B147" s="379"/>
      <c r="C147" s="379"/>
      <c r="D147" s="380"/>
      <c r="E147" s="350">
        <f>E144+E145+E146</f>
        <v>1</v>
      </c>
      <c r="F147" s="52"/>
      <c r="G147" s="351">
        <f t="shared" ref="G147:I147" si="3">G144+G145+G146</f>
        <v>6162</v>
      </c>
      <c r="H147" s="351">
        <f t="shared" si="3"/>
        <v>0</v>
      </c>
      <c r="I147" s="351">
        <f t="shared" si="3"/>
        <v>6162</v>
      </c>
      <c r="J147" s="347"/>
      <c r="K147" s="69"/>
      <c r="L147" s="344"/>
    </row>
    <row r="148" spans="1:12" ht="15" hidden="1">
      <c r="A148" s="324" t="s">
        <v>363</v>
      </c>
      <c r="B148" s="43"/>
      <c r="C148" s="43"/>
      <c r="D148" s="43" t="s">
        <v>369</v>
      </c>
      <c r="E148" s="279"/>
      <c r="F148" s="40"/>
      <c r="G148" s="40"/>
      <c r="H148" s="40"/>
      <c r="I148" s="40"/>
      <c r="J148" s="324"/>
      <c r="K148" s="43"/>
      <c r="L148" s="22"/>
    </row>
    <row r="149" spans="1:12" ht="15">
      <c r="A149" s="324" t="s">
        <v>359</v>
      </c>
      <c r="B149" s="43"/>
      <c r="C149" s="43"/>
      <c r="D149" s="43" t="str">
        <f>D148</f>
        <v>1016</v>
      </c>
      <c r="E149" s="279">
        <v>15</v>
      </c>
      <c r="F149" s="40"/>
      <c r="G149" s="40">
        <v>1581</v>
      </c>
      <c r="H149" s="40"/>
      <c r="I149" s="40">
        <v>1581</v>
      </c>
      <c r="J149" s="324"/>
      <c r="K149" s="43"/>
      <c r="L149" s="22"/>
    </row>
    <row r="150" spans="1:12" ht="15">
      <c r="A150" s="324" t="s">
        <v>346</v>
      </c>
      <c r="B150" s="43"/>
      <c r="C150" s="43"/>
      <c r="D150" s="43" t="str">
        <f>D149</f>
        <v>1016</v>
      </c>
      <c r="E150" s="279">
        <v>3</v>
      </c>
      <c r="F150" s="40"/>
      <c r="G150" s="40">
        <v>803</v>
      </c>
      <c r="H150" s="40"/>
      <c r="I150" s="40">
        <v>803</v>
      </c>
      <c r="J150" s="324"/>
      <c r="K150" s="43"/>
      <c r="L150" s="22"/>
    </row>
    <row r="151" spans="1:12" s="345" customFormat="1" ht="14.25">
      <c r="A151" s="378" t="s">
        <v>370</v>
      </c>
      <c r="B151" s="379"/>
      <c r="C151" s="379"/>
      <c r="D151" s="380"/>
      <c r="E151" s="350">
        <f>E148+E149+E150</f>
        <v>18</v>
      </c>
      <c r="F151" s="52"/>
      <c r="G151" s="351">
        <f t="shared" ref="G151:I151" si="4">G148+G149+G150</f>
        <v>2384</v>
      </c>
      <c r="H151" s="351">
        <f t="shared" si="4"/>
        <v>0</v>
      </c>
      <c r="I151" s="351">
        <f t="shared" si="4"/>
        <v>2384</v>
      </c>
      <c r="J151" s="347"/>
      <c r="K151" s="69"/>
      <c r="L151" s="344"/>
    </row>
    <row r="152" spans="1:12" ht="15" hidden="1">
      <c r="A152" s="324" t="s">
        <v>363</v>
      </c>
      <c r="B152" s="43"/>
      <c r="C152" s="43"/>
      <c r="D152" s="43" t="s">
        <v>371</v>
      </c>
      <c r="E152" s="279"/>
      <c r="F152" s="40"/>
      <c r="G152" s="40"/>
      <c r="H152" s="40"/>
      <c r="I152" s="40"/>
      <c r="J152" s="324"/>
      <c r="K152" s="43"/>
      <c r="L152" s="22"/>
    </row>
    <row r="153" spans="1:12" ht="15">
      <c r="A153" s="324" t="s">
        <v>359</v>
      </c>
      <c r="B153" s="43"/>
      <c r="C153" s="43"/>
      <c r="D153" s="43" t="str">
        <f>D152</f>
        <v>1018</v>
      </c>
      <c r="E153" s="279">
        <v>299</v>
      </c>
      <c r="F153" s="40"/>
      <c r="G153" s="40">
        <v>43135.6</v>
      </c>
      <c r="H153" s="40"/>
      <c r="I153" s="40">
        <v>39792.559999999998</v>
      </c>
      <c r="J153" s="324"/>
      <c r="K153" s="43"/>
      <c r="L153" s="22"/>
    </row>
    <row r="154" spans="1:12" ht="15" hidden="1">
      <c r="A154" s="324" t="s">
        <v>346</v>
      </c>
      <c r="B154" s="43"/>
      <c r="C154" s="43"/>
      <c r="D154" s="43" t="str">
        <f>D153</f>
        <v>1018</v>
      </c>
      <c r="E154" s="279"/>
      <c r="F154" s="40"/>
      <c r="G154" s="40"/>
      <c r="H154" s="40"/>
      <c r="I154" s="40"/>
      <c r="J154" s="324"/>
      <c r="K154" s="43"/>
      <c r="L154" s="22"/>
    </row>
    <row r="155" spans="1:12" s="345" customFormat="1" ht="14.25">
      <c r="A155" s="378" t="s">
        <v>372</v>
      </c>
      <c r="B155" s="379"/>
      <c r="C155" s="379"/>
      <c r="D155" s="380"/>
      <c r="E155" s="350">
        <f>E152+E153+E154</f>
        <v>299</v>
      </c>
      <c r="F155" s="52"/>
      <c r="G155" s="351">
        <f t="shared" ref="G155:I155" si="5">G152+G153+G154</f>
        <v>43135.6</v>
      </c>
      <c r="H155" s="351">
        <f t="shared" si="5"/>
        <v>0</v>
      </c>
      <c r="I155" s="351">
        <f t="shared" si="5"/>
        <v>39792.559999999998</v>
      </c>
      <c r="J155" s="347"/>
      <c r="K155" s="69"/>
      <c r="L155" s="344"/>
    </row>
    <row r="156" spans="1:12" ht="15" hidden="1">
      <c r="A156" s="324" t="s">
        <v>363</v>
      </c>
      <c r="B156" s="43"/>
      <c r="C156" s="43"/>
      <c r="D156" s="43" t="s">
        <v>373</v>
      </c>
      <c r="E156" s="279"/>
      <c r="F156" s="40"/>
      <c r="G156" s="40"/>
      <c r="H156" s="40"/>
      <c r="I156" s="40"/>
      <c r="J156" s="324"/>
      <c r="K156" s="43"/>
      <c r="L156" s="22"/>
    </row>
    <row r="157" spans="1:12" ht="15">
      <c r="A157" s="324" t="s">
        <v>359</v>
      </c>
      <c r="B157" s="43"/>
      <c r="C157" s="43"/>
      <c r="D157" s="43" t="str">
        <f>D156</f>
        <v>1019</v>
      </c>
      <c r="E157" s="279">
        <v>2</v>
      </c>
      <c r="F157" s="40"/>
      <c r="G157" s="40">
        <v>11492</v>
      </c>
      <c r="H157" s="40"/>
      <c r="I157" s="40">
        <v>0</v>
      </c>
      <c r="J157" s="324"/>
      <c r="K157" s="43"/>
      <c r="L157" s="22"/>
    </row>
    <row r="158" spans="1:12" ht="15" hidden="1">
      <c r="A158" s="324" t="s">
        <v>346</v>
      </c>
      <c r="B158" s="43"/>
      <c r="C158" s="43"/>
      <c r="D158" s="43" t="str">
        <f>D157</f>
        <v>1019</v>
      </c>
      <c r="E158" s="279"/>
      <c r="F158" s="40"/>
      <c r="G158" s="40"/>
      <c r="H158" s="40"/>
      <c r="I158" s="40"/>
      <c r="J158" s="324"/>
      <c r="K158" s="43"/>
      <c r="L158" s="22"/>
    </row>
    <row r="159" spans="1:12" s="345" customFormat="1" ht="14.25">
      <c r="A159" s="378" t="s">
        <v>374</v>
      </c>
      <c r="B159" s="379"/>
      <c r="C159" s="379"/>
      <c r="D159" s="380"/>
      <c r="E159" s="350">
        <f>E156+E157+E158</f>
        <v>2</v>
      </c>
      <c r="F159" s="52"/>
      <c r="G159" s="351">
        <f t="shared" ref="G159:I159" si="6">G156+G157+G158</f>
        <v>11492</v>
      </c>
      <c r="H159" s="351">
        <f t="shared" si="6"/>
        <v>0</v>
      </c>
      <c r="I159" s="351">
        <f t="shared" si="6"/>
        <v>0</v>
      </c>
      <c r="J159" s="347"/>
      <c r="K159" s="69"/>
      <c r="L159" s="344"/>
    </row>
    <row r="160" spans="1:12" s="372" customFormat="1" ht="31.15" customHeight="1">
      <c r="A160" s="365"/>
      <c r="B160" s="366"/>
      <c r="C160" s="366"/>
      <c r="D160" s="367" t="s">
        <v>383</v>
      </c>
      <c r="E160" s="368">
        <f>E135+E139+E143+E147+E151+E155+E159</f>
        <v>40564.146399999998</v>
      </c>
      <c r="F160" s="323"/>
      <c r="G160" s="369">
        <f>G135+G139+G143+G147+G151+G155+G159</f>
        <v>12156789.85</v>
      </c>
      <c r="H160" s="369"/>
      <c r="I160" s="369">
        <f>I135+I139+I143+I147+I151+I155+I159</f>
        <v>7563024.29</v>
      </c>
      <c r="J160" s="370"/>
      <c r="K160" s="370"/>
      <c r="L160" s="371"/>
    </row>
    <row r="161" spans="1:12" ht="15">
      <c r="A161" s="43" t="s">
        <v>348</v>
      </c>
      <c r="B161" s="43"/>
      <c r="C161" s="43"/>
      <c r="D161" s="43" t="s">
        <v>354</v>
      </c>
      <c r="E161" s="39">
        <v>1</v>
      </c>
      <c r="F161" s="40"/>
      <c r="G161" s="40">
        <v>2117</v>
      </c>
      <c r="H161" s="40"/>
      <c r="I161" s="40">
        <v>0</v>
      </c>
      <c r="J161" s="43"/>
      <c r="K161" s="43"/>
      <c r="L161" s="22"/>
    </row>
    <row r="162" spans="1:12" s="345" customFormat="1" ht="14.25">
      <c r="A162" s="378" t="s">
        <v>366</v>
      </c>
      <c r="B162" s="379"/>
      <c r="C162" s="379"/>
      <c r="D162" s="380"/>
      <c r="E162" s="350">
        <f>E161</f>
        <v>1</v>
      </c>
      <c r="F162" s="52"/>
      <c r="G162" s="351">
        <f>G161</f>
        <v>2117</v>
      </c>
      <c r="H162" s="351">
        <f t="shared" ref="H162" si="7">H138+H139+H161</f>
        <v>0</v>
      </c>
      <c r="I162" s="351">
        <f>I161</f>
        <v>0</v>
      </c>
      <c r="J162" s="347"/>
      <c r="K162" s="69"/>
      <c r="L162" s="344"/>
    </row>
    <row r="163" spans="1:12" ht="15">
      <c r="A163" s="324" t="s">
        <v>347</v>
      </c>
      <c r="B163" s="43"/>
      <c r="C163" s="43"/>
      <c r="D163" s="43" t="s">
        <v>339</v>
      </c>
      <c r="E163" s="279">
        <v>1</v>
      </c>
      <c r="F163" s="40"/>
      <c r="G163" s="40">
        <v>171</v>
      </c>
      <c r="H163" s="40"/>
      <c r="I163" s="40">
        <v>86</v>
      </c>
      <c r="J163" s="324"/>
      <c r="K163" s="43"/>
      <c r="L163" s="22"/>
    </row>
    <row r="164" spans="1:12" ht="15" hidden="1">
      <c r="A164" s="324" t="s">
        <v>359</v>
      </c>
      <c r="B164" s="43"/>
      <c r="C164" s="43"/>
      <c r="D164" s="43" t="str">
        <f>D163</f>
        <v>1111</v>
      </c>
      <c r="E164" s="279"/>
      <c r="F164" s="40"/>
      <c r="G164" s="40"/>
      <c r="H164" s="40"/>
      <c r="I164" s="40"/>
      <c r="J164" s="324"/>
      <c r="K164" s="43"/>
      <c r="L164" s="22"/>
    </row>
    <row r="165" spans="1:12" ht="15" hidden="1">
      <c r="A165" s="324" t="s">
        <v>346</v>
      </c>
      <c r="B165" s="43"/>
      <c r="C165" s="43"/>
      <c r="D165" s="43" t="str">
        <f>D164</f>
        <v>1111</v>
      </c>
      <c r="E165" s="279"/>
      <c r="F165" s="40"/>
      <c r="G165" s="40"/>
      <c r="H165" s="40"/>
      <c r="I165" s="40"/>
      <c r="J165" s="324"/>
      <c r="K165" s="43"/>
      <c r="L165" s="22"/>
    </row>
    <row r="166" spans="1:12" s="345" customFormat="1" ht="14.25">
      <c r="A166" s="378" t="s">
        <v>375</v>
      </c>
      <c r="B166" s="379"/>
      <c r="C166" s="379"/>
      <c r="D166" s="380"/>
      <c r="E166" s="350">
        <f>E163+E164+E165</f>
        <v>1</v>
      </c>
      <c r="F166" s="52"/>
      <c r="G166" s="351">
        <f t="shared" ref="G166:I166" si="8">G163+G164+G165</f>
        <v>171</v>
      </c>
      <c r="H166" s="351">
        <f t="shared" si="8"/>
        <v>0</v>
      </c>
      <c r="I166" s="351">
        <f t="shared" si="8"/>
        <v>86</v>
      </c>
      <c r="J166" s="347"/>
      <c r="K166" s="69"/>
      <c r="L166" s="344"/>
    </row>
    <row r="167" spans="1:12" ht="15">
      <c r="A167" s="324" t="s">
        <v>377</v>
      </c>
      <c r="B167" s="43"/>
      <c r="C167" s="43"/>
      <c r="D167" s="43" t="s">
        <v>376</v>
      </c>
      <c r="E167" s="279">
        <v>7720</v>
      </c>
      <c r="F167" s="40"/>
      <c r="G167" s="40">
        <v>49377.94</v>
      </c>
      <c r="H167" s="40"/>
      <c r="I167" s="40">
        <v>24688.97</v>
      </c>
      <c r="J167" s="324"/>
      <c r="K167" s="43"/>
      <c r="L167" s="22"/>
    </row>
    <row r="168" spans="1:12" ht="15" hidden="1">
      <c r="A168" s="324" t="s">
        <v>359</v>
      </c>
      <c r="B168" s="43"/>
      <c r="C168" s="43"/>
      <c r="D168" s="43" t="str">
        <f>D167</f>
        <v>1112</v>
      </c>
      <c r="E168" s="279"/>
      <c r="F168" s="40"/>
      <c r="G168" s="40"/>
      <c r="H168" s="40"/>
      <c r="I168" s="40"/>
      <c r="J168" s="324"/>
      <c r="K168" s="43"/>
      <c r="L168" s="22"/>
    </row>
    <row r="169" spans="1:12" ht="15" hidden="1">
      <c r="A169" s="324" t="s">
        <v>346</v>
      </c>
      <c r="B169" s="43"/>
      <c r="C169" s="43"/>
      <c r="D169" s="43" t="str">
        <f>D168</f>
        <v>1112</v>
      </c>
      <c r="E169" s="279"/>
      <c r="F169" s="40"/>
      <c r="G169" s="40"/>
      <c r="H169" s="40"/>
      <c r="I169" s="40"/>
      <c r="J169" s="324"/>
      <c r="K169" s="43"/>
      <c r="L169" s="22"/>
    </row>
    <row r="170" spans="1:12" s="345" customFormat="1" ht="14.25">
      <c r="A170" s="378" t="s">
        <v>378</v>
      </c>
      <c r="B170" s="379"/>
      <c r="C170" s="379"/>
      <c r="D170" s="380"/>
      <c r="E170" s="350">
        <f>E167+E168+E169</f>
        <v>7720</v>
      </c>
      <c r="F170" s="52"/>
      <c r="G170" s="351">
        <f t="shared" ref="G170:I170" si="9">G167+G168+G169</f>
        <v>49377.94</v>
      </c>
      <c r="H170" s="351">
        <f t="shared" si="9"/>
        <v>0</v>
      </c>
      <c r="I170" s="351">
        <f t="shared" si="9"/>
        <v>24688.97</v>
      </c>
      <c r="J170" s="347"/>
      <c r="K170" s="69"/>
      <c r="L170" s="344"/>
    </row>
    <row r="171" spans="1:12" ht="15">
      <c r="A171" s="324" t="s">
        <v>380</v>
      </c>
      <c r="B171" s="43"/>
      <c r="C171" s="43"/>
      <c r="D171" s="43" t="s">
        <v>340</v>
      </c>
      <c r="E171" s="279">
        <v>64</v>
      </c>
      <c r="F171" s="40"/>
      <c r="G171" s="40">
        <v>81495</v>
      </c>
      <c r="H171" s="40"/>
      <c r="I171" s="40">
        <v>40751</v>
      </c>
      <c r="J171" s="324"/>
      <c r="K171" s="43"/>
      <c r="L171" s="22"/>
    </row>
    <row r="172" spans="1:12" ht="15">
      <c r="A172" s="324" t="s">
        <v>377</v>
      </c>
      <c r="B172" s="43"/>
      <c r="C172" s="43"/>
      <c r="D172" s="43" t="str">
        <f>D171</f>
        <v>1113</v>
      </c>
      <c r="E172" s="279">
        <v>187</v>
      </c>
      <c r="F172" s="40"/>
      <c r="G172" s="40">
        <v>141287.98000000001</v>
      </c>
      <c r="H172" s="40"/>
      <c r="I172" s="40">
        <v>70643.5</v>
      </c>
      <c r="J172" s="324"/>
      <c r="K172" s="43"/>
      <c r="L172" s="22"/>
    </row>
    <row r="173" spans="1:12" ht="15">
      <c r="A173" s="324" t="s">
        <v>347</v>
      </c>
      <c r="B173" s="43"/>
      <c r="C173" s="43"/>
      <c r="D173" s="43" t="str">
        <f>D172</f>
        <v>1113</v>
      </c>
      <c r="E173" s="279">
        <v>121</v>
      </c>
      <c r="F173" s="40"/>
      <c r="G173" s="40">
        <v>147329</v>
      </c>
      <c r="H173" s="40"/>
      <c r="I173" s="40">
        <v>73663</v>
      </c>
      <c r="J173" s="324"/>
      <c r="K173" s="43"/>
      <c r="L173" s="22"/>
    </row>
    <row r="174" spans="1:12" s="345" customFormat="1" ht="14.25">
      <c r="A174" s="378" t="s">
        <v>379</v>
      </c>
      <c r="B174" s="379"/>
      <c r="C174" s="379"/>
      <c r="D174" s="380"/>
      <c r="E174" s="350">
        <f>E171+E172+E173</f>
        <v>372</v>
      </c>
      <c r="F174" s="52"/>
      <c r="G174" s="351">
        <f t="shared" ref="G174:I174" si="10">G171+G172+G173</f>
        <v>370111.98</v>
      </c>
      <c r="H174" s="351">
        <f t="shared" si="10"/>
        <v>0</v>
      </c>
      <c r="I174" s="351">
        <f t="shared" si="10"/>
        <v>185057.5</v>
      </c>
      <c r="J174" s="347"/>
      <c r="K174" s="69"/>
      <c r="L174" s="344"/>
    </row>
    <row r="175" spans="1:12" ht="15">
      <c r="A175" s="324" t="s">
        <v>380</v>
      </c>
      <c r="B175" s="43"/>
      <c r="C175" s="43"/>
      <c r="D175" s="43" t="s">
        <v>341</v>
      </c>
      <c r="E175" s="279">
        <v>1</v>
      </c>
      <c r="F175" s="40"/>
      <c r="G175" s="40">
        <v>25111</v>
      </c>
      <c r="H175" s="40"/>
      <c r="I175" s="40">
        <v>12555</v>
      </c>
      <c r="J175" s="324"/>
      <c r="K175" s="43"/>
      <c r="L175" s="22"/>
    </row>
    <row r="176" spans="1:12" ht="15">
      <c r="A176" s="324" t="s">
        <v>377</v>
      </c>
      <c r="B176" s="43"/>
      <c r="C176" s="43"/>
      <c r="D176" s="43" t="str">
        <f>D175</f>
        <v>1118</v>
      </c>
      <c r="E176" s="279">
        <v>1</v>
      </c>
      <c r="F176" s="40"/>
      <c r="G176" s="40">
        <v>52836</v>
      </c>
      <c r="H176" s="40"/>
      <c r="I176" s="40">
        <v>26418</v>
      </c>
      <c r="J176" s="324"/>
      <c r="K176" s="43"/>
      <c r="L176" s="22"/>
    </row>
    <row r="177" spans="1:16" ht="15">
      <c r="A177" s="324" t="s">
        <v>347</v>
      </c>
      <c r="B177" s="43"/>
      <c r="C177" s="43"/>
      <c r="D177" s="43" t="str">
        <f>D176</f>
        <v>1118</v>
      </c>
      <c r="E177" s="279">
        <v>14</v>
      </c>
      <c r="F177" s="40"/>
      <c r="G177" s="40">
        <v>92453</v>
      </c>
      <c r="H177" s="40"/>
      <c r="I177" s="40">
        <v>46226</v>
      </c>
      <c r="J177" s="324"/>
      <c r="K177" s="43"/>
      <c r="L177" s="22"/>
    </row>
    <row r="178" spans="1:16" s="345" customFormat="1" ht="14.25">
      <c r="A178" s="378" t="s">
        <v>381</v>
      </c>
      <c r="B178" s="379"/>
      <c r="C178" s="379"/>
      <c r="D178" s="380"/>
      <c r="E178" s="350">
        <f>E175+E176+E177</f>
        <v>16</v>
      </c>
      <c r="F178" s="52"/>
      <c r="G178" s="351">
        <f t="shared" ref="G178:I178" si="11">G175+G176+G177</f>
        <v>170400</v>
      </c>
      <c r="H178" s="351">
        <f t="shared" si="11"/>
        <v>0</v>
      </c>
      <c r="I178" s="351">
        <f t="shared" si="11"/>
        <v>85199</v>
      </c>
      <c r="J178" s="347"/>
      <c r="K178" s="69"/>
      <c r="L178" s="344"/>
    </row>
    <row r="179" spans="1:16" s="372" customFormat="1" ht="31.15" customHeight="1">
      <c r="A179" s="365"/>
      <c r="B179" s="366"/>
      <c r="C179" s="366"/>
      <c r="D179" s="367" t="s">
        <v>382</v>
      </c>
      <c r="E179" s="373">
        <f>E166+E170+E174+E178</f>
        <v>8109</v>
      </c>
      <c r="F179" s="323"/>
      <c r="G179" s="369">
        <f>G166+G170+G174+G178</f>
        <v>590060.91999999993</v>
      </c>
      <c r="H179" s="369"/>
      <c r="I179" s="369">
        <f>I166+I170+I174+I178</f>
        <v>295031.46999999997</v>
      </c>
      <c r="J179" s="370"/>
      <c r="K179" s="370"/>
      <c r="L179" s="371"/>
    </row>
    <row r="180" spans="1:16" ht="15">
      <c r="A180" s="324" t="s">
        <v>384</v>
      </c>
      <c r="B180" s="43"/>
      <c r="C180" s="43"/>
      <c r="D180" s="43" t="s">
        <v>342</v>
      </c>
      <c r="E180" s="374">
        <v>4.944</v>
      </c>
      <c r="F180" s="40"/>
      <c r="G180" s="40">
        <v>28810.080000000002</v>
      </c>
      <c r="H180" s="40"/>
      <c r="I180" s="40"/>
      <c r="J180" s="324"/>
      <c r="K180" s="43"/>
      <c r="L180" s="22"/>
    </row>
    <row r="181" spans="1:16" ht="15">
      <c r="A181" s="324" t="s">
        <v>385</v>
      </c>
      <c r="B181" s="43"/>
      <c r="C181" s="43"/>
      <c r="D181" s="43" t="str">
        <f>D180</f>
        <v>1514</v>
      </c>
      <c r="E181" s="374">
        <v>4.827</v>
      </c>
      <c r="F181" s="40"/>
      <c r="G181" s="40">
        <v>7248.1</v>
      </c>
      <c r="H181" s="40"/>
      <c r="I181" s="40"/>
      <c r="J181" s="324"/>
      <c r="K181" s="43"/>
      <c r="L181" s="22"/>
    </row>
    <row r="182" spans="1:16" ht="15">
      <c r="A182" s="324" t="s">
        <v>353</v>
      </c>
      <c r="B182" s="43"/>
      <c r="C182" s="43"/>
      <c r="D182" s="43" t="str">
        <f>D181</f>
        <v>1514</v>
      </c>
      <c r="E182" s="374">
        <v>3.149</v>
      </c>
      <c r="F182" s="40"/>
      <c r="G182" s="40">
        <v>19953.599999999999</v>
      </c>
      <c r="H182" s="40"/>
      <c r="I182" s="40"/>
      <c r="J182" s="324"/>
      <c r="K182" s="43"/>
      <c r="L182" s="22"/>
    </row>
    <row r="183" spans="1:16" s="345" customFormat="1" ht="14.25">
      <c r="A183" s="378" t="s">
        <v>386</v>
      </c>
      <c r="B183" s="379"/>
      <c r="C183" s="379"/>
      <c r="D183" s="380"/>
      <c r="E183" s="360">
        <f>E180+E181+E182</f>
        <v>12.920000000000002</v>
      </c>
      <c r="F183" s="52"/>
      <c r="G183" s="351">
        <f t="shared" ref="G183:H183" si="12">G180+G181+G182</f>
        <v>56011.78</v>
      </c>
      <c r="H183" s="351">
        <f t="shared" si="12"/>
        <v>0</v>
      </c>
      <c r="I183" s="351"/>
      <c r="J183" s="347"/>
      <c r="K183" s="69"/>
      <c r="L183" s="344"/>
    </row>
    <row r="184" spans="1:16" ht="15" hidden="1">
      <c r="A184" s="324" t="s">
        <v>384</v>
      </c>
      <c r="B184" s="43"/>
      <c r="C184" s="43"/>
      <c r="D184" s="43" t="s">
        <v>343</v>
      </c>
      <c r="E184" s="279"/>
      <c r="F184" s="40"/>
      <c r="G184" s="40"/>
      <c r="H184" s="40"/>
      <c r="I184" s="40"/>
      <c r="J184" s="324"/>
      <c r="K184" s="43"/>
      <c r="L184" s="22"/>
    </row>
    <row r="185" spans="1:16" ht="15" hidden="1">
      <c r="A185" s="324" t="s">
        <v>385</v>
      </c>
      <c r="B185" s="43"/>
      <c r="C185" s="43"/>
      <c r="D185" s="43" t="str">
        <f>D184</f>
        <v>1518</v>
      </c>
      <c r="E185" s="279"/>
      <c r="F185" s="40"/>
      <c r="G185" s="40"/>
      <c r="H185" s="40"/>
      <c r="I185" s="40"/>
      <c r="J185" s="324"/>
      <c r="K185" s="43"/>
      <c r="L185" s="22"/>
    </row>
    <row r="186" spans="1:16" ht="15">
      <c r="A186" s="324" t="s">
        <v>353</v>
      </c>
      <c r="B186" s="43"/>
      <c r="C186" s="43"/>
      <c r="D186" s="43" t="str">
        <f>D185</f>
        <v>1518</v>
      </c>
      <c r="E186" s="279">
        <v>292</v>
      </c>
      <c r="F186" s="40"/>
      <c r="G186" s="40">
        <v>3202.5</v>
      </c>
      <c r="H186" s="40"/>
      <c r="I186" s="40"/>
      <c r="J186" s="324"/>
      <c r="K186" s="43"/>
      <c r="L186" s="22"/>
    </row>
    <row r="187" spans="1:16" s="345" customFormat="1" ht="14.25">
      <c r="A187" s="378" t="s">
        <v>387</v>
      </c>
      <c r="B187" s="379"/>
      <c r="C187" s="379"/>
      <c r="D187" s="380"/>
      <c r="E187" s="350">
        <f>E184+E185+E186</f>
        <v>292</v>
      </c>
      <c r="F187" s="52"/>
      <c r="G187" s="351">
        <f t="shared" ref="G187:H187" si="13">G184+G185+G186</f>
        <v>3202.5</v>
      </c>
      <c r="H187" s="351">
        <f t="shared" si="13"/>
        <v>0</v>
      </c>
      <c r="I187" s="351"/>
      <c r="J187" s="347"/>
      <c r="K187" s="69"/>
      <c r="L187" s="344"/>
    </row>
    <row r="188" spans="1:16" ht="15">
      <c r="A188" s="324" t="s">
        <v>384</v>
      </c>
      <c r="B188" s="43"/>
      <c r="C188" s="43"/>
      <c r="D188" s="43" t="s">
        <v>344</v>
      </c>
      <c r="E188" s="279">
        <v>28</v>
      </c>
      <c r="F188" s="40"/>
      <c r="G188" s="40">
        <v>7758.37</v>
      </c>
      <c r="H188" s="40"/>
      <c r="I188" s="40"/>
      <c r="J188" s="324"/>
      <c r="K188" s="43"/>
      <c r="L188" s="22"/>
    </row>
    <row r="189" spans="1:16" ht="15">
      <c r="A189" s="324" t="s">
        <v>385</v>
      </c>
      <c r="B189" s="43"/>
      <c r="C189" s="43"/>
      <c r="D189" s="43" t="str">
        <f>D188</f>
        <v>1812</v>
      </c>
      <c r="E189" s="279">
        <v>93</v>
      </c>
      <c r="F189" s="40"/>
      <c r="G189" s="40">
        <v>16345.27</v>
      </c>
      <c r="H189" s="40"/>
      <c r="I189" s="40"/>
      <c r="J189" s="324"/>
      <c r="K189" s="43"/>
      <c r="L189" s="22"/>
    </row>
    <row r="190" spans="1:16" ht="15">
      <c r="A190" s="324" t="s">
        <v>353</v>
      </c>
      <c r="B190" s="43"/>
      <c r="C190" s="43"/>
      <c r="D190" s="43" t="str">
        <f>D189</f>
        <v>1812</v>
      </c>
      <c r="E190" s="279">
        <v>97</v>
      </c>
      <c r="F190" s="40"/>
      <c r="G190" s="40">
        <v>28872.95</v>
      </c>
      <c r="H190" s="40"/>
      <c r="I190" s="40"/>
      <c r="J190" s="324"/>
      <c r="K190" s="43"/>
      <c r="L190" s="22"/>
    </row>
    <row r="191" spans="1:16" s="345" customFormat="1" ht="14.25">
      <c r="A191" s="378" t="s">
        <v>388</v>
      </c>
      <c r="B191" s="379"/>
      <c r="C191" s="379"/>
      <c r="D191" s="380"/>
      <c r="E191" s="350">
        <f>E188+E189+E190</f>
        <v>218</v>
      </c>
      <c r="F191" s="52"/>
      <c r="G191" s="351">
        <f t="shared" ref="G191:H191" si="14">G188+G189+G190</f>
        <v>52976.59</v>
      </c>
      <c r="H191" s="351">
        <f t="shared" si="14"/>
        <v>0</v>
      </c>
      <c r="I191" s="351"/>
      <c r="J191" s="347"/>
      <c r="K191" s="69"/>
      <c r="L191" s="344"/>
    </row>
    <row r="192" spans="1:16" ht="15" hidden="1">
      <c r="A192" s="324" t="s">
        <v>353</v>
      </c>
      <c r="B192" s="50"/>
      <c r="C192" s="42"/>
      <c r="D192" s="43" t="s">
        <v>342</v>
      </c>
      <c r="E192" s="39"/>
      <c r="F192" s="40"/>
      <c r="G192" s="67"/>
      <c r="H192" s="67"/>
      <c r="I192" s="67"/>
      <c r="J192" s="324"/>
      <c r="K192" s="46"/>
      <c r="L192" s="47"/>
      <c r="M192" s="48"/>
      <c r="N192" s="48"/>
      <c r="O192" s="48"/>
      <c r="P192" s="48"/>
    </row>
    <row r="193" spans="1:16" ht="15" hidden="1">
      <c r="A193" s="324" t="s">
        <v>353</v>
      </c>
      <c r="B193" s="50"/>
      <c r="C193" s="42"/>
      <c r="D193" s="43" t="s">
        <v>343</v>
      </c>
      <c r="E193" s="39"/>
      <c r="F193" s="40"/>
      <c r="G193" s="67"/>
      <c r="H193" s="49"/>
      <c r="I193" s="49"/>
      <c r="J193" s="324"/>
      <c r="K193" s="43"/>
      <c r="L193" s="47"/>
      <c r="M193" s="48"/>
      <c r="N193" s="48"/>
      <c r="O193" s="48"/>
      <c r="P193" s="48"/>
    </row>
    <row r="194" spans="1:16" ht="15" hidden="1">
      <c r="A194" s="324" t="s">
        <v>353</v>
      </c>
      <c r="B194" s="50"/>
      <c r="C194" s="42"/>
      <c r="D194" s="43" t="s">
        <v>344</v>
      </c>
      <c r="E194" s="39"/>
      <c r="F194" s="40"/>
      <c r="G194" s="67"/>
      <c r="H194" s="41"/>
      <c r="I194" s="41"/>
      <c r="J194" s="324"/>
      <c r="K194" s="43"/>
      <c r="L194" s="47"/>
      <c r="M194" s="48"/>
      <c r="N194" s="48"/>
      <c r="O194" s="48"/>
      <c r="P194" s="48"/>
    </row>
    <row r="195" spans="1:16" s="345" customFormat="1" ht="14.25" hidden="1">
      <c r="A195" s="378" t="s">
        <v>351</v>
      </c>
      <c r="B195" s="379"/>
      <c r="C195" s="379"/>
      <c r="D195" s="380"/>
      <c r="E195" s="360">
        <f>E192+E193+E194</f>
        <v>0</v>
      </c>
      <c r="F195" s="52"/>
      <c r="G195" s="351">
        <f>G192+G193+G194</f>
        <v>0</v>
      </c>
      <c r="H195" s="351">
        <f t="shared" ref="H195" si="15">H192+H193+H194</f>
        <v>0</v>
      </c>
      <c r="I195" s="351"/>
      <c r="J195" s="347"/>
      <c r="K195" s="69"/>
      <c r="L195" s="344"/>
    </row>
    <row r="196" spans="1:16" s="372" customFormat="1" ht="31.15" customHeight="1">
      <c r="A196" s="365"/>
      <c r="B196" s="366"/>
      <c r="C196" s="366"/>
      <c r="D196" s="367" t="s">
        <v>389</v>
      </c>
      <c r="E196" s="375">
        <f>E183+E187+E191</f>
        <v>522.92000000000007</v>
      </c>
      <c r="F196" s="323"/>
      <c r="G196" s="369">
        <f>G183+G187+G191</f>
        <v>112190.87</v>
      </c>
      <c r="H196" s="369"/>
      <c r="I196" s="369">
        <f>I183+I187+I191+I195</f>
        <v>0</v>
      </c>
      <c r="J196" s="370"/>
      <c r="K196" s="370"/>
      <c r="L196" s="371"/>
    </row>
    <row r="197" spans="1:16" ht="15">
      <c r="A197" s="324" t="s">
        <v>355</v>
      </c>
      <c r="B197" s="43"/>
      <c r="C197" s="43"/>
      <c r="D197" s="43" t="s">
        <v>356</v>
      </c>
      <c r="E197" s="39">
        <f>'АКТ№11 пр-пер ЗБЕРІГ.'!F24</f>
        <v>2.2000000000000002</v>
      </c>
      <c r="F197" s="40"/>
      <c r="G197" s="40">
        <f>'АКТ№11 пр-пер ЗБЕРІГ.'!H24</f>
        <v>669</v>
      </c>
      <c r="H197" s="40"/>
      <c r="I197" s="40"/>
      <c r="J197" s="43"/>
      <c r="K197" s="43"/>
      <c r="L197" s="22"/>
    </row>
    <row r="198" spans="1:16" ht="15">
      <c r="A198" s="324" t="s">
        <v>355</v>
      </c>
      <c r="B198" s="43"/>
      <c r="C198" s="43"/>
      <c r="D198" s="43" t="s">
        <v>357</v>
      </c>
      <c r="E198" s="39">
        <f>'АКТ№11 пр-пер ЗБЕРІГ.'!F27</f>
        <v>1</v>
      </c>
      <c r="F198" s="40"/>
      <c r="G198" s="40">
        <f>'АКТ№11 пр-пер ЗБЕРІГ.'!H27</f>
        <v>12637</v>
      </c>
      <c r="H198" s="40"/>
      <c r="I198" s="40"/>
      <c r="J198" s="43"/>
      <c r="K198" s="43"/>
      <c r="L198" s="22"/>
    </row>
    <row r="199" spans="1:16" ht="15" hidden="1">
      <c r="A199" s="43"/>
      <c r="B199" s="43"/>
      <c r="C199" s="43"/>
      <c r="D199" s="43"/>
      <c r="E199" s="39"/>
      <c r="F199" s="40"/>
      <c r="G199" s="40"/>
      <c r="H199" s="40"/>
      <c r="I199" s="40"/>
      <c r="J199" s="43"/>
      <c r="K199" s="43"/>
      <c r="L199" s="22"/>
    </row>
    <row r="200" spans="1:16" s="345" customFormat="1" ht="14.25">
      <c r="A200" s="378" t="s">
        <v>358</v>
      </c>
      <c r="B200" s="379"/>
      <c r="C200" s="379"/>
      <c r="D200" s="380"/>
      <c r="E200" s="362">
        <f>E197+E198+E199</f>
        <v>3.2</v>
      </c>
      <c r="F200" s="52"/>
      <c r="G200" s="351">
        <f>G197+G198</f>
        <v>13306</v>
      </c>
      <c r="H200" s="351">
        <f t="shared" ref="H200" si="16">H197+H198+H199</f>
        <v>0</v>
      </c>
      <c r="I200" s="351"/>
      <c r="J200" s="347"/>
      <c r="K200" s="69"/>
      <c r="L200" s="344"/>
    </row>
    <row r="201" spans="1:16" ht="15" hidden="1">
      <c r="A201" s="43"/>
      <c r="B201" s="43"/>
      <c r="C201" s="43"/>
      <c r="D201" s="43"/>
      <c r="E201" s="39"/>
      <c r="F201" s="40"/>
      <c r="G201" s="40"/>
      <c r="H201" s="40"/>
      <c r="I201" s="40"/>
      <c r="J201" s="43"/>
      <c r="K201" s="43"/>
      <c r="L201" s="22"/>
    </row>
    <row r="202" spans="1:16" ht="15" hidden="1">
      <c r="A202" s="43"/>
      <c r="B202" s="43"/>
      <c r="C202" s="43"/>
      <c r="D202" s="43"/>
      <c r="E202" s="39"/>
      <c r="F202" s="40"/>
      <c r="G202" s="40"/>
      <c r="H202" s="40"/>
      <c r="I202" s="40"/>
      <c r="J202" s="43"/>
      <c r="K202" s="43"/>
      <c r="L202" s="22"/>
    </row>
    <row r="203" spans="1:16" ht="15" hidden="1">
      <c r="A203" s="43"/>
      <c r="B203" s="43"/>
      <c r="C203" s="43"/>
      <c r="D203" s="43"/>
      <c r="E203" s="39"/>
      <c r="F203" s="40"/>
      <c r="G203" s="40"/>
      <c r="H203" s="40"/>
      <c r="I203" s="40"/>
      <c r="J203" s="43"/>
      <c r="K203" s="43"/>
      <c r="L203" s="22"/>
    </row>
    <row r="204" spans="1:16" ht="15" hidden="1">
      <c r="A204" s="43"/>
      <c r="B204" s="43"/>
      <c r="C204" s="43"/>
      <c r="D204" s="43"/>
      <c r="E204" s="39"/>
      <c r="F204" s="40"/>
      <c r="G204" s="40"/>
      <c r="H204" s="40"/>
      <c r="I204" s="40"/>
      <c r="J204" s="43"/>
      <c r="K204" s="43"/>
      <c r="L204" s="22"/>
    </row>
    <row r="205" spans="1:16" ht="15" hidden="1">
      <c r="A205" s="43"/>
      <c r="B205" s="43"/>
      <c r="C205" s="43"/>
      <c r="D205" s="43"/>
      <c r="E205" s="39"/>
      <c r="F205" s="40"/>
      <c r="G205" s="40"/>
      <c r="H205" s="40"/>
      <c r="I205" s="40"/>
      <c r="J205" s="43"/>
      <c r="K205" s="43"/>
      <c r="L205" s="22"/>
    </row>
    <row r="206" spans="1:16" ht="15" hidden="1">
      <c r="A206" s="43"/>
      <c r="B206" s="43"/>
      <c r="C206" s="43"/>
      <c r="D206" s="43"/>
      <c r="E206" s="39"/>
      <c r="F206" s="40"/>
      <c r="G206" s="40"/>
      <c r="H206" s="40"/>
      <c r="I206" s="40"/>
      <c r="J206" s="43"/>
      <c r="K206" s="43"/>
      <c r="L206" s="22"/>
    </row>
    <row r="207" spans="1:16" ht="15" hidden="1">
      <c r="A207" s="43"/>
      <c r="B207" s="43"/>
      <c r="C207" s="43"/>
      <c r="D207" s="43"/>
      <c r="E207" s="39"/>
      <c r="F207" s="40"/>
      <c r="G207" s="40"/>
      <c r="H207" s="40"/>
      <c r="I207" s="40"/>
      <c r="J207" s="43"/>
      <c r="K207" s="43"/>
      <c r="L207" s="22"/>
    </row>
    <row r="208" spans="1:16" ht="15" hidden="1">
      <c r="A208" s="43"/>
      <c r="B208" s="43"/>
      <c r="C208" s="43"/>
      <c r="D208" s="43"/>
      <c r="E208" s="39"/>
      <c r="F208" s="40"/>
      <c r="G208" s="40"/>
      <c r="H208" s="40"/>
      <c r="I208" s="40"/>
      <c r="J208" s="43"/>
      <c r="K208" s="43"/>
      <c r="L208" s="22"/>
    </row>
    <row r="209" spans="1:12" ht="15" hidden="1">
      <c r="A209" s="43"/>
      <c r="B209" s="43"/>
      <c r="C209" s="43"/>
      <c r="D209" s="43"/>
      <c r="E209" s="39"/>
      <c r="F209" s="40"/>
      <c r="G209" s="40"/>
      <c r="H209" s="40"/>
      <c r="I209" s="40"/>
      <c r="J209" s="43"/>
      <c r="K209" s="43"/>
      <c r="L209" s="22"/>
    </row>
    <row r="210" spans="1:12" ht="15" hidden="1">
      <c r="A210" s="43"/>
      <c r="B210" s="43"/>
      <c r="C210" s="43"/>
      <c r="D210" s="43"/>
      <c r="E210" s="39"/>
      <c r="F210" s="40"/>
      <c r="G210" s="40"/>
      <c r="H210" s="40"/>
      <c r="I210" s="40"/>
      <c r="J210" s="43"/>
      <c r="K210" s="43"/>
      <c r="L210" s="22"/>
    </row>
    <row r="211" spans="1:12" ht="15" hidden="1">
      <c r="A211" s="43"/>
      <c r="B211" s="43"/>
      <c r="C211" s="43"/>
      <c r="D211" s="43"/>
      <c r="E211" s="39"/>
      <c r="F211" s="40"/>
      <c r="G211" s="40"/>
      <c r="H211" s="40"/>
      <c r="I211" s="40"/>
      <c r="J211" s="43"/>
      <c r="K211" s="43"/>
      <c r="L211" s="22"/>
    </row>
    <row r="212" spans="1:12" ht="15" hidden="1">
      <c r="A212" s="43"/>
      <c r="B212" s="43"/>
      <c r="C212" s="43"/>
      <c r="D212" s="43"/>
      <c r="E212" s="39"/>
      <c r="F212" s="40"/>
      <c r="G212" s="40"/>
      <c r="H212" s="40"/>
      <c r="I212" s="40"/>
      <c r="J212" s="43"/>
      <c r="K212" s="43"/>
      <c r="L212" s="22"/>
    </row>
    <row r="213" spans="1:12" ht="15" hidden="1">
      <c r="A213" s="43"/>
      <c r="B213" s="43"/>
      <c r="C213" s="43"/>
      <c r="D213" s="43"/>
      <c r="E213" s="39"/>
      <c r="F213" s="40"/>
      <c r="G213" s="40"/>
      <c r="H213" s="40"/>
      <c r="I213" s="40"/>
      <c r="J213" s="43"/>
      <c r="K213" s="43"/>
      <c r="L213" s="22"/>
    </row>
    <row r="214" spans="1:12" ht="15" hidden="1">
      <c r="A214" s="43"/>
      <c r="B214" s="43"/>
      <c r="C214" s="43"/>
      <c r="D214" s="43"/>
      <c r="E214" s="39"/>
      <c r="F214" s="40"/>
      <c r="G214" s="40"/>
      <c r="H214" s="40"/>
      <c r="I214" s="40"/>
      <c r="J214" s="43"/>
      <c r="K214" s="43"/>
      <c r="L214" s="22"/>
    </row>
    <row r="215" spans="1:12" ht="15" hidden="1">
      <c r="A215" s="43"/>
      <c r="B215" s="43"/>
      <c r="C215" s="43"/>
      <c r="D215" s="43"/>
      <c r="E215" s="39"/>
      <c r="F215" s="40"/>
      <c r="G215" s="40"/>
      <c r="H215" s="40"/>
      <c r="I215" s="40"/>
      <c r="J215" s="43"/>
      <c r="K215" s="43"/>
      <c r="L215" s="22"/>
    </row>
    <row r="216" spans="1:12" ht="15" hidden="1">
      <c r="A216" s="43"/>
      <c r="B216" s="43"/>
      <c r="C216" s="43"/>
      <c r="D216" s="43"/>
      <c r="E216" s="39"/>
      <c r="F216" s="40"/>
      <c r="G216" s="40"/>
      <c r="H216" s="40"/>
      <c r="I216" s="40"/>
      <c r="J216" s="43"/>
      <c r="K216" s="43"/>
      <c r="L216" s="22"/>
    </row>
    <row r="217" spans="1:12" ht="15" hidden="1">
      <c r="A217" s="43"/>
      <c r="B217" s="43"/>
      <c r="C217" s="43"/>
      <c r="D217" s="43"/>
      <c r="E217" s="39"/>
      <c r="F217" s="40"/>
      <c r="G217" s="40"/>
      <c r="H217" s="40"/>
      <c r="I217" s="40"/>
      <c r="J217" s="43"/>
      <c r="K217" s="43"/>
      <c r="L217" s="22"/>
    </row>
    <row r="218" spans="1:12" ht="15" hidden="1">
      <c r="A218" s="43"/>
      <c r="B218" s="43"/>
      <c r="C218" s="43"/>
      <c r="D218" s="43"/>
      <c r="E218" s="39"/>
      <c r="F218" s="40"/>
      <c r="G218" s="40"/>
      <c r="H218" s="40"/>
      <c r="I218" s="40"/>
      <c r="J218" s="43"/>
      <c r="K218" s="43"/>
      <c r="L218" s="22"/>
    </row>
    <row r="219" spans="1:12" ht="15" hidden="1">
      <c r="A219" s="43"/>
      <c r="B219" s="43"/>
      <c r="C219" s="43"/>
      <c r="D219" s="43"/>
      <c r="E219" s="39"/>
      <c r="F219" s="40"/>
      <c r="G219" s="40"/>
      <c r="H219" s="40"/>
      <c r="I219" s="40"/>
      <c r="J219" s="43"/>
      <c r="K219" s="43"/>
      <c r="L219" s="22"/>
    </row>
    <row r="220" spans="1:12" ht="15" hidden="1">
      <c r="A220" s="43"/>
      <c r="B220" s="43"/>
      <c r="C220" s="43"/>
      <c r="D220" s="43"/>
      <c r="E220" s="39"/>
      <c r="F220" s="40"/>
      <c r="G220" s="40"/>
      <c r="H220" s="40"/>
      <c r="I220" s="40"/>
      <c r="J220" s="43"/>
      <c r="K220" s="43"/>
      <c r="L220" s="22"/>
    </row>
    <row r="221" spans="1:12" ht="15" hidden="1">
      <c r="A221" s="43"/>
      <c r="B221" s="43"/>
      <c r="C221" s="43"/>
      <c r="D221" s="43"/>
      <c r="E221" s="39"/>
      <c r="F221" s="40"/>
      <c r="G221" s="40"/>
      <c r="H221" s="40"/>
      <c r="I221" s="40"/>
      <c r="J221" s="43"/>
      <c r="K221" s="43"/>
      <c r="L221" s="22"/>
    </row>
    <row r="222" spans="1:12" ht="15" hidden="1">
      <c r="A222" s="43"/>
      <c r="B222" s="43"/>
      <c r="C222" s="43"/>
      <c r="D222" s="43"/>
      <c r="E222" s="39"/>
      <c r="F222" s="40"/>
      <c r="G222" s="40"/>
      <c r="H222" s="40"/>
      <c r="I222" s="40"/>
      <c r="J222" s="43"/>
      <c r="K222" s="43"/>
      <c r="L222" s="22"/>
    </row>
    <row r="223" spans="1:12" ht="15" hidden="1">
      <c r="A223" s="43"/>
      <c r="B223" s="43"/>
      <c r="C223" s="43"/>
      <c r="D223" s="43"/>
      <c r="E223" s="39"/>
      <c r="F223" s="40"/>
      <c r="G223" s="40"/>
      <c r="H223" s="40"/>
      <c r="I223" s="40"/>
      <c r="J223" s="43"/>
      <c r="K223" s="43"/>
      <c r="L223" s="22"/>
    </row>
    <row r="224" spans="1:12" ht="15" hidden="1">
      <c r="A224" s="43"/>
      <c r="B224" s="43"/>
      <c r="C224" s="43"/>
      <c r="D224" s="43"/>
      <c r="E224" s="39"/>
      <c r="F224" s="40"/>
      <c r="G224" s="40"/>
      <c r="H224" s="40"/>
      <c r="I224" s="40"/>
      <c r="J224" s="43"/>
      <c r="K224" s="43"/>
      <c r="L224" s="22"/>
    </row>
    <row r="225" spans="1:12" ht="15" hidden="1">
      <c r="A225" s="43"/>
      <c r="B225" s="43"/>
      <c r="C225" s="43"/>
      <c r="D225" s="43"/>
      <c r="E225" s="39"/>
      <c r="F225" s="40"/>
      <c r="G225" s="40"/>
      <c r="H225" s="40"/>
      <c r="I225" s="40"/>
      <c r="J225" s="43"/>
      <c r="K225" s="43"/>
      <c r="L225" s="22"/>
    </row>
    <row r="226" spans="1:12" ht="15" hidden="1">
      <c r="A226" s="43"/>
      <c r="B226" s="43"/>
      <c r="C226" s="43"/>
      <c r="D226" s="43"/>
      <c r="E226" s="39"/>
      <c r="F226" s="40"/>
      <c r="G226" s="40"/>
      <c r="H226" s="40"/>
      <c r="I226" s="40"/>
      <c r="J226" s="43"/>
      <c r="K226" s="43"/>
      <c r="L226" s="22"/>
    </row>
    <row r="227" spans="1:12" ht="15" hidden="1">
      <c r="A227" s="43"/>
      <c r="B227" s="43"/>
      <c r="C227" s="43"/>
      <c r="D227" s="43"/>
      <c r="E227" s="39"/>
      <c r="F227" s="40"/>
      <c r="G227" s="40"/>
      <c r="H227" s="40"/>
      <c r="I227" s="40"/>
      <c r="J227" s="43"/>
      <c r="K227" s="43"/>
      <c r="L227" s="22"/>
    </row>
    <row r="228" spans="1:12" ht="15" hidden="1">
      <c r="A228" s="43"/>
      <c r="B228" s="43"/>
      <c r="C228" s="43"/>
      <c r="D228" s="43"/>
      <c r="E228" s="39"/>
      <c r="F228" s="40"/>
      <c r="G228" s="40"/>
      <c r="H228" s="40"/>
      <c r="I228" s="40"/>
      <c r="J228" s="43"/>
      <c r="K228" s="43"/>
      <c r="L228" s="22"/>
    </row>
    <row r="229" spans="1:12" ht="15" hidden="1">
      <c r="A229" s="43"/>
      <c r="B229" s="43"/>
      <c r="C229" s="43"/>
      <c r="D229" s="43"/>
      <c r="E229" s="39"/>
      <c r="F229" s="40"/>
      <c r="G229" s="40"/>
      <c r="H229" s="40"/>
      <c r="I229" s="40"/>
      <c r="J229" s="43"/>
      <c r="K229" s="43"/>
      <c r="L229" s="22"/>
    </row>
    <row r="230" spans="1:12" ht="15" hidden="1">
      <c r="A230" s="43"/>
      <c r="B230" s="43"/>
      <c r="C230" s="43"/>
      <c r="D230" s="43"/>
      <c r="E230" s="39"/>
      <c r="F230" s="40"/>
      <c r="G230" s="40"/>
      <c r="H230" s="40"/>
      <c r="I230" s="40"/>
      <c r="J230" s="43"/>
      <c r="K230" s="43"/>
      <c r="L230" s="22"/>
    </row>
    <row r="231" spans="1:12" ht="15" hidden="1">
      <c r="A231" s="43"/>
      <c r="B231" s="43"/>
      <c r="C231" s="43"/>
      <c r="D231" s="43"/>
      <c r="E231" s="39"/>
      <c r="F231" s="40"/>
      <c r="G231" s="40"/>
      <c r="H231" s="40"/>
      <c r="I231" s="40"/>
      <c r="J231" s="43"/>
      <c r="K231" s="43"/>
      <c r="L231" s="22"/>
    </row>
    <row r="232" spans="1:12" ht="15" hidden="1">
      <c r="A232" s="43"/>
      <c r="B232" s="43"/>
      <c r="C232" s="43"/>
      <c r="D232" s="43"/>
      <c r="E232" s="39"/>
      <c r="F232" s="40"/>
      <c r="G232" s="40"/>
      <c r="H232" s="40"/>
      <c r="I232" s="40"/>
      <c r="J232" s="43"/>
      <c r="K232" s="43"/>
      <c r="L232" s="22"/>
    </row>
    <row r="233" spans="1:12" ht="15" hidden="1">
      <c r="A233" s="43"/>
      <c r="B233" s="43"/>
      <c r="C233" s="43"/>
      <c r="D233" s="43"/>
      <c r="E233" s="39"/>
      <c r="F233" s="40"/>
      <c r="G233" s="40"/>
      <c r="H233" s="40"/>
      <c r="I233" s="40"/>
      <c r="J233" s="43"/>
      <c r="K233" s="43"/>
      <c r="L233" s="22"/>
    </row>
    <row r="234" spans="1:12" ht="14.25" hidden="1">
      <c r="A234" s="69"/>
      <c r="B234" s="69"/>
      <c r="C234" s="69"/>
      <c r="D234" s="69"/>
      <c r="E234" s="70"/>
      <c r="F234" s="71"/>
      <c r="G234" s="71"/>
      <c r="H234" s="71"/>
      <c r="I234" s="71"/>
      <c r="J234" s="69"/>
      <c r="K234" s="69"/>
      <c r="L234" s="22"/>
    </row>
    <row r="235" spans="1:12" ht="15" hidden="1">
      <c r="A235" s="43"/>
      <c r="B235" s="43"/>
      <c r="C235" s="43"/>
      <c r="D235" s="43"/>
      <c r="E235" s="39"/>
      <c r="F235" s="40"/>
      <c r="G235" s="40"/>
      <c r="H235" s="40"/>
      <c r="I235" s="40"/>
      <c r="J235" s="43"/>
      <c r="K235" s="43"/>
      <c r="L235" s="22"/>
    </row>
    <row r="236" spans="1:12" ht="15" hidden="1">
      <c r="A236" s="43"/>
      <c r="B236" s="43"/>
      <c r="C236" s="43"/>
      <c r="D236" s="43"/>
      <c r="E236" s="39"/>
      <c r="F236" s="40"/>
      <c r="G236" s="40"/>
      <c r="H236" s="40"/>
      <c r="I236" s="40"/>
      <c r="J236" s="43"/>
      <c r="K236" s="43"/>
      <c r="L236" s="22"/>
    </row>
    <row r="237" spans="1:12" ht="15" hidden="1">
      <c r="A237" s="43"/>
      <c r="B237" s="43"/>
      <c r="C237" s="43"/>
      <c r="D237" s="43"/>
      <c r="E237" s="39"/>
      <c r="F237" s="40"/>
      <c r="G237" s="40"/>
      <c r="H237" s="40"/>
      <c r="I237" s="40"/>
      <c r="J237" s="43"/>
      <c r="K237" s="43"/>
      <c r="L237" s="22"/>
    </row>
    <row r="238" spans="1:12" ht="15" hidden="1">
      <c r="A238" s="43"/>
      <c r="B238" s="43"/>
      <c r="C238" s="43"/>
      <c r="D238" s="43"/>
      <c r="E238" s="39"/>
      <c r="F238" s="40"/>
      <c r="G238" s="40"/>
      <c r="H238" s="40"/>
      <c r="I238" s="40"/>
      <c r="J238" s="43"/>
      <c r="K238" s="43"/>
      <c r="L238" s="22"/>
    </row>
    <row r="239" spans="1:12" ht="15" hidden="1">
      <c r="A239" s="43"/>
      <c r="B239" s="43"/>
      <c r="C239" s="43"/>
      <c r="D239" s="43"/>
      <c r="E239" s="39"/>
      <c r="F239" s="40"/>
      <c r="G239" s="40"/>
      <c r="H239" s="40"/>
      <c r="I239" s="40"/>
      <c r="J239" s="43"/>
      <c r="K239" s="43"/>
      <c r="L239" s="22"/>
    </row>
    <row r="240" spans="1:12" ht="15" hidden="1">
      <c r="A240" s="43"/>
      <c r="B240" s="43"/>
      <c r="C240" s="43"/>
      <c r="D240" s="43"/>
      <c r="E240" s="39"/>
      <c r="F240" s="40"/>
      <c r="G240" s="40"/>
      <c r="H240" s="40"/>
      <c r="I240" s="40"/>
      <c r="J240" s="43"/>
      <c r="K240" s="43"/>
      <c r="L240" s="22"/>
    </row>
    <row r="241" spans="1:12" ht="15" hidden="1">
      <c r="A241" s="43"/>
      <c r="B241" s="43"/>
      <c r="C241" s="43"/>
      <c r="D241" s="43"/>
      <c r="E241" s="39"/>
      <c r="F241" s="40"/>
      <c r="G241" s="40"/>
      <c r="H241" s="40"/>
      <c r="I241" s="40"/>
      <c r="J241" s="43"/>
      <c r="K241" s="43"/>
      <c r="L241" s="22"/>
    </row>
    <row r="242" spans="1:12" ht="15" hidden="1">
      <c r="A242" s="43"/>
      <c r="B242" s="43"/>
      <c r="C242" s="43"/>
      <c r="D242" s="43"/>
      <c r="E242" s="39"/>
      <c r="F242" s="40"/>
      <c r="G242" s="40"/>
      <c r="H242" s="40"/>
      <c r="I242" s="40"/>
      <c r="J242" s="43"/>
      <c r="K242" s="43"/>
      <c r="L242" s="22"/>
    </row>
    <row r="243" spans="1:12" ht="15" hidden="1">
      <c r="A243" s="43"/>
      <c r="B243" s="43"/>
      <c r="C243" s="43"/>
      <c r="D243" s="43"/>
      <c r="E243" s="39"/>
      <c r="F243" s="40"/>
      <c r="G243" s="40"/>
      <c r="H243" s="40"/>
      <c r="I243" s="40"/>
      <c r="J243" s="43"/>
      <c r="K243" s="43"/>
      <c r="L243" s="22"/>
    </row>
    <row r="244" spans="1:12" ht="15" hidden="1">
      <c r="A244" s="43"/>
      <c r="B244" s="43"/>
      <c r="C244" s="43"/>
      <c r="D244" s="43"/>
      <c r="E244" s="39"/>
      <c r="F244" s="40"/>
      <c r="G244" s="40"/>
      <c r="H244" s="40"/>
      <c r="I244" s="40"/>
      <c r="J244" s="43"/>
      <c r="K244" s="43"/>
      <c r="L244" s="22"/>
    </row>
    <row r="245" spans="1:12" ht="15" hidden="1">
      <c r="A245" s="43"/>
      <c r="B245" s="43"/>
      <c r="C245" s="43"/>
      <c r="D245" s="43"/>
      <c r="E245" s="39"/>
      <c r="F245" s="40"/>
      <c r="G245" s="40"/>
      <c r="H245" s="40"/>
      <c r="I245" s="40"/>
      <c r="J245" s="43"/>
      <c r="K245" s="43"/>
      <c r="L245" s="22"/>
    </row>
    <row r="246" spans="1:12" ht="15" hidden="1">
      <c r="A246" s="43"/>
      <c r="B246" s="43"/>
      <c r="C246" s="43"/>
      <c r="D246" s="43"/>
      <c r="E246" s="39"/>
      <c r="F246" s="40"/>
      <c r="G246" s="40"/>
      <c r="H246" s="40"/>
      <c r="I246" s="40"/>
      <c r="J246" s="43"/>
      <c r="K246" s="43"/>
      <c r="L246" s="22"/>
    </row>
    <row r="247" spans="1:12" ht="15" hidden="1">
      <c r="A247" s="43"/>
      <c r="B247" s="43"/>
      <c r="C247" s="43"/>
      <c r="D247" s="43"/>
      <c r="E247" s="39"/>
      <c r="F247" s="40"/>
      <c r="G247" s="40"/>
      <c r="H247" s="40"/>
      <c r="I247" s="40"/>
      <c r="J247" s="43"/>
      <c r="K247" s="43"/>
      <c r="L247" s="22"/>
    </row>
    <row r="248" spans="1:12" ht="15" hidden="1">
      <c r="A248" s="43"/>
      <c r="B248" s="43"/>
      <c r="C248" s="43"/>
      <c r="D248" s="43"/>
      <c r="E248" s="39"/>
      <c r="F248" s="40"/>
      <c r="G248" s="40"/>
      <c r="H248" s="40"/>
      <c r="I248" s="40"/>
      <c r="J248" s="43"/>
      <c r="K248" s="43"/>
      <c r="L248" s="22"/>
    </row>
    <row r="249" spans="1:12" ht="15" hidden="1">
      <c r="A249" s="43"/>
      <c r="B249" s="43"/>
      <c r="C249" s="43"/>
      <c r="D249" s="43"/>
      <c r="E249" s="39"/>
      <c r="F249" s="40"/>
      <c r="G249" s="40"/>
      <c r="H249" s="40"/>
      <c r="I249" s="40"/>
      <c r="J249" s="43"/>
      <c r="K249" s="43"/>
      <c r="L249" s="22"/>
    </row>
    <row r="250" spans="1:12" ht="15" hidden="1">
      <c r="A250" s="43"/>
      <c r="B250" s="43"/>
      <c r="C250" s="43"/>
      <c r="D250" s="43"/>
      <c r="E250" s="39"/>
      <c r="F250" s="40"/>
      <c r="G250" s="40"/>
      <c r="H250" s="40"/>
      <c r="I250" s="40"/>
      <c r="J250" s="43"/>
      <c r="K250" s="43"/>
      <c r="L250" s="22"/>
    </row>
    <row r="251" spans="1:12" ht="15" hidden="1">
      <c r="A251" s="43"/>
      <c r="B251" s="43"/>
      <c r="C251" s="43"/>
      <c r="D251" s="43"/>
      <c r="E251" s="39"/>
      <c r="F251" s="40"/>
      <c r="G251" s="40"/>
      <c r="H251" s="40"/>
      <c r="I251" s="40"/>
      <c r="J251" s="43"/>
      <c r="K251" s="43"/>
      <c r="L251" s="22"/>
    </row>
    <row r="252" spans="1:12" ht="15" hidden="1">
      <c r="A252" s="43"/>
      <c r="B252" s="43"/>
      <c r="C252" s="43"/>
      <c r="D252" s="43"/>
      <c r="E252" s="39"/>
      <c r="F252" s="40"/>
      <c r="G252" s="40"/>
      <c r="H252" s="40"/>
      <c r="I252" s="40"/>
      <c r="J252" s="43"/>
      <c r="K252" s="43"/>
      <c r="L252" s="22"/>
    </row>
    <row r="253" spans="1:12" ht="15" hidden="1">
      <c r="A253" s="43"/>
      <c r="B253" s="43"/>
      <c r="C253" s="43"/>
      <c r="D253" s="43"/>
      <c r="E253" s="39"/>
      <c r="F253" s="40"/>
      <c r="G253" s="40"/>
      <c r="H253" s="40"/>
      <c r="I253" s="40"/>
      <c r="J253" s="43"/>
      <c r="K253" s="43"/>
      <c r="L253" s="22"/>
    </row>
    <row r="254" spans="1:12" ht="15" hidden="1">
      <c r="A254" s="43"/>
      <c r="B254" s="43"/>
      <c r="C254" s="43"/>
      <c r="D254" s="43"/>
      <c r="E254" s="39"/>
      <c r="F254" s="40"/>
      <c r="G254" s="40"/>
      <c r="H254" s="40"/>
      <c r="I254" s="40"/>
      <c r="J254" s="43"/>
      <c r="K254" s="43"/>
      <c r="L254" s="22"/>
    </row>
    <row r="255" spans="1:12" ht="15" hidden="1">
      <c r="A255" s="43"/>
      <c r="B255" s="43"/>
      <c r="C255" s="43"/>
      <c r="D255" s="43"/>
      <c r="E255" s="39"/>
      <c r="F255" s="40"/>
      <c r="G255" s="40"/>
      <c r="H255" s="40"/>
      <c r="I255" s="40"/>
      <c r="J255" s="43"/>
      <c r="K255" s="43"/>
      <c r="L255" s="22"/>
    </row>
    <row r="256" spans="1:12" ht="15" hidden="1">
      <c r="A256" s="43"/>
      <c r="B256" s="43"/>
      <c r="C256" s="43"/>
      <c r="D256" s="43"/>
      <c r="E256" s="39"/>
      <c r="F256" s="40"/>
      <c r="G256" s="40"/>
      <c r="H256" s="40"/>
      <c r="I256" s="40"/>
      <c r="J256" s="43"/>
      <c r="K256" s="43"/>
      <c r="L256" s="22"/>
    </row>
    <row r="257" spans="1:12" ht="15" hidden="1">
      <c r="A257" s="43"/>
      <c r="B257" s="43"/>
      <c r="C257" s="43"/>
      <c r="D257" s="43"/>
      <c r="E257" s="39"/>
      <c r="F257" s="40"/>
      <c r="G257" s="40"/>
      <c r="H257" s="40"/>
      <c r="I257" s="40"/>
      <c r="J257" s="43"/>
      <c r="K257" s="43"/>
      <c r="L257" s="22"/>
    </row>
    <row r="258" spans="1:12" ht="15" hidden="1">
      <c r="A258" s="43"/>
      <c r="B258" s="43"/>
      <c r="C258" s="43"/>
      <c r="D258" s="43"/>
      <c r="E258" s="39"/>
      <c r="F258" s="40"/>
      <c r="G258" s="40"/>
      <c r="H258" s="40"/>
      <c r="I258" s="40"/>
      <c r="J258" s="43"/>
      <c r="K258" s="43"/>
      <c r="L258" s="22"/>
    </row>
    <row r="259" spans="1:12" ht="15" hidden="1">
      <c r="A259" s="43"/>
      <c r="B259" s="43"/>
      <c r="C259" s="43"/>
      <c r="D259" s="43"/>
      <c r="E259" s="39"/>
      <c r="F259" s="40"/>
      <c r="G259" s="40"/>
      <c r="H259" s="40"/>
      <c r="I259" s="40"/>
      <c r="J259" s="43"/>
      <c r="K259" s="43"/>
      <c r="L259" s="22"/>
    </row>
    <row r="260" spans="1:12" ht="15" hidden="1">
      <c r="A260" s="43"/>
      <c r="B260" s="43"/>
      <c r="C260" s="43"/>
      <c r="D260" s="43"/>
      <c r="E260" s="39"/>
      <c r="F260" s="40"/>
      <c r="G260" s="40"/>
      <c r="H260" s="40"/>
      <c r="I260" s="40"/>
      <c r="J260" s="43"/>
      <c r="K260" s="43"/>
      <c r="L260" s="22"/>
    </row>
    <row r="261" spans="1:12" ht="15" hidden="1">
      <c r="A261" s="43"/>
      <c r="B261" s="43"/>
      <c r="C261" s="43"/>
      <c r="D261" s="43"/>
      <c r="E261" s="39"/>
      <c r="F261" s="40"/>
      <c r="G261" s="40"/>
      <c r="H261" s="40"/>
      <c r="I261" s="40"/>
      <c r="J261" s="43"/>
      <c r="K261" s="43"/>
      <c r="L261" s="22"/>
    </row>
    <row r="262" spans="1:12" ht="15" hidden="1">
      <c r="A262" s="43"/>
      <c r="B262" s="43"/>
      <c r="C262" s="43"/>
      <c r="D262" s="43"/>
      <c r="E262" s="39"/>
      <c r="F262" s="40"/>
      <c r="G262" s="40"/>
      <c r="H262" s="40"/>
      <c r="I262" s="40"/>
      <c r="J262" s="43"/>
      <c r="K262" s="43"/>
      <c r="L262" s="22"/>
    </row>
    <row r="263" spans="1:12" ht="15" hidden="1">
      <c r="A263" s="43"/>
      <c r="B263" s="43"/>
      <c r="C263" s="43"/>
      <c r="D263" s="43"/>
      <c r="E263" s="39"/>
      <c r="F263" s="40"/>
      <c r="G263" s="40"/>
      <c r="H263" s="40"/>
      <c r="I263" s="40"/>
      <c r="J263" s="43"/>
      <c r="K263" s="43"/>
      <c r="L263" s="22"/>
    </row>
    <row r="264" spans="1:12" ht="15" hidden="1">
      <c r="A264" s="43"/>
      <c r="B264" s="43"/>
      <c r="C264" s="43"/>
      <c r="D264" s="43"/>
      <c r="E264" s="39"/>
      <c r="F264" s="40"/>
      <c r="G264" s="40"/>
      <c r="H264" s="40"/>
      <c r="I264" s="40"/>
      <c r="J264" s="43"/>
      <c r="K264" s="43"/>
      <c r="L264" s="22"/>
    </row>
    <row r="265" spans="1:12" ht="15" hidden="1">
      <c r="A265" s="43"/>
      <c r="B265" s="43"/>
      <c r="C265" s="43"/>
      <c r="D265" s="43"/>
      <c r="E265" s="39"/>
      <c r="F265" s="40"/>
      <c r="G265" s="40"/>
      <c r="H265" s="40"/>
      <c r="I265" s="40"/>
      <c r="J265" s="43"/>
      <c r="K265" s="43"/>
      <c r="L265" s="22"/>
    </row>
    <row r="266" spans="1:12" ht="15" hidden="1">
      <c r="A266" s="43"/>
      <c r="B266" s="43"/>
      <c r="C266" s="43"/>
      <c r="D266" s="43"/>
      <c r="E266" s="39"/>
      <c r="F266" s="40"/>
      <c r="G266" s="40"/>
      <c r="H266" s="40"/>
      <c r="I266" s="40"/>
      <c r="J266" s="43"/>
      <c r="K266" s="43"/>
      <c r="L266" s="22"/>
    </row>
    <row r="267" spans="1:12" ht="15" hidden="1">
      <c r="A267" s="43"/>
      <c r="B267" s="43"/>
      <c r="C267" s="43"/>
      <c r="D267" s="43"/>
      <c r="E267" s="39"/>
      <c r="F267" s="40"/>
      <c r="G267" s="40"/>
      <c r="H267" s="40"/>
      <c r="I267" s="40"/>
      <c r="J267" s="43"/>
      <c r="K267" s="43"/>
      <c r="L267" s="22"/>
    </row>
    <row r="268" spans="1:12" ht="15" hidden="1">
      <c r="A268" s="43"/>
      <c r="B268" s="43"/>
      <c r="C268" s="43"/>
      <c r="D268" s="43"/>
      <c r="E268" s="39"/>
      <c r="F268" s="40"/>
      <c r="G268" s="40"/>
      <c r="H268" s="40"/>
      <c r="I268" s="40"/>
      <c r="J268" s="43"/>
      <c r="K268" s="43"/>
      <c r="L268" s="22"/>
    </row>
    <row r="269" spans="1:12" ht="15" hidden="1">
      <c r="A269" s="43"/>
      <c r="B269" s="43"/>
      <c r="C269" s="43"/>
      <c r="D269" s="43"/>
      <c r="E269" s="39"/>
      <c r="F269" s="40"/>
      <c r="G269" s="40"/>
      <c r="H269" s="40"/>
      <c r="I269" s="40"/>
      <c r="J269" s="43"/>
      <c r="K269" s="43"/>
      <c r="L269" s="22"/>
    </row>
    <row r="270" spans="1:12" ht="15" hidden="1">
      <c r="A270" s="43"/>
      <c r="B270" s="43"/>
      <c r="C270" s="43"/>
      <c r="D270" s="43"/>
      <c r="E270" s="39"/>
      <c r="F270" s="40"/>
      <c r="G270" s="40"/>
      <c r="H270" s="40"/>
      <c r="I270" s="40"/>
      <c r="J270" s="43"/>
      <c r="K270" s="43"/>
      <c r="L270" s="22"/>
    </row>
    <row r="271" spans="1:12" ht="15" hidden="1">
      <c r="A271" s="43"/>
      <c r="B271" s="43"/>
      <c r="C271" s="43"/>
      <c r="D271" s="43"/>
      <c r="E271" s="39"/>
      <c r="F271" s="40"/>
      <c r="G271" s="40"/>
      <c r="H271" s="40"/>
      <c r="I271" s="40"/>
      <c r="J271" s="43"/>
      <c r="K271" s="43"/>
      <c r="L271" s="22"/>
    </row>
    <row r="272" spans="1:12" ht="15" hidden="1">
      <c r="A272" s="43"/>
      <c r="B272" s="43"/>
      <c r="C272" s="43"/>
      <c r="D272" s="43"/>
      <c r="E272" s="39"/>
      <c r="F272" s="40"/>
      <c r="G272" s="40"/>
      <c r="H272" s="40"/>
      <c r="I272" s="40"/>
      <c r="J272" s="43"/>
      <c r="K272" s="43"/>
      <c r="L272" s="22"/>
    </row>
    <row r="273" spans="1:12" ht="15" hidden="1">
      <c r="A273" s="43"/>
      <c r="B273" s="43"/>
      <c r="C273" s="43"/>
      <c r="D273" s="43"/>
      <c r="E273" s="39"/>
      <c r="F273" s="40"/>
      <c r="G273" s="40"/>
      <c r="H273" s="40"/>
      <c r="I273" s="40"/>
      <c r="J273" s="43"/>
      <c r="K273" s="43"/>
      <c r="L273" s="22"/>
    </row>
    <row r="274" spans="1:12" ht="15" hidden="1">
      <c r="A274" s="43"/>
      <c r="B274" s="43"/>
      <c r="C274" s="43"/>
      <c r="D274" s="43"/>
      <c r="E274" s="39"/>
      <c r="F274" s="40"/>
      <c r="G274" s="40"/>
      <c r="H274" s="40"/>
      <c r="I274" s="40"/>
      <c r="J274" s="43"/>
      <c r="K274" s="43"/>
      <c r="L274" s="22"/>
    </row>
    <row r="275" spans="1:12" ht="15" hidden="1">
      <c r="A275" s="43"/>
      <c r="B275" s="43"/>
      <c r="C275" s="43"/>
      <c r="D275" s="43"/>
      <c r="E275" s="39"/>
      <c r="F275" s="40"/>
      <c r="G275" s="40"/>
      <c r="H275" s="40"/>
      <c r="I275" s="40"/>
      <c r="J275" s="43"/>
      <c r="K275" s="43"/>
      <c r="L275" s="22"/>
    </row>
    <row r="276" spans="1:12" ht="15" hidden="1">
      <c r="A276" s="43"/>
      <c r="B276" s="43"/>
      <c r="C276" s="43"/>
      <c r="D276" s="43"/>
      <c r="E276" s="39"/>
      <c r="F276" s="40"/>
      <c r="G276" s="40"/>
      <c r="H276" s="40"/>
      <c r="I276" s="40"/>
      <c r="J276" s="43"/>
      <c r="K276" s="43"/>
      <c r="L276" s="22"/>
    </row>
    <row r="277" spans="1:12" ht="15" hidden="1">
      <c r="A277" s="43"/>
      <c r="B277" s="43"/>
      <c r="C277" s="43"/>
      <c r="D277" s="43"/>
      <c r="E277" s="39"/>
      <c r="F277" s="40"/>
      <c r="G277" s="40"/>
      <c r="H277" s="40"/>
      <c r="I277" s="40"/>
      <c r="J277" s="43"/>
      <c r="K277" s="43"/>
      <c r="L277" s="22"/>
    </row>
    <row r="278" spans="1:12" ht="15" hidden="1">
      <c r="A278" s="43"/>
      <c r="B278" s="43"/>
      <c r="C278" s="43"/>
      <c r="D278" s="43"/>
      <c r="E278" s="39"/>
      <c r="F278" s="40"/>
      <c r="G278" s="40"/>
      <c r="H278" s="40"/>
      <c r="I278" s="40"/>
      <c r="J278" s="43"/>
      <c r="K278" s="43"/>
      <c r="L278" s="22"/>
    </row>
    <row r="279" spans="1:12" ht="14.25" hidden="1">
      <c r="A279" s="69"/>
      <c r="B279" s="69"/>
      <c r="C279" s="69"/>
      <c r="D279" s="69"/>
      <c r="E279" s="70"/>
      <c r="F279" s="71"/>
      <c r="G279" s="71"/>
      <c r="H279" s="71"/>
      <c r="I279" s="71"/>
      <c r="J279" s="69"/>
      <c r="K279" s="69"/>
      <c r="L279" s="22"/>
    </row>
    <row r="280" spans="1:12" ht="15" hidden="1">
      <c r="A280" s="43"/>
      <c r="B280" s="43"/>
      <c r="C280" s="43"/>
      <c r="D280" s="43"/>
      <c r="E280" s="39"/>
      <c r="F280" s="40"/>
      <c r="G280" s="40"/>
      <c r="H280" s="40"/>
      <c r="I280" s="40"/>
      <c r="J280" s="43"/>
      <c r="K280" s="43"/>
      <c r="L280" s="22"/>
    </row>
    <row r="281" spans="1:12" ht="15" hidden="1">
      <c r="A281" s="43"/>
      <c r="B281" s="43"/>
      <c r="C281" s="43"/>
      <c r="D281" s="43"/>
      <c r="E281" s="39"/>
      <c r="F281" s="40"/>
      <c r="G281" s="40"/>
      <c r="H281" s="40"/>
      <c r="I281" s="40"/>
      <c r="J281" s="43"/>
      <c r="K281" s="43"/>
      <c r="L281" s="22"/>
    </row>
    <row r="282" spans="1:12" ht="15" hidden="1">
      <c r="A282" s="43"/>
      <c r="B282" s="43"/>
      <c r="C282" s="43"/>
      <c r="D282" s="43"/>
      <c r="E282" s="39"/>
      <c r="F282" s="40"/>
      <c r="G282" s="40"/>
      <c r="H282" s="40"/>
      <c r="I282" s="40"/>
      <c r="J282" s="43"/>
      <c r="K282" s="43"/>
      <c r="L282" s="22"/>
    </row>
    <row r="283" spans="1:12" ht="15" hidden="1">
      <c r="A283" s="43"/>
      <c r="B283" s="43"/>
      <c r="C283" s="43"/>
      <c r="D283" s="43"/>
      <c r="E283" s="39"/>
      <c r="F283" s="40"/>
      <c r="G283" s="40"/>
      <c r="H283" s="40"/>
      <c r="I283" s="40"/>
      <c r="J283" s="43"/>
      <c r="K283" s="43"/>
      <c r="L283" s="22"/>
    </row>
    <row r="284" spans="1:12" ht="15" hidden="1">
      <c r="A284" s="43"/>
      <c r="B284" s="43"/>
      <c r="C284" s="43"/>
      <c r="D284" s="43"/>
      <c r="E284" s="39"/>
      <c r="F284" s="40"/>
      <c r="G284" s="40"/>
      <c r="H284" s="40"/>
      <c r="I284" s="40"/>
      <c r="J284" s="43"/>
      <c r="K284" s="43"/>
      <c r="L284" s="22"/>
    </row>
    <row r="285" spans="1:12" ht="15" hidden="1">
      <c r="A285" s="43"/>
      <c r="B285" s="43"/>
      <c r="C285" s="43"/>
      <c r="D285" s="43"/>
      <c r="E285" s="39"/>
      <c r="F285" s="40"/>
      <c r="G285" s="40"/>
      <c r="H285" s="40"/>
      <c r="I285" s="40"/>
      <c r="J285" s="43"/>
      <c r="K285" s="43"/>
      <c r="L285" s="22"/>
    </row>
    <row r="286" spans="1:12" ht="15" hidden="1">
      <c r="A286" s="43"/>
      <c r="B286" s="43"/>
      <c r="C286" s="43"/>
      <c r="D286" s="43"/>
      <c r="E286" s="39"/>
      <c r="F286" s="40"/>
      <c r="G286" s="40"/>
      <c r="H286" s="40"/>
      <c r="I286" s="40"/>
      <c r="J286" s="43"/>
      <c r="K286" s="43"/>
      <c r="L286" s="22"/>
    </row>
    <row r="287" spans="1:12" ht="15" hidden="1">
      <c r="A287" s="43"/>
      <c r="B287" s="43"/>
      <c r="C287" s="43"/>
      <c r="D287" s="43"/>
      <c r="E287" s="39"/>
      <c r="F287" s="40"/>
      <c r="G287" s="40"/>
      <c r="H287" s="40"/>
      <c r="I287" s="40"/>
      <c r="J287" s="43"/>
      <c r="K287" s="43"/>
      <c r="L287" s="22"/>
    </row>
    <row r="288" spans="1:12" ht="15" hidden="1">
      <c r="A288" s="43"/>
      <c r="B288" s="43"/>
      <c r="C288" s="43"/>
      <c r="D288" s="43"/>
      <c r="E288" s="39"/>
      <c r="F288" s="40"/>
      <c r="G288" s="40"/>
      <c r="H288" s="40"/>
      <c r="I288" s="40"/>
      <c r="J288" s="43"/>
      <c r="K288" s="43"/>
      <c r="L288" s="22"/>
    </row>
    <row r="289" spans="1:12" ht="15" hidden="1">
      <c r="A289" s="43"/>
      <c r="B289" s="43"/>
      <c r="C289" s="43"/>
      <c r="D289" s="43"/>
      <c r="E289" s="39"/>
      <c r="F289" s="40"/>
      <c r="G289" s="40"/>
      <c r="H289" s="40"/>
      <c r="I289" s="40"/>
      <c r="J289" s="43"/>
      <c r="K289" s="43"/>
      <c r="L289" s="22"/>
    </row>
    <row r="290" spans="1:12" ht="15" hidden="1">
      <c r="A290" s="43"/>
      <c r="B290" s="43"/>
      <c r="C290" s="43"/>
      <c r="D290" s="43"/>
      <c r="E290" s="39"/>
      <c r="F290" s="40"/>
      <c r="G290" s="40"/>
      <c r="H290" s="40"/>
      <c r="I290" s="40"/>
      <c r="J290" s="43"/>
      <c r="K290" s="43"/>
      <c r="L290" s="22"/>
    </row>
    <row r="291" spans="1:12" ht="15" hidden="1">
      <c r="A291" s="43"/>
      <c r="B291" s="43"/>
      <c r="C291" s="43"/>
      <c r="D291" s="43"/>
      <c r="E291" s="39"/>
      <c r="F291" s="40"/>
      <c r="G291" s="40"/>
      <c r="H291" s="40"/>
      <c r="I291" s="40"/>
      <c r="J291" s="43"/>
      <c r="K291" s="43"/>
      <c r="L291" s="22"/>
    </row>
    <row r="292" spans="1:12" ht="15" hidden="1">
      <c r="A292" s="43"/>
      <c r="B292" s="43"/>
      <c r="C292" s="43"/>
      <c r="D292" s="43"/>
      <c r="E292" s="39"/>
      <c r="F292" s="40"/>
      <c r="G292" s="40"/>
      <c r="H292" s="40"/>
      <c r="I292" s="40"/>
      <c r="J292" s="43"/>
      <c r="K292" s="43"/>
      <c r="L292" s="22"/>
    </row>
    <row r="293" spans="1:12" ht="15" hidden="1">
      <c r="A293" s="43"/>
      <c r="B293" s="43"/>
      <c r="C293" s="43"/>
      <c r="D293" s="43"/>
      <c r="E293" s="39"/>
      <c r="F293" s="40"/>
      <c r="G293" s="40"/>
      <c r="H293" s="40"/>
      <c r="I293" s="40"/>
      <c r="J293" s="43"/>
      <c r="K293" s="43"/>
      <c r="L293" s="22"/>
    </row>
    <row r="294" spans="1:12" ht="15" hidden="1">
      <c r="A294" s="43"/>
      <c r="B294" s="43"/>
      <c r="C294" s="43"/>
      <c r="D294" s="43"/>
      <c r="E294" s="39"/>
      <c r="F294" s="40"/>
      <c r="G294" s="40"/>
      <c r="H294" s="40"/>
      <c r="I294" s="40"/>
      <c r="J294" s="43"/>
      <c r="K294" s="43"/>
      <c r="L294" s="22"/>
    </row>
    <row r="295" spans="1:12" ht="15" hidden="1">
      <c r="A295" s="43"/>
      <c r="B295" s="43"/>
      <c r="C295" s="43"/>
      <c r="D295" s="43"/>
      <c r="E295" s="39"/>
      <c r="F295" s="40"/>
      <c r="G295" s="40"/>
      <c r="H295" s="40"/>
      <c r="I295" s="40"/>
      <c r="J295" s="43"/>
      <c r="K295" s="43"/>
      <c r="L295" s="22"/>
    </row>
    <row r="296" spans="1:12" ht="15" hidden="1">
      <c r="A296" s="43"/>
      <c r="B296" s="43"/>
      <c r="C296" s="43"/>
      <c r="D296" s="43"/>
      <c r="E296" s="39"/>
      <c r="F296" s="40"/>
      <c r="G296" s="40"/>
      <c r="H296" s="40"/>
      <c r="I296" s="40"/>
      <c r="J296" s="43"/>
      <c r="K296" s="43"/>
      <c r="L296" s="22"/>
    </row>
    <row r="297" spans="1:12" ht="15" hidden="1">
      <c r="A297" s="43"/>
      <c r="B297" s="43"/>
      <c r="C297" s="43"/>
      <c r="D297" s="43"/>
      <c r="E297" s="39"/>
      <c r="F297" s="40"/>
      <c r="G297" s="40"/>
      <c r="H297" s="40"/>
      <c r="I297" s="40"/>
      <c r="J297" s="43"/>
      <c r="K297" s="43"/>
      <c r="L297" s="22"/>
    </row>
    <row r="298" spans="1:12" ht="15" hidden="1">
      <c r="A298" s="43"/>
      <c r="B298" s="43"/>
      <c r="C298" s="43"/>
      <c r="D298" s="43"/>
      <c r="E298" s="39"/>
      <c r="F298" s="40"/>
      <c r="G298" s="40"/>
      <c r="H298" s="40"/>
      <c r="I298" s="40"/>
      <c r="J298" s="43"/>
      <c r="K298" s="43"/>
      <c r="L298" s="22"/>
    </row>
    <row r="299" spans="1:12" ht="15" hidden="1">
      <c r="A299" s="43"/>
      <c r="B299" s="43"/>
      <c r="C299" s="43"/>
      <c r="D299" s="43"/>
      <c r="E299" s="39"/>
      <c r="F299" s="40"/>
      <c r="G299" s="40"/>
      <c r="H299" s="40"/>
      <c r="I299" s="40"/>
      <c r="J299" s="43"/>
      <c r="K299" s="43"/>
      <c r="L299" s="22"/>
    </row>
    <row r="300" spans="1:12" ht="15" hidden="1">
      <c r="A300" s="43"/>
      <c r="B300" s="43"/>
      <c r="C300" s="43"/>
      <c r="D300" s="43"/>
      <c r="E300" s="39"/>
      <c r="F300" s="40"/>
      <c r="G300" s="40"/>
      <c r="H300" s="40"/>
      <c r="I300" s="40"/>
      <c r="J300" s="43"/>
      <c r="K300" s="43"/>
      <c r="L300" s="22"/>
    </row>
    <row r="301" spans="1:12" ht="15" hidden="1">
      <c r="A301" s="43"/>
      <c r="B301" s="43"/>
      <c r="C301" s="43"/>
      <c r="D301" s="43"/>
      <c r="E301" s="39"/>
      <c r="F301" s="40"/>
      <c r="G301" s="40"/>
      <c r="H301" s="40"/>
      <c r="I301" s="40"/>
      <c r="J301" s="43"/>
      <c r="K301" s="43"/>
      <c r="L301" s="22"/>
    </row>
    <row r="302" spans="1:12" ht="15" hidden="1">
      <c r="A302" s="43"/>
      <c r="B302" s="43"/>
      <c r="C302" s="43"/>
      <c r="D302" s="43"/>
      <c r="E302" s="39"/>
      <c r="F302" s="40"/>
      <c r="G302" s="40"/>
      <c r="H302" s="40"/>
      <c r="I302" s="40"/>
      <c r="J302" s="43"/>
      <c r="K302" s="43"/>
      <c r="L302" s="22"/>
    </row>
    <row r="303" spans="1:12" ht="15" hidden="1">
      <c r="A303" s="43"/>
      <c r="B303" s="43"/>
      <c r="C303" s="43"/>
      <c r="D303" s="43"/>
      <c r="E303" s="39"/>
      <c r="F303" s="40"/>
      <c r="G303" s="40"/>
      <c r="H303" s="40"/>
      <c r="I303" s="40"/>
      <c r="J303" s="43"/>
      <c r="K303" s="43"/>
      <c r="L303" s="22"/>
    </row>
    <row r="304" spans="1:12" ht="15" hidden="1">
      <c r="A304" s="43"/>
      <c r="B304" s="43"/>
      <c r="C304" s="43"/>
      <c r="D304" s="43"/>
      <c r="E304" s="39"/>
      <c r="F304" s="40"/>
      <c r="G304" s="40"/>
      <c r="H304" s="40"/>
      <c r="I304" s="40"/>
      <c r="J304" s="43"/>
      <c r="K304" s="43"/>
      <c r="L304" s="22"/>
    </row>
    <row r="305" spans="1:12" ht="15" hidden="1">
      <c r="A305" s="43"/>
      <c r="B305" s="43"/>
      <c r="C305" s="43"/>
      <c r="D305" s="43"/>
      <c r="E305" s="39"/>
      <c r="F305" s="40"/>
      <c r="G305" s="40"/>
      <c r="H305" s="40"/>
      <c r="I305" s="40"/>
      <c r="J305" s="43"/>
      <c r="K305" s="43"/>
      <c r="L305" s="22"/>
    </row>
    <row r="306" spans="1:12" ht="15" hidden="1">
      <c r="A306" s="43"/>
      <c r="B306" s="43"/>
      <c r="C306" s="43"/>
      <c r="D306" s="43"/>
      <c r="E306" s="39"/>
      <c r="F306" s="40"/>
      <c r="G306" s="40"/>
      <c r="H306" s="40"/>
      <c r="I306" s="40"/>
      <c r="J306" s="43"/>
      <c r="K306" s="43"/>
      <c r="L306" s="22"/>
    </row>
    <row r="307" spans="1:12" ht="15" hidden="1">
      <c r="A307" s="43"/>
      <c r="B307" s="43"/>
      <c r="C307" s="43"/>
      <c r="D307" s="43"/>
      <c r="E307" s="39"/>
      <c r="F307" s="40"/>
      <c r="G307" s="40"/>
      <c r="H307" s="40"/>
      <c r="I307" s="40"/>
      <c r="J307" s="43"/>
      <c r="K307" s="43"/>
      <c r="L307" s="22"/>
    </row>
    <row r="308" spans="1:12" ht="15" hidden="1">
      <c r="A308" s="43"/>
      <c r="B308" s="43"/>
      <c r="C308" s="43"/>
      <c r="D308" s="43"/>
      <c r="E308" s="39"/>
      <c r="F308" s="40"/>
      <c r="G308" s="40"/>
      <c r="H308" s="40"/>
      <c r="I308" s="40"/>
      <c r="J308" s="43"/>
      <c r="K308" s="43"/>
      <c r="L308" s="22"/>
    </row>
    <row r="309" spans="1:12" ht="15" hidden="1">
      <c r="A309" s="43"/>
      <c r="B309" s="43"/>
      <c r="C309" s="43"/>
      <c r="D309" s="43"/>
      <c r="E309" s="39"/>
      <c r="F309" s="40"/>
      <c r="G309" s="40"/>
      <c r="H309" s="40"/>
      <c r="I309" s="40"/>
      <c r="J309" s="43"/>
      <c r="K309" s="43"/>
      <c r="L309" s="22"/>
    </row>
    <row r="310" spans="1:12" ht="15" hidden="1">
      <c r="A310" s="43"/>
      <c r="B310" s="43"/>
      <c r="C310" s="43"/>
      <c r="D310" s="43"/>
      <c r="E310" s="39"/>
      <c r="F310" s="40"/>
      <c r="G310" s="40"/>
      <c r="H310" s="40"/>
      <c r="I310" s="40"/>
      <c r="J310" s="43"/>
      <c r="K310" s="43"/>
      <c r="L310" s="22"/>
    </row>
    <row r="311" spans="1:12" ht="15" hidden="1">
      <c r="A311" s="43"/>
      <c r="B311" s="43"/>
      <c r="C311" s="43"/>
      <c r="D311" s="43"/>
      <c r="E311" s="39"/>
      <c r="F311" s="40"/>
      <c r="G311" s="40"/>
      <c r="H311" s="40"/>
      <c r="I311" s="40"/>
      <c r="J311" s="43"/>
      <c r="K311" s="43"/>
      <c r="L311" s="22"/>
    </row>
    <row r="312" spans="1:12" ht="15" hidden="1">
      <c r="A312" s="43"/>
      <c r="B312" s="43"/>
      <c r="C312" s="43"/>
      <c r="D312" s="43"/>
      <c r="E312" s="39"/>
      <c r="F312" s="40"/>
      <c r="G312" s="40"/>
      <c r="H312" s="40"/>
      <c r="I312" s="40"/>
      <c r="J312" s="43"/>
      <c r="K312" s="43"/>
      <c r="L312" s="22"/>
    </row>
    <row r="313" spans="1:12" ht="15" hidden="1">
      <c r="A313" s="43"/>
      <c r="B313" s="43"/>
      <c r="C313" s="43"/>
      <c r="D313" s="43"/>
      <c r="E313" s="39"/>
      <c r="F313" s="40"/>
      <c r="G313" s="40"/>
      <c r="H313" s="40"/>
      <c r="I313" s="40"/>
      <c r="J313" s="43"/>
      <c r="K313" s="43"/>
      <c r="L313" s="22"/>
    </row>
    <row r="314" spans="1:12" ht="15" hidden="1">
      <c r="A314" s="43"/>
      <c r="B314" s="43"/>
      <c r="C314" s="43"/>
      <c r="D314" s="43"/>
      <c r="E314" s="39"/>
      <c r="F314" s="40"/>
      <c r="G314" s="40"/>
      <c r="H314" s="40"/>
      <c r="I314" s="40"/>
      <c r="J314" s="43"/>
      <c r="K314" s="43"/>
      <c r="L314" s="22"/>
    </row>
    <row r="315" spans="1:12" ht="15" hidden="1">
      <c r="A315" s="43"/>
      <c r="B315" s="43"/>
      <c r="C315" s="43"/>
      <c r="D315" s="43"/>
      <c r="E315" s="39"/>
      <c r="F315" s="40"/>
      <c r="G315" s="40"/>
      <c r="H315" s="40"/>
      <c r="I315" s="40"/>
      <c r="J315" s="43"/>
      <c r="K315" s="43"/>
      <c r="L315" s="22"/>
    </row>
    <row r="316" spans="1:12" ht="15" hidden="1">
      <c r="A316" s="43"/>
      <c r="B316" s="43"/>
      <c r="C316" s="43"/>
      <c r="D316" s="43"/>
      <c r="E316" s="39"/>
      <c r="F316" s="40"/>
      <c r="G316" s="40"/>
      <c r="H316" s="40"/>
      <c r="I316" s="40"/>
      <c r="J316" s="43"/>
      <c r="K316" s="43"/>
      <c r="L316" s="22"/>
    </row>
    <row r="317" spans="1:12" ht="15" hidden="1">
      <c r="A317" s="43"/>
      <c r="B317" s="43"/>
      <c r="C317" s="43"/>
      <c r="D317" s="43"/>
      <c r="E317" s="39"/>
      <c r="F317" s="40"/>
      <c r="G317" s="40"/>
      <c r="H317" s="40"/>
      <c r="I317" s="40"/>
      <c r="J317" s="43"/>
      <c r="K317" s="43"/>
      <c r="L317" s="22"/>
    </row>
    <row r="318" spans="1:12" ht="15" hidden="1">
      <c r="A318" s="43"/>
      <c r="B318" s="43"/>
      <c r="C318" s="43"/>
      <c r="D318" s="43"/>
      <c r="E318" s="39"/>
      <c r="F318" s="40"/>
      <c r="G318" s="40"/>
      <c r="H318" s="40"/>
      <c r="I318" s="40"/>
      <c r="J318" s="43"/>
      <c r="K318" s="43"/>
      <c r="L318" s="22"/>
    </row>
    <row r="319" spans="1:12" ht="15" hidden="1">
      <c r="A319" s="43"/>
      <c r="B319" s="43"/>
      <c r="C319" s="43"/>
      <c r="D319" s="43"/>
      <c r="E319" s="39"/>
      <c r="F319" s="40"/>
      <c r="G319" s="40"/>
      <c r="H319" s="40"/>
      <c r="I319" s="40"/>
      <c r="J319" s="43"/>
      <c r="K319" s="43"/>
      <c r="L319" s="22"/>
    </row>
    <row r="320" spans="1:12" ht="15" hidden="1">
      <c r="A320" s="43"/>
      <c r="B320" s="43"/>
      <c r="C320" s="43"/>
      <c r="D320" s="43"/>
      <c r="E320" s="39"/>
      <c r="F320" s="40"/>
      <c r="G320" s="40"/>
      <c r="H320" s="40"/>
      <c r="I320" s="40"/>
      <c r="J320" s="43"/>
      <c r="K320" s="43"/>
      <c r="L320" s="22"/>
    </row>
    <row r="321" spans="1:12" ht="15" hidden="1">
      <c r="A321" s="43"/>
      <c r="B321" s="43"/>
      <c r="C321" s="43"/>
      <c r="D321" s="43"/>
      <c r="E321" s="39"/>
      <c r="F321" s="40"/>
      <c r="G321" s="40"/>
      <c r="H321" s="40"/>
      <c r="I321" s="40"/>
      <c r="J321" s="43"/>
      <c r="K321" s="43"/>
      <c r="L321" s="22"/>
    </row>
    <row r="322" spans="1:12" ht="15" hidden="1">
      <c r="A322" s="43"/>
      <c r="B322" s="43"/>
      <c r="C322" s="43"/>
      <c r="D322" s="43"/>
      <c r="E322" s="39"/>
      <c r="F322" s="40"/>
      <c r="G322" s="40"/>
      <c r="H322" s="40"/>
      <c r="I322" s="40"/>
      <c r="J322" s="43"/>
      <c r="K322" s="43"/>
      <c r="L322" s="22"/>
    </row>
    <row r="323" spans="1:12" ht="15" hidden="1">
      <c r="A323" s="43"/>
      <c r="B323" s="43"/>
      <c r="C323" s="43"/>
      <c r="D323" s="43"/>
      <c r="E323" s="39"/>
      <c r="F323" s="40"/>
      <c r="G323" s="40"/>
      <c r="H323" s="40"/>
      <c r="I323" s="40"/>
      <c r="J323" s="43"/>
      <c r="K323" s="43"/>
      <c r="L323" s="22"/>
    </row>
    <row r="324" spans="1:12" ht="15" hidden="1">
      <c r="A324" s="43"/>
      <c r="B324" s="43"/>
      <c r="C324" s="43"/>
      <c r="D324" s="43"/>
      <c r="E324" s="39"/>
      <c r="F324" s="40"/>
      <c r="G324" s="40"/>
      <c r="H324" s="40"/>
      <c r="I324" s="40"/>
      <c r="J324" s="43"/>
      <c r="K324" s="43"/>
      <c r="L324" s="22"/>
    </row>
    <row r="325" spans="1:12" ht="15" hidden="1">
      <c r="A325" s="43"/>
      <c r="B325" s="43"/>
      <c r="C325" s="43"/>
      <c r="D325" s="43"/>
      <c r="E325" s="39"/>
      <c r="F325" s="40"/>
      <c r="G325" s="40"/>
      <c r="H325" s="40"/>
      <c r="I325" s="40"/>
      <c r="J325" s="43"/>
      <c r="K325" s="43"/>
      <c r="L325" s="22"/>
    </row>
    <row r="326" spans="1:12" ht="15" hidden="1">
      <c r="A326" s="43"/>
      <c r="B326" s="43"/>
      <c r="C326" s="43"/>
      <c r="D326" s="43"/>
      <c r="E326" s="39"/>
      <c r="F326" s="40"/>
      <c r="G326" s="40"/>
      <c r="H326" s="40"/>
      <c r="I326" s="40"/>
      <c r="J326" s="43"/>
      <c r="K326" s="43"/>
      <c r="L326" s="22"/>
    </row>
    <row r="327" spans="1:12" ht="15" hidden="1">
      <c r="A327" s="43"/>
      <c r="B327" s="43"/>
      <c r="C327" s="43"/>
      <c r="D327" s="43"/>
      <c r="E327" s="39"/>
      <c r="F327" s="40"/>
      <c r="G327" s="40"/>
      <c r="H327" s="40"/>
      <c r="I327" s="40"/>
      <c r="J327" s="43"/>
      <c r="K327" s="43"/>
      <c r="L327" s="22"/>
    </row>
    <row r="328" spans="1:12" ht="15" hidden="1">
      <c r="A328" s="43"/>
      <c r="B328" s="43"/>
      <c r="C328" s="43"/>
      <c r="D328" s="43"/>
      <c r="E328" s="39"/>
      <c r="F328" s="40"/>
      <c r="G328" s="40"/>
      <c r="H328" s="40"/>
      <c r="I328" s="40"/>
      <c r="J328" s="43"/>
      <c r="K328" s="43"/>
      <c r="L328" s="22"/>
    </row>
    <row r="329" spans="1:12" ht="15" hidden="1">
      <c r="A329" s="43"/>
      <c r="B329" s="43"/>
      <c r="C329" s="43"/>
      <c r="D329" s="43"/>
      <c r="E329" s="39"/>
      <c r="F329" s="40"/>
      <c r="G329" s="40"/>
      <c r="H329" s="40"/>
      <c r="I329" s="40"/>
      <c r="J329" s="43"/>
      <c r="K329" s="43"/>
      <c r="L329" s="22"/>
    </row>
    <row r="330" spans="1:12" ht="15" hidden="1">
      <c r="A330" s="43"/>
      <c r="B330" s="43"/>
      <c r="C330" s="43"/>
      <c r="D330" s="43"/>
      <c r="E330" s="39"/>
      <c r="F330" s="40"/>
      <c r="G330" s="40"/>
      <c r="H330" s="40"/>
      <c r="I330" s="40"/>
      <c r="J330" s="43"/>
      <c r="K330" s="43"/>
      <c r="L330" s="22"/>
    </row>
    <row r="331" spans="1:12" ht="15" hidden="1">
      <c r="A331" s="43"/>
      <c r="B331" s="43"/>
      <c r="C331" s="43"/>
      <c r="D331" s="43"/>
      <c r="E331" s="39"/>
      <c r="F331" s="40"/>
      <c r="G331" s="40"/>
      <c r="H331" s="40"/>
      <c r="I331" s="40"/>
      <c r="J331" s="43"/>
      <c r="K331" s="43"/>
      <c r="L331" s="22"/>
    </row>
    <row r="332" spans="1:12" ht="15" hidden="1">
      <c r="A332" s="43"/>
      <c r="B332" s="43"/>
      <c r="C332" s="43"/>
      <c r="D332" s="43"/>
      <c r="E332" s="39"/>
      <c r="F332" s="40"/>
      <c r="G332" s="40"/>
      <c r="H332" s="40"/>
      <c r="I332" s="40"/>
      <c r="J332" s="43"/>
      <c r="K332" s="43"/>
      <c r="L332" s="22"/>
    </row>
    <row r="333" spans="1:12" ht="15" hidden="1">
      <c r="A333" s="43"/>
      <c r="B333" s="43"/>
      <c r="C333" s="43"/>
      <c r="D333" s="43"/>
      <c r="E333" s="39"/>
      <c r="F333" s="40"/>
      <c r="G333" s="40"/>
      <c r="H333" s="40"/>
      <c r="I333" s="40"/>
      <c r="J333" s="43"/>
      <c r="K333" s="43"/>
      <c r="L333" s="22"/>
    </row>
    <row r="334" spans="1:12" ht="15" hidden="1">
      <c r="A334" s="43"/>
      <c r="B334" s="43"/>
      <c r="C334" s="43"/>
      <c r="D334" s="43"/>
      <c r="E334" s="39"/>
      <c r="F334" s="40"/>
      <c r="G334" s="40"/>
      <c r="H334" s="40"/>
      <c r="I334" s="40"/>
      <c r="J334" s="43"/>
      <c r="K334" s="43"/>
      <c r="L334" s="22"/>
    </row>
    <row r="335" spans="1:12" ht="15" hidden="1">
      <c r="A335" s="43"/>
      <c r="B335" s="43"/>
      <c r="C335" s="43"/>
      <c r="D335" s="43"/>
      <c r="E335" s="39"/>
      <c r="F335" s="40"/>
      <c r="G335" s="40"/>
      <c r="H335" s="40"/>
      <c r="I335" s="40"/>
      <c r="J335" s="43"/>
      <c r="K335" s="43"/>
      <c r="L335" s="22"/>
    </row>
    <row r="336" spans="1:12" ht="15" hidden="1">
      <c r="A336" s="43"/>
      <c r="B336" s="43"/>
      <c r="C336" s="43"/>
      <c r="D336" s="43"/>
      <c r="E336" s="39"/>
      <c r="F336" s="40"/>
      <c r="G336" s="40"/>
      <c r="H336" s="40"/>
      <c r="I336" s="40"/>
      <c r="J336" s="43"/>
      <c r="K336" s="43"/>
      <c r="L336" s="22"/>
    </row>
    <row r="337" spans="1:12" ht="15" hidden="1">
      <c r="A337" s="43"/>
      <c r="B337" s="43"/>
      <c r="C337" s="43"/>
      <c r="D337" s="43"/>
      <c r="E337" s="39"/>
      <c r="F337" s="40"/>
      <c r="G337" s="40"/>
      <c r="H337" s="40"/>
      <c r="I337" s="40"/>
      <c r="J337" s="43"/>
      <c r="K337" s="43"/>
      <c r="L337" s="22"/>
    </row>
    <row r="338" spans="1:12" ht="15" hidden="1">
      <c r="A338" s="43"/>
      <c r="B338" s="43"/>
      <c r="C338" s="43"/>
      <c r="D338" s="43"/>
      <c r="E338" s="39"/>
      <c r="F338" s="40"/>
      <c r="G338" s="40"/>
      <c r="H338" s="40"/>
      <c r="I338" s="40"/>
      <c r="J338" s="43"/>
      <c r="K338" s="43"/>
      <c r="L338" s="22"/>
    </row>
    <row r="339" spans="1:12" ht="15" hidden="1">
      <c r="A339" s="43"/>
      <c r="B339" s="43"/>
      <c r="C339" s="43"/>
      <c r="D339" s="43"/>
      <c r="E339" s="39"/>
      <c r="F339" s="40"/>
      <c r="G339" s="40"/>
      <c r="H339" s="40"/>
      <c r="I339" s="40"/>
      <c r="J339" s="43"/>
      <c r="K339" s="43"/>
      <c r="L339" s="22"/>
    </row>
    <row r="340" spans="1:12" ht="15" hidden="1">
      <c r="A340" s="43"/>
      <c r="B340" s="43"/>
      <c r="C340" s="43"/>
      <c r="D340" s="43"/>
      <c r="E340" s="39"/>
      <c r="F340" s="40"/>
      <c r="G340" s="40"/>
      <c r="H340" s="40"/>
      <c r="I340" s="40"/>
      <c r="J340" s="43"/>
      <c r="K340" s="43"/>
      <c r="L340" s="22"/>
    </row>
    <row r="341" spans="1:12" ht="15" hidden="1">
      <c r="A341" s="43"/>
      <c r="B341" s="43"/>
      <c r="C341" s="43"/>
      <c r="D341" s="43"/>
      <c r="E341" s="39"/>
      <c r="F341" s="40"/>
      <c r="G341" s="40"/>
      <c r="H341" s="40"/>
      <c r="I341" s="40"/>
      <c r="J341" s="43"/>
      <c r="K341" s="43"/>
      <c r="L341" s="22"/>
    </row>
    <row r="342" spans="1:12" ht="15" hidden="1">
      <c r="A342" s="43"/>
      <c r="B342" s="43"/>
      <c r="C342" s="43"/>
      <c r="D342" s="43"/>
      <c r="E342" s="39"/>
      <c r="F342" s="40"/>
      <c r="G342" s="40"/>
      <c r="H342" s="40"/>
      <c r="I342" s="40"/>
      <c r="J342" s="43"/>
      <c r="K342" s="43"/>
      <c r="L342" s="22"/>
    </row>
    <row r="343" spans="1:12" ht="15" hidden="1">
      <c r="A343" s="43"/>
      <c r="B343" s="43"/>
      <c r="C343" s="43"/>
      <c r="D343" s="43"/>
      <c r="E343" s="39"/>
      <c r="F343" s="40"/>
      <c r="G343" s="40"/>
      <c r="H343" s="40"/>
      <c r="I343" s="40"/>
      <c r="J343" s="43"/>
      <c r="K343" s="43"/>
      <c r="L343" s="22"/>
    </row>
    <row r="344" spans="1:12" ht="15" hidden="1">
      <c r="A344" s="43"/>
      <c r="B344" s="43"/>
      <c r="C344" s="43"/>
      <c r="D344" s="43"/>
      <c r="E344" s="39"/>
      <c r="F344" s="40"/>
      <c r="G344" s="40"/>
      <c r="H344" s="40"/>
      <c r="I344" s="40"/>
      <c r="J344" s="43"/>
      <c r="K344" s="43"/>
      <c r="L344" s="22"/>
    </row>
    <row r="345" spans="1:12" ht="15" hidden="1">
      <c r="A345" s="43"/>
      <c r="B345" s="43"/>
      <c r="C345" s="43"/>
      <c r="D345" s="43"/>
      <c r="E345" s="39"/>
      <c r="F345" s="40"/>
      <c r="G345" s="40"/>
      <c r="H345" s="40"/>
      <c r="I345" s="40"/>
      <c r="J345" s="43"/>
      <c r="K345" s="43"/>
      <c r="L345" s="22"/>
    </row>
    <row r="346" spans="1:12" ht="15" hidden="1">
      <c r="A346" s="43"/>
      <c r="B346" s="43"/>
      <c r="C346" s="43"/>
      <c r="D346" s="43"/>
      <c r="E346" s="39"/>
      <c r="F346" s="40"/>
      <c r="G346" s="40"/>
      <c r="H346" s="40"/>
      <c r="I346" s="40"/>
      <c r="J346" s="43"/>
      <c r="K346" s="43"/>
      <c r="L346" s="22"/>
    </row>
    <row r="347" spans="1:12" ht="15" hidden="1">
      <c r="A347" s="43"/>
      <c r="B347" s="43"/>
      <c r="C347" s="43"/>
      <c r="D347" s="43"/>
      <c r="E347" s="39"/>
      <c r="F347" s="40"/>
      <c r="G347" s="40"/>
      <c r="H347" s="40"/>
      <c r="I347" s="40"/>
      <c r="J347" s="43"/>
      <c r="K347" s="43"/>
      <c r="L347" s="22"/>
    </row>
    <row r="348" spans="1:12" ht="15" hidden="1">
      <c r="A348" s="43"/>
      <c r="B348" s="43"/>
      <c r="C348" s="43"/>
      <c r="D348" s="43"/>
      <c r="E348" s="39"/>
      <c r="F348" s="40"/>
      <c r="G348" s="40"/>
      <c r="H348" s="40"/>
      <c r="I348" s="40"/>
      <c r="J348" s="43"/>
      <c r="K348" s="43"/>
      <c r="L348" s="22"/>
    </row>
    <row r="349" spans="1:12" ht="15" hidden="1">
      <c r="A349" s="43"/>
      <c r="B349" s="43"/>
      <c r="C349" s="43"/>
      <c r="D349" s="43"/>
      <c r="E349" s="39"/>
      <c r="F349" s="40"/>
      <c r="G349" s="40"/>
      <c r="H349" s="40"/>
      <c r="I349" s="40"/>
      <c r="J349" s="43"/>
      <c r="K349" s="43"/>
      <c r="L349" s="22"/>
    </row>
    <row r="350" spans="1:12" ht="15" hidden="1">
      <c r="A350" s="43"/>
      <c r="B350" s="43"/>
      <c r="C350" s="43"/>
      <c r="D350" s="43"/>
      <c r="E350" s="39"/>
      <c r="F350" s="40"/>
      <c r="G350" s="40"/>
      <c r="H350" s="40"/>
      <c r="I350" s="40"/>
      <c r="J350" s="43"/>
      <c r="K350" s="43"/>
      <c r="L350" s="22"/>
    </row>
    <row r="351" spans="1:12" ht="15" hidden="1">
      <c r="A351" s="43"/>
      <c r="B351" s="43"/>
      <c r="C351" s="43"/>
      <c r="D351" s="43"/>
      <c r="E351" s="39"/>
      <c r="F351" s="40"/>
      <c r="G351" s="40"/>
      <c r="H351" s="40"/>
      <c r="I351" s="40"/>
      <c r="J351" s="43"/>
      <c r="K351" s="43"/>
      <c r="L351" s="22"/>
    </row>
    <row r="352" spans="1:12" ht="15" hidden="1">
      <c r="A352" s="43"/>
      <c r="B352" s="43"/>
      <c r="C352" s="43"/>
      <c r="D352" s="43"/>
      <c r="E352" s="39"/>
      <c r="F352" s="40"/>
      <c r="G352" s="40"/>
      <c r="H352" s="40"/>
      <c r="I352" s="40"/>
      <c r="J352" s="43"/>
      <c r="K352" s="43"/>
      <c r="L352" s="22"/>
    </row>
    <row r="353" spans="1:12" ht="15" hidden="1">
      <c r="A353" s="43"/>
      <c r="B353" s="43"/>
      <c r="C353" s="43"/>
      <c r="D353" s="43"/>
      <c r="E353" s="39"/>
      <c r="F353" s="40"/>
      <c r="G353" s="40"/>
      <c r="H353" s="40"/>
      <c r="I353" s="40"/>
      <c r="J353" s="43"/>
      <c r="K353" s="43"/>
      <c r="L353" s="22"/>
    </row>
    <row r="354" spans="1:12" ht="15" hidden="1">
      <c r="A354" s="43"/>
      <c r="B354" s="43"/>
      <c r="C354" s="43"/>
      <c r="D354" s="43"/>
      <c r="E354" s="39"/>
      <c r="F354" s="40"/>
      <c r="G354" s="40"/>
      <c r="H354" s="40"/>
      <c r="I354" s="40"/>
      <c r="J354" s="43"/>
      <c r="K354" s="43"/>
      <c r="L354" s="22"/>
    </row>
    <row r="355" spans="1:12" ht="15" hidden="1">
      <c r="A355" s="43"/>
      <c r="B355" s="43"/>
      <c r="C355" s="43"/>
      <c r="D355" s="43"/>
      <c r="E355" s="39"/>
      <c r="F355" s="40"/>
      <c r="G355" s="40"/>
      <c r="H355" s="40"/>
      <c r="I355" s="40"/>
      <c r="J355" s="43"/>
      <c r="K355" s="43"/>
      <c r="L355" s="22"/>
    </row>
    <row r="356" spans="1:12" ht="15" hidden="1">
      <c r="A356" s="43"/>
      <c r="B356" s="43"/>
      <c r="C356" s="43"/>
      <c r="D356" s="43"/>
      <c r="E356" s="39"/>
      <c r="F356" s="40"/>
      <c r="G356" s="40"/>
      <c r="H356" s="40"/>
      <c r="I356" s="40"/>
      <c r="J356" s="43"/>
      <c r="K356" s="43"/>
      <c r="L356" s="22"/>
    </row>
    <row r="357" spans="1:12" ht="15" hidden="1">
      <c r="A357" s="43"/>
      <c r="B357" s="43"/>
      <c r="C357" s="43"/>
      <c r="D357" s="43"/>
      <c r="E357" s="39"/>
      <c r="F357" s="40"/>
      <c r="G357" s="40"/>
      <c r="H357" s="40"/>
      <c r="I357" s="40"/>
      <c r="J357" s="43"/>
      <c r="K357" s="43"/>
      <c r="L357" s="22"/>
    </row>
    <row r="358" spans="1:12" ht="15" hidden="1">
      <c r="A358" s="43"/>
      <c r="B358" s="43"/>
      <c r="C358" s="43"/>
      <c r="D358" s="43"/>
      <c r="E358" s="39"/>
      <c r="F358" s="40"/>
      <c r="G358" s="40"/>
      <c r="H358" s="40"/>
      <c r="I358" s="40"/>
      <c r="J358" s="43"/>
      <c r="K358" s="43"/>
      <c r="L358" s="22"/>
    </row>
    <row r="359" spans="1:12" ht="15" hidden="1">
      <c r="A359" s="43"/>
      <c r="B359" s="43"/>
      <c r="C359" s="43"/>
      <c r="D359" s="43"/>
      <c r="E359" s="39"/>
      <c r="F359" s="40"/>
      <c r="G359" s="40"/>
      <c r="H359" s="40"/>
      <c r="I359" s="40"/>
      <c r="J359" s="43"/>
      <c r="K359" s="43"/>
      <c r="L359" s="22"/>
    </row>
    <row r="360" spans="1:12" ht="15" hidden="1">
      <c r="A360" s="43"/>
      <c r="B360" s="43"/>
      <c r="C360" s="43"/>
      <c r="D360" s="43"/>
      <c r="E360" s="39"/>
      <c r="F360" s="40"/>
      <c r="G360" s="40"/>
      <c r="H360" s="40"/>
      <c r="I360" s="40"/>
      <c r="J360" s="43"/>
      <c r="K360" s="43"/>
      <c r="L360" s="22"/>
    </row>
    <row r="361" spans="1:12" ht="15" hidden="1">
      <c r="A361" s="43"/>
      <c r="B361" s="43"/>
      <c r="C361" s="43"/>
      <c r="D361" s="43"/>
      <c r="E361" s="39"/>
      <c r="F361" s="40"/>
      <c r="G361" s="40"/>
      <c r="H361" s="40"/>
      <c r="I361" s="40"/>
      <c r="J361" s="43"/>
      <c r="K361" s="43"/>
      <c r="L361" s="22"/>
    </row>
    <row r="362" spans="1:12" ht="15" hidden="1">
      <c r="A362" s="43"/>
      <c r="B362" s="43"/>
      <c r="C362" s="43"/>
      <c r="D362" s="43"/>
      <c r="E362" s="39"/>
      <c r="F362" s="40"/>
      <c r="G362" s="40"/>
      <c r="H362" s="40"/>
      <c r="I362" s="40"/>
      <c r="J362" s="43"/>
      <c r="K362" s="43"/>
      <c r="L362" s="22"/>
    </row>
    <row r="363" spans="1:12" ht="15" hidden="1">
      <c r="A363" s="43"/>
      <c r="B363" s="43"/>
      <c r="C363" s="43"/>
      <c r="D363" s="43"/>
      <c r="E363" s="39"/>
      <c r="F363" s="40"/>
      <c r="G363" s="40"/>
      <c r="H363" s="40"/>
      <c r="I363" s="40"/>
      <c r="J363" s="43"/>
      <c r="K363" s="43"/>
      <c r="L363" s="22"/>
    </row>
    <row r="364" spans="1:12" ht="15" hidden="1">
      <c r="A364" s="43"/>
      <c r="B364" s="43"/>
      <c r="C364" s="43"/>
      <c r="D364" s="43"/>
      <c r="E364" s="39"/>
      <c r="F364" s="40"/>
      <c r="G364" s="40"/>
      <c r="H364" s="40"/>
      <c r="I364" s="40"/>
      <c r="J364" s="43"/>
      <c r="K364" s="43"/>
      <c r="L364" s="22"/>
    </row>
    <row r="365" spans="1:12" ht="15" hidden="1">
      <c r="A365" s="43"/>
      <c r="B365" s="43"/>
      <c r="C365" s="43"/>
      <c r="D365" s="43"/>
      <c r="E365" s="39"/>
      <c r="F365" s="40"/>
      <c r="G365" s="40"/>
      <c r="H365" s="40"/>
      <c r="I365" s="40"/>
      <c r="J365" s="43"/>
      <c r="K365" s="43"/>
      <c r="L365" s="22"/>
    </row>
    <row r="366" spans="1:12" ht="15" hidden="1">
      <c r="A366" s="43"/>
      <c r="B366" s="43"/>
      <c r="C366" s="43"/>
      <c r="D366" s="43"/>
      <c r="E366" s="39"/>
      <c r="F366" s="40"/>
      <c r="G366" s="40"/>
      <c r="H366" s="40"/>
      <c r="I366" s="40"/>
      <c r="J366" s="43"/>
      <c r="K366" s="43"/>
      <c r="L366" s="22"/>
    </row>
    <row r="367" spans="1:12" ht="15" hidden="1">
      <c r="A367" s="43"/>
      <c r="B367" s="43"/>
      <c r="C367" s="43"/>
      <c r="D367" s="43"/>
      <c r="E367" s="39"/>
      <c r="F367" s="40"/>
      <c r="G367" s="40"/>
      <c r="H367" s="40"/>
      <c r="I367" s="40"/>
      <c r="J367" s="43"/>
      <c r="K367" s="43"/>
      <c r="L367" s="22"/>
    </row>
    <row r="368" spans="1:12" s="74" customFormat="1" ht="27" hidden="1" customHeight="1">
      <c r="A368" s="403" t="s">
        <v>31</v>
      </c>
      <c r="B368" s="403"/>
      <c r="C368" s="403"/>
      <c r="D368" s="403"/>
      <c r="E368" s="233">
        <f>SUM(E20+E95+E120+E123+E127+E132+E134)</f>
        <v>22370.146400000001</v>
      </c>
      <c r="F368" s="71"/>
      <c r="G368" s="71">
        <f>SUM(G20+G95+G120+G127+G132+G134)</f>
        <v>239336.25</v>
      </c>
      <c r="H368" s="71"/>
      <c r="I368" s="71">
        <f>SUM(I20+I95+I120+I127+I132+I134)</f>
        <v>0</v>
      </c>
      <c r="J368" s="73"/>
      <c r="K368" s="73"/>
      <c r="L368" s="16"/>
    </row>
    <row r="369" spans="1:11" hidden="1"/>
    <row r="370" spans="1:11" s="75" customFormat="1" ht="29.25" hidden="1" customHeight="1">
      <c r="A370" s="75" t="s">
        <v>236</v>
      </c>
    </row>
    <row r="371" spans="1:11" s="75" customFormat="1" ht="15.75" hidden="1" customHeight="1">
      <c r="B371" s="76"/>
      <c r="C371" s="76"/>
      <c r="D371" s="76"/>
      <c r="E371" s="76"/>
      <c r="F371" s="76"/>
      <c r="G371" s="76"/>
      <c r="H371" s="76"/>
      <c r="I371" s="76"/>
      <c r="J371" s="76"/>
      <c r="K371" s="76"/>
    </row>
    <row r="372" spans="1:11" s="75" customFormat="1" ht="25.5" hidden="1" customHeight="1">
      <c r="A372" s="75" t="s">
        <v>32</v>
      </c>
      <c r="B372" s="77" t="s">
        <v>305</v>
      </c>
      <c r="C372" s="78"/>
      <c r="D372" s="78"/>
      <c r="E372" s="78"/>
      <c r="F372" s="78"/>
      <c r="G372" s="78"/>
      <c r="H372" s="78"/>
      <c r="I372" s="78"/>
      <c r="J372" s="78"/>
      <c r="K372" s="78"/>
    </row>
    <row r="373" spans="1:11" s="75" customFormat="1" ht="15" hidden="1">
      <c r="B373" s="404" t="s">
        <v>33</v>
      </c>
      <c r="C373" s="404"/>
      <c r="D373" s="404"/>
      <c r="E373" s="404"/>
      <c r="F373" s="404"/>
      <c r="G373" s="404"/>
      <c r="H373" s="404"/>
      <c r="I373" s="404"/>
      <c r="J373" s="404"/>
      <c r="K373" s="404"/>
    </row>
    <row r="374" spans="1:11" s="75" customFormat="1" ht="15" hidden="1">
      <c r="A374" s="75" t="s">
        <v>34</v>
      </c>
      <c r="D374" s="79" t="s">
        <v>275</v>
      </c>
    </row>
    <row r="375" spans="1:11" s="75" customFormat="1" ht="15" hidden="1">
      <c r="C375" s="76"/>
      <c r="D375" s="76"/>
      <c r="E375" s="76"/>
      <c r="F375" s="76"/>
      <c r="G375" s="76"/>
      <c r="H375" s="76"/>
      <c r="I375" s="76"/>
      <c r="J375" s="76"/>
      <c r="K375" s="76"/>
    </row>
    <row r="376" spans="1:11" s="75" customFormat="1" ht="15" hidden="1">
      <c r="A376" s="75" t="s">
        <v>35</v>
      </c>
      <c r="C376" s="78"/>
      <c r="D376" s="78"/>
      <c r="E376" s="78"/>
      <c r="F376" s="78"/>
      <c r="G376" s="78"/>
      <c r="H376" s="78"/>
      <c r="I376" s="78"/>
      <c r="J376" s="78"/>
      <c r="K376" s="78"/>
    </row>
    <row r="377" spans="1:11" s="75" customFormat="1" ht="15" hidden="1"/>
    <row r="378" spans="1:11" s="75" customFormat="1" ht="15" hidden="1">
      <c r="A378" s="75" t="s">
        <v>36</v>
      </c>
      <c r="D378" s="79"/>
    </row>
    <row r="379" spans="1:11" s="75" customFormat="1" ht="15" hidden="1">
      <c r="B379" s="80"/>
      <c r="C379" s="405" t="s">
        <v>37</v>
      </c>
      <c r="D379" s="406"/>
      <c r="E379" s="406"/>
      <c r="F379" s="406"/>
      <c r="G379" s="406"/>
      <c r="H379" s="406"/>
      <c r="I379" s="406"/>
      <c r="J379" s="406"/>
      <c r="K379" s="406"/>
    </row>
    <row r="380" spans="1:11" s="75" customFormat="1" ht="15" hidden="1">
      <c r="A380" s="75" t="s">
        <v>38</v>
      </c>
      <c r="B380" s="78"/>
      <c r="C380" s="78"/>
      <c r="D380" s="78"/>
      <c r="E380" s="78"/>
      <c r="F380" s="78"/>
      <c r="G380" s="78"/>
      <c r="H380" s="78"/>
      <c r="I380" s="78"/>
      <c r="J380" s="78"/>
      <c r="K380" s="78"/>
    </row>
    <row r="381" spans="1:11" s="75" customFormat="1" ht="15" hidden="1"/>
    <row r="382" spans="1:11" s="75" customFormat="1" ht="15" hidden="1">
      <c r="A382" s="75" t="s">
        <v>39</v>
      </c>
      <c r="B382" s="78"/>
      <c r="C382" s="78"/>
      <c r="D382" s="78"/>
      <c r="E382" s="78"/>
      <c r="F382" s="78"/>
      <c r="G382" s="78"/>
      <c r="H382" s="78"/>
      <c r="I382" s="78"/>
      <c r="J382" s="78"/>
      <c r="K382" s="78"/>
    </row>
    <row r="383" spans="1:11" s="75" customFormat="1" ht="15" hidden="1"/>
    <row r="384" spans="1:11" s="75" customFormat="1" ht="15" hidden="1"/>
    <row r="385" spans="1:10" s="75" customFormat="1" ht="15">
      <c r="A385" s="401"/>
      <c r="B385" s="401"/>
      <c r="C385" s="401"/>
      <c r="D385" s="401"/>
    </row>
    <row r="386" spans="1:10" ht="66.599999999999994" customHeight="1">
      <c r="A386" s="400"/>
      <c r="B386" s="400"/>
      <c r="C386" s="400"/>
      <c r="D386" s="400"/>
      <c r="E386" s="18"/>
      <c r="F386" s="18"/>
      <c r="G386" s="18"/>
      <c r="H386" s="18"/>
      <c r="I386" s="18"/>
      <c r="J386" s="18"/>
    </row>
    <row r="387" spans="1:10" ht="22.15" customHeight="1">
      <c r="A387" s="354" t="s">
        <v>40</v>
      </c>
      <c r="B387" s="398" t="s">
        <v>220</v>
      </c>
      <c r="C387" s="398"/>
      <c r="D387" s="398"/>
      <c r="E387" s="355"/>
      <c r="F387" s="356"/>
      <c r="G387" s="84"/>
      <c r="H387" s="399" t="s">
        <v>221</v>
      </c>
      <c r="I387" s="399"/>
      <c r="J387" s="357"/>
    </row>
    <row r="388" spans="1:10" s="102" customFormat="1" ht="12" customHeight="1">
      <c r="A388" s="359"/>
      <c r="B388" s="407" t="s">
        <v>42</v>
      </c>
      <c r="C388" s="407"/>
      <c r="D388" s="407"/>
      <c r="E388" s="87"/>
      <c r="F388" s="180" t="s">
        <v>10</v>
      </c>
      <c r="G388" s="87"/>
      <c r="H388" s="408" t="s">
        <v>43</v>
      </c>
      <c r="I388" s="408"/>
      <c r="J388" s="180"/>
    </row>
    <row r="389" spans="1:10" ht="22.15" customHeight="1">
      <c r="A389" s="354" t="s">
        <v>44</v>
      </c>
      <c r="B389" s="398" t="s">
        <v>222</v>
      </c>
      <c r="C389" s="398"/>
      <c r="D389" s="398"/>
      <c r="E389" s="355"/>
      <c r="F389" s="356"/>
      <c r="G389" s="84"/>
      <c r="H389" s="399" t="s">
        <v>223</v>
      </c>
      <c r="I389" s="399"/>
      <c r="J389" s="357"/>
    </row>
    <row r="390" spans="1:10" s="102" customFormat="1" ht="12" customHeight="1">
      <c r="A390" s="359"/>
      <c r="B390" s="407" t="s">
        <v>42</v>
      </c>
      <c r="C390" s="407"/>
      <c r="D390" s="407"/>
      <c r="E390" s="87"/>
      <c r="F390" s="180" t="s">
        <v>10</v>
      </c>
      <c r="G390" s="87"/>
      <c r="H390" s="408" t="s">
        <v>43</v>
      </c>
      <c r="I390" s="408"/>
      <c r="J390" s="180"/>
    </row>
    <row r="391" spans="1:10" ht="22.15" customHeight="1">
      <c r="A391" s="86"/>
      <c r="B391" s="398" t="s">
        <v>224</v>
      </c>
      <c r="C391" s="398"/>
      <c r="D391" s="398"/>
      <c r="E391" s="355"/>
      <c r="F391" s="356"/>
      <c r="G391" s="84"/>
      <c r="H391" s="399" t="s">
        <v>225</v>
      </c>
      <c r="I391" s="399"/>
      <c r="J391" s="357"/>
    </row>
    <row r="392" spans="1:10" s="102" customFormat="1" ht="12" customHeight="1">
      <c r="A392" s="359"/>
      <c r="B392" s="407" t="s">
        <v>42</v>
      </c>
      <c r="C392" s="407"/>
      <c r="D392" s="407"/>
      <c r="E392" s="87"/>
      <c r="F392" s="180" t="s">
        <v>10</v>
      </c>
      <c r="G392" s="87"/>
      <c r="H392" s="408" t="s">
        <v>43</v>
      </c>
      <c r="I392" s="408"/>
      <c r="J392" s="180"/>
    </row>
    <row r="393" spans="1:10" ht="22.15" customHeight="1">
      <c r="A393" s="86"/>
      <c r="B393" s="398" t="s">
        <v>226</v>
      </c>
      <c r="C393" s="398"/>
      <c r="D393" s="398"/>
      <c r="E393" s="355"/>
      <c r="F393" s="356"/>
      <c r="G393" s="84"/>
      <c r="H393" s="399" t="s">
        <v>227</v>
      </c>
      <c r="I393" s="399"/>
      <c r="J393" s="358"/>
    </row>
    <row r="394" spans="1:10" s="102" customFormat="1" ht="12" customHeight="1">
      <c r="A394" s="359"/>
      <c r="B394" s="407" t="s">
        <v>42</v>
      </c>
      <c r="C394" s="407"/>
      <c r="D394" s="407"/>
      <c r="E394" s="87"/>
      <c r="F394" s="180" t="s">
        <v>10</v>
      </c>
      <c r="G394" s="87"/>
      <c r="H394" s="408" t="s">
        <v>43</v>
      </c>
      <c r="I394" s="408"/>
      <c r="J394" s="180"/>
    </row>
    <row r="395" spans="1:10" ht="30.6" customHeight="1">
      <c r="A395" s="86"/>
      <c r="B395" s="398" t="s">
        <v>228</v>
      </c>
      <c r="C395" s="398"/>
      <c r="D395" s="398"/>
      <c r="E395" s="355"/>
      <c r="F395" s="356"/>
      <c r="G395" s="84"/>
      <c r="H395" s="399" t="s">
        <v>45</v>
      </c>
      <c r="I395" s="399"/>
      <c r="J395" s="358"/>
    </row>
    <row r="396" spans="1:10" s="102" customFormat="1" ht="12" customHeight="1">
      <c r="A396" s="359"/>
      <c r="B396" s="407" t="s">
        <v>42</v>
      </c>
      <c r="C396" s="407"/>
      <c r="D396" s="407"/>
      <c r="E396" s="87"/>
      <c r="F396" s="180" t="s">
        <v>10</v>
      </c>
      <c r="G396" s="87"/>
      <c r="H396" s="408" t="s">
        <v>43</v>
      </c>
      <c r="I396" s="408"/>
      <c r="J396" s="180"/>
    </row>
    <row r="397" spans="1:10" ht="22.15" customHeight="1">
      <c r="A397" s="86"/>
      <c r="B397" s="398" t="s">
        <v>229</v>
      </c>
      <c r="C397" s="398"/>
      <c r="D397" s="398"/>
      <c r="E397" s="355"/>
      <c r="F397" s="356"/>
      <c r="G397" s="84"/>
      <c r="H397" s="399" t="s">
        <v>230</v>
      </c>
      <c r="I397" s="399"/>
      <c r="J397" s="358"/>
    </row>
    <row r="398" spans="1:10" s="102" customFormat="1" ht="12" customHeight="1">
      <c r="A398" s="359"/>
      <c r="B398" s="404" t="s">
        <v>42</v>
      </c>
      <c r="C398" s="404"/>
      <c r="D398" s="404"/>
      <c r="E398" s="87"/>
      <c r="F398" s="180" t="s">
        <v>10</v>
      </c>
      <c r="G398" s="87"/>
      <c r="H398" s="409"/>
      <c r="I398" s="409"/>
      <c r="J398" s="180"/>
    </row>
    <row r="399" spans="1:10" s="75" customFormat="1" ht="15" hidden="1">
      <c r="A399" s="91" t="s">
        <v>46</v>
      </c>
    </row>
    <row r="400" spans="1:10" s="75" customFormat="1" ht="15" hidden="1">
      <c r="B400" s="79"/>
      <c r="C400" s="79"/>
      <c r="D400" s="79"/>
      <c r="E400" s="79"/>
      <c r="F400" s="79"/>
      <c r="G400" s="79"/>
      <c r="H400" s="79"/>
      <c r="I400" s="79"/>
    </row>
    <row r="401" spans="1:16" s="75" customFormat="1" ht="15.75" hidden="1">
      <c r="A401" s="92" t="s">
        <v>47</v>
      </c>
      <c r="B401" s="411"/>
      <c r="C401" s="411"/>
      <c r="D401" s="411"/>
      <c r="E401" s="79"/>
      <c r="F401" s="79"/>
      <c r="G401" s="79"/>
      <c r="H401" s="410"/>
      <c r="I401" s="410"/>
    </row>
    <row r="402" spans="1:16" s="75" customFormat="1" ht="15.75" hidden="1">
      <c r="A402" s="92"/>
      <c r="B402" s="411"/>
      <c r="C402" s="411"/>
      <c r="D402" s="411"/>
      <c r="E402" s="79"/>
      <c r="F402" s="79"/>
      <c r="G402" s="79"/>
      <c r="H402" s="410"/>
      <c r="I402" s="410"/>
    </row>
    <row r="403" spans="1:16" s="75" customFormat="1" ht="15.75" hidden="1">
      <c r="A403" s="92" t="s">
        <v>48</v>
      </c>
      <c r="B403" s="411"/>
      <c r="C403" s="411"/>
      <c r="D403" s="411"/>
      <c r="F403" s="78"/>
      <c r="H403" s="410"/>
      <c r="I403" s="410"/>
    </row>
    <row r="404" spans="1:16" s="75" customFormat="1" ht="15" hidden="1">
      <c r="B404" s="404" t="s">
        <v>42</v>
      </c>
      <c r="C404" s="404"/>
      <c r="D404" s="404"/>
      <c r="F404" s="180" t="s">
        <v>10</v>
      </c>
      <c r="H404" s="408" t="s">
        <v>43</v>
      </c>
      <c r="I404" s="408"/>
      <c r="J404" s="87"/>
    </row>
    <row r="405" spans="1:16" s="75" customFormat="1" ht="15" hidden="1"/>
    <row r="406" spans="1:16" s="94" customFormat="1" ht="24" hidden="1" customHeight="1">
      <c r="A406" s="94" t="s">
        <v>49</v>
      </c>
    </row>
    <row r="407" spans="1:16" s="75" customFormat="1" ht="28.15" hidden="1" customHeight="1">
      <c r="A407" s="420" t="s">
        <v>50</v>
      </c>
      <c r="B407" s="421"/>
      <c r="C407" s="420" t="s">
        <v>51</v>
      </c>
      <c r="D407" s="421"/>
      <c r="E407" s="420" t="s">
        <v>52</v>
      </c>
      <c r="F407" s="422"/>
      <c r="G407" s="421"/>
      <c r="H407" s="420" t="s">
        <v>53</v>
      </c>
      <c r="I407" s="421"/>
    </row>
    <row r="408" spans="1:16" s="75" customFormat="1" ht="15" hidden="1">
      <c r="A408" s="95"/>
      <c r="B408" s="96"/>
      <c r="C408" s="95"/>
      <c r="D408" s="97"/>
      <c r="E408" s="96"/>
      <c r="F408" s="96"/>
      <c r="G408" s="97"/>
      <c r="H408" s="96"/>
      <c r="I408" s="97"/>
    </row>
    <row r="409" spans="1:16" s="75" customFormat="1" ht="15" hidden="1">
      <c r="A409" s="95"/>
      <c r="B409" s="96"/>
      <c r="C409" s="95"/>
      <c r="D409" s="97"/>
      <c r="E409" s="96"/>
      <c r="F409" s="96"/>
      <c r="G409" s="97"/>
      <c r="H409" s="96"/>
      <c r="I409" s="97"/>
    </row>
    <row r="410" spans="1:16" s="75" customFormat="1" ht="15" hidden="1">
      <c r="A410" s="95"/>
      <c r="B410" s="96"/>
      <c r="C410" s="95"/>
      <c r="D410" s="97"/>
      <c r="E410" s="96"/>
      <c r="F410" s="96"/>
      <c r="G410" s="97"/>
      <c r="H410" s="96"/>
      <c r="I410" s="97"/>
    </row>
    <row r="411" spans="1:16" hidden="1">
      <c r="A411" s="98"/>
      <c r="B411" s="99"/>
      <c r="C411" s="98"/>
      <c r="D411" s="100"/>
      <c r="E411" s="99"/>
      <c r="F411" s="99"/>
      <c r="G411" s="100"/>
      <c r="H411" s="99"/>
      <c r="I411" s="100"/>
    </row>
    <row r="412" spans="1:16" ht="13.9" hidden="1" customHeight="1">
      <c r="L412" s="48"/>
      <c r="M412" s="48"/>
      <c r="N412" s="48"/>
      <c r="O412" s="48"/>
      <c r="P412" s="48"/>
    </row>
    <row r="413" spans="1:16" ht="37.15" hidden="1" customHeight="1">
      <c r="A413" s="412" t="s">
        <v>231</v>
      </c>
      <c r="B413" s="412"/>
      <c r="C413" s="412"/>
      <c r="D413" s="412"/>
      <c r="E413" s="412"/>
      <c r="F413" s="412"/>
      <c r="G413" s="412"/>
      <c r="H413" s="412"/>
      <c r="I413" s="412"/>
      <c r="J413" s="412"/>
      <c r="K413" s="412"/>
      <c r="L413" s="48"/>
      <c r="M413" s="48"/>
      <c r="N413" s="48"/>
      <c r="O413" s="48"/>
      <c r="P413" s="48"/>
    </row>
    <row r="414" spans="1:16" s="75" customFormat="1" ht="16.5" hidden="1">
      <c r="A414" s="75" t="s">
        <v>276</v>
      </c>
      <c r="L414" s="101"/>
      <c r="M414" s="101"/>
      <c r="N414" s="101"/>
      <c r="O414" s="101"/>
      <c r="P414" s="101"/>
    </row>
    <row r="415" spans="1:16" s="75" customFormat="1" ht="6.6" hidden="1" customHeight="1">
      <c r="L415" s="101"/>
      <c r="M415" s="101"/>
      <c r="N415" s="101"/>
      <c r="O415" s="101"/>
      <c r="P415" s="101"/>
    </row>
    <row r="416" spans="1:16" s="75" customFormat="1" ht="32.25" hidden="1" customHeight="1">
      <c r="A416" s="412" t="s">
        <v>232</v>
      </c>
      <c r="B416" s="412"/>
      <c r="C416" s="412"/>
      <c r="D416" s="412"/>
      <c r="E416" s="412"/>
      <c r="F416" s="412"/>
      <c r="G416" s="412"/>
      <c r="H416" s="412"/>
      <c r="I416" s="412"/>
      <c r="J416" s="412"/>
      <c r="K416" s="412"/>
      <c r="L416" s="101"/>
      <c r="M416" s="101"/>
      <c r="N416" s="101"/>
      <c r="O416" s="101"/>
      <c r="P416" s="101"/>
    </row>
    <row r="417" spans="1:16" s="103" customFormat="1" ht="18.75" hidden="1">
      <c r="A417" s="1"/>
      <c r="B417" s="1"/>
      <c r="C417" s="102"/>
      <c r="D417" s="102"/>
      <c r="E417" s="102"/>
      <c r="F417" s="413" t="s">
        <v>54</v>
      </c>
      <c r="G417" s="413"/>
      <c r="H417" s="413"/>
      <c r="I417" s="413"/>
      <c r="J417" s="413"/>
      <c r="K417" s="1"/>
    </row>
    <row r="418" spans="1:16" s="103" customFormat="1" hidden="1">
      <c r="A418" s="1"/>
      <c r="B418" s="104"/>
      <c r="C418" s="102"/>
      <c r="D418" s="102"/>
      <c r="E418" s="102"/>
      <c r="F418" s="105">
        <f>B421</f>
        <v>239336.25</v>
      </c>
      <c r="G418" s="106" t="str">
        <f>IF(TRUNC(F418/1000000,0)=0,"",IF(TRUNC(F418/1000000,0)=4,"Чотири",IF(TRUNC(F418/1000000,0)=0,"",IF(TRUNC(F418/1000000,0)=5,"П’ять",IF(TRUNC(F418/1000000,0)=0,"",IF(TRUNC(F418/1000000,0)=6,"Шість",G419))))))</f>
        <v/>
      </c>
      <c r="H418" s="107" t="str">
        <f>IF(TRUNC(F418/10000,0)-TRUNC(F418/100000,0)*10=0,"",IF(TRUNC(F418/10000,0)-TRUNC(F418/100000,0)*10=1,IF(TRUNC(F418/1000,0)-TRUNC(F418/10000,0)*10=0,"десять",""),H420))</f>
        <v>тридцать</v>
      </c>
      <c r="I418" s="107" t="str">
        <f>IF(TRUNC(F418/10,0)-TRUNC(F418/100,0)*10=2,"двадцять",IF(TRUNC(F418/10,0)-TRUNC(F418/100,0)*10=3,"тридцать",IF(TRUNC(F418/10,0)-TRUNC(F418/100,0)*10=4,"сорок",IF(TRUNC(F418/10,0)-TRUNC(F418/100,0)*10=5,"п’ятдесят",IF(TRUNC(F418/10,0)-TRUNC(F418/100,0)*10=6,"шістдесят",IF(TRUNC(F418/10,0)-TRUNC(F418/100,0)*10=7,"сімдесят",IF(TRUNC(F418/10,0)-TRUNC(F418/100,0)*10=8,"вісімдесят","дев’яносто")))))))</f>
        <v>тридцать</v>
      </c>
      <c r="J418" s="107" t="str">
        <f>IF(TRUNC(F418/1000000,0)+TRUNC(F418/100000,0)-TRUNC(F418/1000000,0)*10+TRUNC(F418/10000,0)-TRUNC(F418/100000,0)*10+TRUNC(F418/1000,0)-TRUNC(F418/10000,0)*10+TRUNC(F418/100,0)-TRUNC(F418/1000,0)*10+TRUNC(F418/10,0)-TRUNC(F418/100,0)*10+TRUNC(F418/1,0)-TRUNC(F418/10,0)*10=0,"Нуль гривень",IF(RIGHT(IF(TRUNC(F418/1,0)-TRUNC(F418/10,0)*10=1,IF(TRUNC(F418/10,0)-TRUNC(F418/100,0)*10=1,"одинадцять","одна"),K420),1)="а","гривня",IF(RIGHT(J419,1)="і","гривні",IF(RIGHT(J419,1)="и","гривні","гривень"))))</f>
        <v>гривень</v>
      </c>
      <c r="K418" s="86" t="str">
        <f>IF(TRUNC(F418/1,0)-TRUNC(F418/10,0)*10=5,IF(TRUNC(F418/10,0)-TRUNC(F418/100,0)*10=1,"п’ятнадцять","п’ять"),IF(TRUNC(F418/1,0)-TRUNC(F418/10,0)*10=6,IF(TRUNC(F418/10,0)-TRUNC(F418/100,0)*10=1,"шістнадцять","шість"),IF(TRUNC(F418/1,0)-TRUNC(F418/10,0)*10=7,IF(TRUNC(F418/10,0)-TRUNC(F418/100,0)*10=1,"сімнадцять","сім"),J421)))</f>
        <v>шість</v>
      </c>
    </row>
    <row r="419" spans="1:16" s="103" customFormat="1" hidden="1">
      <c r="A419" s="1"/>
      <c r="B419" s="104"/>
      <c r="C419" s="102"/>
      <c r="D419" s="102"/>
      <c r="E419" s="102"/>
      <c r="F419" s="108" t="str">
        <f>IF(TRUNC(F418/1000000,0)=0,"",IF(TRUNC(F418/1000000,0)=1,"Один",IF(TRUNC(F418/1000000,0)=0,"",IF(TRUNC(F418/1000000,0)=2,"Два",IF(TRUNC(F418/1000000,0)=0,"",IF(TRUNC(F418/1000000,0)=3,"Три",G418))))))</f>
        <v/>
      </c>
      <c r="G419" s="106" t="str">
        <f>IF(TRUNC(F418/1000000,0)=0,"",IF(TRUNC(F418/1000000,0)=7,"Сім",IF(TRUNC(F418/1000000,0)=0,"",IF(TRUNC(F418/1000000,0)=8,"Вісім",IF(TRUNC(F418/1000000,0)=0,"",IF(TRUNC(F418/1000000,0)=9,"Дев’ять",H421))))))</f>
        <v/>
      </c>
      <c r="H419" s="107" t="str">
        <f>IF(TRUNC(F418/100000,0)-TRUNC(F418/1000000,0)*10=0,"",IF(TRUNC(F418/100000,0)-TRUNC(F418/1000000,0)*10=1,"сто",G420))</f>
        <v>двісті</v>
      </c>
      <c r="I419" s="107" t="e">
        <f>IF(TRUNC(F418/1000,0)-TRUNC(F418/10000,0)*10=1,IF(TRUNC(F418/10000,0)-TRUNC(F418/100000,0)*10=1,"одинадцять","одна"),IF(TRUNC(F418/1000,0)-TRUNC(F418/10000,0)*10=2,IF(TRUNC(F418/10000,0)-TRUNC(F418/100000,0)*10=1,"дванадцять","дві"),#REF!))</f>
        <v>#REF!</v>
      </c>
      <c r="J419" s="107" t="str">
        <f>IF(TRUNC(F418/1,0)-TRUNC(F418/10,0)*10=1,IF(TRUNC(F418/10,0)-TRUNC(F418/100,0)*10=1,"одинадцять","одна"),K420)</f>
        <v>шість</v>
      </c>
      <c r="K419" s="86" t="str">
        <f>IF(TRUNC(F418/10,0)-TRUNC(F418/100,0)*10=0,"",IF(TRUNC(F418/10,0)-TRUNC(F418/100,0)*10=1,IF(TRUNC(F418/1,0)-TRUNC(F418/10,0)*10=0,"десять",""),I418))</f>
        <v>тридцать</v>
      </c>
    </row>
    <row r="420" spans="1:16" s="103" customFormat="1" hidden="1">
      <c r="A420" s="1"/>
      <c r="B420" s="104"/>
      <c r="C420" s="102"/>
      <c r="D420" s="102"/>
      <c r="E420" s="102"/>
      <c r="F420" s="108" t="str">
        <f>IF(TRUNC(F418/1000000,0)=0,"",IF(TRUNC(F418/1000000,0)=2,"Два",IF(TRUNC(F418/1000000,0)=0,"",IF(TRUNC(F418/1000000,0)=3,"Три",G418))))</f>
        <v/>
      </c>
      <c r="G420" s="109" t="str">
        <f>IF(TRUNC(F418/100000,0)-TRUNC(F418/1000000,0)*10=2,"двісті",IF(TRUNC(F418/100000,0)-TRUNC(F418/1000000,0)*10=3,"триста",IF(TRUNC(F418/100000,0)-TRUNC(F418/1000000,0)*10=4,"чотириста",IF(TRUNC(F418/100000,0)-TRUNC(F418/1000000,0)*10=5,"п’ятсот",IF(TRUNC(F418/100000,0)-TRUNC(F418/1000000,0)*10=6,"шістсот",IF(TRUNC(F418/100000,0)-TRUNC(F418/1000000,0)*10=7,"сімсот",IF(TRUNC(F418/100000,0)-TRUNC(F418/1000000,0)*10=8,"вісімсот","дев’ятсот")))))))</f>
        <v>двісті</v>
      </c>
      <c r="H420" s="107" t="str">
        <f>IF(TRUNC(F418/10000,0)-TRUNC(F418/100000,0)*10=2,"двадцять",IF(TRUNC(F418/10000,0)-TRUNC(F418/100000,0)*10=3,"тридцать",IF(TRUNC(F418/10000,0)-TRUNC(F418/100000,0)*10=4,"сорок",IF(TRUNC(F418/10000,0)-TRUNC(F418/100000,0)*10=5,"п’ятдесят",#REF!))))</f>
        <v>тридцать</v>
      </c>
      <c r="I420" s="107" t="str">
        <f>IF(TRUNC(F418/100,0)-TRUNC(F418/1000,0)*10=2,"двісті",IF(TRUNC(F418/100,0)-TRUNC(F418/1000,0)*10=3,"триста",IF(TRUNC(F418/100,0)-TRUNC(F418/1000,0)*10=4,"чотириста",IF(TRUNC(F418/100,0)-TRUNC(F418/1000,0)*10=5,"п’ятсот",IF(TRUNC(F418/100,0)-TRUNC(F418/1000,0)*10=6,"шістсот",IF(TRUNC(F418/100,0)-TRUNC(F418/1000,0)*10=7,"сімсот",IF(TRUNC(F418/100,0)-TRUNC(F418/1000,0)*10=8,"вісімсот","дев’ятсот")))))))</f>
        <v>триста</v>
      </c>
      <c r="J420" s="107" t="str">
        <f>IF(TRUNC(F418/1000,0)-TRUNC(F418/10000,0)*10=7,IF(TRUNC(F418/10000,0)-TRUNC(F418/100000,0)*10=1,"сімнадцять","сім"),IF(TRUNC(F418/1000,0)-TRUNC(F418/10000,0)*10=8,IF(TRUNC(F418/10000,0)-TRUNC(F418/100000,0)*10=1,"вісімнадцять","вісім"),IF(TRUNC(F418/1000,0)-TRUNC(F418/10000,0)*10=9,IF(TRUNC(F418/10000,0)-TRUNC(F418/100000,0)*10=1,"дев’ятнадцять","дев’ять"),"")))</f>
        <v>дев’ять</v>
      </c>
      <c r="K420" s="86" t="str">
        <f>IF(TRUNC(F418/1,0)-TRUNC(F418/10,0)*10=2,IF(TRUNC(F418/10,0)-TRUNC(F418/100,0)*10=1,"дванадцять","дві"),IF(TRUNC(F418/1,0)-TRUNC(F418/10,0)*10=3,IF(TRUNC(F418/10,0)-TRUNC(F418/100,0)*10=1,"тринадцять","три"),IF(TRUNC(F418/1,0)-TRUNC(F418/10,0)*10=4,IF(TRUNC(F418/10,0)-TRUNC(F418/100,0)*10=1,"чотирнадцять","чотири"),K418)))</f>
        <v>шість</v>
      </c>
    </row>
    <row r="421" spans="1:16" s="103" customFormat="1" ht="33.75" hidden="1" customHeight="1">
      <c r="A421" s="1"/>
      <c r="B421" s="110">
        <f>G368</f>
        <v>239336.25</v>
      </c>
      <c r="C421" s="111"/>
      <c r="D421" s="111"/>
      <c r="E421" s="111"/>
      <c r="F421" s="112" t="e">
        <f>CONCATENATE(UPPER(LEFT(TRIM(CONCATENATE(IF(TRUNC(F418/1000000,0)=0,"",IF(TRUNC(F418/1000000,0)=1,"Один",F420))," ",H421," ",H419," ",H418," ",I419," ",I421," ",#REF!," ",K419," ",J419," ",J418," ",IF(ROUND((F418-TRUNC(F418/1,0))*100,0)&lt;=9,0,""),ROUND((F418-TRUNC(F418/1,0))*100,0),"коп.")),1)),RIGHT(TRIM(G421),LEN(TRIM(CONCATENATE(IF(TRUNC(F418/1000000,0)=0,"",IF(TRUNC(F418/1000000,0)=1,"Один",F420))," ",H421," ",H419," ",H418," ",I419," ",I421," ",#REF!," ",K419," ",J419," ",J418," ",IF(ROUND((F418-TRUNC(F418/1,0))*100,0)&lt;=9,0,""),ROUND((F418-TRUNC(F418/1,0))*100,0),"коп.")))-1))</f>
        <v>#REF!</v>
      </c>
      <c r="G421" s="113" t="e">
        <f>CONCATENATE(IF(TRUNC(F418/1000000,0)=0,"",IF(TRUNC(F418/1000000,0)=1,"Один",F420))," ",H421," ",H419," ",H418," ",I419," ",I421," ",#REF!," ",K419," ",J419," ",J418," ",IF(ROUND((F418-TRUNC(F418/1,0))*100,0)&lt;=9,0,""),ROUND((F418-TRUNC(F418/1,0))*100,0),"коп.")</f>
        <v>#REF!</v>
      </c>
      <c r="H421" s="107" t="str">
        <f>IF(TRUNC(F418/1000000,0)=0,"",IF(RIGHT(IF(TRUNC(F418/1000000,0)=0,"",IF(TRUNC(F418/1000000,0)=1,"Один",F420)),1)="н","мільйон",IF(RIGHT(F419,1)="а","мільйони",IF(RIGHT(F419,1)="и","мільйони","мільйонів"))))</f>
        <v/>
      </c>
      <c r="I421" s="107" t="e">
        <f>IF(TRUNC(F418/100000,0)-TRUNC(F418/1000000,0)*10+TRUNC(F418/10000,0)-TRUNC(F418/100000,0)*10+TRUNC(F418/1000,0)-TRUNC(F418/10000,0)*10=0,"",IF(RIGHT(I419,1)="а","тисяча",IF(RIGHT(I419,1)="і","тисячі",IF(RIGHT(I419,1)="и","тисячі","тисяч"))))</f>
        <v>#REF!</v>
      </c>
      <c r="J421" s="107" t="str">
        <f>IF(TRUNC(F418/1,0)-TRUNC(F418/10,0)*10=8,IF(TRUNC(F418/10,0)-TRUNC(F418/100,0)*10=1,"вісімнадцять","вісім"),IF(TRUNC(F418/1,0)-TRUNC(F418/10,0)*10=9,IF(TRUNC(F418/10,0)-TRUNC(F418/100,0)*10=1,"дев’ятнадцять","дев’ять"),""))</f>
        <v/>
      </c>
      <c r="K421" s="86"/>
    </row>
    <row r="422" spans="1:16" s="103" customFormat="1" ht="13.5" hidden="1" customHeight="1">
      <c r="A422" s="1"/>
      <c r="B422" s="114"/>
      <c r="C422" s="111"/>
      <c r="D422" s="111"/>
      <c r="E422" s="111"/>
      <c r="F422" s="115"/>
      <c r="G422" s="116"/>
      <c r="H422" s="116"/>
      <c r="I422" s="116"/>
      <c r="J422" s="116"/>
      <c r="K422" s="116"/>
    </row>
    <row r="423" spans="1:16" s="103" customFormat="1" hidden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6" s="103" customFormat="1" hidden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6" s="103" customFormat="1" hidden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6" s="103" customFormat="1" hidden="1">
      <c r="A426" s="1"/>
      <c r="B426" s="1" t="s">
        <v>55</v>
      </c>
      <c r="C426" s="1"/>
      <c r="D426" s="1"/>
      <c r="E426" s="1"/>
      <c r="F426" s="1"/>
      <c r="G426" s="1"/>
      <c r="H426" s="1"/>
      <c r="I426" s="1"/>
      <c r="J426" s="1"/>
      <c r="K426" s="1"/>
    </row>
    <row r="427" spans="1:16" s="103" customFormat="1" hidden="1">
      <c r="A427" s="1"/>
      <c r="B427" s="1" t="s">
        <v>56</v>
      </c>
      <c r="C427" s="1"/>
      <c r="D427" s="1"/>
      <c r="E427" s="1"/>
      <c r="F427" s="1"/>
      <c r="G427" s="1"/>
      <c r="H427" s="1"/>
      <c r="I427" s="1"/>
      <c r="J427" s="1"/>
      <c r="K427" s="1"/>
    </row>
    <row r="428" spans="1:16" s="103" customFormat="1" hidden="1">
      <c r="A428" s="104"/>
      <c r="B428" s="104" t="s">
        <v>57</v>
      </c>
      <c r="C428" s="104"/>
      <c r="D428" s="104"/>
      <c r="E428" s="104"/>
      <c r="F428" s="104"/>
      <c r="G428" s="104"/>
      <c r="H428" s="104"/>
      <c r="I428" s="104"/>
      <c r="J428" s="104"/>
      <c r="K428" s="1"/>
    </row>
    <row r="429" spans="1:16" hidden="1">
      <c r="L429" s="48"/>
      <c r="M429" s="48"/>
      <c r="N429" s="48"/>
      <c r="O429" s="48"/>
      <c r="P429" s="48"/>
    </row>
    <row r="430" spans="1:16" hidden="1"/>
    <row r="431" spans="1:16" hidden="1">
      <c r="L431" s="48"/>
      <c r="M431" s="48"/>
      <c r="N431" s="48"/>
      <c r="O431" s="48"/>
      <c r="P431" s="48"/>
    </row>
    <row r="432" spans="1:16" s="103" customFormat="1" ht="18.75" hidden="1">
      <c r="A432" s="1"/>
      <c r="B432" s="1"/>
      <c r="C432" s="102"/>
      <c r="D432" s="102"/>
      <c r="E432" s="102"/>
      <c r="F432" s="413" t="s">
        <v>54</v>
      </c>
      <c r="G432" s="413"/>
      <c r="H432" s="413"/>
      <c r="I432" s="413"/>
      <c r="J432" s="413"/>
      <c r="K432" s="1"/>
    </row>
    <row r="433" spans="1:11" s="103" customFormat="1" hidden="1">
      <c r="A433" s="1"/>
      <c r="B433" s="104"/>
      <c r="C433" s="102"/>
      <c r="D433" s="102"/>
      <c r="E433" s="102"/>
      <c r="F433" s="105" t="e">
        <f>#REF!</f>
        <v>#REF!</v>
      </c>
      <c r="G433" s="106" t="e">
        <f>IF(TRUNC(F433/1000000,0)=0,"",IF(TRUNC(F433/1000000,0)=4,"Чотири",IF(TRUNC(F433/1000000,0)=0,"",IF(TRUNC(F433/1000000,0)=5,"П’ять",IF(TRUNC(F433/1000000,0)=0,"",IF(TRUNC(F433/1000000,0)=6,"Шість",G434))))))</f>
        <v>#REF!</v>
      </c>
      <c r="H433" s="107" t="e">
        <f>IF(TRUNC(F433/10000,0)-TRUNC(F433/100000,0)*10=0,"",IF(TRUNC(F433/10000,0)-TRUNC(F433/100000,0)*10=1,IF(TRUNC(F433/1000,0)-TRUNC(F433/10000,0)*10=0,"десять",""),H435))</f>
        <v>#REF!</v>
      </c>
      <c r="I433" s="107" t="e">
        <f>IF(TRUNC(F433/10,0)-TRUNC(F433/100,0)*10=2,"двадцять",IF(TRUNC(F433/10,0)-TRUNC(F433/100,0)*10=3,"тридцать",IF(TRUNC(F433/10,0)-TRUNC(F433/100,0)*10=4,"сорок",IF(TRUNC(F433/10,0)-TRUNC(F433/100,0)*10=5,"п’ятдесят",IF(TRUNC(F433/10,0)-TRUNC(F433/100,0)*10=6,"шістдесят",IF(TRUNC(F433/10,0)-TRUNC(F433/100,0)*10=7,"сімдесят",IF(TRUNC(F433/10,0)-TRUNC(F433/100,0)*10=8,"вісімдесят","дев’яносто")))))))</f>
        <v>#REF!</v>
      </c>
      <c r="J433" s="107" t="e">
        <f>IF(TRUNC(F433/1000000,0)+TRUNC(F433/100000,0)-TRUNC(F433/1000000,0)*10+TRUNC(F433/10000,0)-TRUNC(F433/100000,0)*10+TRUNC(F433/1000,0)-TRUNC(F433/10000,0)*10+TRUNC(F433/100,0)-TRUNC(F433/1000,0)*10+TRUNC(F433/10,0)-TRUNC(F433/100,0)*10+TRUNC(F433/1,0)-TRUNC(F433/10,0)*10=0,"Нуль гривень",IF(RIGHT(IF(TRUNC(F433/1,0)-TRUNC(F433/10,0)*10=1,IF(TRUNC(F433/10,0)-TRUNC(F433/100,0)*10=1,"одинадцять","одна"),K435),1)="а","гривня",IF(RIGHT(J434,1)="і","гривні",IF(RIGHT(J434,1)="и","гривні","гривень"))))</f>
        <v>#REF!</v>
      </c>
      <c r="K433" s="86" t="e">
        <f>IF(TRUNC(F433/1,0)-TRUNC(F433/10,0)*10=5,IF(TRUNC(F433/10,0)-TRUNC(F433/100,0)*10=1,"п’ятнадцять","п’ять"),IF(TRUNC(F433/1,0)-TRUNC(F433/10,0)*10=6,IF(TRUNC(F433/10,0)-TRUNC(F433/100,0)*10=1,"шістнадцять","шість"),IF(TRUNC(F433/1,0)-TRUNC(F433/10,0)*10=7,IF(TRUNC(F433/10,0)-TRUNC(F433/100,0)*10=1,"сімнадцять","сім"),J436)))</f>
        <v>#REF!</v>
      </c>
    </row>
    <row r="434" spans="1:11" s="103" customFormat="1" hidden="1">
      <c r="A434" s="1"/>
      <c r="B434" s="104"/>
      <c r="C434" s="102"/>
      <c r="D434" s="102"/>
      <c r="E434" s="102"/>
      <c r="F434" s="108" t="e">
        <f>IF(TRUNC(F433/1000000,0)=0,"",IF(TRUNC(F433/1000000,0)=1,"Один",IF(TRUNC(F433/1000000,0)=0,"",IF(TRUNC(F433/1000000,0)=2,"Два",IF(TRUNC(F433/1000000,0)=0,"",IF(TRUNC(F433/1000000,0)=3,"Три",G433))))))</f>
        <v>#REF!</v>
      </c>
      <c r="G434" s="106" t="e">
        <f>IF(TRUNC(F433/1000000,0)=0,"",IF(TRUNC(F433/1000000,0)=7,"Сім",IF(TRUNC(F433/1000000,0)=0,"",IF(TRUNC(F433/1000000,0)=8,"Вісім",IF(TRUNC(F433/1000000,0)=0,"",IF(TRUNC(F433/1000000,0)=9,"Дев’ять",H436))))))</f>
        <v>#REF!</v>
      </c>
      <c r="H434" s="107" t="e">
        <f>IF(TRUNC(F433/100000,0)-TRUNC(F433/1000000,0)*10=0,"",IF(TRUNC(F433/100000,0)-TRUNC(F433/1000000,0)*10=1,"сто",G435))</f>
        <v>#REF!</v>
      </c>
      <c r="I434" s="107" t="e">
        <f>IF(TRUNC(F433/1000,0)-TRUNC(F433/10000,0)*10=1,IF(TRUNC(F433/10000,0)-TRUNC(F433/100000,0)*10=1,"одинадцять","одна"),IF(TRUNC(F433/1000,0)-TRUNC(F433/10000,0)*10=2,IF(TRUNC(F433/10000,0)-TRUNC(F433/100000,0)*10=1,"дванадцять","дві"),#REF!))</f>
        <v>#REF!</v>
      </c>
      <c r="J434" s="107" t="e">
        <f>IF(TRUNC(F433/1,0)-TRUNC(F433/10,0)*10=1,IF(TRUNC(F433/10,0)-TRUNC(F433/100,0)*10=1,"одинадцять","одна"),K435)</f>
        <v>#REF!</v>
      </c>
      <c r="K434" s="86" t="e">
        <f>IF(TRUNC(F433/10,0)-TRUNC(F433/100,0)*10=0,"",IF(TRUNC(F433/10,0)-TRUNC(F433/100,0)*10=1,IF(TRUNC(F433/1,0)-TRUNC(F433/10,0)*10=0,"десять",""),I433))</f>
        <v>#REF!</v>
      </c>
    </row>
    <row r="435" spans="1:11" s="103" customFormat="1" hidden="1">
      <c r="A435" s="1"/>
      <c r="B435" s="104"/>
      <c r="C435" s="102"/>
      <c r="D435" s="102"/>
      <c r="E435" s="102"/>
      <c r="F435" s="108" t="e">
        <f>IF(TRUNC(F433/1000000,0)=0,"",IF(TRUNC(F433/1000000,0)=2,"Два",IF(TRUNC(F433/1000000,0)=0,"",IF(TRUNC(F433/1000000,0)=3,"Три",G433))))</f>
        <v>#REF!</v>
      </c>
      <c r="G435" s="109" t="e">
        <f>IF(TRUNC(F433/100000,0)-TRUNC(F433/1000000,0)*10=2,"двісті",IF(TRUNC(F433/100000,0)-TRUNC(F433/1000000,0)*10=3,"триста",IF(TRUNC(F433/100000,0)-TRUNC(F433/1000000,0)*10=4,"чотириста",IF(TRUNC(F433/100000,0)-TRUNC(F433/1000000,0)*10=5,"п’ятсот",IF(TRUNC(F433/100000,0)-TRUNC(F433/1000000,0)*10=6,"шістсот",IF(TRUNC(F433/100000,0)-TRUNC(F433/1000000,0)*10=7,"сімсот",IF(TRUNC(F433/100000,0)-TRUNC(F433/1000000,0)*10=8,"вісімсот","дев’ятсот")))))))</f>
        <v>#REF!</v>
      </c>
      <c r="H435" s="107" t="e">
        <f>IF(TRUNC(F433/10000,0)-TRUNC(F433/100000,0)*10=2,"двадцять",IF(TRUNC(F433/10000,0)-TRUNC(F433/100000,0)*10=3,"тридцать",IF(TRUNC(F433/10000,0)-TRUNC(F433/100000,0)*10=4,"сорок",IF(TRUNC(F433/10000,0)-TRUNC(F433/100000,0)*10=5,"п’ятдесят",#REF!))))</f>
        <v>#REF!</v>
      </c>
      <c r="I435" s="107" t="e">
        <f>IF(TRUNC(F433/100,0)-TRUNC(F433/1000,0)*10=2,"двісті",IF(TRUNC(F433/100,0)-TRUNC(F433/1000,0)*10=3,"триста",IF(TRUNC(F433/100,0)-TRUNC(F433/1000,0)*10=4,"чотириста",IF(TRUNC(F433/100,0)-TRUNC(F433/1000,0)*10=5,"п’ятсот",IF(TRUNC(F433/100,0)-TRUNC(F433/1000,0)*10=6,"шістсот",IF(TRUNC(F433/100,0)-TRUNC(F433/1000,0)*10=7,"сімсот",IF(TRUNC(F433/100,0)-TRUNC(F433/1000,0)*10=8,"вісімсот","дев’ятсот")))))))</f>
        <v>#REF!</v>
      </c>
      <c r="J435" s="107" t="e">
        <f>IF(TRUNC(F433/1000,0)-TRUNC(F433/10000,0)*10=7,IF(TRUNC(F433/10000,0)-TRUNC(F433/100000,0)*10=1,"сімнадцять","сім"),IF(TRUNC(F433/1000,0)-TRUNC(F433/10000,0)*10=8,IF(TRUNC(F433/10000,0)-TRUNC(F433/100000,0)*10=1,"вісімнадцять","вісім"),IF(TRUNC(F433/1000,0)-TRUNC(F433/10000,0)*10=9,IF(TRUNC(F433/10000,0)-TRUNC(F433/100000,0)*10=1,"дев’ятнадцять","дев’ять"),"")))</f>
        <v>#REF!</v>
      </c>
      <c r="K435" s="86" t="e">
        <f>IF(TRUNC(F433/1,0)-TRUNC(F433/10,0)*10=2,IF(TRUNC(F433/10,0)-TRUNC(F433/100,0)*10=1,"дванадцять","дві"),IF(TRUNC(F433/1,0)-TRUNC(F433/10,0)*10=3,IF(TRUNC(F433/10,0)-TRUNC(F433/100,0)*10=1,"тринадцять","три"),IF(TRUNC(F433/1,0)-TRUNC(F433/10,0)*10=4,IF(TRUNC(F433/10,0)-TRUNC(F433/100,0)*10=1,"чотирнадцять","чотири"),K433)))</f>
        <v>#REF!</v>
      </c>
    </row>
    <row r="436" spans="1:11" s="103" customFormat="1" ht="33.75" hidden="1" customHeight="1">
      <c r="A436" s="1"/>
      <c r="B436" s="117" t="e">
        <f>F436</f>
        <v>#REF!</v>
      </c>
      <c r="C436" s="111"/>
      <c r="D436" s="111"/>
      <c r="E436" s="111"/>
      <c r="F436" s="112" t="e">
        <f>CONCATENATE(UPPER(LEFT(TRIM(CONCATENATE(IF(TRUNC(F433/1000000,0)=0,"",IF(TRUNC(F433/1000000,0)=1,"Один",F435))," ",H436," ",H434," ",H433," ",I434," ",I436," ",#REF!," ",K434," ",J434," ",J433," ",IF(ROUND((F433-TRUNC(F433/1,0))*100,0)&lt;=9,0,""),ROUND((F433-TRUNC(F433/1,0))*100,0),"коп.")),1)),RIGHT(TRIM(G436),LEN(TRIM(CONCATENATE(IF(TRUNC(F433/1000000,0)=0,"",IF(TRUNC(F433/1000000,0)=1,"Один",F435))," ",H436," ",H434," ",H433," ",I434," ",I436," ",#REF!," ",K434," ",J434," ",J433," ",IF(ROUND((F433-TRUNC(F433/1,0))*100,0)&lt;=9,0,""),ROUND((F433-TRUNC(F433/1,0))*100,0),"коп.")))-1))</f>
        <v>#REF!</v>
      </c>
      <c r="G436" s="113" t="e">
        <f>CONCATENATE(IF(TRUNC(F433/1000000,0)=0,"",IF(TRUNC(F433/1000000,0)=1,"Один",F435))," ",H436," ",H434," ",H433," ",I434," ",I436," ",#REF!," ",K434," ",J434," ",J433," ",IF(ROUND((F433-TRUNC(F433/1,0))*100,0)&lt;=9,0,""),ROUND((F433-TRUNC(F433/1,0))*100,0),"коп.")</f>
        <v>#REF!</v>
      </c>
      <c r="H436" s="107" t="e">
        <f>IF(TRUNC(F433/1000000,0)=0,"",IF(RIGHT(IF(TRUNC(F433/1000000,0)=0,"",IF(TRUNC(F433/1000000,0)=1,"Один",F435)),1)="н","мільйон",IF(RIGHT(F434,1)="а","мільйони",IF(RIGHT(F434,1)="и","мільйони","мільйонів"))))</f>
        <v>#REF!</v>
      </c>
      <c r="I436" s="107" t="e">
        <f>IF(TRUNC(F433/100000,0)-TRUNC(F433/1000000,0)*10+TRUNC(F433/10000,0)-TRUNC(F433/100000,0)*10+TRUNC(F433/1000,0)-TRUNC(F433/10000,0)*10=0,"",IF(RIGHT(I434,1)="а","тисяча",IF(RIGHT(I434,1)="і","тисячі",IF(RIGHT(I434,1)="и","тисячі","тисяч"))))</f>
        <v>#REF!</v>
      </c>
      <c r="J436" s="107" t="e">
        <f>IF(TRUNC(F433/1,0)-TRUNC(F433/10,0)*10=8,IF(TRUNC(F433/10,0)-TRUNC(F433/100,0)*10=1,"вісімнадцять","вісім"),IF(TRUNC(F433/1,0)-TRUNC(F433/10,0)*10=9,IF(TRUNC(F433/10,0)-TRUNC(F433/100,0)*10=1,"дев’ятнадцять","дев’ять"),""))</f>
        <v>#REF!</v>
      </c>
      <c r="K436" s="86"/>
    </row>
    <row r="437" spans="1:11" s="103" customFormat="1" ht="13.5" hidden="1" customHeight="1">
      <c r="A437" s="1"/>
      <c r="B437" s="114"/>
      <c r="C437" s="111"/>
      <c r="D437" s="111"/>
      <c r="E437" s="111"/>
      <c r="F437" s="115"/>
      <c r="G437" s="116"/>
      <c r="H437" s="116"/>
      <c r="I437" s="116"/>
      <c r="J437" s="116"/>
      <c r="K437" s="116"/>
    </row>
    <row r="438" spans="1:11" s="103" customFormat="1" hidden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s="103" customFormat="1" hidden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s="103" customFormat="1" hidden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s="103" customFormat="1" hidden="1">
      <c r="A441" s="1"/>
      <c r="B441" s="1" t="s">
        <v>55</v>
      </c>
      <c r="C441" s="1"/>
      <c r="D441" s="1"/>
      <c r="E441" s="1"/>
      <c r="F441" s="1"/>
      <c r="G441" s="1"/>
      <c r="H441" s="1"/>
      <c r="I441" s="1"/>
      <c r="J441" s="1"/>
      <c r="K441" s="1"/>
    </row>
    <row r="442" spans="1:11" s="103" customFormat="1" hidden="1">
      <c r="A442" s="1"/>
      <c r="B442" s="1" t="s">
        <v>56</v>
      </c>
      <c r="C442" s="1"/>
      <c r="D442" s="1"/>
      <c r="E442" s="1"/>
      <c r="F442" s="1"/>
      <c r="G442" s="1"/>
      <c r="H442" s="1"/>
      <c r="I442" s="1"/>
      <c r="J442" s="1"/>
      <c r="K442" s="1"/>
    </row>
    <row r="443" spans="1:11" s="103" customFormat="1" hidden="1">
      <c r="A443" s="104"/>
      <c r="B443" s="104" t="s">
        <v>57</v>
      </c>
      <c r="C443" s="104"/>
      <c r="D443" s="104"/>
      <c r="E443" s="104"/>
      <c r="F443" s="104"/>
      <c r="G443" s="104"/>
      <c r="H443" s="104"/>
      <c r="I443" s="104"/>
      <c r="J443" s="104"/>
      <c r="K443" s="1"/>
    </row>
    <row r="444" spans="1:11" hidden="1"/>
    <row r="445" spans="1:11" hidden="1"/>
    <row r="446" spans="1:11" hidden="1"/>
    <row r="447" spans="1:11" ht="15.75" hidden="1">
      <c r="D447" s="118"/>
    </row>
    <row r="448" spans="1:11" ht="31.5" hidden="1">
      <c r="D448" s="118" t="s">
        <v>58</v>
      </c>
    </row>
    <row r="449" spans="4:4" ht="31.5">
      <c r="D449" s="118" t="s">
        <v>59</v>
      </c>
    </row>
  </sheetData>
  <mergeCells count="89">
    <mergeCell ref="A413:K413"/>
    <mergeCell ref="A416:K416"/>
    <mergeCell ref="F417:J417"/>
    <mergeCell ref="F432:J432"/>
    <mergeCell ref="A5:K5"/>
    <mergeCell ref="A6:K6"/>
    <mergeCell ref="H13:I14"/>
    <mergeCell ref="A12:K12"/>
    <mergeCell ref="A135:D135"/>
    <mergeCell ref="B404:D404"/>
    <mergeCell ref="H404:I404"/>
    <mergeCell ref="A407:B407"/>
    <mergeCell ref="C407:D407"/>
    <mergeCell ref="E407:G407"/>
    <mergeCell ref="H407:I407"/>
    <mergeCell ref="B401:D401"/>
    <mergeCell ref="H401:I401"/>
    <mergeCell ref="B402:D402"/>
    <mergeCell ref="H402:I402"/>
    <mergeCell ref="B403:D403"/>
    <mergeCell ref="H403:I403"/>
    <mergeCell ref="B396:D396"/>
    <mergeCell ref="H396:I396"/>
    <mergeCell ref="B397:D397"/>
    <mergeCell ref="H397:I397"/>
    <mergeCell ref="B398:D398"/>
    <mergeCell ref="H398:I398"/>
    <mergeCell ref="B393:D393"/>
    <mergeCell ref="H393:I393"/>
    <mergeCell ref="B394:D394"/>
    <mergeCell ref="H394:I394"/>
    <mergeCell ref="B395:D395"/>
    <mergeCell ref="H395:I395"/>
    <mergeCell ref="B390:D390"/>
    <mergeCell ref="H390:I390"/>
    <mergeCell ref="B391:D391"/>
    <mergeCell ref="H391:I391"/>
    <mergeCell ref="B392:D392"/>
    <mergeCell ref="H392:I392"/>
    <mergeCell ref="C379:K379"/>
    <mergeCell ref="B387:D387"/>
    <mergeCell ref="H387:I387"/>
    <mergeCell ref="B388:D388"/>
    <mergeCell ref="H388:I388"/>
    <mergeCell ref="B389:D389"/>
    <mergeCell ref="H389:I389"/>
    <mergeCell ref="A386:D386"/>
    <mergeCell ref="A385:D385"/>
    <mergeCell ref="A134:D134"/>
    <mergeCell ref="A368:D368"/>
    <mergeCell ref="B373:K373"/>
    <mergeCell ref="A139:D139"/>
    <mergeCell ref="A195:D195"/>
    <mergeCell ref="A162:D162"/>
    <mergeCell ref="A200:D200"/>
    <mergeCell ref="A151:D151"/>
    <mergeCell ref="A155:D155"/>
    <mergeCell ref="A159:D159"/>
    <mergeCell ref="A166:D166"/>
    <mergeCell ref="A170:D170"/>
    <mergeCell ref="F13:F14"/>
    <mergeCell ref="J13:J14"/>
    <mergeCell ref="K13:K14"/>
    <mergeCell ref="C15:D15"/>
    <mergeCell ref="C11:D11"/>
    <mergeCell ref="H11:I11"/>
    <mergeCell ref="J11:K11"/>
    <mergeCell ref="G13:G14"/>
    <mergeCell ref="I2:K2"/>
    <mergeCell ref="A4:K4"/>
    <mergeCell ref="A3:K3"/>
    <mergeCell ref="A143:D143"/>
    <mergeCell ref="A147:D147"/>
    <mergeCell ref="C7:G7"/>
    <mergeCell ref="I7:K7"/>
    <mergeCell ref="B8:C8"/>
    <mergeCell ref="I8:K8"/>
    <mergeCell ref="C10:D10"/>
    <mergeCell ref="H10:I10"/>
    <mergeCell ref="J10:K10"/>
    <mergeCell ref="A13:A14"/>
    <mergeCell ref="B13:B14"/>
    <mergeCell ref="C13:D14"/>
    <mergeCell ref="E13:E14"/>
    <mergeCell ref="A174:D174"/>
    <mergeCell ref="A178:D178"/>
    <mergeCell ref="A183:D183"/>
    <mergeCell ref="A187:D187"/>
    <mergeCell ref="A191:D191"/>
  </mergeCells>
  <pageMargins left="1.1811023622047245" right="0.59055118110236227" top="0.19685039370078741" bottom="0.19685039370078741" header="0" footer="0"/>
  <pageSetup paperSize="9" scale="80" orientation="portrait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251"/>
  <sheetViews>
    <sheetView view="pageBreakPreview" topLeftCell="A72" zoomScale="110" zoomScaleSheetLayoutView="110" workbookViewId="0">
      <selection activeCell="P80" sqref="P80"/>
    </sheetView>
  </sheetViews>
  <sheetFormatPr defaultColWidth="9.140625" defaultRowHeight="12.75"/>
  <cols>
    <col min="1" max="1" width="17.28515625" style="1" customWidth="1"/>
    <col min="2" max="2" width="17" style="1" customWidth="1"/>
    <col min="3" max="3" width="0.5703125" style="1" hidden="1" customWidth="1"/>
    <col min="4" max="4" width="26.28515625" style="1" customWidth="1"/>
    <col min="5" max="5" width="5.85546875" style="240" customWidth="1"/>
    <col min="6" max="6" width="7.7109375" style="1" customWidth="1"/>
    <col min="7" max="7" width="11.28515625" style="1" customWidth="1"/>
    <col min="8" max="8" width="13.7109375" style="1" customWidth="1"/>
    <col min="9" max="9" width="10.42578125" style="1" hidden="1" customWidth="1"/>
    <col min="10" max="10" width="0.42578125" style="1" hidden="1" customWidth="1"/>
    <col min="11" max="11" width="10.28515625" style="1" customWidth="1"/>
    <col min="12" max="12" width="9.140625" style="1" customWidth="1"/>
    <col min="13" max="14" width="9.140625" style="1"/>
    <col min="15" max="15" width="9.140625" style="1" customWidth="1"/>
    <col min="16" max="16384" width="9.140625" style="1"/>
  </cols>
  <sheetData>
    <row r="1" spans="1:12" ht="12" customHeight="1">
      <c r="H1" s="442" t="s">
        <v>0</v>
      </c>
      <c r="I1" s="442"/>
      <c r="J1" s="442"/>
      <c r="K1" s="442"/>
      <c r="L1" s="442"/>
    </row>
    <row r="2" spans="1:12" ht="12" customHeight="1">
      <c r="H2" s="442" t="s">
        <v>1</v>
      </c>
      <c r="I2" s="442"/>
      <c r="J2" s="442"/>
      <c r="K2" s="442"/>
      <c r="L2" s="442"/>
    </row>
    <row r="3" spans="1:12" ht="12" customHeight="1">
      <c r="H3" s="442" t="s">
        <v>2</v>
      </c>
      <c r="I3" s="442"/>
      <c r="J3" s="442"/>
      <c r="K3" s="442"/>
      <c r="L3" s="442"/>
    </row>
    <row r="4" spans="1:12" ht="15" customHeight="1">
      <c r="A4" s="4" t="s">
        <v>3</v>
      </c>
      <c r="B4" s="5"/>
      <c r="C4" s="5"/>
      <c r="K4" s="6"/>
    </row>
    <row r="5" spans="1:12" ht="13.15" customHeight="1">
      <c r="A5" s="404" t="s">
        <v>4</v>
      </c>
      <c r="B5" s="404"/>
      <c r="C5" s="404"/>
      <c r="K5" s="6"/>
    </row>
    <row r="6" spans="1:12" ht="7.15" hidden="1" customHeight="1">
      <c r="K6" s="6"/>
    </row>
    <row r="7" spans="1:12" ht="18" customHeight="1">
      <c r="A7" s="7" t="s">
        <v>5</v>
      </c>
      <c r="B7" s="8"/>
      <c r="D7" s="9">
        <v>26518697</v>
      </c>
      <c r="E7" s="241"/>
      <c r="F7" s="8"/>
      <c r="G7" s="8"/>
      <c r="H7" s="8"/>
      <c r="I7" s="8"/>
      <c r="J7" s="424" t="s">
        <v>6</v>
      </c>
      <c r="K7" s="424"/>
      <c r="L7" s="424"/>
    </row>
    <row r="8" spans="1:12" ht="14.45" customHeight="1">
      <c r="A8" s="10"/>
      <c r="B8" s="10"/>
      <c r="C8" s="10"/>
      <c r="D8" s="10"/>
      <c r="F8" s="10"/>
      <c r="G8" s="10"/>
      <c r="H8" s="443" t="s">
        <v>7</v>
      </c>
      <c r="I8" s="443"/>
      <c r="J8" s="443"/>
      <c r="K8" s="443"/>
      <c r="L8" s="443"/>
    </row>
    <row r="9" spans="1:12" ht="15.75">
      <c r="A9" s="13"/>
      <c r="B9" s="13"/>
      <c r="C9" s="13"/>
      <c r="D9" s="13"/>
      <c r="E9" s="242"/>
      <c r="F9" s="13"/>
      <c r="G9" s="13"/>
      <c r="H9" s="404" t="s">
        <v>8</v>
      </c>
      <c r="I9" s="404"/>
      <c r="J9" s="404"/>
      <c r="K9" s="404"/>
      <c r="L9" s="404"/>
    </row>
    <row r="10" spans="1:12" ht="14.45" customHeight="1">
      <c r="H10" s="445" t="s">
        <v>9</v>
      </c>
      <c r="I10" s="445"/>
      <c r="J10" s="445"/>
      <c r="K10" s="445"/>
      <c r="L10" s="445"/>
    </row>
    <row r="11" spans="1:12" ht="15.6" customHeight="1">
      <c r="A11" s="16"/>
      <c r="B11" s="16"/>
      <c r="C11" s="16"/>
      <c r="D11" s="16"/>
      <c r="E11" s="145"/>
      <c r="F11" s="16"/>
      <c r="G11" s="16"/>
      <c r="H11" s="381" t="s">
        <v>10</v>
      </c>
      <c r="I11" s="381"/>
      <c r="J11" s="381"/>
      <c r="K11" s="381"/>
      <c r="L11" s="381"/>
    </row>
    <row r="12" spans="1:12" ht="15.6" customHeight="1">
      <c r="A12" s="16"/>
      <c r="B12" s="16"/>
      <c r="C12" s="16"/>
      <c r="D12" s="16"/>
      <c r="E12" s="145"/>
      <c r="F12" s="16"/>
      <c r="G12" s="16"/>
      <c r="H12" s="425" t="s">
        <v>276</v>
      </c>
      <c r="I12" s="425"/>
      <c r="J12" s="425"/>
      <c r="K12" s="425"/>
      <c r="L12" s="425"/>
    </row>
    <row r="13" spans="1:12" s="18" customFormat="1" ht="54.6" customHeight="1">
      <c r="A13" s="446" t="s">
        <v>311</v>
      </c>
      <c r="B13" s="446"/>
      <c r="C13" s="446"/>
      <c r="D13" s="446"/>
      <c r="E13" s="446"/>
      <c r="F13" s="446"/>
      <c r="G13" s="446"/>
      <c r="H13" s="446"/>
      <c r="I13" s="446"/>
      <c r="J13" s="446"/>
      <c r="K13" s="446"/>
      <c r="L13" s="446"/>
    </row>
    <row r="14" spans="1:12" s="18" customFormat="1" ht="28.9" customHeight="1">
      <c r="A14" s="146"/>
      <c r="B14" s="146"/>
      <c r="C14" s="146"/>
      <c r="D14" s="454" t="s">
        <v>279</v>
      </c>
      <c r="E14" s="454"/>
      <c r="F14" s="454"/>
      <c r="G14" s="454"/>
      <c r="H14" s="444" t="s">
        <v>275</v>
      </c>
      <c r="I14" s="444"/>
      <c r="J14" s="444"/>
      <c r="K14" s="444"/>
      <c r="L14" s="444"/>
    </row>
    <row r="15" spans="1:12" s="18" customFormat="1" ht="15.75">
      <c r="A15" s="19"/>
      <c r="B15" s="386"/>
      <c r="C15" s="386"/>
      <c r="D15" s="19"/>
      <c r="E15" s="215"/>
      <c r="F15" s="216"/>
      <c r="G15" s="216"/>
      <c r="H15" s="387" t="s">
        <v>12</v>
      </c>
      <c r="I15" s="387"/>
      <c r="J15" s="387"/>
      <c r="K15" s="387"/>
      <c r="L15" s="387"/>
    </row>
    <row r="16" spans="1:12" ht="3.6" customHeight="1"/>
    <row r="17" spans="1:17" ht="18.600000000000001" customHeight="1">
      <c r="A17" s="20"/>
      <c r="B17" s="20"/>
      <c r="C17" s="388"/>
      <c r="D17" s="388"/>
      <c r="E17" s="206"/>
      <c r="F17" s="20"/>
      <c r="G17" s="389" t="s">
        <v>13</v>
      </c>
      <c r="H17" s="390"/>
      <c r="I17" s="389"/>
      <c r="J17" s="390"/>
      <c r="K17" s="389" t="s">
        <v>14</v>
      </c>
      <c r="L17" s="390"/>
      <c r="M17" s="20"/>
    </row>
    <row r="18" spans="1:17" ht="18" customHeight="1">
      <c r="A18" s="20"/>
      <c r="B18" s="20"/>
      <c r="C18" s="388"/>
      <c r="D18" s="388"/>
      <c r="E18" s="206"/>
      <c r="F18" s="20"/>
      <c r="G18" s="395">
        <v>10</v>
      </c>
      <c r="H18" s="426"/>
      <c r="I18" s="395"/>
      <c r="J18" s="426"/>
      <c r="K18" s="395"/>
      <c r="L18" s="426"/>
      <c r="M18" s="20"/>
    </row>
    <row r="19" spans="1:17" ht="22.9" customHeight="1">
      <c r="A19" s="432" t="s">
        <v>215</v>
      </c>
      <c r="B19" s="432" t="s">
        <v>216</v>
      </c>
      <c r="C19" s="391" t="s">
        <v>71</v>
      </c>
      <c r="D19" s="391"/>
      <c r="E19" s="450" t="s">
        <v>72</v>
      </c>
      <c r="F19" s="452" t="s">
        <v>16</v>
      </c>
      <c r="G19" s="391" t="s">
        <v>73</v>
      </c>
      <c r="H19" s="391" t="s">
        <v>18</v>
      </c>
      <c r="I19" s="428"/>
      <c r="J19" s="390"/>
      <c r="K19" s="391" t="s">
        <v>20</v>
      </c>
      <c r="L19" s="391" t="s">
        <v>219</v>
      </c>
      <c r="M19" s="22"/>
    </row>
    <row r="20" spans="1:17" s="26" customFormat="1" ht="45.6" customHeight="1">
      <c r="A20" s="433"/>
      <c r="B20" s="433"/>
      <c r="C20" s="392"/>
      <c r="D20" s="392"/>
      <c r="E20" s="451"/>
      <c r="F20" s="453"/>
      <c r="G20" s="392"/>
      <c r="H20" s="392"/>
      <c r="I20" s="23"/>
      <c r="J20" s="24"/>
      <c r="K20" s="392"/>
      <c r="L20" s="392"/>
      <c r="M20" s="25"/>
    </row>
    <row r="21" spans="1:17" s="31" customFormat="1" ht="11.25">
      <c r="A21" s="27">
        <v>1</v>
      </c>
      <c r="B21" s="27">
        <v>2</v>
      </c>
      <c r="C21" s="393">
        <v>3</v>
      </c>
      <c r="D21" s="394"/>
      <c r="E21" s="205"/>
      <c r="F21" s="27">
        <v>4</v>
      </c>
      <c r="G21" s="27">
        <v>5</v>
      </c>
      <c r="H21" s="27">
        <v>6</v>
      </c>
      <c r="I21" s="28">
        <v>7</v>
      </c>
      <c r="J21" s="28">
        <v>8</v>
      </c>
      <c r="K21" s="28">
        <v>9</v>
      </c>
      <c r="L21" s="28">
        <v>10</v>
      </c>
      <c r="M21" s="30"/>
    </row>
    <row r="22" spans="1:17" s="45" customFormat="1" ht="22.5">
      <c r="A22" s="293" t="s">
        <v>23</v>
      </c>
      <c r="B22" s="294" t="s">
        <v>24</v>
      </c>
      <c r="C22" s="62"/>
      <c r="D22" s="147" t="s">
        <v>164</v>
      </c>
      <c r="E22" s="148" t="s">
        <v>165</v>
      </c>
      <c r="F22" s="39">
        <v>2</v>
      </c>
      <c r="G22" s="40">
        <v>6300</v>
      </c>
      <c r="H22" s="41">
        <v>12600</v>
      </c>
      <c r="I22" s="41"/>
      <c r="J22" s="41"/>
      <c r="K22" s="42"/>
      <c r="L22" s="43"/>
      <c r="M22" s="44"/>
    </row>
    <row r="23" spans="1:17" s="45" customFormat="1" ht="22.5">
      <c r="A23" s="293" t="s">
        <v>23</v>
      </c>
      <c r="B23" s="294" t="s">
        <v>24</v>
      </c>
      <c r="C23" s="62"/>
      <c r="D23" s="147" t="s">
        <v>163</v>
      </c>
      <c r="E23" s="148" t="s">
        <v>165</v>
      </c>
      <c r="F23" s="238">
        <v>1.149</v>
      </c>
      <c r="G23" s="40">
        <v>6400</v>
      </c>
      <c r="H23" s="41">
        <v>7353.6</v>
      </c>
      <c r="I23" s="41"/>
      <c r="J23" s="41"/>
      <c r="K23" s="42"/>
      <c r="L23" s="43"/>
      <c r="M23" s="44"/>
    </row>
    <row r="24" spans="1:17" s="45" customFormat="1" ht="15">
      <c r="A24" s="427" t="s">
        <v>74</v>
      </c>
      <c r="B24" s="427"/>
      <c r="C24" s="427"/>
      <c r="D24" s="427"/>
      <c r="E24" s="152"/>
      <c r="F24" s="239">
        <f>SUM(F22:F23)</f>
        <v>3.149</v>
      </c>
      <c r="G24" s="52"/>
      <c r="H24" s="52">
        <f>SUM(H22:H23)</f>
        <v>19953.599999999999</v>
      </c>
      <c r="I24" s="154"/>
      <c r="J24" s="154"/>
      <c r="K24" s="155"/>
      <c r="L24" s="65"/>
      <c r="M24" s="44"/>
    </row>
    <row r="25" spans="1:17" ht="19.899999999999999" customHeight="1">
      <c r="A25" s="293" t="s">
        <v>23</v>
      </c>
      <c r="B25" s="294" t="s">
        <v>24</v>
      </c>
      <c r="C25" s="37"/>
      <c r="D25" s="58" t="s">
        <v>167</v>
      </c>
      <c r="E25" s="148" t="s">
        <v>171</v>
      </c>
      <c r="F25" s="39">
        <v>3</v>
      </c>
      <c r="G25" s="40">
        <v>7.5</v>
      </c>
      <c r="H25" s="41">
        <v>22.5</v>
      </c>
      <c r="I25" s="41"/>
      <c r="J25" s="41"/>
      <c r="K25" s="42"/>
      <c r="L25" s="43"/>
      <c r="M25" s="47"/>
      <c r="N25" s="48"/>
      <c r="O25" s="48"/>
      <c r="P25" s="48"/>
      <c r="Q25" s="48"/>
    </row>
    <row r="26" spans="1:17" ht="19.899999999999999" customHeight="1">
      <c r="A26" s="293" t="s">
        <v>23</v>
      </c>
      <c r="B26" s="294" t="s">
        <v>24</v>
      </c>
      <c r="C26" s="37"/>
      <c r="D26" s="58" t="s">
        <v>168</v>
      </c>
      <c r="E26" s="148" t="s">
        <v>265</v>
      </c>
      <c r="F26" s="39">
        <v>288</v>
      </c>
      <c r="G26" s="40">
        <v>10</v>
      </c>
      <c r="H26" s="41">
        <v>2880</v>
      </c>
      <c r="I26" s="49"/>
      <c r="J26" s="41"/>
      <c r="K26" s="50"/>
      <c r="L26" s="43"/>
      <c r="M26" s="47"/>
      <c r="N26" s="48"/>
      <c r="O26" s="48"/>
      <c r="P26" s="48"/>
      <c r="Q26" s="48"/>
    </row>
    <row r="27" spans="1:17" ht="19.899999999999999" customHeight="1">
      <c r="A27" s="293" t="s">
        <v>23</v>
      </c>
      <c r="B27" s="294" t="s">
        <v>24</v>
      </c>
      <c r="C27" s="37"/>
      <c r="D27" s="58" t="s">
        <v>169</v>
      </c>
      <c r="E27" s="148" t="s">
        <v>266</v>
      </c>
      <c r="F27" s="39">
        <v>1</v>
      </c>
      <c r="G27" s="40">
        <v>300</v>
      </c>
      <c r="H27" s="40">
        <v>300</v>
      </c>
      <c r="I27" s="40"/>
      <c r="J27" s="40"/>
      <c r="K27" s="46"/>
      <c r="L27" s="43"/>
      <c r="M27" s="47"/>
      <c r="N27" s="48"/>
      <c r="O27" s="48"/>
      <c r="P27" s="48"/>
      <c r="Q27" s="48"/>
    </row>
    <row r="28" spans="1:17" ht="15">
      <c r="A28" s="427" t="s">
        <v>166</v>
      </c>
      <c r="B28" s="427"/>
      <c r="C28" s="427"/>
      <c r="D28" s="427"/>
      <c r="E28" s="152"/>
      <c r="F28" s="153">
        <f>SUM(F25:F27)</f>
        <v>292</v>
      </c>
      <c r="G28" s="52"/>
      <c r="H28" s="52">
        <f>SUM(H25:H27)</f>
        <v>3202.5</v>
      </c>
      <c r="I28" s="154"/>
      <c r="J28" s="154"/>
      <c r="K28" s="155"/>
      <c r="L28" s="65"/>
      <c r="M28" s="22"/>
    </row>
    <row r="29" spans="1:17" ht="19.899999999999999" customHeight="1">
      <c r="A29" s="293" t="s">
        <v>23</v>
      </c>
      <c r="B29" s="294" t="s">
        <v>24</v>
      </c>
      <c r="C29" s="37"/>
      <c r="D29" s="58" t="s">
        <v>170</v>
      </c>
      <c r="E29" s="148" t="s">
        <v>171</v>
      </c>
      <c r="F29" s="39">
        <v>1</v>
      </c>
      <c r="G29" s="40">
        <v>59.4</v>
      </c>
      <c r="H29" s="40">
        <v>59.4</v>
      </c>
      <c r="I29" s="40"/>
      <c r="J29" s="40"/>
      <c r="K29" s="43"/>
      <c r="L29" s="43"/>
      <c r="M29" s="22"/>
    </row>
    <row r="30" spans="1:17" ht="19.899999999999999" customHeight="1">
      <c r="A30" s="293" t="s">
        <v>23</v>
      </c>
      <c r="B30" s="294" t="s">
        <v>24</v>
      </c>
      <c r="C30" s="37"/>
      <c r="D30" s="58" t="s">
        <v>67</v>
      </c>
      <c r="E30" s="148" t="s">
        <v>171</v>
      </c>
      <c r="F30" s="39">
        <v>1</v>
      </c>
      <c r="G30" s="40">
        <v>202</v>
      </c>
      <c r="H30" s="40">
        <v>202</v>
      </c>
      <c r="I30" s="40"/>
      <c r="J30" s="40"/>
      <c r="K30" s="43"/>
      <c r="L30" s="43"/>
      <c r="M30" s="22"/>
    </row>
    <row r="31" spans="1:17" ht="19.899999999999999" customHeight="1">
      <c r="A31" s="293" t="s">
        <v>23</v>
      </c>
      <c r="B31" s="294" t="s">
        <v>24</v>
      </c>
      <c r="C31" s="37"/>
      <c r="D31" s="58" t="s">
        <v>172</v>
      </c>
      <c r="E31" s="148" t="s">
        <v>171</v>
      </c>
      <c r="F31" s="39">
        <v>2</v>
      </c>
      <c r="G31" s="40">
        <v>42.5</v>
      </c>
      <c r="H31" s="40">
        <v>85</v>
      </c>
      <c r="I31" s="40"/>
      <c r="J31" s="40"/>
      <c r="K31" s="43"/>
      <c r="L31" s="43"/>
      <c r="M31" s="22"/>
    </row>
    <row r="32" spans="1:17" ht="19.899999999999999" customHeight="1">
      <c r="A32" s="293" t="s">
        <v>23</v>
      </c>
      <c r="B32" s="294" t="s">
        <v>24</v>
      </c>
      <c r="C32" s="37"/>
      <c r="D32" s="58" t="s">
        <v>172</v>
      </c>
      <c r="E32" s="148" t="s">
        <v>171</v>
      </c>
      <c r="F32" s="39">
        <v>1</v>
      </c>
      <c r="G32" s="40">
        <v>79.75</v>
      </c>
      <c r="H32" s="40">
        <v>79.75</v>
      </c>
      <c r="I32" s="40"/>
      <c r="J32" s="40"/>
      <c r="K32" s="43"/>
      <c r="L32" s="43"/>
      <c r="M32" s="22"/>
    </row>
    <row r="33" spans="1:17" ht="19.899999999999999" customHeight="1">
      <c r="A33" s="293" t="s">
        <v>23</v>
      </c>
      <c r="B33" s="294" t="s">
        <v>24</v>
      </c>
      <c r="C33" s="37"/>
      <c r="D33" s="58" t="s">
        <v>173</v>
      </c>
      <c r="E33" s="148" t="s">
        <v>171</v>
      </c>
      <c r="F33" s="39">
        <v>1</v>
      </c>
      <c r="G33" s="40">
        <v>12</v>
      </c>
      <c r="H33" s="40">
        <v>12</v>
      </c>
      <c r="I33" s="40"/>
      <c r="J33" s="40"/>
      <c r="K33" s="43"/>
      <c r="L33" s="43"/>
      <c r="M33" s="22"/>
    </row>
    <row r="34" spans="1:17" ht="19.899999999999999" customHeight="1">
      <c r="A34" s="293" t="s">
        <v>23</v>
      </c>
      <c r="B34" s="294" t="s">
        <v>24</v>
      </c>
      <c r="C34" s="37"/>
      <c r="D34" s="58" t="s">
        <v>82</v>
      </c>
      <c r="E34" s="148" t="s">
        <v>171</v>
      </c>
      <c r="F34" s="39">
        <v>1</v>
      </c>
      <c r="G34" s="40">
        <v>180</v>
      </c>
      <c r="H34" s="40">
        <v>180</v>
      </c>
      <c r="I34" s="40"/>
      <c r="J34" s="40"/>
      <c r="K34" s="43"/>
      <c r="L34" s="43"/>
      <c r="M34" s="22"/>
    </row>
    <row r="35" spans="1:17" ht="19.899999999999999" customHeight="1">
      <c r="A35" s="293" t="s">
        <v>23</v>
      </c>
      <c r="B35" s="294" t="s">
        <v>24</v>
      </c>
      <c r="C35" s="37"/>
      <c r="D35" s="58" t="s">
        <v>174</v>
      </c>
      <c r="E35" s="148" t="s">
        <v>171</v>
      </c>
      <c r="F35" s="39">
        <v>1</v>
      </c>
      <c r="G35" s="40">
        <v>5</v>
      </c>
      <c r="H35" s="40">
        <v>5</v>
      </c>
      <c r="I35" s="40"/>
      <c r="J35" s="40"/>
      <c r="K35" s="43"/>
      <c r="L35" s="43"/>
      <c r="M35" s="22"/>
    </row>
    <row r="36" spans="1:17" ht="19.899999999999999" customHeight="1">
      <c r="A36" s="293" t="s">
        <v>23</v>
      </c>
      <c r="B36" s="294" t="s">
        <v>24</v>
      </c>
      <c r="C36" s="37"/>
      <c r="D36" s="58" t="s">
        <v>175</v>
      </c>
      <c r="E36" s="148" t="s">
        <v>171</v>
      </c>
      <c r="F36" s="39">
        <v>1</v>
      </c>
      <c r="G36" s="40">
        <v>3</v>
      </c>
      <c r="H36" s="49">
        <v>3</v>
      </c>
      <c r="I36" s="49"/>
      <c r="J36" s="49"/>
      <c r="K36" s="50"/>
      <c r="L36" s="43"/>
      <c r="M36" s="47"/>
      <c r="N36" s="48"/>
      <c r="O36" s="48"/>
      <c r="P36" s="48"/>
      <c r="Q36" s="48"/>
    </row>
    <row r="37" spans="1:17" ht="19.899999999999999" customHeight="1">
      <c r="A37" s="293" t="s">
        <v>23</v>
      </c>
      <c r="B37" s="294" t="s">
        <v>24</v>
      </c>
      <c r="C37" s="37"/>
      <c r="D37" s="58" t="s">
        <v>176</v>
      </c>
      <c r="E37" s="148" t="s">
        <v>171</v>
      </c>
      <c r="F37" s="39">
        <v>2</v>
      </c>
      <c r="G37" s="40">
        <v>12</v>
      </c>
      <c r="H37" s="41">
        <v>24</v>
      </c>
      <c r="I37" s="41"/>
      <c r="J37" s="41"/>
      <c r="K37" s="42"/>
      <c r="L37" s="43"/>
      <c r="M37" s="47"/>
      <c r="N37" s="48"/>
      <c r="O37" s="48"/>
      <c r="P37" s="48"/>
      <c r="Q37" s="48"/>
    </row>
    <row r="38" spans="1:17" ht="19.899999999999999" customHeight="1">
      <c r="A38" s="293" t="s">
        <v>23</v>
      </c>
      <c r="B38" s="294" t="s">
        <v>24</v>
      </c>
      <c r="C38" s="37"/>
      <c r="D38" s="58" t="s">
        <v>177</v>
      </c>
      <c r="E38" s="148" t="s">
        <v>171</v>
      </c>
      <c r="F38" s="39">
        <v>1</v>
      </c>
      <c r="G38" s="40">
        <v>33</v>
      </c>
      <c r="H38" s="40">
        <v>33</v>
      </c>
      <c r="I38" s="40"/>
      <c r="J38" s="40"/>
      <c r="K38" s="43"/>
      <c r="L38" s="43"/>
      <c r="M38" s="22"/>
    </row>
    <row r="39" spans="1:17" ht="19.899999999999999" customHeight="1">
      <c r="A39" s="293" t="s">
        <v>23</v>
      </c>
      <c r="B39" s="294" t="s">
        <v>24</v>
      </c>
      <c r="C39" s="37"/>
      <c r="D39" s="58" t="s">
        <v>178</v>
      </c>
      <c r="E39" s="148" t="s">
        <v>171</v>
      </c>
      <c r="F39" s="39">
        <v>1</v>
      </c>
      <c r="G39" s="40">
        <v>550</v>
      </c>
      <c r="H39" s="40">
        <v>550</v>
      </c>
      <c r="I39" s="40"/>
      <c r="J39" s="40"/>
      <c r="K39" s="43"/>
      <c r="L39" s="43"/>
      <c r="M39" s="22"/>
    </row>
    <row r="40" spans="1:17" ht="19.899999999999999" customHeight="1">
      <c r="A40" s="293" t="s">
        <v>23</v>
      </c>
      <c r="B40" s="294" t="s">
        <v>24</v>
      </c>
      <c r="C40" s="37"/>
      <c r="D40" s="58" t="s">
        <v>319</v>
      </c>
      <c r="E40" s="148" t="s">
        <v>171</v>
      </c>
      <c r="F40" s="39">
        <v>1</v>
      </c>
      <c r="G40" s="40">
        <v>77</v>
      </c>
      <c r="H40" s="40">
        <v>77</v>
      </c>
      <c r="I40" s="40"/>
      <c r="J40" s="40"/>
      <c r="K40" s="43"/>
      <c r="L40" s="43"/>
      <c r="M40" s="22"/>
    </row>
    <row r="41" spans="1:17" ht="19.899999999999999" customHeight="1">
      <c r="A41" s="293" t="s">
        <v>23</v>
      </c>
      <c r="B41" s="294" t="s">
        <v>24</v>
      </c>
      <c r="C41" s="37"/>
      <c r="D41" s="58" t="s">
        <v>317</v>
      </c>
      <c r="E41" s="148" t="s">
        <v>171</v>
      </c>
      <c r="F41" s="39">
        <v>1</v>
      </c>
      <c r="G41" s="40">
        <v>618</v>
      </c>
      <c r="H41" s="40">
        <v>618</v>
      </c>
      <c r="I41" s="40"/>
      <c r="J41" s="40"/>
      <c r="K41" s="43"/>
      <c r="L41" s="43"/>
      <c r="M41" s="22"/>
    </row>
    <row r="42" spans="1:17" ht="19.899999999999999" customHeight="1">
      <c r="A42" s="293" t="s">
        <v>23</v>
      </c>
      <c r="B42" s="294" t="s">
        <v>24</v>
      </c>
      <c r="C42" s="37"/>
      <c r="D42" s="58" t="s">
        <v>318</v>
      </c>
      <c r="E42" s="148" t="s">
        <v>171</v>
      </c>
      <c r="F42" s="39">
        <v>1</v>
      </c>
      <c r="G42" s="40">
        <v>849</v>
      </c>
      <c r="H42" s="40">
        <v>849</v>
      </c>
      <c r="I42" s="40"/>
      <c r="J42" s="40"/>
      <c r="K42" s="43"/>
      <c r="L42" s="43"/>
      <c r="M42" s="22"/>
    </row>
    <row r="43" spans="1:17" ht="19.899999999999999" customHeight="1">
      <c r="A43" s="293" t="s">
        <v>23</v>
      </c>
      <c r="B43" s="294" t="s">
        <v>24</v>
      </c>
      <c r="C43" s="37"/>
      <c r="D43" s="58" t="s">
        <v>182</v>
      </c>
      <c r="E43" s="148" t="s">
        <v>171</v>
      </c>
      <c r="F43" s="39">
        <v>3</v>
      </c>
      <c r="G43" s="40">
        <v>950</v>
      </c>
      <c r="H43" s="40">
        <v>2850</v>
      </c>
      <c r="I43" s="40"/>
      <c r="J43" s="40"/>
      <c r="K43" s="43"/>
      <c r="L43" s="43"/>
      <c r="M43" s="22"/>
    </row>
    <row r="44" spans="1:17" ht="19.899999999999999" customHeight="1">
      <c r="A44" s="293" t="s">
        <v>23</v>
      </c>
      <c r="B44" s="294" t="s">
        <v>24</v>
      </c>
      <c r="C44" s="57"/>
      <c r="D44" s="58" t="s">
        <v>81</v>
      </c>
      <c r="E44" s="148" t="s">
        <v>171</v>
      </c>
      <c r="F44" s="39">
        <v>1</v>
      </c>
      <c r="G44" s="40">
        <v>53.9</v>
      </c>
      <c r="H44" s="40">
        <v>53.9</v>
      </c>
      <c r="I44" s="40"/>
      <c r="J44" s="40"/>
      <c r="K44" s="43"/>
      <c r="L44" s="43"/>
      <c r="M44" s="22"/>
    </row>
    <row r="45" spans="1:17" ht="19.899999999999999" customHeight="1">
      <c r="A45" s="293" t="s">
        <v>23</v>
      </c>
      <c r="B45" s="294" t="s">
        <v>24</v>
      </c>
      <c r="C45" s="37"/>
      <c r="D45" s="58" t="s">
        <v>183</v>
      </c>
      <c r="E45" s="148" t="s">
        <v>171</v>
      </c>
      <c r="F45" s="39">
        <v>1</v>
      </c>
      <c r="G45" s="40">
        <v>161.9</v>
      </c>
      <c r="H45" s="40">
        <v>161.9</v>
      </c>
      <c r="I45" s="40"/>
      <c r="J45" s="40"/>
      <c r="K45" s="43"/>
      <c r="L45" s="43"/>
      <c r="M45" s="22"/>
    </row>
    <row r="46" spans="1:17" ht="19.899999999999999" customHeight="1">
      <c r="A46" s="293" t="s">
        <v>23</v>
      </c>
      <c r="B46" s="294" t="s">
        <v>24</v>
      </c>
      <c r="C46" s="37"/>
      <c r="D46" s="58" t="s">
        <v>80</v>
      </c>
      <c r="E46" s="148" t="s">
        <v>171</v>
      </c>
      <c r="F46" s="39">
        <v>1</v>
      </c>
      <c r="G46" s="40">
        <v>70.400000000000006</v>
      </c>
      <c r="H46" s="40">
        <v>70.400000000000006</v>
      </c>
      <c r="I46" s="40"/>
      <c r="J46" s="40"/>
      <c r="K46" s="43"/>
      <c r="L46" s="43"/>
      <c r="M46" s="22"/>
    </row>
    <row r="47" spans="1:17" ht="19.899999999999999" customHeight="1">
      <c r="A47" s="293" t="s">
        <v>23</v>
      </c>
      <c r="B47" s="294" t="s">
        <v>24</v>
      </c>
      <c r="C47" s="37"/>
      <c r="D47" s="63" t="s">
        <v>184</v>
      </c>
      <c r="E47" s="148" t="s">
        <v>171</v>
      </c>
      <c r="F47" s="39">
        <v>1</v>
      </c>
      <c r="G47" s="40">
        <v>36</v>
      </c>
      <c r="H47" s="40">
        <v>36</v>
      </c>
      <c r="I47" s="40"/>
      <c r="J47" s="40"/>
      <c r="K47" s="43"/>
      <c r="L47" s="43"/>
      <c r="M47" s="22"/>
    </row>
    <row r="48" spans="1:17" ht="19.899999999999999" customHeight="1">
      <c r="A48" s="293" t="s">
        <v>23</v>
      </c>
      <c r="B48" s="294" t="s">
        <v>24</v>
      </c>
      <c r="C48" s="37"/>
      <c r="D48" s="262" t="s">
        <v>185</v>
      </c>
      <c r="E48" s="148" t="s">
        <v>171</v>
      </c>
      <c r="F48" s="39">
        <v>1</v>
      </c>
      <c r="G48" s="40">
        <v>360</v>
      </c>
      <c r="H48" s="40">
        <v>360</v>
      </c>
      <c r="I48" s="40"/>
      <c r="J48" s="40"/>
      <c r="K48" s="43"/>
      <c r="L48" s="43"/>
      <c r="M48" s="22"/>
    </row>
    <row r="49" spans="1:13" ht="19.899999999999999" customHeight="1">
      <c r="A49" s="293" t="s">
        <v>23</v>
      </c>
      <c r="B49" s="294" t="s">
        <v>24</v>
      </c>
      <c r="C49" s="37"/>
      <c r="D49" s="63" t="s">
        <v>186</v>
      </c>
      <c r="E49" s="148" t="s">
        <v>171</v>
      </c>
      <c r="F49" s="39">
        <v>1</v>
      </c>
      <c r="G49" s="40">
        <v>120</v>
      </c>
      <c r="H49" s="40">
        <v>120</v>
      </c>
      <c r="I49" s="40"/>
      <c r="J49" s="40"/>
      <c r="K49" s="43"/>
      <c r="L49" s="43"/>
      <c r="M49" s="22"/>
    </row>
    <row r="50" spans="1:13" ht="19.899999999999999" customHeight="1">
      <c r="A50" s="293" t="s">
        <v>23</v>
      </c>
      <c r="B50" s="294" t="s">
        <v>24</v>
      </c>
      <c r="C50" s="37"/>
      <c r="D50" s="198" t="s">
        <v>187</v>
      </c>
      <c r="E50" s="148" t="s">
        <v>171</v>
      </c>
      <c r="F50" s="39">
        <v>1</v>
      </c>
      <c r="G50" s="40">
        <v>1810</v>
      </c>
      <c r="H50" s="40">
        <v>1810</v>
      </c>
      <c r="I50" s="40"/>
      <c r="J50" s="40"/>
      <c r="K50" s="43"/>
      <c r="L50" s="43"/>
      <c r="M50" s="22"/>
    </row>
    <row r="51" spans="1:13" ht="19.899999999999999" customHeight="1">
      <c r="A51" s="293" t="s">
        <v>23</v>
      </c>
      <c r="B51" s="294" t="s">
        <v>24</v>
      </c>
      <c r="C51" s="135"/>
      <c r="D51" s="63" t="s">
        <v>188</v>
      </c>
      <c r="E51" s="148" t="s">
        <v>171</v>
      </c>
      <c r="F51" s="39">
        <v>1</v>
      </c>
      <c r="G51" s="40">
        <v>555</v>
      </c>
      <c r="H51" s="40">
        <v>555</v>
      </c>
      <c r="I51" s="40"/>
      <c r="J51" s="40"/>
      <c r="K51" s="43"/>
      <c r="L51" s="43"/>
      <c r="M51" s="22"/>
    </row>
    <row r="52" spans="1:13" ht="19.899999999999999" customHeight="1">
      <c r="A52" s="293" t="s">
        <v>23</v>
      </c>
      <c r="B52" s="294" t="s">
        <v>24</v>
      </c>
      <c r="C52" s="135"/>
      <c r="D52" s="157" t="s">
        <v>320</v>
      </c>
      <c r="E52" s="148" t="s">
        <v>171</v>
      </c>
      <c r="F52" s="39">
        <v>1</v>
      </c>
      <c r="G52" s="40">
        <v>16.5</v>
      </c>
      <c r="H52" s="40">
        <v>16.5</v>
      </c>
      <c r="I52" s="40"/>
      <c r="J52" s="40"/>
      <c r="K52" s="43"/>
      <c r="L52" s="43"/>
      <c r="M52" s="22"/>
    </row>
    <row r="53" spans="1:13" ht="19.899999999999999" customHeight="1">
      <c r="A53" s="293" t="s">
        <v>23</v>
      </c>
      <c r="B53" s="294" t="s">
        <v>24</v>
      </c>
      <c r="C53" s="43"/>
      <c r="D53" s="157" t="s">
        <v>190</v>
      </c>
      <c r="E53" s="148" t="s">
        <v>171</v>
      </c>
      <c r="F53" s="39">
        <v>2</v>
      </c>
      <c r="G53" s="40">
        <v>63.5</v>
      </c>
      <c r="H53" s="40">
        <v>127</v>
      </c>
      <c r="I53" s="40"/>
      <c r="J53" s="40"/>
      <c r="K53" s="43"/>
      <c r="L53" s="43"/>
      <c r="M53" s="22"/>
    </row>
    <row r="54" spans="1:13" ht="19.899999999999999" customHeight="1">
      <c r="A54" s="293" t="s">
        <v>23</v>
      </c>
      <c r="B54" s="294" t="s">
        <v>24</v>
      </c>
      <c r="C54" s="43"/>
      <c r="D54" s="157" t="s">
        <v>79</v>
      </c>
      <c r="E54" s="148" t="s">
        <v>171</v>
      </c>
      <c r="F54" s="39">
        <v>1</v>
      </c>
      <c r="G54" s="40">
        <v>26.5</v>
      </c>
      <c r="H54" s="40">
        <v>26.5</v>
      </c>
      <c r="I54" s="40"/>
      <c r="J54" s="40"/>
      <c r="K54" s="43"/>
      <c r="L54" s="43"/>
      <c r="M54" s="22"/>
    </row>
    <row r="55" spans="1:13" ht="19.899999999999999" customHeight="1">
      <c r="A55" s="293" t="s">
        <v>23</v>
      </c>
      <c r="B55" s="294" t="s">
        <v>24</v>
      </c>
      <c r="C55" s="43"/>
      <c r="D55" s="63" t="s">
        <v>76</v>
      </c>
      <c r="E55" s="148" t="s">
        <v>171</v>
      </c>
      <c r="F55" s="39">
        <v>4</v>
      </c>
      <c r="G55" s="40">
        <v>30.5</v>
      </c>
      <c r="H55" s="40">
        <v>122</v>
      </c>
      <c r="I55" s="40"/>
      <c r="J55" s="40"/>
      <c r="K55" s="43"/>
      <c r="L55" s="43"/>
      <c r="M55" s="22"/>
    </row>
    <row r="56" spans="1:13" ht="19.899999999999999" customHeight="1">
      <c r="A56" s="293" t="s">
        <v>23</v>
      </c>
      <c r="B56" s="294" t="s">
        <v>24</v>
      </c>
      <c r="C56" s="43"/>
      <c r="D56" s="157" t="s">
        <v>191</v>
      </c>
      <c r="E56" s="148" t="s">
        <v>171</v>
      </c>
      <c r="F56" s="39">
        <v>1</v>
      </c>
      <c r="G56" s="40">
        <v>28.5</v>
      </c>
      <c r="H56" s="40">
        <v>28.5</v>
      </c>
      <c r="I56" s="40"/>
      <c r="J56" s="40"/>
      <c r="K56" s="43"/>
      <c r="L56" s="43"/>
      <c r="M56" s="22"/>
    </row>
    <row r="57" spans="1:13" ht="19.899999999999999" customHeight="1">
      <c r="A57" s="293" t="s">
        <v>23</v>
      </c>
      <c r="B57" s="294" t="s">
        <v>24</v>
      </c>
      <c r="C57" s="43"/>
      <c r="D57" s="158" t="s">
        <v>192</v>
      </c>
      <c r="E57" s="35" t="s">
        <v>171</v>
      </c>
      <c r="F57" s="39">
        <v>2</v>
      </c>
      <c r="G57" s="40">
        <v>43</v>
      </c>
      <c r="H57" s="40">
        <v>43</v>
      </c>
      <c r="I57" s="40"/>
      <c r="J57" s="40"/>
      <c r="K57" s="43"/>
      <c r="L57" s="43"/>
      <c r="M57" s="22"/>
    </row>
    <row r="58" spans="1:13" ht="19.899999999999999" customHeight="1">
      <c r="A58" s="293" t="s">
        <v>23</v>
      </c>
      <c r="B58" s="294" t="s">
        <v>24</v>
      </c>
      <c r="C58" s="43"/>
      <c r="D58" s="63" t="s">
        <v>77</v>
      </c>
      <c r="E58" s="35" t="s">
        <v>171</v>
      </c>
      <c r="F58" s="39">
        <v>4</v>
      </c>
      <c r="G58" s="40">
        <v>72</v>
      </c>
      <c r="H58" s="40">
        <v>72</v>
      </c>
      <c r="I58" s="40"/>
      <c r="J58" s="40"/>
      <c r="K58" s="43"/>
      <c r="L58" s="43"/>
      <c r="M58" s="22"/>
    </row>
    <row r="59" spans="1:13" ht="19.899999999999999" customHeight="1">
      <c r="A59" s="293" t="s">
        <v>23</v>
      </c>
      <c r="B59" s="294" t="s">
        <v>24</v>
      </c>
      <c r="C59" s="43"/>
      <c r="D59" s="63" t="s">
        <v>78</v>
      </c>
      <c r="E59" s="35" t="s">
        <v>171</v>
      </c>
      <c r="F59" s="39">
        <v>2</v>
      </c>
      <c r="G59" s="40">
        <v>92</v>
      </c>
      <c r="H59" s="40">
        <v>92</v>
      </c>
      <c r="I59" s="40"/>
      <c r="J59" s="40"/>
      <c r="K59" s="43"/>
      <c r="L59" s="43"/>
      <c r="M59" s="22"/>
    </row>
    <row r="60" spans="1:13" ht="19.899999999999999" customHeight="1">
      <c r="A60" s="293" t="s">
        <v>23</v>
      </c>
      <c r="B60" s="294" t="s">
        <v>24</v>
      </c>
      <c r="C60" s="43"/>
      <c r="D60" s="63" t="s">
        <v>193</v>
      </c>
      <c r="E60" s="35" t="s">
        <v>171</v>
      </c>
      <c r="F60" s="39">
        <v>1</v>
      </c>
      <c r="G60" s="40">
        <v>125</v>
      </c>
      <c r="H60" s="40">
        <v>125</v>
      </c>
      <c r="I60" s="40"/>
      <c r="J60" s="40"/>
      <c r="K60" s="43"/>
      <c r="L60" s="43"/>
      <c r="M60" s="22"/>
    </row>
    <row r="61" spans="1:13" ht="19.899999999999999" customHeight="1">
      <c r="A61" s="293" t="s">
        <v>23</v>
      </c>
      <c r="B61" s="294" t="s">
        <v>24</v>
      </c>
      <c r="C61" s="43"/>
      <c r="D61" s="63" t="s">
        <v>194</v>
      </c>
      <c r="E61" s="35" t="s">
        <v>171</v>
      </c>
      <c r="F61" s="39">
        <v>1</v>
      </c>
      <c r="G61" s="40">
        <v>3300</v>
      </c>
      <c r="H61" s="40">
        <v>3300</v>
      </c>
      <c r="I61" s="40"/>
      <c r="J61" s="40"/>
      <c r="K61" s="43"/>
      <c r="L61" s="43"/>
      <c r="M61" s="22"/>
    </row>
    <row r="62" spans="1:13" ht="19.899999999999999" customHeight="1">
      <c r="A62" s="293" t="s">
        <v>23</v>
      </c>
      <c r="B62" s="294" t="s">
        <v>24</v>
      </c>
      <c r="C62" s="69"/>
      <c r="D62" s="58" t="s">
        <v>195</v>
      </c>
      <c r="E62" s="35" t="s">
        <v>171</v>
      </c>
      <c r="F62" s="39">
        <v>1</v>
      </c>
      <c r="G62" s="40">
        <v>1800</v>
      </c>
      <c r="H62" s="40">
        <v>1800</v>
      </c>
      <c r="I62" s="40"/>
      <c r="J62" s="40"/>
      <c r="K62" s="69"/>
      <c r="L62" s="43"/>
      <c r="M62" s="22"/>
    </row>
    <row r="63" spans="1:13" ht="19.899999999999999" customHeight="1">
      <c r="A63" s="293" t="s">
        <v>23</v>
      </c>
      <c r="B63" s="294" t="s">
        <v>24</v>
      </c>
      <c r="C63" s="43"/>
      <c r="D63" s="58" t="s">
        <v>196</v>
      </c>
      <c r="E63" s="35" t="s">
        <v>171</v>
      </c>
      <c r="F63" s="39">
        <v>1</v>
      </c>
      <c r="G63" s="40">
        <v>480</v>
      </c>
      <c r="H63" s="40">
        <v>480</v>
      </c>
      <c r="I63" s="40"/>
      <c r="J63" s="40"/>
      <c r="K63" s="43"/>
      <c r="L63" s="43"/>
      <c r="M63" s="22"/>
    </row>
    <row r="64" spans="1:13" ht="19.899999999999999" customHeight="1">
      <c r="A64" s="293" t="s">
        <v>23</v>
      </c>
      <c r="B64" s="294" t="s">
        <v>24</v>
      </c>
      <c r="C64" s="43"/>
      <c r="D64" s="58" t="s">
        <v>197</v>
      </c>
      <c r="E64" s="35" t="s">
        <v>171</v>
      </c>
      <c r="F64" s="39">
        <v>1</v>
      </c>
      <c r="G64" s="40">
        <v>1040</v>
      </c>
      <c r="H64" s="40">
        <v>1040</v>
      </c>
      <c r="I64" s="40"/>
      <c r="J64" s="40"/>
      <c r="K64" s="43"/>
      <c r="L64" s="43"/>
      <c r="M64" s="22"/>
    </row>
    <row r="65" spans="1:13" ht="19.899999999999999" customHeight="1">
      <c r="A65" s="293" t="s">
        <v>23</v>
      </c>
      <c r="B65" s="294" t="s">
        <v>24</v>
      </c>
      <c r="C65" s="43"/>
      <c r="D65" s="58" t="s">
        <v>66</v>
      </c>
      <c r="E65" s="35" t="s">
        <v>171</v>
      </c>
      <c r="F65" s="39">
        <v>1</v>
      </c>
      <c r="G65" s="40">
        <v>140</v>
      </c>
      <c r="H65" s="40">
        <v>140</v>
      </c>
      <c r="I65" s="40"/>
      <c r="J65" s="40"/>
      <c r="K65" s="43"/>
      <c r="L65" s="43"/>
      <c r="M65" s="22"/>
    </row>
    <row r="66" spans="1:13" ht="19.899999999999999" customHeight="1">
      <c r="A66" s="293" t="s">
        <v>23</v>
      </c>
      <c r="B66" s="294" t="s">
        <v>24</v>
      </c>
      <c r="C66" s="43"/>
      <c r="D66" s="58" t="s">
        <v>198</v>
      </c>
      <c r="E66" s="35" t="s">
        <v>171</v>
      </c>
      <c r="F66" s="39">
        <v>1</v>
      </c>
      <c r="G66" s="40">
        <v>888</v>
      </c>
      <c r="H66" s="40">
        <v>888</v>
      </c>
      <c r="I66" s="40"/>
      <c r="J66" s="40"/>
      <c r="K66" s="43"/>
      <c r="L66" s="43"/>
      <c r="M66" s="22"/>
    </row>
    <row r="67" spans="1:13" ht="19.899999999999999" customHeight="1">
      <c r="A67" s="293" t="s">
        <v>23</v>
      </c>
      <c r="B67" s="294" t="s">
        <v>24</v>
      </c>
      <c r="C67" s="43"/>
      <c r="D67" s="255" t="s">
        <v>75</v>
      </c>
      <c r="E67" s="35" t="s">
        <v>171</v>
      </c>
      <c r="F67" s="39">
        <v>1</v>
      </c>
      <c r="G67" s="40">
        <v>797</v>
      </c>
      <c r="H67" s="40">
        <v>797</v>
      </c>
      <c r="I67" s="40"/>
      <c r="J67" s="40"/>
      <c r="K67" s="43"/>
      <c r="L67" s="43"/>
      <c r="M67" s="22"/>
    </row>
    <row r="68" spans="1:13" ht="19.899999999999999" customHeight="1">
      <c r="A68" s="293" t="s">
        <v>23</v>
      </c>
      <c r="B68" s="294" t="s">
        <v>24</v>
      </c>
      <c r="C68" s="43"/>
      <c r="D68" s="255" t="s">
        <v>199</v>
      </c>
      <c r="E68" s="35" t="s">
        <v>171</v>
      </c>
      <c r="F68" s="256">
        <v>1</v>
      </c>
      <c r="G68" s="257">
        <v>71.099999999999994</v>
      </c>
      <c r="H68" s="257">
        <v>71.099999999999994</v>
      </c>
      <c r="I68" s="40"/>
      <c r="J68" s="40"/>
      <c r="K68" s="43"/>
      <c r="L68" s="43"/>
      <c r="M68" s="22"/>
    </row>
    <row r="69" spans="1:13" ht="19.899999999999999" customHeight="1">
      <c r="A69" s="293" t="s">
        <v>23</v>
      </c>
      <c r="B69" s="294" t="s">
        <v>24</v>
      </c>
      <c r="C69" s="43"/>
      <c r="D69" s="255" t="s">
        <v>200</v>
      </c>
      <c r="E69" s="35" t="s">
        <v>171</v>
      </c>
      <c r="F69" s="258">
        <v>9</v>
      </c>
      <c r="G69" s="259">
        <v>59</v>
      </c>
      <c r="H69" s="257">
        <v>531</v>
      </c>
      <c r="I69" s="40"/>
      <c r="J69" s="40"/>
      <c r="K69" s="43"/>
      <c r="L69" s="43"/>
      <c r="M69" s="22"/>
    </row>
    <row r="70" spans="1:13" ht="19.899999999999999" customHeight="1">
      <c r="A70" s="293" t="s">
        <v>23</v>
      </c>
      <c r="B70" s="294" t="s">
        <v>24</v>
      </c>
      <c r="C70" s="43"/>
      <c r="D70" s="255" t="s">
        <v>65</v>
      </c>
      <c r="E70" s="35" t="s">
        <v>171</v>
      </c>
      <c r="F70" s="256">
        <v>1</v>
      </c>
      <c r="G70" s="257">
        <v>192</v>
      </c>
      <c r="H70" s="257">
        <v>192</v>
      </c>
      <c r="I70" s="40"/>
      <c r="J70" s="40"/>
      <c r="K70" s="43"/>
      <c r="L70" s="43"/>
      <c r="M70" s="22"/>
    </row>
    <row r="71" spans="1:13" ht="19.899999999999999" customHeight="1">
      <c r="A71" s="293" t="s">
        <v>23</v>
      </c>
      <c r="B71" s="294" t="s">
        <v>24</v>
      </c>
      <c r="C71" s="43"/>
      <c r="D71" s="255" t="s">
        <v>201</v>
      </c>
      <c r="E71" s="35" t="s">
        <v>171</v>
      </c>
      <c r="F71" s="256">
        <v>2</v>
      </c>
      <c r="G71" s="257">
        <v>23</v>
      </c>
      <c r="H71" s="257">
        <v>46</v>
      </c>
      <c r="I71" s="40"/>
      <c r="J71" s="40"/>
      <c r="K71" s="43"/>
      <c r="L71" s="43"/>
      <c r="M71" s="22"/>
    </row>
    <row r="72" spans="1:13" ht="19.899999999999999" customHeight="1">
      <c r="A72" s="293" t="s">
        <v>23</v>
      </c>
      <c r="B72" s="294" t="s">
        <v>24</v>
      </c>
      <c r="C72" s="43"/>
      <c r="D72" s="255" t="s">
        <v>202</v>
      </c>
      <c r="E72" s="35" t="s">
        <v>171</v>
      </c>
      <c r="F72" s="256">
        <v>2</v>
      </c>
      <c r="G72" s="257">
        <v>58</v>
      </c>
      <c r="H72" s="257">
        <v>116</v>
      </c>
      <c r="I72" s="40"/>
      <c r="J72" s="40"/>
      <c r="K72" s="43"/>
      <c r="L72" s="43"/>
      <c r="M72" s="22"/>
    </row>
    <row r="73" spans="1:13" ht="19.899999999999999" customHeight="1">
      <c r="A73" s="293" t="s">
        <v>23</v>
      </c>
      <c r="B73" s="294" t="s">
        <v>24</v>
      </c>
      <c r="C73" s="43"/>
      <c r="D73" s="255" t="s">
        <v>203</v>
      </c>
      <c r="E73" s="35" t="s">
        <v>171</v>
      </c>
      <c r="F73" s="256">
        <v>1</v>
      </c>
      <c r="G73" s="257">
        <v>2</v>
      </c>
      <c r="H73" s="257">
        <v>2</v>
      </c>
      <c r="I73" s="40"/>
      <c r="J73" s="40"/>
      <c r="K73" s="43"/>
      <c r="L73" s="43"/>
      <c r="M73" s="22"/>
    </row>
    <row r="74" spans="1:13" ht="19.899999999999999" customHeight="1">
      <c r="A74" s="293" t="s">
        <v>23</v>
      </c>
      <c r="B74" s="294" t="s">
        <v>24</v>
      </c>
      <c r="C74" s="43"/>
      <c r="D74" s="255" t="s">
        <v>204</v>
      </c>
      <c r="E74" s="35" t="s">
        <v>171</v>
      </c>
      <c r="F74" s="256">
        <v>4</v>
      </c>
      <c r="G74" s="257">
        <v>1</v>
      </c>
      <c r="H74" s="257">
        <v>4</v>
      </c>
      <c r="I74" s="40"/>
      <c r="J74" s="40"/>
      <c r="K74" s="43"/>
      <c r="L74" s="43"/>
      <c r="M74" s="22"/>
    </row>
    <row r="75" spans="1:13" ht="19.899999999999999" customHeight="1">
      <c r="A75" s="293" t="s">
        <v>23</v>
      </c>
      <c r="B75" s="294" t="s">
        <v>24</v>
      </c>
      <c r="C75" s="43"/>
      <c r="D75" s="255" t="s">
        <v>205</v>
      </c>
      <c r="E75" s="35" t="s">
        <v>171</v>
      </c>
      <c r="F75" s="256">
        <v>1</v>
      </c>
      <c r="G75" s="257">
        <v>12</v>
      </c>
      <c r="H75" s="257">
        <v>12</v>
      </c>
      <c r="I75" s="40"/>
      <c r="J75" s="40"/>
      <c r="K75" s="43"/>
      <c r="L75" s="43"/>
      <c r="M75" s="22"/>
    </row>
    <row r="76" spans="1:13" ht="19.899999999999999" customHeight="1">
      <c r="A76" s="293" t="s">
        <v>23</v>
      </c>
      <c r="B76" s="294" t="s">
        <v>24</v>
      </c>
      <c r="C76" s="43"/>
      <c r="D76" s="255" t="s">
        <v>206</v>
      </c>
      <c r="E76" s="35" t="s">
        <v>171</v>
      </c>
      <c r="F76" s="256">
        <v>1</v>
      </c>
      <c r="G76" s="257">
        <v>75</v>
      </c>
      <c r="H76" s="257">
        <v>75</v>
      </c>
      <c r="I76" s="40"/>
      <c r="J76" s="40"/>
      <c r="K76" s="43"/>
      <c r="L76" s="43"/>
      <c r="M76" s="22"/>
    </row>
    <row r="77" spans="1:13" ht="19.899999999999999" customHeight="1">
      <c r="A77" s="293" t="s">
        <v>23</v>
      </c>
      <c r="B77" s="294" t="s">
        <v>24</v>
      </c>
      <c r="C77" s="43"/>
      <c r="D77" s="255" t="s">
        <v>207</v>
      </c>
      <c r="E77" s="35" t="s">
        <v>171</v>
      </c>
      <c r="F77" s="256">
        <v>1</v>
      </c>
      <c r="G77" s="257">
        <v>12</v>
      </c>
      <c r="H77" s="257">
        <v>12</v>
      </c>
      <c r="I77" s="40"/>
      <c r="J77" s="40"/>
      <c r="K77" s="43"/>
      <c r="L77" s="43"/>
      <c r="M77" s="22"/>
    </row>
    <row r="78" spans="1:13" ht="19.899999999999999" customHeight="1">
      <c r="A78" s="293" t="s">
        <v>23</v>
      </c>
      <c r="B78" s="294" t="s">
        <v>24</v>
      </c>
      <c r="C78" s="43"/>
      <c r="D78" s="255" t="s">
        <v>208</v>
      </c>
      <c r="E78" s="35" t="s">
        <v>171</v>
      </c>
      <c r="F78" s="256">
        <v>1</v>
      </c>
      <c r="G78" s="257">
        <v>3</v>
      </c>
      <c r="H78" s="257">
        <v>3</v>
      </c>
      <c r="I78" s="40"/>
      <c r="J78" s="40"/>
      <c r="K78" s="43"/>
      <c r="L78" s="43"/>
      <c r="M78" s="22"/>
    </row>
    <row r="79" spans="1:13" ht="19.899999999999999" customHeight="1">
      <c r="A79" s="293" t="s">
        <v>23</v>
      </c>
      <c r="B79" s="294" t="s">
        <v>24</v>
      </c>
      <c r="C79" s="43"/>
      <c r="D79" s="255" t="s">
        <v>205</v>
      </c>
      <c r="E79" s="35" t="s">
        <v>171</v>
      </c>
      <c r="F79" s="256">
        <v>1</v>
      </c>
      <c r="G79" s="257">
        <v>15</v>
      </c>
      <c r="H79" s="257">
        <v>15</v>
      </c>
      <c r="I79" s="40"/>
      <c r="J79" s="40"/>
      <c r="K79" s="43"/>
      <c r="L79" s="43"/>
      <c r="M79" s="22"/>
    </row>
    <row r="80" spans="1:13" ht="19.899999999999999" customHeight="1">
      <c r="A80" s="293" t="s">
        <v>23</v>
      </c>
      <c r="B80" s="294" t="s">
        <v>24</v>
      </c>
      <c r="C80" s="43"/>
      <c r="D80" s="255" t="s">
        <v>209</v>
      </c>
      <c r="E80" s="35" t="s">
        <v>171</v>
      </c>
      <c r="F80" s="256">
        <v>1</v>
      </c>
      <c r="G80" s="257">
        <v>45</v>
      </c>
      <c r="H80" s="257">
        <v>45</v>
      </c>
      <c r="I80" s="40"/>
      <c r="J80" s="40"/>
      <c r="K80" s="43"/>
      <c r="L80" s="43"/>
      <c r="M80" s="22"/>
    </row>
    <row r="81" spans="1:17" ht="19.899999999999999" customHeight="1">
      <c r="A81" s="293" t="s">
        <v>23</v>
      </c>
      <c r="B81" s="294" t="s">
        <v>24</v>
      </c>
      <c r="C81" s="43"/>
      <c r="D81" s="255" t="s">
        <v>210</v>
      </c>
      <c r="E81" s="35" t="s">
        <v>171</v>
      </c>
      <c r="F81" s="256">
        <v>8</v>
      </c>
      <c r="G81" s="257">
        <v>164</v>
      </c>
      <c r="H81" s="257">
        <v>164</v>
      </c>
      <c r="I81" s="40"/>
      <c r="J81" s="40"/>
      <c r="K81" s="43"/>
      <c r="L81" s="43"/>
      <c r="M81" s="22"/>
    </row>
    <row r="82" spans="1:17" ht="19.899999999999999" customHeight="1">
      <c r="A82" s="293" t="s">
        <v>23</v>
      </c>
      <c r="B82" s="294" t="s">
        <v>24</v>
      </c>
      <c r="C82" s="43"/>
      <c r="D82" s="255" t="s">
        <v>211</v>
      </c>
      <c r="E82" s="35" t="s">
        <v>171</v>
      </c>
      <c r="F82" s="256">
        <v>1</v>
      </c>
      <c r="G82" s="257">
        <v>368</v>
      </c>
      <c r="H82" s="257">
        <v>368</v>
      </c>
      <c r="I82" s="40"/>
      <c r="J82" s="40"/>
      <c r="K82" s="43"/>
      <c r="L82" s="43"/>
      <c r="M82" s="22"/>
    </row>
    <row r="83" spans="1:17" ht="19.899999999999999" customHeight="1">
      <c r="A83" s="293" t="s">
        <v>23</v>
      </c>
      <c r="B83" s="294" t="s">
        <v>24</v>
      </c>
      <c r="C83" s="43"/>
      <c r="D83" s="255" t="s">
        <v>83</v>
      </c>
      <c r="E83" s="35" t="s">
        <v>171</v>
      </c>
      <c r="F83" s="256">
        <v>1</v>
      </c>
      <c r="G83" s="257">
        <v>65</v>
      </c>
      <c r="H83" s="257">
        <v>65</v>
      </c>
      <c r="I83" s="40"/>
      <c r="J83" s="40"/>
      <c r="K83" s="43"/>
      <c r="L83" s="43"/>
      <c r="M83" s="22"/>
    </row>
    <row r="84" spans="1:17" ht="19.899999999999999" customHeight="1">
      <c r="A84" s="293" t="s">
        <v>23</v>
      </c>
      <c r="B84" s="294" t="s">
        <v>24</v>
      </c>
      <c r="C84" s="37"/>
      <c r="D84" s="58" t="s">
        <v>314</v>
      </c>
      <c r="E84" s="148" t="s">
        <v>315</v>
      </c>
      <c r="F84" s="39">
        <v>6</v>
      </c>
      <c r="G84" s="40">
        <v>4500</v>
      </c>
      <c r="H84" s="41">
        <v>4500</v>
      </c>
      <c r="I84" s="41"/>
      <c r="J84" s="41"/>
      <c r="K84" s="42"/>
      <c r="L84" s="43"/>
      <c r="M84" s="47"/>
      <c r="N84" s="48"/>
      <c r="O84" s="48"/>
      <c r="P84" s="48"/>
      <c r="Q84" s="48"/>
    </row>
    <row r="85" spans="1:17" ht="19.899999999999999" customHeight="1">
      <c r="A85" s="293" t="s">
        <v>23</v>
      </c>
      <c r="B85" s="294" t="s">
        <v>24</v>
      </c>
      <c r="C85" s="37"/>
      <c r="D85" s="58" t="s">
        <v>316</v>
      </c>
      <c r="E85" s="148" t="s">
        <v>315</v>
      </c>
      <c r="F85" s="39">
        <v>2</v>
      </c>
      <c r="G85" s="40">
        <v>3540</v>
      </c>
      <c r="H85" s="41">
        <v>3540</v>
      </c>
      <c r="I85" s="49"/>
      <c r="J85" s="41"/>
      <c r="K85" s="50"/>
      <c r="L85" s="43"/>
      <c r="M85" s="47"/>
      <c r="N85" s="48"/>
      <c r="O85" s="48"/>
      <c r="P85" s="48"/>
      <c r="Q85" s="48"/>
    </row>
    <row r="86" spans="1:17" ht="19.899999999999999" customHeight="1">
      <c r="A86" s="293" t="s">
        <v>23</v>
      </c>
      <c r="B86" s="294" t="s">
        <v>24</v>
      </c>
      <c r="C86" s="37"/>
      <c r="D86" s="58" t="s">
        <v>316</v>
      </c>
      <c r="E86" s="148" t="s">
        <v>315</v>
      </c>
      <c r="F86" s="39">
        <v>1</v>
      </c>
      <c r="G86" s="40">
        <v>1220</v>
      </c>
      <c r="H86" s="40">
        <v>1220</v>
      </c>
      <c r="I86" s="40"/>
      <c r="J86" s="40"/>
      <c r="K86" s="46"/>
      <c r="L86" s="43"/>
      <c r="M86" s="47"/>
      <c r="N86" s="48"/>
      <c r="O86" s="48"/>
      <c r="P86" s="48"/>
      <c r="Q86" s="48"/>
    </row>
    <row r="87" spans="1:17" ht="15">
      <c r="A87" s="427" t="s">
        <v>84</v>
      </c>
      <c r="B87" s="427"/>
      <c r="C87" s="427"/>
      <c r="D87" s="427"/>
      <c r="E87" s="243"/>
      <c r="F87" s="153">
        <f>SUM(F29:F86)</f>
        <v>97</v>
      </c>
      <c r="G87" s="52"/>
      <c r="H87" s="52">
        <f>SUM(H29:H86)</f>
        <v>28872.949999999997</v>
      </c>
      <c r="I87" s="40"/>
      <c r="J87" s="40"/>
      <c r="K87" s="65"/>
      <c r="L87" s="65"/>
      <c r="M87" s="22"/>
    </row>
    <row r="88" spans="1:17" ht="16.5" hidden="1">
      <c r="A88" s="161"/>
      <c r="B88" s="161"/>
      <c r="C88" s="161"/>
      <c r="D88" s="162"/>
      <c r="E88" s="244"/>
      <c r="F88" s="164"/>
      <c r="G88" s="165"/>
      <c r="H88" s="165"/>
      <c r="I88" s="165"/>
      <c r="J88" s="165"/>
      <c r="K88" s="161"/>
      <c r="L88" s="161"/>
      <c r="M88" s="22"/>
    </row>
    <row r="89" spans="1:17" ht="16.5" hidden="1">
      <c r="A89" s="127"/>
      <c r="B89" s="127"/>
      <c r="C89" s="127"/>
      <c r="D89" s="166"/>
      <c r="E89" s="244"/>
      <c r="F89" s="24"/>
      <c r="G89" s="167"/>
      <c r="H89" s="167"/>
      <c r="I89" s="167"/>
      <c r="J89" s="167"/>
      <c r="K89" s="127"/>
      <c r="L89" s="127"/>
      <c r="M89" s="22"/>
    </row>
    <row r="90" spans="1:17" ht="16.5" hidden="1">
      <c r="A90" s="127"/>
      <c r="B90" s="127"/>
      <c r="C90" s="127"/>
      <c r="D90" s="166"/>
      <c r="E90" s="244"/>
      <c r="F90" s="24"/>
      <c r="G90" s="167"/>
      <c r="H90" s="167"/>
      <c r="I90" s="167"/>
      <c r="J90" s="167"/>
      <c r="K90" s="127"/>
      <c r="L90" s="127"/>
      <c r="M90" s="22"/>
    </row>
    <row r="91" spans="1:17" ht="16.5" hidden="1">
      <c r="A91" s="127"/>
      <c r="B91" s="127"/>
      <c r="C91" s="127"/>
      <c r="D91" s="166"/>
      <c r="E91" s="244"/>
      <c r="F91" s="24"/>
      <c r="G91" s="167"/>
      <c r="H91" s="167"/>
      <c r="I91" s="167"/>
      <c r="J91" s="167"/>
      <c r="K91" s="127"/>
      <c r="L91" s="127"/>
      <c r="M91" s="22"/>
    </row>
    <row r="92" spans="1:17" ht="16.5" hidden="1">
      <c r="A92" s="127"/>
      <c r="B92" s="127"/>
      <c r="C92" s="127"/>
      <c r="D92" s="168"/>
      <c r="E92" s="244"/>
      <c r="F92" s="24"/>
      <c r="G92" s="167"/>
      <c r="H92" s="167"/>
      <c r="I92" s="167"/>
      <c r="J92" s="167"/>
      <c r="K92" s="127"/>
      <c r="L92" s="127"/>
      <c r="M92" s="22"/>
    </row>
    <row r="93" spans="1:17" ht="16.5" hidden="1">
      <c r="A93" s="127"/>
      <c r="B93" s="127"/>
      <c r="C93" s="127"/>
      <c r="D93" s="166"/>
      <c r="E93" s="244"/>
      <c r="F93" s="24"/>
      <c r="G93" s="167"/>
      <c r="H93" s="167"/>
      <c r="I93" s="167"/>
      <c r="J93" s="167"/>
      <c r="K93" s="127"/>
      <c r="L93" s="127"/>
      <c r="M93" s="22"/>
    </row>
    <row r="94" spans="1:17" hidden="1">
      <c r="A94" s="127"/>
      <c r="B94" s="127"/>
      <c r="C94" s="127"/>
      <c r="D94" s="127"/>
      <c r="E94" s="127"/>
      <c r="F94" s="24"/>
      <c r="G94" s="167"/>
      <c r="H94" s="167"/>
      <c r="I94" s="167"/>
      <c r="J94" s="167"/>
      <c r="K94" s="127"/>
      <c r="L94" s="127"/>
      <c r="M94" s="22"/>
    </row>
    <row r="95" spans="1:17" hidden="1">
      <c r="A95" s="127"/>
      <c r="B95" s="127"/>
      <c r="C95" s="127"/>
      <c r="D95" s="127"/>
      <c r="E95" s="127"/>
      <c r="F95" s="24"/>
      <c r="G95" s="167"/>
      <c r="H95" s="167"/>
      <c r="I95" s="167"/>
      <c r="J95" s="167"/>
      <c r="K95" s="127"/>
      <c r="L95" s="127"/>
      <c r="M95" s="22"/>
    </row>
    <row r="96" spans="1:17" hidden="1">
      <c r="A96" s="127"/>
      <c r="B96" s="127"/>
      <c r="C96" s="127"/>
      <c r="D96" s="127"/>
      <c r="E96" s="127"/>
      <c r="F96" s="24"/>
      <c r="G96" s="167"/>
      <c r="H96" s="167"/>
      <c r="I96" s="167"/>
      <c r="J96" s="167"/>
      <c r="K96" s="127"/>
      <c r="L96" s="127"/>
      <c r="M96" s="22"/>
    </row>
    <row r="97" spans="1:13" hidden="1">
      <c r="A97" s="127"/>
      <c r="B97" s="127"/>
      <c r="C97" s="127"/>
      <c r="D97" s="127"/>
      <c r="E97" s="127"/>
      <c r="F97" s="24"/>
      <c r="G97" s="167"/>
      <c r="H97" s="167"/>
      <c r="I97" s="167"/>
      <c r="J97" s="167"/>
      <c r="K97" s="127"/>
      <c r="L97" s="127"/>
      <c r="M97" s="22"/>
    </row>
    <row r="98" spans="1:13" hidden="1">
      <c r="A98" s="127"/>
      <c r="B98" s="127"/>
      <c r="C98" s="127"/>
      <c r="D98" s="127"/>
      <c r="E98" s="127"/>
      <c r="F98" s="24"/>
      <c r="G98" s="167"/>
      <c r="H98" s="167"/>
      <c r="I98" s="167"/>
      <c r="J98" s="167"/>
      <c r="K98" s="127"/>
      <c r="L98" s="127"/>
      <c r="M98" s="22"/>
    </row>
    <row r="99" spans="1:13" hidden="1">
      <c r="A99" s="127"/>
      <c r="B99" s="127"/>
      <c r="C99" s="127"/>
      <c r="D99" s="127"/>
      <c r="E99" s="127"/>
      <c r="F99" s="24"/>
      <c r="G99" s="167"/>
      <c r="H99" s="167"/>
      <c r="I99" s="167"/>
      <c r="J99" s="167"/>
      <c r="K99" s="127"/>
      <c r="L99" s="127"/>
      <c r="M99" s="22"/>
    </row>
    <row r="100" spans="1:13" hidden="1">
      <c r="A100" s="127"/>
      <c r="B100" s="127"/>
      <c r="C100" s="127"/>
      <c r="D100" s="127"/>
      <c r="E100" s="127"/>
      <c r="F100" s="24"/>
      <c r="G100" s="167"/>
      <c r="H100" s="167"/>
      <c r="I100" s="167"/>
      <c r="J100" s="167"/>
      <c r="K100" s="127"/>
      <c r="L100" s="127"/>
      <c r="M100" s="22"/>
    </row>
    <row r="101" spans="1:13" hidden="1">
      <c r="A101" s="127"/>
      <c r="B101" s="127"/>
      <c r="C101" s="127"/>
      <c r="D101" s="127"/>
      <c r="E101" s="127"/>
      <c r="F101" s="24"/>
      <c r="G101" s="167"/>
      <c r="H101" s="167"/>
      <c r="I101" s="167"/>
      <c r="J101" s="167"/>
      <c r="K101" s="127"/>
      <c r="L101" s="127"/>
      <c r="M101" s="22"/>
    </row>
    <row r="102" spans="1:13" hidden="1">
      <c r="A102" s="127"/>
      <c r="B102" s="127"/>
      <c r="C102" s="127"/>
      <c r="D102" s="127"/>
      <c r="E102" s="127"/>
      <c r="F102" s="24"/>
      <c r="G102" s="167"/>
      <c r="H102" s="167"/>
      <c r="I102" s="167"/>
      <c r="J102" s="167"/>
      <c r="K102" s="127"/>
      <c r="L102" s="127"/>
      <c r="M102" s="22"/>
    </row>
    <row r="103" spans="1:13" hidden="1">
      <c r="A103" s="127"/>
      <c r="B103" s="127"/>
      <c r="C103" s="127"/>
      <c r="D103" s="127"/>
      <c r="E103" s="127"/>
      <c r="F103" s="24"/>
      <c r="G103" s="167"/>
      <c r="H103" s="167"/>
      <c r="I103" s="167"/>
      <c r="J103" s="167"/>
      <c r="K103" s="127"/>
      <c r="L103" s="127"/>
      <c r="M103" s="22"/>
    </row>
    <row r="104" spans="1:13" hidden="1">
      <c r="A104" s="127"/>
      <c r="B104" s="127"/>
      <c r="C104" s="127"/>
      <c r="D104" s="127"/>
      <c r="E104" s="127"/>
      <c r="F104" s="24"/>
      <c r="G104" s="167"/>
      <c r="H104" s="167"/>
      <c r="I104" s="167"/>
      <c r="J104" s="167"/>
      <c r="K104" s="127"/>
      <c r="L104" s="127"/>
      <c r="M104" s="22"/>
    </row>
    <row r="105" spans="1:13" hidden="1">
      <c r="A105" s="127"/>
      <c r="B105" s="127"/>
      <c r="C105" s="127"/>
      <c r="D105" s="127"/>
      <c r="E105" s="127"/>
      <c r="F105" s="24"/>
      <c r="G105" s="167"/>
      <c r="H105" s="167"/>
      <c r="I105" s="167"/>
      <c r="J105" s="167"/>
      <c r="K105" s="127"/>
      <c r="L105" s="127"/>
      <c r="M105" s="22"/>
    </row>
    <row r="106" spans="1:13" hidden="1">
      <c r="A106" s="127"/>
      <c r="B106" s="127"/>
      <c r="C106" s="127"/>
      <c r="D106" s="127"/>
      <c r="E106" s="127"/>
      <c r="F106" s="24"/>
      <c r="G106" s="167"/>
      <c r="H106" s="167"/>
      <c r="I106" s="167"/>
      <c r="J106" s="167"/>
      <c r="K106" s="127"/>
      <c r="L106" s="127"/>
      <c r="M106" s="22"/>
    </row>
    <row r="107" spans="1:13" hidden="1">
      <c r="A107" s="127"/>
      <c r="B107" s="127"/>
      <c r="C107" s="127"/>
      <c r="D107" s="127"/>
      <c r="E107" s="127"/>
      <c r="F107" s="24"/>
      <c r="G107" s="167"/>
      <c r="H107" s="167"/>
      <c r="I107" s="167"/>
      <c r="J107" s="167"/>
      <c r="K107" s="127"/>
      <c r="L107" s="127"/>
      <c r="M107" s="22"/>
    </row>
    <row r="108" spans="1:13" hidden="1">
      <c r="A108" s="127"/>
      <c r="B108" s="127"/>
      <c r="C108" s="127"/>
      <c r="D108" s="127"/>
      <c r="E108" s="127"/>
      <c r="F108" s="24"/>
      <c r="G108" s="167"/>
      <c r="H108" s="167"/>
      <c r="I108" s="167"/>
      <c r="J108" s="167"/>
      <c r="K108" s="127"/>
      <c r="L108" s="127"/>
      <c r="M108" s="22"/>
    </row>
    <row r="109" spans="1:13" hidden="1">
      <c r="A109" s="127"/>
      <c r="B109" s="127"/>
      <c r="C109" s="127"/>
      <c r="D109" s="127"/>
      <c r="E109" s="127"/>
      <c r="F109" s="24"/>
      <c r="G109" s="167"/>
      <c r="H109" s="167"/>
      <c r="I109" s="167"/>
      <c r="J109" s="167"/>
      <c r="K109" s="127"/>
      <c r="L109" s="127"/>
      <c r="M109" s="22"/>
    </row>
    <row r="110" spans="1:13" hidden="1">
      <c r="A110" s="139"/>
      <c r="B110" s="139"/>
      <c r="C110" s="139"/>
      <c r="D110" s="139"/>
      <c r="E110" s="139"/>
      <c r="F110" s="169"/>
      <c r="G110" s="170"/>
      <c r="H110" s="170"/>
      <c r="I110" s="170"/>
      <c r="J110" s="170"/>
      <c r="K110" s="139"/>
      <c r="L110" s="139"/>
      <c r="M110" s="22"/>
    </row>
    <row r="111" spans="1:13" hidden="1">
      <c r="A111" s="127"/>
      <c r="B111" s="127"/>
      <c r="C111" s="127"/>
      <c r="D111" s="127"/>
      <c r="E111" s="127"/>
      <c r="F111" s="24"/>
      <c r="G111" s="167"/>
      <c r="H111" s="167"/>
      <c r="I111" s="167"/>
      <c r="J111" s="167"/>
      <c r="K111" s="127"/>
      <c r="L111" s="127"/>
      <c r="M111" s="22"/>
    </row>
    <row r="112" spans="1:13" hidden="1">
      <c r="A112" s="127"/>
      <c r="B112" s="127"/>
      <c r="C112" s="127"/>
      <c r="D112" s="127"/>
      <c r="E112" s="127"/>
      <c r="F112" s="24"/>
      <c r="G112" s="167"/>
      <c r="H112" s="167"/>
      <c r="I112" s="167"/>
      <c r="J112" s="167"/>
      <c r="K112" s="127"/>
      <c r="L112" s="127"/>
      <c r="M112" s="22"/>
    </row>
    <row r="113" spans="1:13" hidden="1">
      <c r="A113" s="127"/>
      <c r="B113" s="127"/>
      <c r="C113" s="127"/>
      <c r="D113" s="127"/>
      <c r="E113" s="127"/>
      <c r="F113" s="24"/>
      <c r="G113" s="167"/>
      <c r="H113" s="167"/>
      <c r="I113" s="167"/>
      <c r="J113" s="167"/>
      <c r="K113" s="127"/>
      <c r="L113" s="127"/>
      <c r="M113" s="22"/>
    </row>
    <row r="114" spans="1:13" hidden="1">
      <c r="A114" s="127"/>
      <c r="B114" s="127"/>
      <c r="C114" s="127"/>
      <c r="D114" s="127"/>
      <c r="E114" s="127"/>
      <c r="F114" s="24"/>
      <c r="G114" s="167"/>
      <c r="H114" s="167"/>
      <c r="I114" s="167"/>
      <c r="J114" s="167"/>
      <c r="K114" s="127"/>
      <c r="L114" s="127"/>
      <c r="M114" s="22"/>
    </row>
    <row r="115" spans="1:13" hidden="1">
      <c r="A115" s="127"/>
      <c r="B115" s="127"/>
      <c r="C115" s="127"/>
      <c r="D115" s="127"/>
      <c r="E115" s="127"/>
      <c r="F115" s="24"/>
      <c r="G115" s="167"/>
      <c r="H115" s="167"/>
      <c r="I115" s="167"/>
      <c r="J115" s="167"/>
      <c r="K115" s="127"/>
      <c r="L115" s="127"/>
      <c r="M115" s="22"/>
    </row>
    <row r="116" spans="1:13" hidden="1">
      <c r="A116" s="127"/>
      <c r="B116" s="127"/>
      <c r="C116" s="127"/>
      <c r="D116" s="127"/>
      <c r="E116" s="127"/>
      <c r="F116" s="24"/>
      <c r="G116" s="167"/>
      <c r="H116" s="167"/>
      <c r="I116" s="167"/>
      <c r="J116" s="167"/>
      <c r="K116" s="127"/>
      <c r="L116" s="127"/>
      <c r="M116" s="22"/>
    </row>
    <row r="117" spans="1:13" hidden="1">
      <c r="A117" s="127"/>
      <c r="B117" s="127"/>
      <c r="C117" s="127"/>
      <c r="D117" s="127"/>
      <c r="E117" s="127"/>
      <c r="F117" s="24"/>
      <c r="G117" s="167"/>
      <c r="H117" s="167"/>
      <c r="I117" s="167"/>
      <c r="J117" s="167"/>
      <c r="K117" s="127"/>
      <c r="L117" s="127"/>
      <c r="M117" s="22"/>
    </row>
    <row r="118" spans="1:13" hidden="1">
      <c r="A118" s="127"/>
      <c r="B118" s="127"/>
      <c r="C118" s="127"/>
      <c r="D118" s="127"/>
      <c r="E118" s="127"/>
      <c r="F118" s="24"/>
      <c r="G118" s="167"/>
      <c r="H118" s="167"/>
      <c r="I118" s="167"/>
      <c r="J118" s="167"/>
      <c r="K118" s="127"/>
      <c r="L118" s="127"/>
      <c r="M118" s="22"/>
    </row>
    <row r="119" spans="1:13" hidden="1">
      <c r="A119" s="127"/>
      <c r="B119" s="127"/>
      <c r="C119" s="127"/>
      <c r="D119" s="127"/>
      <c r="E119" s="127"/>
      <c r="F119" s="24"/>
      <c r="G119" s="167"/>
      <c r="H119" s="167"/>
      <c r="I119" s="167"/>
      <c r="J119" s="167"/>
      <c r="K119" s="127"/>
      <c r="L119" s="127"/>
      <c r="M119" s="22"/>
    </row>
    <row r="120" spans="1:13" hidden="1">
      <c r="A120" s="127"/>
      <c r="B120" s="127"/>
      <c r="C120" s="127"/>
      <c r="D120" s="127"/>
      <c r="E120" s="127"/>
      <c r="F120" s="24"/>
      <c r="G120" s="167"/>
      <c r="H120" s="167"/>
      <c r="I120" s="167"/>
      <c r="J120" s="167"/>
      <c r="K120" s="127"/>
      <c r="L120" s="127"/>
      <c r="M120" s="22"/>
    </row>
    <row r="121" spans="1:13" hidden="1">
      <c r="A121" s="127"/>
      <c r="B121" s="127"/>
      <c r="C121" s="127"/>
      <c r="D121" s="127"/>
      <c r="E121" s="127"/>
      <c r="F121" s="24"/>
      <c r="G121" s="167"/>
      <c r="H121" s="167"/>
      <c r="I121" s="167"/>
      <c r="J121" s="167"/>
      <c r="K121" s="127"/>
      <c r="L121" s="127"/>
      <c r="M121" s="22"/>
    </row>
    <row r="122" spans="1:13" hidden="1">
      <c r="A122" s="127"/>
      <c r="B122" s="127"/>
      <c r="C122" s="127"/>
      <c r="D122" s="127"/>
      <c r="E122" s="127"/>
      <c r="F122" s="24"/>
      <c r="G122" s="167"/>
      <c r="H122" s="167"/>
      <c r="I122" s="167"/>
      <c r="J122" s="167"/>
      <c r="K122" s="127"/>
      <c r="L122" s="127"/>
      <c r="M122" s="22"/>
    </row>
    <row r="123" spans="1:13" hidden="1">
      <c r="A123" s="127"/>
      <c r="B123" s="127"/>
      <c r="C123" s="127"/>
      <c r="D123" s="127"/>
      <c r="E123" s="127"/>
      <c r="F123" s="24"/>
      <c r="G123" s="167"/>
      <c r="H123" s="167"/>
      <c r="I123" s="167"/>
      <c r="J123" s="167"/>
      <c r="K123" s="127"/>
      <c r="L123" s="127"/>
      <c r="M123" s="22"/>
    </row>
    <row r="124" spans="1:13" hidden="1">
      <c r="A124" s="127"/>
      <c r="B124" s="127"/>
      <c r="C124" s="127"/>
      <c r="D124" s="127"/>
      <c r="E124" s="127"/>
      <c r="F124" s="24"/>
      <c r="G124" s="167"/>
      <c r="H124" s="167"/>
      <c r="I124" s="167"/>
      <c r="J124" s="167"/>
      <c r="K124" s="127"/>
      <c r="L124" s="127"/>
      <c r="M124" s="22"/>
    </row>
    <row r="125" spans="1:13" hidden="1">
      <c r="A125" s="127"/>
      <c r="B125" s="127"/>
      <c r="C125" s="127"/>
      <c r="D125" s="127"/>
      <c r="E125" s="127"/>
      <c r="F125" s="24"/>
      <c r="G125" s="167"/>
      <c r="H125" s="167"/>
      <c r="I125" s="167"/>
      <c r="J125" s="167"/>
      <c r="K125" s="127"/>
      <c r="L125" s="127"/>
      <c r="M125" s="22"/>
    </row>
    <row r="126" spans="1:13" hidden="1">
      <c r="A126" s="127"/>
      <c r="B126" s="127"/>
      <c r="C126" s="127"/>
      <c r="D126" s="127"/>
      <c r="E126" s="127"/>
      <c r="F126" s="24"/>
      <c r="G126" s="167"/>
      <c r="H126" s="167"/>
      <c r="I126" s="167"/>
      <c r="J126" s="167"/>
      <c r="K126" s="127"/>
      <c r="L126" s="127"/>
      <c r="M126" s="22"/>
    </row>
    <row r="127" spans="1:13" hidden="1">
      <c r="A127" s="127"/>
      <c r="B127" s="127"/>
      <c r="C127" s="127"/>
      <c r="D127" s="127"/>
      <c r="E127" s="127"/>
      <c r="F127" s="24"/>
      <c r="G127" s="167"/>
      <c r="H127" s="167"/>
      <c r="I127" s="167"/>
      <c r="J127" s="167"/>
      <c r="K127" s="127"/>
      <c r="L127" s="127"/>
      <c r="M127" s="22"/>
    </row>
    <row r="128" spans="1:13" hidden="1">
      <c r="A128" s="127"/>
      <c r="B128" s="127"/>
      <c r="C128" s="127"/>
      <c r="D128" s="127"/>
      <c r="E128" s="127"/>
      <c r="F128" s="24"/>
      <c r="G128" s="167"/>
      <c r="H128" s="167"/>
      <c r="I128" s="167"/>
      <c r="J128" s="167"/>
      <c r="K128" s="127"/>
      <c r="L128" s="127"/>
      <c r="M128" s="22"/>
    </row>
    <row r="129" spans="1:13" hidden="1">
      <c r="A129" s="127"/>
      <c r="B129" s="127"/>
      <c r="C129" s="127"/>
      <c r="D129" s="127"/>
      <c r="E129" s="127"/>
      <c r="F129" s="24"/>
      <c r="G129" s="167"/>
      <c r="H129" s="167"/>
      <c r="I129" s="167"/>
      <c r="J129" s="167"/>
      <c r="K129" s="127"/>
      <c r="L129" s="127"/>
      <c r="M129" s="22"/>
    </row>
    <row r="130" spans="1:13" hidden="1">
      <c r="A130" s="127"/>
      <c r="B130" s="127"/>
      <c r="C130" s="127"/>
      <c r="D130" s="127"/>
      <c r="E130" s="127"/>
      <c r="F130" s="24"/>
      <c r="G130" s="167"/>
      <c r="H130" s="167"/>
      <c r="I130" s="167"/>
      <c r="J130" s="167"/>
      <c r="K130" s="127"/>
      <c r="L130" s="127"/>
      <c r="M130" s="22"/>
    </row>
    <row r="131" spans="1:13" hidden="1">
      <c r="A131" s="127"/>
      <c r="B131" s="127"/>
      <c r="C131" s="127"/>
      <c r="D131" s="127"/>
      <c r="E131" s="127"/>
      <c r="F131" s="24"/>
      <c r="G131" s="167"/>
      <c r="H131" s="167"/>
      <c r="I131" s="167"/>
      <c r="J131" s="167"/>
      <c r="K131" s="127"/>
      <c r="L131" s="127"/>
      <c r="M131" s="22"/>
    </row>
    <row r="132" spans="1:13" hidden="1">
      <c r="A132" s="127"/>
      <c r="B132" s="127"/>
      <c r="C132" s="127"/>
      <c r="D132" s="127"/>
      <c r="E132" s="127"/>
      <c r="F132" s="24"/>
      <c r="G132" s="167"/>
      <c r="H132" s="167"/>
      <c r="I132" s="167"/>
      <c r="J132" s="167"/>
      <c r="K132" s="127"/>
      <c r="L132" s="127"/>
      <c r="M132" s="22"/>
    </row>
    <row r="133" spans="1:13" hidden="1">
      <c r="A133" s="127"/>
      <c r="B133" s="127"/>
      <c r="C133" s="127"/>
      <c r="D133" s="127"/>
      <c r="E133" s="127"/>
      <c r="F133" s="24"/>
      <c r="G133" s="167"/>
      <c r="H133" s="167"/>
      <c r="I133" s="167"/>
      <c r="J133" s="167"/>
      <c r="K133" s="127"/>
      <c r="L133" s="127"/>
      <c r="M133" s="22"/>
    </row>
    <row r="134" spans="1:13" hidden="1">
      <c r="A134" s="127"/>
      <c r="B134" s="127"/>
      <c r="C134" s="127"/>
      <c r="D134" s="127"/>
      <c r="E134" s="127"/>
      <c r="F134" s="24"/>
      <c r="G134" s="167"/>
      <c r="H134" s="167"/>
      <c r="I134" s="167"/>
      <c r="J134" s="167"/>
      <c r="K134" s="127"/>
      <c r="L134" s="127"/>
      <c r="M134" s="22"/>
    </row>
    <row r="135" spans="1:13" hidden="1">
      <c r="A135" s="127"/>
      <c r="B135" s="127"/>
      <c r="C135" s="127"/>
      <c r="D135" s="127"/>
      <c r="E135" s="127"/>
      <c r="F135" s="24"/>
      <c r="G135" s="167"/>
      <c r="H135" s="167"/>
      <c r="I135" s="167"/>
      <c r="J135" s="167"/>
      <c r="K135" s="127"/>
      <c r="L135" s="127"/>
      <c r="M135" s="22"/>
    </row>
    <row r="136" spans="1:13" hidden="1">
      <c r="A136" s="127"/>
      <c r="B136" s="127"/>
      <c r="C136" s="127"/>
      <c r="D136" s="127"/>
      <c r="E136" s="127"/>
      <c r="F136" s="24"/>
      <c r="G136" s="167"/>
      <c r="H136" s="167"/>
      <c r="I136" s="167"/>
      <c r="J136" s="167"/>
      <c r="K136" s="127"/>
      <c r="L136" s="127"/>
      <c r="M136" s="22"/>
    </row>
    <row r="137" spans="1:13" hidden="1">
      <c r="A137" s="127"/>
      <c r="B137" s="127"/>
      <c r="C137" s="127"/>
      <c r="D137" s="127"/>
      <c r="E137" s="127"/>
      <c r="F137" s="24"/>
      <c r="G137" s="167"/>
      <c r="H137" s="167"/>
      <c r="I137" s="167"/>
      <c r="J137" s="167"/>
      <c r="K137" s="127"/>
      <c r="L137" s="127"/>
      <c r="M137" s="22"/>
    </row>
    <row r="138" spans="1:13" hidden="1">
      <c r="A138" s="127"/>
      <c r="B138" s="127"/>
      <c r="C138" s="127"/>
      <c r="D138" s="127"/>
      <c r="E138" s="127"/>
      <c r="F138" s="24"/>
      <c r="G138" s="167"/>
      <c r="H138" s="167"/>
      <c r="I138" s="167"/>
      <c r="J138" s="167"/>
      <c r="K138" s="127"/>
      <c r="L138" s="127"/>
      <c r="M138" s="22"/>
    </row>
    <row r="139" spans="1:13" hidden="1">
      <c r="A139" s="127"/>
      <c r="B139" s="127"/>
      <c r="C139" s="127"/>
      <c r="D139" s="127"/>
      <c r="E139" s="127"/>
      <c r="F139" s="24"/>
      <c r="G139" s="167"/>
      <c r="H139" s="167"/>
      <c r="I139" s="167"/>
      <c r="J139" s="167"/>
      <c r="K139" s="127"/>
      <c r="L139" s="127"/>
      <c r="M139" s="22"/>
    </row>
    <row r="140" spans="1:13" hidden="1">
      <c r="A140" s="127"/>
      <c r="B140" s="127"/>
      <c r="C140" s="127"/>
      <c r="D140" s="127"/>
      <c r="E140" s="127"/>
      <c r="F140" s="24"/>
      <c r="G140" s="167"/>
      <c r="H140" s="167"/>
      <c r="I140" s="167"/>
      <c r="J140" s="167"/>
      <c r="K140" s="127"/>
      <c r="L140" s="127"/>
      <c r="M140" s="22"/>
    </row>
    <row r="141" spans="1:13" hidden="1">
      <c r="A141" s="127"/>
      <c r="B141" s="127"/>
      <c r="C141" s="127"/>
      <c r="D141" s="127"/>
      <c r="E141" s="127"/>
      <c r="F141" s="24"/>
      <c r="G141" s="167"/>
      <c r="H141" s="167"/>
      <c r="I141" s="167"/>
      <c r="J141" s="167"/>
      <c r="K141" s="127"/>
      <c r="L141" s="127"/>
      <c r="M141" s="22"/>
    </row>
    <row r="142" spans="1:13" hidden="1">
      <c r="A142" s="127"/>
      <c r="B142" s="127"/>
      <c r="C142" s="127"/>
      <c r="D142" s="127"/>
      <c r="E142" s="127"/>
      <c r="F142" s="24"/>
      <c r="G142" s="167"/>
      <c r="H142" s="167"/>
      <c r="I142" s="167"/>
      <c r="J142" s="167"/>
      <c r="K142" s="127"/>
      <c r="L142" s="127"/>
      <c r="M142" s="22"/>
    </row>
    <row r="143" spans="1:13" hidden="1">
      <c r="A143" s="127"/>
      <c r="B143" s="127"/>
      <c r="C143" s="127"/>
      <c r="D143" s="127"/>
      <c r="E143" s="127"/>
      <c r="F143" s="24"/>
      <c r="G143" s="167"/>
      <c r="H143" s="167"/>
      <c r="I143" s="167"/>
      <c r="J143" s="167"/>
      <c r="K143" s="127"/>
      <c r="L143" s="127"/>
      <c r="M143" s="22"/>
    </row>
    <row r="144" spans="1:13" hidden="1">
      <c r="A144" s="127"/>
      <c r="B144" s="127"/>
      <c r="C144" s="127"/>
      <c r="D144" s="127"/>
      <c r="E144" s="127"/>
      <c r="F144" s="24"/>
      <c r="G144" s="167"/>
      <c r="H144" s="167"/>
      <c r="I144" s="167"/>
      <c r="J144" s="167"/>
      <c r="K144" s="127"/>
      <c r="L144" s="127"/>
      <c r="M144" s="22"/>
    </row>
    <row r="145" spans="1:13" hidden="1">
      <c r="A145" s="127"/>
      <c r="B145" s="127"/>
      <c r="C145" s="127"/>
      <c r="D145" s="127"/>
      <c r="E145" s="127"/>
      <c r="F145" s="24"/>
      <c r="G145" s="167"/>
      <c r="H145" s="167"/>
      <c r="I145" s="167"/>
      <c r="J145" s="167"/>
      <c r="K145" s="127"/>
      <c r="L145" s="127"/>
      <c r="M145" s="22"/>
    </row>
    <row r="146" spans="1:13" hidden="1">
      <c r="A146" s="127"/>
      <c r="B146" s="127"/>
      <c r="C146" s="127"/>
      <c r="D146" s="127"/>
      <c r="E146" s="127"/>
      <c r="F146" s="24"/>
      <c r="G146" s="167"/>
      <c r="H146" s="167"/>
      <c r="I146" s="167"/>
      <c r="J146" s="167"/>
      <c r="K146" s="127"/>
      <c r="L146" s="127"/>
      <c r="M146" s="22"/>
    </row>
    <row r="147" spans="1:13" hidden="1">
      <c r="A147" s="127"/>
      <c r="B147" s="127"/>
      <c r="C147" s="127"/>
      <c r="D147" s="127"/>
      <c r="E147" s="127"/>
      <c r="F147" s="24"/>
      <c r="G147" s="167"/>
      <c r="H147" s="167"/>
      <c r="I147" s="167"/>
      <c r="J147" s="167"/>
      <c r="K147" s="127"/>
      <c r="L147" s="127"/>
      <c r="M147" s="22"/>
    </row>
    <row r="148" spans="1:13" hidden="1">
      <c r="A148" s="127"/>
      <c r="B148" s="127"/>
      <c r="C148" s="127"/>
      <c r="D148" s="127"/>
      <c r="E148" s="127"/>
      <c r="F148" s="24"/>
      <c r="G148" s="167"/>
      <c r="H148" s="167"/>
      <c r="I148" s="167"/>
      <c r="J148" s="167"/>
      <c r="K148" s="127"/>
      <c r="L148" s="127"/>
      <c r="M148" s="22"/>
    </row>
    <row r="149" spans="1:13" hidden="1">
      <c r="A149" s="127"/>
      <c r="B149" s="127"/>
      <c r="C149" s="127"/>
      <c r="D149" s="127"/>
      <c r="E149" s="127"/>
      <c r="F149" s="24"/>
      <c r="G149" s="167"/>
      <c r="H149" s="167"/>
      <c r="I149" s="167"/>
      <c r="J149" s="167"/>
      <c r="K149" s="127"/>
      <c r="L149" s="127"/>
      <c r="M149" s="22"/>
    </row>
    <row r="150" spans="1:13" hidden="1">
      <c r="A150" s="127"/>
      <c r="B150" s="127"/>
      <c r="C150" s="127"/>
      <c r="D150" s="127"/>
      <c r="E150" s="127"/>
      <c r="F150" s="24"/>
      <c r="G150" s="167"/>
      <c r="H150" s="167"/>
      <c r="I150" s="167"/>
      <c r="J150" s="167"/>
      <c r="K150" s="127"/>
      <c r="L150" s="127"/>
      <c r="M150" s="22"/>
    </row>
    <row r="151" spans="1:13" hidden="1">
      <c r="A151" s="127"/>
      <c r="B151" s="127"/>
      <c r="C151" s="127"/>
      <c r="D151" s="127"/>
      <c r="E151" s="127"/>
      <c r="F151" s="24"/>
      <c r="G151" s="167"/>
      <c r="H151" s="167"/>
      <c r="I151" s="167"/>
      <c r="J151" s="167"/>
      <c r="K151" s="127"/>
      <c r="L151" s="127"/>
      <c r="M151" s="22"/>
    </row>
    <row r="152" spans="1:13" hidden="1">
      <c r="A152" s="127"/>
      <c r="B152" s="127"/>
      <c r="C152" s="127"/>
      <c r="D152" s="127"/>
      <c r="E152" s="127"/>
      <c r="F152" s="24"/>
      <c r="G152" s="167"/>
      <c r="H152" s="167"/>
      <c r="I152" s="167"/>
      <c r="J152" s="167"/>
      <c r="K152" s="127"/>
      <c r="L152" s="127"/>
      <c r="M152" s="22"/>
    </row>
    <row r="153" spans="1:13" hidden="1">
      <c r="A153" s="127"/>
      <c r="B153" s="127"/>
      <c r="C153" s="127"/>
      <c r="D153" s="127"/>
      <c r="E153" s="127"/>
      <c r="F153" s="24"/>
      <c r="G153" s="167"/>
      <c r="H153" s="167"/>
      <c r="I153" s="167"/>
      <c r="J153" s="167"/>
      <c r="K153" s="127"/>
      <c r="L153" s="127"/>
      <c r="M153" s="22"/>
    </row>
    <row r="154" spans="1:13" hidden="1">
      <c r="A154" s="127"/>
      <c r="B154" s="127"/>
      <c r="C154" s="127"/>
      <c r="D154" s="127"/>
      <c r="E154" s="127"/>
      <c r="F154" s="24"/>
      <c r="G154" s="167"/>
      <c r="H154" s="167"/>
      <c r="I154" s="167"/>
      <c r="J154" s="167"/>
      <c r="K154" s="127"/>
      <c r="L154" s="127"/>
      <c r="M154" s="22"/>
    </row>
    <row r="155" spans="1:13" hidden="1">
      <c r="A155" s="127"/>
      <c r="B155" s="127"/>
      <c r="C155" s="127"/>
      <c r="D155" s="127"/>
      <c r="E155" s="127"/>
      <c r="F155" s="24"/>
      <c r="G155" s="167"/>
      <c r="H155" s="167"/>
      <c r="I155" s="167"/>
      <c r="J155" s="167"/>
      <c r="K155" s="127"/>
      <c r="L155" s="127"/>
      <c r="M155" s="22"/>
    </row>
    <row r="156" spans="1:13" hidden="1">
      <c r="A156" s="127"/>
      <c r="B156" s="127"/>
      <c r="C156" s="127"/>
      <c r="D156" s="127"/>
      <c r="E156" s="127"/>
      <c r="F156" s="24"/>
      <c r="G156" s="167"/>
      <c r="H156" s="167"/>
      <c r="I156" s="167"/>
      <c r="J156" s="167"/>
      <c r="K156" s="127"/>
      <c r="L156" s="127"/>
      <c r="M156" s="22"/>
    </row>
    <row r="157" spans="1:13" hidden="1">
      <c r="A157" s="127"/>
      <c r="B157" s="127"/>
      <c r="C157" s="127"/>
      <c r="D157" s="127"/>
      <c r="E157" s="127"/>
      <c r="F157" s="24"/>
      <c r="G157" s="167"/>
      <c r="H157" s="167"/>
      <c r="I157" s="167"/>
      <c r="J157" s="167"/>
      <c r="K157" s="127"/>
      <c r="L157" s="127"/>
      <c r="M157" s="22"/>
    </row>
    <row r="158" spans="1:13" hidden="1">
      <c r="A158" s="127"/>
      <c r="B158" s="127"/>
      <c r="C158" s="127"/>
      <c r="D158" s="127"/>
      <c r="E158" s="127"/>
      <c r="F158" s="24"/>
      <c r="G158" s="167"/>
      <c r="H158" s="167"/>
      <c r="I158" s="167"/>
      <c r="J158" s="167"/>
      <c r="K158" s="127"/>
      <c r="L158" s="127"/>
      <c r="M158" s="22"/>
    </row>
    <row r="159" spans="1:13" hidden="1">
      <c r="A159" s="127"/>
      <c r="B159" s="127"/>
      <c r="C159" s="127"/>
      <c r="D159" s="127"/>
      <c r="E159" s="127"/>
      <c r="F159" s="24"/>
      <c r="G159" s="167"/>
      <c r="H159" s="167"/>
      <c r="I159" s="167"/>
      <c r="J159" s="167"/>
      <c r="K159" s="127"/>
      <c r="L159" s="127"/>
      <c r="M159" s="22"/>
    </row>
    <row r="160" spans="1:13" hidden="1">
      <c r="A160" s="127"/>
      <c r="B160" s="127"/>
      <c r="C160" s="127"/>
      <c r="D160" s="127"/>
      <c r="E160" s="127"/>
      <c r="F160" s="24"/>
      <c r="G160" s="167"/>
      <c r="H160" s="167"/>
      <c r="I160" s="167"/>
      <c r="J160" s="167"/>
      <c r="K160" s="127"/>
      <c r="L160" s="127"/>
      <c r="M160" s="22"/>
    </row>
    <row r="161" spans="1:13" hidden="1">
      <c r="A161" s="127"/>
      <c r="B161" s="127"/>
      <c r="C161" s="127"/>
      <c r="D161" s="127"/>
      <c r="E161" s="127"/>
      <c r="F161" s="24"/>
      <c r="G161" s="167"/>
      <c r="H161" s="167"/>
      <c r="I161" s="167"/>
      <c r="J161" s="167"/>
      <c r="K161" s="127"/>
      <c r="L161" s="127"/>
      <c r="M161" s="22"/>
    </row>
    <row r="162" spans="1:13" hidden="1">
      <c r="A162" s="127"/>
      <c r="B162" s="127"/>
      <c r="C162" s="127"/>
      <c r="D162" s="127"/>
      <c r="E162" s="127"/>
      <c r="F162" s="24"/>
      <c r="G162" s="167"/>
      <c r="H162" s="167"/>
      <c r="I162" s="167"/>
      <c r="J162" s="167"/>
      <c r="K162" s="127"/>
      <c r="L162" s="127"/>
      <c r="M162" s="22"/>
    </row>
    <row r="163" spans="1:13" hidden="1">
      <c r="A163" s="127"/>
      <c r="B163" s="127"/>
      <c r="C163" s="127"/>
      <c r="D163" s="127"/>
      <c r="E163" s="127"/>
      <c r="F163" s="24"/>
      <c r="G163" s="167"/>
      <c r="H163" s="167"/>
      <c r="I163" s="167"/>
      <c r="J163" s="167"/>
      <c r="K163" s="127"/>
      <c r="L163" s="127"/>
      <c r="M163" s="22"/>
    </row>
    <row r="164" spans="1:13" hidden="1">
      <c r="A164" s="127"/>
      <c r="B164" s="127"/>
      <c r="C164" s="127"/>
      <c r="D164" s="127"/>
      <c r="E164" s="127"/>
      <c r="F164" s="24"/>
      <c r="G164" s="167"/>
      <c r="H164" s="167"/>
      <c r="I164" s="167"/>
      <c r="J164" s="167"/>
      <c r="K164" s="127"/>
      <c r="L164" s="127"/>
      <c r="M164" s="22"/>
    </row>
    <row r="165" spans="1:13" hidden="1">
      <c r="A165" s="127"/>
      <c r="B165" s="127"/>
      <c r="C165" s="127"/>
      <c r="D165" s="127"/>
      <c r="E165" s="127"/>
      <c r="F165" s="24"/>
      <c r="G165" s="167"/>
      <c r="H165" s="167"/>
      <c r="I165" s="167"/>
      <c r="J165" s="167"/>
      <c r="K165" s="127"/>
      <c r="L165" s="127"/>
      <c r="M165" s="22"/>
    </row>
    <row r="166" spans="1:13" hidden="1">
      <c r="A166" s="127"/>
      <c r="B166" s="127"/>
      <c r="C166" s="127"/>
      <c r="D166" s="127"/>
      <c r="E166" s="127"/>
      <c r="F166" s="24"/>
      <c r="G166" s="167"/>
      <c r="H166" s="167"/>
      <c r="I166" s="167"/>
      <c r="J166" s="167"/>
      <c r="K166" s="127"/>
      <c r="L166" s="127"/>
      <c r="M166" s="22"/>
    </row>
    <row r="167" spans="1:13" hidden="1">
      <c r="A167" s="127"/>
      <c r="B167" s="127"/>
      <c r="C167" s="127"/>
      <c r="D167" s="127"/>
      <c r="E167" s="127"/>
      <c r="F167" s="24"/>
      <c r="G167" s="167"/>
      <c r="H167" s="167"/>
      <c r="I167" s="167"/>
      <c r="J167" s="167"/>
      <c r="K167" s="127"/>
      <c r="L167" s="127"/>
      <c r="M167" s="22"/>
    </row>
    <row r="168" spans="1:13" hidden="1">
      <c r="A168" s="127"/>
      <c r="B168" s="127"/>
      <c r="C168" s="127"/>
      <c r="D168" s="127"/>
      <c r="E168" s="127"/>
      <c r="F168" s="24"/>
      <c r="G168" s="167"/>
      <c r="H168" s="167"/>
      <c r="I168" s="167"/>
      <c r="J168" s="167"/>
      <c r="K168" s="127"/>
      <c r="L168" s="127"/>
      <c r="M168" s="22"/>
    </row>
    <row r="169" spans="1:13" hidden="1">
      <c r="A169" s="127"/>
      <c r="B169" s="127"/>
      <c r="C169" s="127"/>
      <c r="D169" s="127"/>
      <c r="E169" s="127"/>
      <c r="F169" s="24"/>
      <c r="G169" s="167"/>
      <c r="H169" s="167"/>
      <c r="I169" s="167"/>
      <c r="J169" s="167"/>
      <c r="K169" s="127"/>
      <c r="L169" s="127"/>
      <c r="M169" s="22"/>
    </row>
    <row r="170" spans="1:13" hidden="1">
      <c r="A170" s="127"/>
      <c r="B170" s="127"/>
      <c r="C170" s="127"/>
      <c r="D170" s="127"/>
      <c r="E170" s="127"/>
      <c r="F170" s="24"/>
      <c r="G170" s="167"/>
      <c r="H170" s="167"/>
      <c r="I170" s="167"/>
      <c r="J170" s="167"/>
      <c r="K170" s="127"/>
      <c r="L170" s="127"/>
      <c r="M170" s="22"/>
    </row>
    <row r="171" spans="1:13" hidden="1">
      <c r="A171" s="127"/>
      <c r="B171" s="127"/>
      <c r="C171" s="127"/>
      <c r="D171" s="127"/>
      <c r="E171" s="127"/>
      <c r="F171" s="24"/>
      <c r="G171" s="167"/>
      <c r="H171" s="167"/>
      <c r="I171" s="167"/>
      <c r="J171" s="167"/>
      <c r="K171" s="127"/>
      <c r="L171" s="127"/>
      <c r="M171" s="22"/>
    </row>
    <row r="172" spans="1:13" hidden="1">
      <c r="A172" s="127"/>
      <c r="B172" s="127"/>
      <c r="C172" s="127"/>
      <c r="D172" s="127"/>
      <c r="E172" s="127"/>
      <c r="F172" s="24"/>
      <c r="G172" s="167"/>
      <c r="H172" s="167"/>
      <c r="I172" s="167"/>
      <c r="J172" s="167"/>
      <c r="K172" s="127"/>
      <c r="L172" s="127"/>
      <c r="M172" s="22"/>
    </row>
    <row r="173" spans="1:13" hidden="1">
      <c r="A173" s="127"/>
      <c r="B173" s="127"/>
      <c r="C173" s="127"/>
      <c r="D173" s="127"/>
      <c r="E173" s="127"/>
      <c r="F173" s="24"/>
      <c r="G173" s="167"/>
      <c r="H173" s="167"/>
      <c r="I173" s="167"/>
      <c r="J173" s="167"/>
      <c r="K173" s="127"/>
      <c r="L173" s="127"/>
      <c r="M173" s="22"/>
    </row>
    <row r="174" spans="1:13" hidden="1">
      <c r="A174" s="127"/>
      <c r="B174" s="127"/>
      <c r="C174" s="127"/>
      <c r="D174" s="127"/>
      <c r="E174" s="127"/>
      <c r="F174" s="24"/>
      <c r="G174" s="167"/>
      <c r="H174" s="167"/>
      <c r="I174" s="167"/>
      <c r="J174" s="167"/>
      <c r="K174" s="127"/>
      <c r="L174" s="127"/>
      <c r="M174" s="22"/>
    </row>
    <row r="175" spans="1:13" hidden="1">
      <c r="A175" s="127"/>
      <c r="B175" s="127"/>
      <c r="C175" s="127"/>
      <c r="D175" s="127"/>
      <c r="E175" s="127"/>
      <c r="F175" s="24"/>
      <c r="G175" s="167"/>
      <c r="H175" s="167"/>
      <c r="I175" s="167"/>
      <c r="J175" s="167"/>
      <c r="K175" s="127"/>
      <c r="L175" s="127"/>
      <c r="M175" s="22"/>
    </row>
    <row r="176" spans="1:13" hidden="1">
      <c r="A176" s="127"/>
      <c r="B176" s="127"/>
      <c r="C176" s="127"/>
      <c r="D176" s="127"/>
      <c r="E176" s="127"/>
      <c r="F176" s="24"/>
      <c r="G176" s="167"/>
      <c r="H176" s="167"/>
      <c r="I176" s="167"/>
      <c r="J176" s="167"/>
      <c r="K176" s="127"/>
      <c r="L176" s="127"/>
      <c r="M176" s="22"/>
    </row>
    <row r="177" spans="1:13" hidden="1">
      <c r="A177" s="127"/>
      <c r="B177" s="127"/>
      <c r="C177" s="127"/>
      <c r="D177" s="127"/>
      <c r="E177" s="127"/>
      <c r="F177" s="24"/>
      <c r="G177" s="167"/>
      <c r="H177" s="167"/>
      <c r="I177" s="167"/>
      <c r="J177" s="167"/>
      <c r="K177" s="127"/>
      <c r="L177" s="127"/>
      <c r="M177" s="22"/>
    </row>
    <row r="178" spans="1:13" hidden="1">
      <c r="A178" s="127"/>
      <c r="B178" s="127"/>
      <c r="C178" s="127"/>
      <c r="D178" s="127"/>
      <c r="E178" s="127"/>
      <c r="F178" s="24"/>
      <c r="G178" s="167"/>
      <c r="H178" s="167"/>
      <c r="I178" s="167"/>
      <c r="J178" s="167"/>
      <c r="K178" s="127"/>
      <c r="L178" s="127"/>
      <c r="M178" s="22"/>
    </row>
    <row r="179" spans="1:13" hidden="1">
      <c r="A179" s="127"/>
      <c r="B179" s="127"/>
      <c r="C179" s="127"/>
      <c r="D179" s="127"/>
      <c r="E179" s="127"/>
      <c r="F179" s="24"/>
      <c r="G179" s="167"/>
      <c r="H179" s="167"/>
      <c r="I179" s="167"/>
      <c r="J179" s="167"/>
      <c r="K179" s="127"/>
      <c r="L179" s="127"/>
      <c r="M179" s="22"/>
    </row>
    <row r="180" spans="1:13" hidden="1">
      <c r="A180" s="127"/>
      <c r="B180" s="127"/>
      <c r="C180" s="127"/>
      <c r="D180" s="127"/>
      <c r="E180" s="127"/>
      <c r="F180" s="24"/>
      <c r="G180" s="167"/>
      <c r="H180" s="167"/>
      <c r="I180" s="167"/>
      <c r="J180" s="167"/>
      <c r="K180" s="127"/>
      <c r="L180" s="127"/>
      <c r="M180" s="22"/>
    </row>
    <row r="181" spans="1:13" hidden="1">
      <c r="A181" s="127"/>
      <c r="B181" s="127"/>
      <c r="C181" s="127"/>
      <c r="D181" s="127"/>
      <c r="E181" s="127"/>
      <c r="F181" s="24"/>
      <c r="G181" s="167"/>
      <c r="H181" s="167"/>
      <c r="I181" s="167"/>
      <c r="J181" s="167"/>
      <c r="K181" s="127"/>
      <c r="L181" s="127"/>
      <c r="M181" s="22"/>
    </row>
    <row r="182" spans="1:13" hidden="1">
      <c r="A182" s="127"/>
      <c r="B182" s="127"/>
      <c r="C182" s="127"/>
      <c r="D182" s="127"/>
      <c r="E182" s="127"/>
      <c r="F182" s="24"/>
      <c r="G182" s="167"/>
      <c r="H182" s="167"/>
      <c r="I182" s="167"/>
      <c r="J182" s="167"/>
      <c r="K182" s="127"/>
      <c r="L182" s="127"/>
      <c r="M182" s="22"/>
    </row>
    <row r="183" spans="1:13" hidden="1">
      <c r="A183" s="127"/>
      <c r="B183" s="127"/>
      <c r="C183" s="127"/>
      <c r="D183" s="127"/>
      <c r="E183" s="127"/>
      <c r="F183" s="24"/>
      <c r="G183" s="167"/>
      <c r="H183" s="167"/>
      <c r="I183" s="167"/>
      <c r="J183" s="167"/>
      <c r="K183" s="127"/>
      <c r="L183" s="127"/>
      <c r="M183" s="22"/>
    </row>
    <row r="184" spans="1:13" hidden="1">
      <c r="A184" s="127"/>
      <c r="B184" s="127"/>
      <c r="C184" s="127"/>
      <c r="D184" s="127"/>
      <c r="E184" s="127"/>
      <c r="F184" s="24"/>
      <c r="G184" s="167"/>
      <c r="H184" s="167"/>
      <c r="I184" s="167"/>
      <c r="J184" s="167"/>
      <c r="K184" s="127"/>
      <c r="L184" s="127"/>
      <c r="M184" s="22"/>
    </row>
    <row r="185" spans="1:13" hidden="1">
      <c r="A185" s="127"/>
      <c r="B185" s="127"/>
      <c r="C185" s="127"/>
      <c r="D185" s="127"/>
      <c r="E185" s="127"/>
      <c r="F185" s="24"/>
      <c r="G185" s="167"/>
      <c r="H185" s="167"/>
      <c r="I185" s="167"/>
      <c r="J185" s="167"/>
      <c r="K185" s="127"/>
      <c r="L185" s="127"/>
      <c r="M185" s="22"/>
    </row>
    <row r="186" spans="1:13" hidden="1">
      <c r="A186" s="127"/>
      <c r="B186" s="127"/>
      <c r="C186" s="127"/>
      <c r="D186" s="127"/>
      <c r="E186" s="127"/>
      <c r="F186" s="24"/>
      <c r="G186" s="167"/>
      <c r="H186" s="167"/>
      <c r="I186" s="167"/>
      <c r="J186" s="167"/>
      <c r="K186" s="127"/>
      <c r="L186" s="127"/>
      <c r="M186" s="22"/>
    </row>
    <row r="187" spans="1:13" hidden="1">
      <c r="A187" s="127"/>
      <c r="B187" s="127"/>
      <c r="C187" s="127"/>
      <c r="D187" s="127"/>
      <c r="E187" s="127"/>
      <c r="F187" s="24"/>
      <c r="G187" s="167"/>
      <c r="H187" s="167"/>
      <c r="I187" s="167"/>
      <c r="J187" s="167"/>
      <c r="K187" s="127"/>
      <c r="L187" s="127"/>
      <c r="M187" s="22"/>
    </row>
    <row r="188" spans="1:13" hidden="1">
      <c r="A188" s="127"/>
      <c r="B188" s="127"/>
      <c r="C188" s="127"/>
      <c r="D188" s="127"/>
      <c r="E188" s="127"/>
      <c r="F188" s="24"/>
      <c r="G188" s="167"/>
      <c r="H188" s="167"/>
      <c r="I188" s="167"/>
      <c r="J188" s="167"/>
      <c r="K188" s="127"/>
      <c r="L188" s="127"/>
      <c r="M188" s="22"/>
    </row>
    <row r="189" spans="1:13" hidden="1">
      <c r="A189" s="127"/>
      <c r="B189" s="127"/>
      <c r="C189" s="127"/>
      <c r="D189" s="127"/>
      <c r="E189" s="127"/>
      <c r="F189" s="24"/>
      <c r="G189" s="167"/>
      <c r="H189" s="167"/>
      <c r="I189" s="167"/>
      <c r="J189" s="167"/>
      <c r="K189" s="127"/>
      <c r="L189" s="127"/>
      <c r="M189" s="22"/>
    </row>
    <row r="190" spans="1:13" hidden="1">
      <c r="A190" s="127"/>
      <c r="B190" s="127"/>
      <c r="C190" s="127"/>
      <c r="D190" s="127"/>
      <c r="E190" s="127"/>
      <c r="F190" s="24"/>
      <c r="G190" s="167"/>
      <c r="H190" s="167"/>
      <c r="I190" s="167"/>
      <c r="J190" s="167"/>
      <c r="K190" s="127"/>
      <c r="L190" s="127"/>
      <c r="M190" s="22"/>
    </row>
    <row r="191" spans="1:13" hidden="1">
      <c r="A191" s="127"/>
      <c r="B191" s="127"/>
      <c r="C191" s="127"/>
      <c r="D191" s="127"/>
      <c r="E191" s="127"/>
      <c r="F191" s="24"/>
      <c r="G191" s="167"/>
      <c r="H191" s="167"/>
      <c r="I191" s="167"/>
      <c r="J191" s="167"/>
      <c r="K191" s="127"/>
      <c r="L191" s="127"/>
      <c r="M191" s="22"/>
    </row>
    <row r="192" spans="1:13" hidden="1">
      <c r="A192" s="127"/>
      <c r="B192" s="127"/>
      <c r="C192" s="127"/>
      <c r="D192" s="127"/>
      <c r="E192" s="127"/>
      <c r="F192" s="24"/>
      <c r="G192" s="167"/>
      <c r="H192" s="167"/>
      <c r="I192" s="167"/>
      <c r="J192" s="167"/>
      <c r="K192" s="127"/>
      <c r="L192" s="127"/>
      <c r="M192" s="22"/>
    </row>
    <row r="193" spans="1:13" hidden="1">
      <c r="A193" s="127"/>
      <c r="B193" s="127"/>
      <c r="C193" s="127"/>
      <c r="D193" s="127"/>
      <c r="E193" s="127"/>
      <c r="F193" s="24"/>
      <c r="G193" s="167"/>
      <c r="H193" s="167"/>
      <c r="I193" s="167"/>
      <c r="J193" s="167"/>
      <c r="K193" s="127"/>
      <c r="L193" s="127"/>
      <c r="M193" s="22"/>
    </row>
    <row r="194" spans="1:13" hidden="1">
      <c r="A194" s="127"/>
      <c r="B194" s="127"/>
      <c r="C194" s="127"/>
      <c r="D194" s="127"/>
      <c r="E194" s="127"/>
      <c r="F194" s="24"/>
      <c r="G194" s="167"/>
      <c r="H194" s="167"/>
      <c r="I194" s="167"/>
      <c r="J194" s="167"/>
      <c r="K194" s="127"/>
      <c r="L194" s="127"/>
      <c r="M194" s="22"/>
    </row>
    <row r="195" spans="1:13" hidden="1">
      <c r="A195" s="127"/>
      <c r="B195" s="127"/>
      <c r="C195" s="127"/>
      <c r="D195" s="127"/>
      <c r="E195" s="127"/>
      <c r="F195" s="24"/>
      <c r="G195" s="167"/>
      <c r="H195" s="167"/>
      <c r="I195" s="167"/>
      <c r="J195" s="167"/>
      <c r="K195" s="127"/>
      <c r="L195" s="127"/>
      <c r="M195" s="22"/>
    </row>
    <row r="196" spans="1:13" hidden="1">
      <c r="A196" s="127"/>
      <c r="B196" s="127"/>
      <c r="C196" s="127"/>
      <c r="D196" s="127"/>
      <c r="E196" s="127"/>
      <c r="F196" s="24"/>
      <c r="G196" s="167"/>
      <c r="H196" s="167"/>
      <c r="I196" s="167"/>
      <c r="J196" s="167"/>
      <c r="K196" s="127"/>
      <c r="L196" s="127"/>
      <c r="M196" s="22"/>
    </row>
    <row r="197" spans="1:13" hidden="1">
      <c r="A197" s="127"/>
      <c r="B197" s="127"/>
      <c r="C197" s="127"/>
      <c r="D197" s="127"/>
      <c r="E197" s="127"/>
      <c r="F197" s="24"/>
      <c r="G197" s="167"/>
      <c r="H197" s="167"/>
      <c r="I197" s="167"/>
      <c r="J197" s="167"/>
      <c r="K197" s="127"/>
      <c r="L197" s="127"/>
      <c r="M197" s="22"/>
    </row>
    <row r="198" spans="1:13" hidden="1">
      <c r="A198" s="127"/>
      <c r="B198" s="127"/>
      <c r="C198" s="127"/>
      <c r="D198" s="127"/>
      <c r="E198" s="127"/>
      <c r="F198" s="24"/>
      <c r="G198" s="167"/>
      <c r="H198" s="167"/>
      <c r="I198" s="167"/>
      <c r="J198" s="167"/>
      <c r="K198" s="127"/>
      <c r="L198" s="127"/>
      <c r="M198" s="22"/>
    </row>
    <row r="199" spans="1:13" s="74" customFormat="1" ht="27" customHeight="1">
      <c r="A199" s="441" t="s">
        <v>31</v>
      </c>
      <c r="B199" s="441"/>
      <c r="C199" s="441"/>
      <c r="D199" s="441"/>
      <c r="E199" s="171"/>
      <c r="F199" s="261">
        <f>F87+F28+F24</f>
        <v>392.149</v>
      </c>
      <c r="G199" s="172"/>
      <c r="H199" s="173">
        <f>H87+H28+H24</f>
        <v>52029.049999999996</v>
      </c>
      <c r="I199" s="172"/>
      <c r="J199" s="172">
        <f>SUM(J22:J198)</f>
        <v>0</v>
      </c>
      <c r="K199" s="141"/>
      <c r="L199" s="141"/>
      <c r="M199" s="16"/>
    </row>
    <row r="200" spans="1:13" hidden="1"/>
    <row r="201" spans="1:13" s="75" customFormat="1" ht="29.25" customHeight="1">
      <c r="A201" s="75" t="s">
        <v>236</v>
      </c>
      <c r="E201" s="94"/>
    </row>
    <row r="202" spans="1:13" s="75" customFormat="1" ht="15">
      <c r="B202" s="76"/>
      <c r="C202" s="76"/>
      <c r="D202" s="76"/>
      <c r="E202" s="245"/>
      <c r="F202" s="76"/>
      <c r="G202" s="76"/>
      <c r="H202" s="76"/>
      <c r="I202" s="76"/>
      <c r="J202" s="76"/>
      <c r="K202" s="76"/>
      <c r="L202" s="76"/>
    </row>
    <row r="203" spans="1:13" s="75" customFormat="1" ht="15">
      <c r="A203" s="75" t="s">
        <v>32</v>
      </c>
      <c r="B203" s="77" t="s">
        <v>313</v>
      </c>
      <c r="C203" s="78"/>
      <c r="D203" s="78"/>
      <c r="E203" s="246"/>
      <c r="F203" s="78"/>
      <c r="G203" s="78"/>
      <c r="H203" s="78"/>
      <c r="I203" s="78"/>
      <c r="J203" s="78"/>
      <c r="K203" s="78"/>
      <c r="L203" s="78"/>
    </row>
    <row r="204" spans="1:13" s="75" customFormat="1" ht="15">
      <c r="B204" s="404" t="s">
        <v>33</v>
      </c>
      <c r="C204" s="404"/>
      <c r="D204" s="404"/>
      <c r="E204" s="404"/>
      <c r="F204" s="404"/>
      <c r="G204" s="404"/>
      <c r="H204" s="404"/>
      <c r="I204" s="404"/>
      <c r="J204" s="404"/>
      <c r="K204" s="404"/>
      <c r="L204" s="404"/>
    </row>
    <row r="205" spans="1:13" s="75" customFormat="1" ht="15">
      <c r="A205" s="75" t="s">
        <v>85</v>
      </c>
      <c r="D205" s="80"/>
      <c r="E205" s="247" t="s">
        <v>275</v>
      </c>
    </row>
    <row r="206" spans="1:13" s="75" customFormat="1" ht="15">
      <c r="C206" s="76"/>
      <c r="D206" s="80"/>
      <c r="E206" s="248"/>
      <c r="F206" s="177"/>
      <c r="G206" s="177"/>
      <c r="H206" s="76"/>
      <c r="I206" s="76"/>
      <c r="J206" s="76"/>
      <c r="K206" s="76"/>
      <c r="L206" s="76"/>
    </row>
    <row r="207" spans="1:13" s="75" customFormat="1" ht="15">
      <c r="A207" s="75" t="s">
        <v>86</v>
      </c>
      <c r="C207" s="78"/>
      <c r="D207" s="178" t="s">
        <v>312</v>
      </c>
      <c r="E207" s="246"/>
      <c r="F207" s="78"/>
      <c r="G207" s="78"/>
      <c r="H207" s="78"/>
      <c r="I207" s="78"/>
      <c r="J207" s="78"/>
      <c r="K207" s="78"/>
      <c r="L207" s="78"/>
    </row>
    <row r="208" spans="1:13" s="75" customFormat="1" ht="15">
      <c r="E208" s="184"/>
    </row>
    <row r="209" spans="1:15" s="75" customFormat="1" ht="15">
      <c r="A209" s="75" t="s">
        <v>36</v>
      </c>
      <c r="E209" s="184"/>
    </row>
    <row r="210" spans="1:15" s="75" customFormat="1" ht="15">
      <c r="B210" s="80"/>
      <c r="C210" s="405" t="s">
        <v>37</v>
      </c>
      <c r="D210" s="406"/>
      <c r="E210" s="406"/>
      <c r="F210" s="406"/>
      <c r="G210" s="406"/>
      <c r="H210" s="406"/>
      <c r="I210" s="406"/>
      <c r="J210" s="406"/>
      <c r="K210" s="406"/>
      <c r="L210" s="406"/>
    </row>
    <row r="211" spans="1:15" s="75" customFormat="1" ht="15">
      <c r="A211" s="75" t="s">
        <v>87</v>
      </c>
      <c r="B211" s="78"/>
      <c r="C211" s="78"/>
      <c r="D211" s="78"/>
      <c r="E211" s="246"/>
      <c r="F211" s="78"/>
      <c r="G211" s="78"/>
      <c r="H211" s="78"/>
      <c r="I211" s="78"/>
      <c r="J211" s="78"/>
      <c r="K211" s="78"/>
      <c r="L211" s="78"/>
    </row>
    <row r="212" spans="1:15" s="75" customFormat="1" ht="15">
      <c r="E212" s="184"/>
    </row>
    <row r="213" spans="1:15" s="75" customFormat="1" ht="15">
      <c r="A213" s="75" t="s">
        <v>39</v>
      </c>
      <c r="B213" s="78"/>
      <c r="C213" s="78"/>
      <c r="D213" s="78"/>
      <c r="E213" s="246"/>
      <c r="F213" s="78"/>
      <c r="G213" s="78"/>
      <c r="H213" s="78"/>
      <c r="I213" s="78"/>
      <c r="J213" s="78"/>
      <c r="K213" s="78"/>
      <c r="L213" s="78"/>
    </row>
    <row r="214" spans="1:15" s="75" customFormat="1" ht="15">
      <c r="E214" s="184"/>
    </row>
    <row r="215" spans="1:15" s="75" customFormat="1" ht="15" hidden="1">
      <c r="E215" s="184"/>
    </row>
    <row r="217" spans="1:15" ht="15.75">
      <c r="A217" s="81" t="s">
        <v>40</v>
      </c>
      <c r="B217" s="440" t="s">
        <v>220</v>
      </c>
      <c r="C217" s="440"/>
      <c r="D217" s="440"/>
      <c r="E217" s="249"/>
      <c r="F217" s="83"/>
      <c r="G217" s="84"/>
      <c r="H217" s="439" t="s">
        <v>221</v>
      </c>
      <c r="I217" s="439"/>
      <c r="J217" s="85"/>
    </row>
    <row r="218" spans="1:15">
      <c r="A218" s="86"/>
      <c r="B218" s="404" t="s">
        <v>42</v>
      </c>
      <c r="C218" s="404"/>
      <c r="D218" s="404"/>
      <c r="E218" s="250"/>
      <c r="F218" s="180" t="s">
        <v>10</v>
      </c>
      <c r="G218" s="89"/>
      <c r="H218" s="408" t="s">
        <v>43</v>
      </c>
      <c r="I218" s="408"/>
      <c r="J218" s="180"/>
    </row>
    <row r="219" spans="1:15" ht="15.75">
      <c r="A219" s="81" t="s">
        <v>44</v>
      </c>
      <c r="B219" s="222" t="s">
        <v>222</v>
      </c>
      <c r="C219" s="220"/>
      <c r="D219" s="220"/>
      <c r="E219" s="249"/>
      <c r="F219" s="83"/>
      <c r="G219" s="84"/>
      <c r="H219" s="439" t="s">
        <v>223</v>
      </c>
      <c r="I219" s="439"/>
      <c r="J219" s="85"/>
    </row>
    <row r="220" spans="1:15">
      <c r="A220" s="86"/>
      <c r="B220" s="404" t="s">
        <v>42</v>
      </c>
      <c r="C220" s="404"/>
      <c r="D220" s="404"/>
      <c r="E220" s="250"/>
      <c r="F220" s="180" t="s">
        <v>10</v>
      </c>
      <c r="G220" s="89"/>
      <c r="H220" s="408" t="s">
        <v>43</v>
      </c>
      <c r="I220" s="408"/>
      <c r="J220" s="180"/>
    </row>
    <row r="221" spans="1:15" ht="15.75">
      <c r="A221" s="86"/>
      <c r="B221" s="440" t="s">
        <v>224</v>
      </c>
      <c r="C221" s="440"/>
      <c r="D221" s="440"/>
      <c r="E221" s="249"/>
      <c r="F221" s="83"/>
      <c r="G221" s="84"/>
      <c r="H221" s="439" t="s">
        <v>225</v>
      </c>
      <c r="I221" s="439"/>
      <c r="J221" s="85"/>
    </row>
    <row r="222" spans="1:15" ht="15">
      <c r="A222" s="86"/>
      <c r="B222" s="404" t="s">
        <v>42</v>
      </c>
      <c r="C222" s="404"/>
      <c r="D222" s="404"/>
      <c r="E222" s="250"/>
      <c r="F222" s="180" t="s">
        <v>10</v>
      </c>
      <c r="G222" s="89"/>
      <c r="H222" s="408" t="s">
        <v>43</v>
      </c>
      <c r="I222" s="408"/>
      <c r="J222" s="180"/>
      <c r="O222" s="75"/>
    </row>
    <row r="223" spans="1:15" ht="15.75">
      <c r="A223" s="86"/>
      <c r="B223" s="440" t="s">
        <v>226</v>
      </c>
      <c r="C223" s="440"/>
      <c r="D223" s="440"/>
      <c r="E223" s="249"/>
      <c r="F223" s="83"/>
      <c r="G223" s="84"/>
      <c r="H223" s="439" t="s">
        <v>227</v>
      </c>
      <c r="I223" s="439"/>
      <c r="J223" s="90"/>
      <c r="O223" s="221"/>
    </row>
    <row r="224" spans="1:15">
      <c r="A224" s="86"/>
      <c r="B224" s="404" t="s">
        <v>42</v>
      </c>
      <c r="C224" s="404"/>
      <c r="D224" s="404"/>
      <c r="E224" s="250"/>
      <c r="F224" s="180" t="s">
        <v>10</v>
      </c>
      <c r="G224" s="89"/>
      <c r="H224" s="408" t="s">
        <v>43</v>
      </c>
      <c r="I224" s="408"/>
      <c r="J224" s="180"/>
    </row>
    <row r="225" spans="1:12" ht="15.75">
      <c r="A225" s="86"/>
      <c r="B225" s="222" t="s">
        <v>228</v>
      </c>
      <c r="C225" s="220"/>
      <c r="D225" s="220"/>
      <c r="E225" s="249"/>
      <c r="F225" s="83"/>
      <c r="G225" s="84"/>
      <c r="H225" s="439" t="s">
        <v>45</v>
      </c>
      <c r="I225" s="439"/>
      <c r="J225" s="90"/>
    </row>
    <row r="226" spans="1:12">
      <c r="A226" s="86"/>
      <c r="B226" s="404" t="s">
        <v>42</v>
      </c>
      <c r="C226" s="404"/>
      <c r="D226" s="404"/>
      <c r="E226" s="250"/>
      <c r="F226" s="180" t="s">
        <v>10</v>
      </c>
      <c r="G226" s="89"/>
      <c r="H226" s="408" t="s">
        <v>43</v>
      </c>
      <c r="I226" s="408"/>
      <c r="J226" s="180"/>
    </row>
    <row r="227" spans="1:12" ht="15.75">
      <c r="A227" s="86"/>
      <c r="B227" s="440" t="s">
        <v>229</v>
      </c>
      <c r="C227" s="440"/>
      <c r="D227" s="440"/>
      <c r="E227" s="249"/>
      <c r="F227" s="83"/>
      <c r="G227" s="84"/>
      <c r="H227" s="439" t="s">
        <v>230</v>
      </c>
      <c r="I227" s="439"/>
      <c r="J227" s="90"/>
    </row>
    <row r="228" spans="1:12" ht="15.75">
      <c r="A228" s="86"/>
      <c r="B228" s="404" t="s">
        <v>42</v>
      </c>
      <c r="C228" s="404"/>
      <c r="D228" s="404"/>
      <c r="E228" s="209"/>
      <c r="F228" s="88" t="s">
        <v>10</v>
      </c>
      <c r="H228" s="408" t="s">
        <v>43</v>
      </c>
      <c r="I228" s="408"/>
      <c r="K228" s="438"/>
      <c r="L228" s="438"/>
    </row>
    <row r="229" spans="1:12" s="75" customFormat="1" ht="15">
      <c r="A229" s="91" t="s">
        <v>88</v>
      </c>
      <c r="E229" s="184"/>
      <c r="K229" s="80"/>
      <c r="L229" s="80"/>
    </row>
    <row r="230" spans="1:12" s="75" customFormat="1" ht="15" hidden="1">
      <c r="E230" s="184"/>
    </row>
    <row r="231" spans="1:12" s="75" customFormat="1" ht="15.75">
      <c r="A231" s="92" t="s">
        <v>47</v>
      </c>
      <c r="B231" s="411"/>
      <c r="C231" s="411"/>
      <c r="D231" s="411"/>
      <c r="E231" s="247"/>
      <c r="F231" s="79"/>
      <c r="G231" s="79"/>
      <c r="H231" s="410"/>
      <c r="I231" s="410"/>
    </row>
    <row r="232" spans="1:12" s="75" customFormat="1" ht="15.75">
      <c r="A232" s="92" t="s">
        <v>310</v>
      </c>
      <c r="B232" s="411"/>
      <c r="C232" s="411"/>
      <c r="D232" s="411"/>
      <c r="E232" s="79"/>
      <c r="F232" s="292"/>
      <c r="G232" s="79"/>
      <c r="H232" s="410"/>
      <c r="I232" s="410"/>
    </row>
    <row r="233" spans="1:12" s="75" customFormat="1" ht="15.75">
      <c r="A233" s="92" t="s">
        <v>310</v>
      </c>
      <c r="B233" s="411"/>
      <c r="C233" s="411"/>
      <c r="D233" s="411"/>
      <c r="E233" s="79"/>
      <c r="F233" s="292"/>
      <c r="G233" s="79"/>
      <c r="H233" s="410"/>
      <c r="I233" s="410"/>
    </row>
    <row r="234" spans="1:12" s="75" customFormat="1" ht="15.6" customHeight="1">
      <c r="A234" s="92" t="s">
        <v>48</v>
      </c>
      <c r="B234" s="411"/>
      <c r="C234" s="411"/>
      <c r="D234" s="411"/>
      <c r="E234" s="181"/>
      <c r="F234" s="78"/>
      <c r="H234" s="182"/>
      <c r="L234" s="183"/>
    </row>
    <row r="235" spans="1:12" s="75" customFormat="1" ht="15">
      <c r="B235" s="404" t="s">
        <v>42</v>
      </c>
      <c r="C235" s="404"/>
      <c r="D235" s="404"/>
      <c r="E235" s="209"/>
      <c r="F235" s="88" t="s">
        <v>10</v>
      </c>
      <c r="H235" s="93" t="s">
        <v>43</v>
      </c>
      <c r="L235" s="87"/>
    </row>
    <row r="236" spans="1:12" s="75" customFormat="1" ht="88.9" hidden="1" customHeight="1">
      <c r="E236" s="184"/>
    </row>
    <row r="237" spans="1:12" s="94" customFormat="1" ht="24" customHeight="1">
      <c r="A237" s="94" t="s">
        <v>49</v>
      </c>
      <c r="E237" s="184"/>
    </row>
    <row r="238" spans="1:12" s="75" customFormat="1" ht="28.15" customHeight="1">
      <c r="A238" s="420" t="s">
        <v>50</v>
      </c>
      <c r="B238" s="421"/>
      <c r="C238" s="420" t="s">
        <v>51</v>
      </c>
      <c r="D238" s="422"/>
      <c r="E238" s="251"/>
      <c r="F238" s="422" t="s">
        <v>52</v>
      </c>
      <c r="G238" s="422"/>
      <c r="H238" s="421"/>
      <c r="K238" s="420" t="s">
        <v>53</v>
      </c>
      <c r="L238" s="421"/>
    </row>
    <row r="239" spans="1:12" s="75" customFormat="1" ht="15">
      <c r="A239" s="95"/>
      <c r="B239" s="96"/>
      <c r="C239" s="95"/>
      <c r="D239" s="95"/>
      <c r="E239" s="252"/>
      <c r="F239" s="96"/>
      <c r="G239" s="96"/>
      <c r="H239" s="97"/>
      <c r="K239" s="96"/>
      <c r="L239" s="97"/>
    </row>
    <row r="240" spans="1:12" s="75" customFormat="1" ht="15">
      <c r="A240" s="95"/>
      <c r="B240" s="96"/>
      <c r="C240" s="95"/>
      <c r="D240" s="95"/>
      <c r="E240" s="252"/>
      <c r="F240" s="96"/>
      <c r="G240" s="96"/>
      <c r="H240" s="97"/>
      <c r="K240" s="96"/>
      <c r="L240" s="97"/>
    </row>
    <row r="241" spans="1:17" s="75" customFormat="1" ht="15">
      <c r="A241" s="95"/>
      <c r="B241" s="96"/>
      <c r="C241" s="95"/>
      <c r="D241" s="95"/>
      <c r="E241" s="252"/>
      <c r="F241" s="96"/>
      <c r="G241" s="96"/>
      <c r="H241" s="97"/>
      <c r="K241" s="96"/>
      <c r="L241" s="97"/>
    </row>
    <row r="242" spans="1:17">
      <c r="A242" s="98"/>
      <c r="B242" s="99"/>
      <c r="C242" s="98"/>
      <c r="D242" s="98"/>
      <c r="E242" s="253"/>
      <c r="F242" s="99"/>
      <c r="G242" s="99"/>
      <c r="H242" s="100"/>
      <c r="K242" s="99"/>
      <c r="L242" s="100"/>
    </row>
    <row r="243" spans="1:17" ht="7.9" customHeight="1">
      <c r="M243" s="48"/>
      <c r="N243" s="48"/>
      <c r="O243" s="48"/>
      <c r="P243" s="48"/>
      <c r="Q243" s="48"/>
    </row>
    <row r="244" spans="1:17" ht="18" customHeight="1">
      <c r="A244" s="412" t="s">
        <v>233</v>
      </c>
      <c r="B244" s="412"/>
      <c r="C244" s="412"/>
      <c r="D244" s="412"/>
      <c r="E244" s="412"/>
      <c r="F244" s="412"/>
      <c r="G244" s="412"/>
      <c r="H244" s="412"/>
      <c r="I244" s="412"/>
      <c r="J244" s="412"/>
      <c r="K244" s="412"/>
      <c r="L244" s="412"/>
      <c r="M244" s="48"/>
      <c r="N244" s="48"/>
      <c r="O244" s="48"/>
      <c r="P244" s="48"/>
    </row>
    <row r="245" spans="1:17" s="75" customFormat="1" ht="16.5">
      <c r="A245" s="75" t="s">
        <v>276</v>
      </c>
      <c r="E245" s="94"/>
      <c r="F245" s="437" t="s">
        <v>10</v>
      </c>
      <c r="G245" s="437"/>
      <c r="H245" s="437" t="s">
        <v>234</v>
      </c>
      <c r="I245" s="437"/>
      <c r="J245" s="437"/>
      <c r="K245" s="437"/>
      <c r="L245" s="101"/>
      <c r="M245" s="101"/>
      <c r="N245" s="101"/>
      <c r="O245" s="101"/>
      <c r="P245" s="101"/>
    </row>
    <row r="246" spans="1:17" s="75" customFormat="1" ht="6.6" customHeight="1">
      <c r="E246" s="94"/>
      <c r="L246" s="101"/>
      <c r="M246" s="101"/>
      <c r="N246" s="101"/>
      <c r="O246" s="101"/>
      <c r="P246" s="101"/>
    </row>
    <row r="247" spans="1:17" s="75" customFormat="1" ht="32.25" customHeight="1">
      <c r="A247" s="412" t="s">
        <v>235</v>
      </c>
      <c r="B247" s="412"/>
      <c r="C247" s="412"/>
      <c r="D247" s="412"/>
      <c r="E247" s="412"/>
      <c r="F247" s="412"/>
      <c r="G247" s="412"/>
      <c r="H247" s="412"/>
      <c r="I247" s="412"/>
      <c r="J247" s="412"/>
      <c r="K247" s="412"/>
      <c r="L247" s="101"/>
      <c r="M247" s="101"/>
      <c r="N247" s="101"/>
      <c r="O247" s="101"/>
      <c r="P247" s="101"/>
    </row>
    <row r="248" spans="1:17" s="103" customFormat="1" hidden="1">
      <c r="A248" s="1"/>
      <c r="B248" s="1" t="s">
        <v>89</v>
      </c>
      <c r="C248" s="1"/>
      <c r="D248" s="1"/>
      <c r="E248" s="240"/>
      <c r="F248" s="1"/>
      <c r="G248" s="1"/>
      <c r="H248" s="1"/>
      <c r="I248" s="1"/>
      <c r="J248" s="1"/>
      <c r="K248" s="1"/>
      <c r="L248" s="1"/>
    </row>
    <row r="249" spans="1:17" s="103" customFormat="1" hidden="1">
      <c r="A249" s="1"/>
      <c r="B249" s="1" t="s">
        <v>56</v>
      </c>
      <c r="C249" s="1"/>
      <c r="D249" s="1"/>
      <c r="E249" s="240"/>
      <c r="F249" s="1"/>
      <c r="G249" s="1"/>
      <c r="H249" s="1"/>
      <c r="I249" s="1"/>
      <c r="J249" s="1"/>
      <c r="K249" s="1"/>
      <c r="L249" s="1"/>
    </row>
    <row r="250" spans="1:17" s="103" customFormat="1" hidden="1">
      <c r="A250" s="104"/>
      <c r="B250" s="104" t="s">
        <v>57</v>
      </c>
      <c r="C250" s="104"/>
      <c r="D250" s="104"/>
      <c r="E250" s="254"/>
      <c r="F250" s="104"/>
      <c r="G250" s="104"/>
      <c r="H250" s="104"/>
      <c r="I250" s="104"/>
      <c r="J250" s="104"/>
      <c r="K250" s="104"/>
      <c r="L250" s="1"/>
    </row>
    <row r="251" spans="1:17" hidden="1"/>
  </sheetData>
  <mergeCells count="79">
    <mergeCell ref="F245:G245"/>
    <mergeCell ref="H245:K245"/>
    <mergeCell ref="H227:I227"/>
    <mergeCell ref="A247:K247"/>
    <mergeCell ref="H231:I231"/>
    <mergeCell ref="B231:D231"/>
    <mergeCell ref="B232:D232"/>
    <mergeCell ref="B234:D234"/>
    <mergeCell ref="B235:D235"/>
    <mergeCell ref="A238:B238"/>
    <mergeCell ref="C238:D238"/>
    <mergeCell ref="H232:I232"/>
    <mergeCell ref="B233:D233"/>
    <mergeCell ref="H233:I233"/>
    <mergeCell ref="H228:I228"/>
    <mergeCell ref="H1:L1"/>
    <mergeCell ref="H2:L2"/>
    <mergeCell ref="H3:L3"/>
    <mergeCell ref="A5:C5"/>
    <mergeCell ref="J7:L7"/>
    <mergeCell ref="H8:L8"/>
    <mergeCell ref="H9:L9"/>
    <mergeCell ref="H10:L10"/>
    <mergeCell ref="H11:L11"/>
    <mergeCell ref="H12:L12"/>
    <mergeCell ref="A13:L13"/>
    <mergeCell ref="B15:C15"/>
    <mergeCell ref="H15:L15"/>
    <mergeCell ref="C17:D17"/>
    <mergeCell ref="G17:H17"/>
    <mergeCell ref="I17:J17"/>
    <mergeCell ref="K17:L17"/>
    <mergeCell ref="H14:L14"/>
    <mergeCell ref="D14:G14"/>
    <mergeCell ref="A24:D24"/>
    <mergeCell ref="C18:D18"/>
    <mergeCell ref="G18:H18"/>
    <mergeCell ref="I18:J18"/>
    <mergeCell ref="K18:L18"/>
    <mergeCell ref="A19:A20"/>
    <mergeCell ref="B19:B20"/>
    <mergeCell ref="C19:D20"/>
    <mergeCell ref="E19:E20"/>
    <mergeCell ref="F19:F20"/>
    <mergeCell ref="G19:G20"/>
    <mergeCell ref="H19:H20"/>
    <mergeCell ref="I19:J19"/>
    <mergeCell ref="K19:K20"/>
    <mergeCell ref="L19:L20"/>
    <mergeCell ref="C21:D21"/>
    <mergeCell ref="A87:D87"/>
    <mergeCell ref="A199:D199"/>
    <mergeCell ref="B204:L204"/>
    <mergeCell ref="C210:L210"/>
    <mergeCell ref="B217:D217"/>
    <mergeCell ref="H217:I217"/>
    <mergeCell ref="H225:I225"/>
    <mergeCell ref="H226:I226"/>
    <mergeCell ref="B218:D218"/>
    <mergeCell ref="H218:I218"/>
    <mergeCell ref="H219:I219"/>
    <mergeCell ref="B220:D220"/>
    <mergeCell ref="H220:I220"/>
    <mergeCell ref="A28:D28"/>
    <mergeCell ref="F238:H238"/>
    <mergeCell ref="K238:L238"/>
    <mergeCell ref="A244:L244"/>
    <mergeCell ref="B227:D227"/>
    <mergeCell ref="B228:D228"/>
    <mergeCell ref="K228:L228"/>
    <mergeCell ref="B224:D224"/>
    <mergeCell ref="B226:D226"/>
    <mergeCell ref="B221:D221"/>
    <mergeCell ref="H221:I221"/>
    <mergeCell ref="B222:D222"/>
    <mergeCell ref="H222:I222"/>
    <mergeCell ref="B223:D223"/>
    <mergeCell ref="H223:I223"/>
    <mergeCell ref="H224:I224"/>
  </mergeCells>
  <pageMargins left="0.70866141732283472" right="0.11811023622047245" top="0.59055118110236227" bottom="0.39370078740157483" header="0" footer="0"/>
  <pageSetup paperSize="9" scale="80" orientation="portrait" horizontalDpi="4294967294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248"/>
  <sheetViews>
    <sheetView view="pageBreakPreview" topLeftCell="A12" zoomScaleSheetLayoutView="100" workbookViewId="0">
      <selection activeCell="L198" sqref="L198"/>
    </sheetView>
  </sheetViews>
  <sheetFormatPr defaultColWidth="9.140625" defaultRowHeight="12.75"/>
  <cols>
    <col min="1" max="1" width="15.85546875" style="1" customWidth="1"/>
    <col min="2" max="2" width="17" style="1" customWidth="1"/>
    <col min="3" max="3" width="0.5703125" style="1" hidden="1" customWidth="1"/>
    <col min="4" max="4" width="40.140625" style="1" customWidth="1"/>
    <col min="5" max="5" width="5.85546875" style="26" customWidth="1"/>
    <col min="6" max="6" width="8.42578125" style="1" customWidth="1"/>
    <col min="7" max="7" width="11.28515625" style="1" customWidth="1"/>
    <col min="8" max="8" width="17.140625" style="1" customWidth="1"/>
    <col min="9" max="9" width="10.42578125" style="1" hidden="1" customWidth="1"/>
    <col min="10" max="10" width="0.42578125" style="1" hidden="1" customWidth="1"/>
    <col min="11" max="11" width="9.5703125" style="1" customWidth="1"/>
    <col min="12" max="12" width="47.140625" style="1" customWidth="1"/>
    <col min="13" max="14" width="9.140625" style="1"/>
    <col min="15" max="15" width="9.140625" style="1" customWidth="1"/>
    <col min="16" max="16384" width="9.140625" style="1"/>
  </cols>
  <sheetData>
    <row r="1" spans="1:12" ht="12" customHeight="1">
      <c r="H1" s="442" t="s">
        <v>0</v>
      </c>
      <c r="I1" s="442"/>
      <c r="J1" s="442"/>
      <c r="K1" s="442"/>
      <c r="L1" s="442"/>
    </row>
    <row r="2" spans="1:12" ht="12" customHeight="1">
      <c r="H2" s="442" t="s">
        <v>1</v>
      </c>
      <c r="I2" s="442"/>
      <c r="J2" s="442"/>
      <c r="K2" s="442"/>
      <c r="L2" s="442"/>
    </row>
    <row r="3" spans="1:12" ht="12" customHeight="1">
      <c r="H3" s="442" t="s">
        <v>2</v>
      </c>
      <c r="I3" s="442"/>
      <c r="J3" s="442"/>
      <c r="K3" s="442"/>
      <c r="L3" s="442"/>
    </row>
    <row r="4" spans="1:12" ht="15" customHeight="1">
      <c r="A4" s="4" t="s">
        <v>3</v>
      </c>
      <c r="B4" s="5"/>
      <c r="C4" s="5"/>
      <c r="K4" s="6"/>
    </row>
    <row r="5" spans="1:12" ht="13.15" customHeight="1">
      <c r="A5" s="404" t="s">
        <v>4</v>
      </c>
      <c r="B5" s="404"/>
      <c r="C5" s="404"/>
      <c r="K5" s="6"/>
    </row>
    <row r="6" spans="1:12" ht="7.15" hidden="1" customHeight="1">
      <c r="K6" s="6"/>
    </row>
    <row r="7" spans="1:12" ht="18" customHeight="1">
      <c r="A7" s="7" t="s">
        <v>5</v>
      </c>
      <c r="B7" s="8"/>
      <c r="D7" s="9">
        <v>26518697</v>
      </c>
      <c r="E7" s="210"/>
      <c r="F7" s="8"/>
      <c r="G7" s="8"/>
      <c r="H7" s="8"/>
      <c r="I7" s="8"/>
      <c r="J7" s="458" t="s">
        <v>6</v>
      </c>
      <c r="K7" s="458"/>
      <c r="L7" s="458"/>
    </row>
    <row r="8" spans="1:12" ht="14.45" customHeight="1">
      <c r="A8" s="10"/>
      <c r="B8" s="10"/>
      <c r="C8" s="10"/>
      <c r="D8" s="10"/>
      <c r="E8" s="142"/>
      <c r="F8" s="10"/>
      <c r="G8" s="10"/>
      <c r="H8" s="443" t="s">
        <v>7</v>
      </c>
      <c r="I8" s="443"/>
      <c r="J8" s="443"/>
      <c r="K8" s="443"/>
      <c r="L8" s="443"/>
    </row>
    <row r="9" spans="1:12" ht="15.75">
      <c r="A9" s="13"/>
      <c r="B9" s="13"/>
      <c r="C9" s="13"/>
      <c r="D9" s="13"/>
      <c r="E9" s="143"/>
      <c r="F9" s="13"/>
      <c r="G9" s="13"/>
      <c r="H9" s="404" t="s">
        <v>8</v>
      </c>
      <c r="I9" s="404"/>
      <c r="J9" s="404"/>
      <c r="K9" s="404"/>
      <c r="L9" s="404"/>
    </row>
    <row r="10" spans="1:12" ht="14.45" customHeight="1">
      <c r="H10" s="445" t="s">
        <v>9</v>
      </c>
      <c r="I10" s="445"/>
      <c r="J10" s="445"/>
      <c r="K10" s="445"/>
      <c r="L10" s="445"/>
    </row>
    <row r="11" spans="1:12" ht="15.6" customHeight="1">
      <c r="A11" s="16"/>
      <c r="B11" s="16"/>
      <c r="C11" s="16"/>
      <c r="D11" s="16"/>
      <c r="E11" s="145"/>
      <c r="F11" s="16"/>
      <c r="G11" s="16"/>
      <c r="H11" s="381" t="s">
        <v>10</v>
      </c>
      <c r="I11" s="381"/>
      <c r="J11" s="381"/>
      <c r="K11" s="381"/>
      <c r="L11" s="381"/>
    </row>
    <row r="12" spans="1:12" ht="15.6" customHeight="1">
      <c r="A12" s="16"/>
      <c r="B12" s="16"/>
      <c r="C12" s="16"/>
      <c r="D12" s="16"/>
      <c r="E12" s="145"/>
      <c r="F12" s="16"/>
      <c r="G12" s="16"/>
      <c r="H12" s="425" t="s">
        <v>276</v>
      </c>
      <c r="I12" s="425"/>
      <c r="J12" s="425"/>
      <c r="K12" s="425"/>
      <c r="L12" s="425"/>
    </row>
    <row r="13" spans="1:12" s="18" customFormat="1" ht="40.9" customHeight="1">
      <c r="A13" s="446" t="s">
        <v>264</v>
      </c>
      <c r="B13" s="446"/>
      <c r="C13" s="446"/>
      <c r="D13" s="446"/>
      <c r="E13" s="446"/>
      <c r="F13" s="446"/>
      <c r="G13" s="446"/>
      <c r="H13" s="446"/>
      <c r="I13" s="446"/>
      <c r="J13" s="446"/>
      <c r="K13" s="446"/>
      <c r="L13" s="446"/>
    </row>
    <row r="14" spans="1:12" s="18" customFormat="1" ht="18" customHeight="1">
      <c r="A14" s="146"/>
      <c r="B14" s="146"/>
      <c r="C14" s="146"/>
      <c r="D14" s="454" t="s">
        <v>324</v>
      </c>
      <c r="E14" s="454"/>
      <c r="F14" s="454"/>
      <c r="G14" s="454"/>
      <c r="H14" s="454"/>
      <c r="I14" s="454"/>
      <c r="J14" s="454"/>
      <c r="K14" s="454"/>
      <c r="L14" s="214" t="s">
        <v>275</v>
      </c>
    </row>
    <row r="15" spans="1:12" s="18" customFormat="1" ht="15.75">
      <c r="A15" s="19"/>
      <c r="B15" s="386"/>
      <c r="C15" s="386"/>
      <c r="D15" s="19"/>
      <c r="E15" s="215"/>
      <c r="F15" s="216"/>
      <c r="G15" s="216"/>
      <c r="H15" s="457" t="s">
        <v>12</v>
      </c>
      <c r="I15" s="457"/>
      <c r="J15" s="457"/>
      <c r="K15" s="457"/>
      <c r="L15" s="457"/>
    </row>
    <row r="16" spans="1:12" ht="3.6" hidden="1" customHeight="1"/>
    <row r="17" spans="1:17" ht="18.600000000000001" customHeight="1">
      <c r="A17" s="20"/>
      <c r="B17" s="20"/>
      <c r="C17" s="388"/>
      <c r="D17" s="388"/>
      <c r="E17" s="206"/>
      <c r="F17" s="20"/>
      <c r="G17" s="389" t="s">
        <v>13</v>
      </c>
      <c r="H17" s="390"/>
      <c r="I17" s="389"/>
      <c r="J17" s="390"/>
      <c r="K17" s="389" t="s">
        <v>14</v>
      </c>
      <c r="L17" s="390"/>
      <c r="M17" s="20"/>
    </row>
    <row r="18" spans="1:17" ht="18" customHeight="1">
      <c r="A18" s="20"/>
      <c r="B18" s="20"/>
      <c r="C18" s="388"/>
      <c r="D18" s="388"/>
      <c r="E18" s="206"/>
      <c r="F18" s="20"/>
      <c r="G18" s="395">
        <v>11</v>
      </c>
      <c r="H18" s="426"/>
      <c r="I18" s="395"/>
      <c r="J18" s="426"/>
      <c r="K18" s="395"/>
      <c r="L18" s="426"/>
      <c r="M18" s="20"/>
    </row>
    <row r="19" spans="1:17" ht="22.9" customHeight="1">
      <c r="A19" s="391" t="s">
        <v>215</v>
      </c>
      <c r="B19" s="391" t="s">
        <v>216</v>
      </c>
      <c r="C19" s="391" t="s">
        <v>71</v>
      </c>
      <c r="D19" s="391"/>
      <c r="E19" s="432" t="s">
        <v>72</v>
      </c>
      <c r="F19" s="391" t="s">
        <v>16</v>
      </c>
      <c r="G19" s="391" t="s">
        <v>73</v>
      </c>
      <c r="H19" s="391" t="s">
        <v>18</v>
      </c>
      <c r="I19" s="428"/>
      <c r="J19" s="390"/>
      <c r="K19" s="432" t="s">
        <v>20</v>
      </c>
      <c r="L19" s="391" t="s">
        <v>219</v>
      </c>
      <c r="M19" s="22"/>
    </row>
    <row r="20" spans="1:17" s="26" customFormat="1" ht="45.6" customHeight="1">
      <c r="A20" s="392"/>
      <c r="B20" s="392"/>
      <c r="C20" s="392"/>
      <c r="D20" s="392"/>
      <c r="E20" s="433"/>
      <c r="F20" s="392"/>
      <c r="G20" s="392"/>
      <c r="H20" s="392"/>
      <c r="I20" s="208"/>
      <c r="J20" s="24"/>
      <c r="K20" s="433"/>
      <c r="L20" s="392"/>
      <c r="M20" s="206"/>
    </row>
    <row r="21" spans="1:17" s="31" customFormat="1" ht="11.25">
      <c r="A21" s="27">
        <v>1</v>
      </c>
      <c r="B21" s="27">
        <v>2</v>
      </c>
      <c r="C21" s="393">
        <v>3</v>
      </c>
      <c r="D21" s="394"/>
      <c r="E21" s="205"/>
      <c r="F21" s="27">
        <v>4</v>
      </c>
      <c r="G21" s="27">
        <v>5</v>
      </c>
      <c r="H21" s="27">
        <v>6</v>
      </c>
      <c r="I21" s="28">
        <v>7</v>
      </c>
      <c r="J21" s="28">
        <v>8</v>
      </c>
      <c r="K21" s="28">
        <v>9</v>
      </c>
      <c r="L21" s="28">
        <v>10</v>
      </c>
      <c r="M21" s="30"/>
    </row>
    <row r="22" spans="1:17" ht="30" customHeight="1">
      <c r="A22" s="293" t="s">
        <v>23</v>
      </c>
      <c r="B22" s="294" t="s">
        <v>24</v>
      </c>
      <c r="C22" s="37"/>
      <c r="D22" s="58" t="s">
        <v>268</v>
      </c>
      <c r="E22" s="148" t="s">
        <v>265</v>
      </c>
      <c r="F22" s="39">
        <v>1.2</v>
      </c>
      <c r="G22" s="40">
        <v>482.5</v>
      </c>
      <c r="H22" s="41">
        <v>579</v>
      </c>
      <c r="I22" s="41"/>
      <c r="J22" s="41"/>
      <c r="K22" s="42" t="s">
        <v>332</v>
      </c>
      <c r="L22" s="263" t="s">
        <v>267</v>
      </c>
      <c r="M22" s="47"/>
      <c r="N22" s="48"/>
      <c r="O22" s="48"/>
      <c r="P22" s="48"/>
      <c r="Q22" s="48"/>
    </row>
    <row r="23" spans="1:17" ht="30" customHeight="1">
      <c r="A23" s="293" t="s">
        <v>23</v>
      </c>
      <c r="B23" s="294" t="s">
        <v>24</v>
      </c>
      <c r="C23" s="37"/>
      <c r="D23" s="58" t="s">
        <v>271</v>
      </c>
      <c r="E23" s="148" t="s">
        <v>171</v>
      </c>
      <c r="F23" s="39">
        <v>1</v>
      </c>
      <c r="G23" s="40">
        <v>90</v>
      </c>
      <c r="H23" s="40">
        <v>90</v>
      </c>
      <c r="I23" s="40"/>
      <c r="J23" s="40"/>
      <c r="K23" s="46" t="s">
        <v>148</v>
      </c>
      <c r="L23" s="263" t="s">
        <v>272</v>
      </c>
      <c r="M23" s="47"/>
      <c r="N23" s="48"/>
      <c r="O23" s="48"/>
      <c r="P23" s="48"/>
      <c r="Q23" s="48"/>
    </row>
    <row r="24" spans="1:17" ht="15">
      <c r="A24" s="427" t="s">
        <v>263</v>
      </c>
      <c r="B24" s="427"/>
      <c r="C24" s="427"/>
      <c r="D24" s="427"/>
      <c r="E24" s="152"/>
      <c r="F24" s="153">
        <f>F22+F23</f>
        <v>2.2000000000000002</v>
      </c>
      <c r="G24" s="52"/>
      <c r="H24" s="52">
        <f>H22+H23</f>
        <v>669</v>
      </c>
      <c r="I24" s="154"/>
      <c r="J24" s="154"/>
      <c r="K24" s="155"/>
      <c r="L24" s="65"/>
      <c r="M24" s="22"/>
    </row>
    <row r="25" spans="1:17" ht="30" customHeight="1">
      <c r="A25" s="293" t="s">
        <v>23</v>
      </c>
      <c r="B25" s="294" t="s">
        <v>24</v>
      </c>
      <c r="C25" s="37"/>
      <c r="D25" s="63" t="s">
        <v>269</v>
      </c>
      <c r="E25" s="148" t="s">
        <v>171</v>
      </c>
      <c r="F25" s="39">
        <v>1</v>
      </c>
      <c r="G25" s="40">
        <v>12637</v>
      </c>
      <c r="H25" s="41">
        <v>12637</v>
      </c>
      <c r="I25" s="49"/>
      <c r="J25" s="41"/>
      <c r="K25" s="50"/>
      <c r="L25" s="263" t="s">
        <v>270</v>
      </c>
      <c r="M25" s="47"/>
      <c r="N25" s="48"/>
      <c r="O25" s="48"/>
      <c r="P25" s="48"/>
      <c r="Q25" s="48"/>
    </row>
    <row r="26" spans="1:17" ht="30" hidden="1">
      <c r="A26" s="134" t="s">
        <v>23</v>
      </c>
      <c r="B26" s="36" t="s">
        <v>24</v>
      </c>
      <c r="C26" s="37"/>
      <c r="D26" s="58"/>
      <c r="E26" s="148"/>
      <c r="F26" s="39"/>
      <c r="G26" s="40"/>
      <c r="H26" s="40"/>
      <c r="I26" s="40"/>
      <c r="J26" s="40"/>
      <c r="K26" s="46"/>
      <c r="L26" s="43" t="s">
        <v>90</v>
      </c>
      <c r="M26" s="47"/>
      <c r="N26" s="48"/>
      <c r="O26" s="48"/>
      <c r="P26" s="48"/>
      <c r="Q26" s="48"/>
    </row>
    <row r="27" spans="1:17" ht="15">
      <c r="A27" s="427" t="s">
        <v>273</v>
      </c>
      <c r="B27" s="427"/>
      <c r="C27" s="427"/>
      <c r="D27" s="427"/>
      <c r="E27" s="152"/>
      <c r="F27" s="153">
        <f>SUM(F25:F26)</f>
        <v>1</v>
      </c>
      <c r="G27" s="52"/>
      <c r="H27" s="52">
        <f>H25</f>
        <v>12637</v>
      </c>
      <c r="I27" s="154"/>
      <c r="J27" s="154"/>
      <c r="K27" s="155"/>
      <c r="L27" s="65"/>
      <c r="M27" s="22"/>
    </row>
    <row r="28" spans="1:17" ht="30" hidden="1">
      <c r="A28" s="134" t="s">
        <v>23</v>
      </c>
      <c r="B28" s="36" t="s">
        <v>24</v>
      </c>
      <c r="C28" s="37"/>
      <c r="D28" s="58" t="s">
        <v>170</v>
      </c>
      <c r="E28" s="148" t="s">
        <v>171</v>
      </c>
      <c r="F28" s="39"/>
      <c r="G28" s="40"/>
      <c r="H28" s="40"/>
      <c r="I28" s="40"/>
      <c r="J28" s="40"/>
      <c r="K28" s="43"/>
      <c r="L28" s="43"/>
      <c r="M28" s="22"/>
    </row>
    <row r="29" spans="1:17" ht="30" hidden="1">
      <c r="A29" s="134" t="s">
        <v>23</v>
      </c>
      <c r="B29" s="36" t="s">
        <v>24</v>
      </c>
      <c r="C29" s="37"/>
      <c r="D29" s="58" t="s">
        <v>67</v>
      </c>
      <c r="E29" s="148" t="s">
        <v>171</v>
      </c>
      <c r="F29" s="39"/>
      <c r="G29" s="40"/>
      <c r="H29" s="40"/>
      <c r="I29" s="40"/>
      <c r="J29" s="40"/>
      <c r="K29" s="43"/>
      <c r="L29" s="43"/>
      <c r="M29" s="22"/>
    </row>
    <row r="30" spans="1:17" ht="30" hidden="1">
      <c r="A30" s="134" t="s">
        <v>23</v>
      </c>
      <c r="B30" s="36" t="s">
        <v>24</v>
      </c>
      <c r="C30" s="37"/>
      <c r="D30" s="58" t="s">
        <v>172</v>
      </c>
      <c r="E30" s="148" t="s">
        <v>171</v>
      </c>
      <c r="F30" s="39"/>
      <c r="G30" s="40"/>
      <c r="H30" s="40"/>
      <c r="I30" s="40"/>
      <c r="J30" s="40"/>
      <c r="K30" s="43"/>
      <c r="L30" s="43"/>
      <c r="M30" s="22"/>
    </row>
    <row r="31" spans="1:17" ht="30" hidden="1">
      <c r="A31" s="134" t="s">
        <v>23</v>
      </c>
      <c r="B31" s="36" t="s">
        <v>24</v>
      </c>
      <c r="C31" s="37"/>
      <c r="D31" s="58" t="s">
        <v>172</v>
      </c>
      <c r="E31" s="148" t="s">
        <v>171</v>
      </c>
      <c r="F31" s="39"/>
      <c r="G31" s="40"/>
      <c r="H31" s="40"/>
      <c r="I31" s="40"/>
      <c r="J31" s="40"/>
      <c r="K31" s="43"/>
      <c r="L31" s="43"/>
      <c r="M31" s="22"/>
    </row>
    <row r="32" spans="1:17" ht="30" hidden="1">
      <c r="A32" s="134" t="s">
        <v>23</v>
      </c>
      <c r="B32" s="36" t="s">
        <v>24</v>
      </c>
      <c r="C32" s="37"/>
      <c r="D32" s="58" t="s">
        <v>173</v>
      </c>
      <c r="E32" s="148" t="s">
        <v>171</v>
      </c>
      <c r="F32" s="39"/>
      <c r="G32" s="40"/>
      <c r="H32" s="40"/>
      <c r="I32" s="40"/>
      <c r="J32" s="40"/>
      <c r="K32" s="43"/>
      <c r="L32" s="43"/>
      <c r="M32" s="22"/>
    </row>
    <row r="33" spans="1:17" ht="30" hidden="1">
      <c r="A33" s="134" t="s">
        <v>23</v>
      </c>
      <c r="B33" s="36" t="s">
        <v>24</v>
      </c>
      <c r="C33" s="37"/>
      <c r="D33" s="58" t="s">
        <v>82</v>
      </c>
      <c r="E33" s="148" t="s">
        <v>171</v>
      </c>
      <c r="F33" s="39"/>
      <c r="G33" s="40"/>
      <c r="H33" s="40"/>
      <c r="I33" s="40"/>
      <c r="J33" s="40"/>
      <c r="K33" s="43"/>
      <c r="L33" s="43"/>
      <c r="M33" s="22"/>
    </row>
    <row r="34" spans="1:17" ht="30" hidden="1">
      <c r="A34" s="134" t="s">
        <v>23</v>
      </c>
      <c r="B34" s="36" t="s">
        <v>24</v>
      </c>
      <c r="C34" s="37"/>
      <c r="D34" s="58" t="s">
        <v>174</v>
      </c>
      <c r="E34" s="148" t="s">
        <v>171</v>
      </c>
      <c r="F34" s="39"/>
      <c r="G34" s="40"/>
      <c r="H34" s="40"/>
      <c r="I34" s="40"/>
      <c r="J34" s="40"/>
      <c r="K34" s="43"/>
      <c r="L34" s="43"/>
      <c r="M34" s="22"/>
    </row>
    <row r="35" spans="1:17" ht="30" hidden="1">
      <c r="A35" s="134" t="s">
        <v>23</v>
      </c>
      <c r="B35" s="36" t="s">
        <v>24</v>
      </c>
      <c r="C35" s="37"/>
      <c r="D35" s="58" t="s">
        <v>175</v>
      </c>
      <c r="E35" s="148" t="s">
        <v>171</v>
      </c>
      <c r="F35" s="39"/>
      <c r="G35" s="40"/>
      <c r="H35" s="49"/>
      <c r="I35" s="49"/>
      <c r="J35" s="49"/>
      <c r="K35" s="50"/>
      <c r="L35" s="43"/>
      <c r="M35" s="47"/>
      <c r="N35" s="48"/>
      <c r="O35" s="48"/>
      <c r="P35" s="48"/>
      <c r="Q35" s="48"/>
    </row>
    <row r="36" spans="1:17" ht="30" hidden="1">
      <c r="A36" s="134" t="s">
        <v>23</v>
      </c>
      <c r="B36" s="36" t="s">
        <v>24</v>
      </c>
      <c r="C36" s="37"/>
      <c r="D36" s="58" t="s">
        <v>176</v>
      </c>
      <c r="E36" s="148" t="s">
        <v>171</v>
      </c>
      <c r="F36" s="39"/>
      <c r="G36" s="40"/>
      <c r="H36" s="41"/>
      <c r="I36" s="41"/>
      <c r="J36" s="41"/>
      <c r="K36" s="42"/>
      <c r="L36" s="43"/>
      <c r="M36" s="47"/>
      <c r="N36" s="48"/>
      <c r="O36" s="48"/>
      <c r="P36" s="48"/>
      <c r="Q36" s="48"/>
    </row>
    <row r="37" spans="1:17" ht="13.15" hidden="1" customHeight="1">
      <c r="A37" s="134" t="s">
        <v>23</v>
      </c>
      <c r="B37" s="36" t="s">
        <v>24</v>
      </c>
      <c r="C37" s="37"/>
      <c r="D37" s="58" t="s">
        <v>177</v>
      </c>
      <c r="E37" s="148" t="s">
        <v>171</v>
      </c>
      <c r="F37" s="39"/>
      <c r="G37" s="40"/>
      <c r="H37" s="40"/>
      <c r="I37" s="40"/>
      <c r="J37" s="40"/>
      <c r="K37" s="43"/>
      <c r="L37" s="43"/>
      <c r="M37" s="22"/>
    </row>
    <row r="38" spans="1:17" ht="30" hidden="1">
      <c r="A38" s="134" t="s">
        <v>23</v>
      </c>
      <c r="B38" s="36" t="s">
        <v>24</v>
      </c>
      <c r="C38" s="37"/>
      <c r="D38" s="58" t="s">
        <v>178</v>
      </c>
      <c r="E38" s="148" t="s">
        <v>171</v>
      </c>
      <c r="F38" s="39"/>
      <c r="G38" s="40"/>
      <c r="H38" s="40"/>
      <c r="I38" s="40"/>
      <c r="J38" s="40"/>
      <c r="K38" s="43"/>
      <c r="L38" s="43"/>
      <c r="M38" s="22"/>
    </row>
    <row r="39" spans="1:17" ht="30" hidden="1">
      <c r="A39" s="134" t="s">
        <v>23</v>
      </c>
      <c r="B39" s="36" t="s">
        <v>24</v>
      </c>
      <c r="C39" s="37"/>
      <c r="D39" s="58" t="s">
        <v>179</v>
      </c>
      <c r="E39" s="148" t="s">
        <v>171</v>
      </c>
      <c r="F39" s="39"/>
      <c r="G39" s="40"/>
      <c r="H39" s="40"/>
      <c r="I39" s="40"/>
      <c r="J39" s="40"/>
      <c r="K39" s="43"/>
      <c r="L39" s="43"/>
      <c r="M39" s="22"/>
    </row>
    <row r="40" spans="1:17" ht="13.15" hidden="1" customHeight="1">
      <c r="A40" s="134" t="s">
        <v>23</v>
      </c>
      <c r="B40" s="36" t="s">
        <v>24</v>
      </c>
      <c r="C40" s="37"/>
      <c r="D40" s="58" t="s">
        <v>180</v>
      </c>
      <c r="E40" s="148" t="s">
        <v>171</v>
      </c>
      <c r="F40" s="39"/>
      <c r="G40" s="40"/>
      <c r="H40" s="40"/>
      <c r="I40" s="40"/>
      <c r="J40" s="40"/>
      <c r="K40" s="43"/>
      <c r="L40" s="43"/>
      <c r="M40" s="22"/>
    </row>
    <row r="41" spans="1:17" ht="30" hidden="1">
      <c r="A41" s="134" t="s">
        <v>23</v>
      </c>
      <c r="B41" s="36" t="s">
        <v>24</v>
      </c>
      <c r="C41" s="37"/>
      <c r="D41" s="58" t="s">
        <v>181</v>
      </c>
      <c r="E41" s="148" t="s">
        <v>171</v>
      </c>
      <c r="F41" s="39"/>
      <c r="G41" s="40"/>
      <c r="H41" s="40"/>
      <c r="I41" s="40"/>
      <c r="J41" s="40"/>
      <c r="K41" s="43"/>
      <c r="L41" s="43"/>
      <c r="M41" s="22"/>
    </row>
    <row r="42" spans="1:17" ht="30" hidden="1">
      <c r="A42" s="134" t="s">
        <v>23</v>
      </c>
      <c r="B42" s="36" t="s">
        <v>24</v>
      </c>
      <c r="C42" s="37"/>
      <c r="D42" s="58" t="s">
        <v>182</v>
      </c>
      <c r="E42" s="148" t="s">
        <v>171</v>
      </c>
      <c r="F42" s="39"/>
      <c r="G42" s="40"/>
      <c r="H42" s="40"/>
      <c r="I42" s="40"/>
      <c r="J42" s="40"/>
      <c r="K42" s="43"/>
      <c r="L42" s="43"/>
      <c r="M42" s="22"/>
    </row>
    <row r="43" spans="1:17" ht="30" hidden="1">
      <c r="A43" s="134" t="s">
        <v>23</v>
      </c>
      <c r="B43" s="36" t="s">
        <v>24</v>
      </c>
      <c r="C43" s="57"/>
      <c r="D43" s="58" t="s">
        <v>81</v>
      </c>
      <c r="E43" s="148" t="s">
        <v>171</v>
      </c>
      <c r="F43" s="39"/>
      <c r="G43" s="40"/>
      <c r="H43" s="40"/>
      <c r="I43" s="40"/>
      <c r="J43" s="40"/>
      <c r="K43" s="43"/>
      <c r="L43" s="43"/>
      <c r="M43" s="22"/>
    </row>
    <row r="44" spans="1:17" ht="30" hidden="1">
      <c r="A44" s="134" t="s">
        <v>23</v>
      </c>
      <c r="B44" s="36" t="s">
        <v>24</v>
      </c>
      <c r="C44" s="37"/>
      <c r="D44" s="58" t="s">
        <v>183</v>
      </c>
      <c r="E44" s="148" t="s">
        <v>171</v>
      </c>
      <c r="F44" s="39"/>
      <c r="G44" s="40"/>
      <c r="H44" s="40"/>
      <c r="I44" s="40"/>
      <c r="J44" s="40"/>
      <c r="K44" s="43"/>
      <c r="L44" s="43"/>
      <c r="M44" s="22"/>
    </row>
    <row r="45" spans="1:17" ht="30" hidden="1">
      <c r="A45" s="134" t="s">
        <v>23</v>
      </c>
      <c r="B45" s="36" t="s">
        <v>24</v>
      </c>
      <c r="C45" s="37"/>
      <c r="D45" s="58" t="s">
        <v>80</v>
      </c>
      <c r="E45" s="148" t="s">
        <v>171</v>
      </c>
      <c r="F45" s="39"/>
      <c r="G45" s="40"/>
      <c r="H45" s="40"/>
      <c r="I45" s="40"/>
      <c r="J45" s="40"/>
      <c r="K45" s="43"/>
      <c r="L45" s="43"/>
      <c r="M45" s="22"/>
    </row>
    <row r="46" spans="1:17" ht="30" hidden="1">
      <c r="A46" s="134" t="s">
        <v>23</v>
      </c>
      <c r="B46" s="36" t="s">
        <v>24</v>
      </c>
      <c r="C46" s="37"/>
      <c r="D46" s="60" t="s">
        <v>184</v>
      </c>
      <c r="E46" s="148" t="s">
        <v>171</v>
      </c>
      <c r="F46" s="39"/>
      <c r="G46" s="40"/>
      <c r="H46" s="40"/>
      <c r="I46" s="40"/>
      <c r="J46" s="40"/>
      <c r="K46" s="43"/>
      <c r="L46" s="43"/>
      <c r="M46" s="22"/>
    </row>
    <row r="47" spans="1:17" ht="30" hidden="1">
      <c r="A47" s="134" t="s">
        <v>23</v>
      </c>
      <c r="B47" s="36" t="s">
        <v>24</v>
      </c>
      <c r="C47" s="37"/>
      <c r="D47" s="60" t="s">
        <v>185</v>
      </c>
      <c r="E47" s="148" t="s">
        <v>171</v>
      </c>
      <c r="F47" s="39"/>
      <c r="G47" s="40"/>
      <c r="H47" s="40"/>
      <c r="I47" s="40"/>
      <c r="J47" s="40"/>
      <c r="K47" s="43"/>
      <c r="L47" s="43"/>
      <c r="M47" s="22"/>
    </row>
    <row r="48" spans="1:17" ht="30" hidden="1">
      <c r="A48" s="134" t="s">
        <v>23</v>
      </c>
      <c r="B48" s="36" t="s">
        <v>24</v>
      </c>
      <c r="C48" s="37"/>
      <c r="D48" s="60" t="s">
        <v>186</v>
      </c>
      <c r="E48" s="148" t="s">
        <v>171</v>
      </c>
      <c r="F48" s="39"/>
      <c r="G48" s="40"/>
      <c r="H48" s="40"/>
      <c r="I48" s="40"/>
      <c r="J48" s="40"/>
      <c r="K48" s="43"/>
      <c r="L48" s="43"/>
      <c r="M48" s="22"/>
    </row>
    <row r="49" spans="1:13" ht="30" hidden="1">
      <c r="A49" s="134" t="s">
        <v>23</v>
      </c>
      <c r="B49" s="36" t="s">
        <v>24</v>
      </c>
      <c r="C49" s="37"/>
      <c r="D49" s="198" t="s">
        <v>187</v>
      </c>
      <c r="E49" s="148" t="s">
        <v>171</v>
      </c>
      <c r="F49" s="39"/>
      <c r="G49" s="40"/>
      <c r="H49" s="40"/>
      <c r="I49" s="40"/>
      <c r="J49" s="40"/>
      <c r="K49" s="43"/>
      <c r="L49" s="43"/>
      <c r="M49" s="22"/>
    </row>
    <row r="50" spans="1:13" ht="15" hidden="1" customHeight="1">
      <c r="A50" s="134" t="s">
        <v>23</v>
      </c>
      <c r="B50" s="36" t="s">
        <v>24</v>
      </c>
      <c r="C50" s="135"/>
      <c r="D50" s="60" t="s">
        <v>188</v>
      </c>
      <c r="E50" s="148" t="s">
        <v>171</v>
      </c>
      <c r="F50" s="39"/>
      <c r="G50" s="40"/>
      <c r="H50" s="40"/>
      <c r="I50" s="40"/>
      <c r="J50" s="40"/>
      <c r="K50" s="43"/>
      <c r="L50" s="43"/>
      <c r="M50" s="22"/>
    </row>
    <row r="51" spans="1:13" ht="30" hidden="1">
      <c r="A51" s="134" t="s">
        <v>23</v>
      </c>
      <c r="B51" s="36" t="s">
        <v>24</v>
      </c>
      <c r="C51" s="135"/>
      <c r="D51" s="156" t="s">
        <v>189</v>
      </c>
      <c r="E51" s="148" t="s">
        <v>171</v>
      </c>
      <c r="F51" s="39"/>
      <c r="G51" s="40"/>
      <c r="H51" s="40"/>
      <c r="I51" s="40"/>
      <c r="J51" s="40"/>
      <c r="K51" s="43"/>
      <c r="L51" s="43"/>
      <c r="M51" s="22"/>
    </row>
    <row r="52" spans="1:13" ht="30" hidden="1">
      <c r="A52" s="134" t="s">
        <v>23</v>
      </c>
      <c r="B52" s="36" t="s">
        <v>24</v>
      </c>
      <c r="C52" s="43"/>
      <c r="D52" s="156" t="s">
        <v>190</v>
      </c>
      <c r="E52" s="148" t="s">
        <v>171</v>
      </c>
      <c r="F52" s="39"/>
      <c r="G52" s="40"/>
      <c r="H52" s="40"/>
      <c r="I52" s="40"/>
      <c r="J52" s="40"/>
      <c r="K52" s="43"/>
      <c r="L52" s="43"/>
      <c r="M52" s="22"/>
    </row>
    <row r="53" spans="1:13" ht="30" hidden="1">
      <c r="A53" s="134" t="s">
        <v>23</v>
      </c>
      <c r="B53" s="36" t="s">
        <v>24</v>
      </c>
      <c r="C53" s="43"/>
      <c r="D53" s="156" t="s">
        <v>79</v>
      </c>
      <c r="E53" s="148" t="s">
        <v>171</v>
      </c>
      <c r="F53" s="39"/>
      <c r="G53" s="40"/>
      <c r="H53" s="40"/>
      <c r="I53" s="40"/>
      <c r="J53" s="40"/>
      <c r="K53" s="43"/>
      <c r="L53" s="43"/>
      <c r="M53" s="22"/>
    </row>
    <row r="54" spans="1:13" ht="30" hidden="1">
      <c r="A54" s="134" t="s">
        <v>23</v>
      </c>
      <c r="B54" s="36" t="s">
        <v>24</v>
      </c>
      <c r="C54" s="43"/>
      <c r="D54" s="60" t="s">
        <v>76</v>
      </c>
      <c r="E54" s="148" t="s">
        <v>171</v>
      </c>
      <c r="F54" s="39"/>
      <c r="G54" s="40"/>
      <c r="H54" s="40"/>
      <c r="I54" s="40"/>
      <c r="J54" s="40"/>
      <c r="K54" s="43"/>
      <c r="L54" s="43"/>
      <c r="M54" s="22"/>
    </row>
    <row r="55" spans="1:13" ht="30" hidden="1">
      <c r="A55" s="134" t="s">
        <v>23</v>
      </c>
      <c r="B55" s="36" t="s">
        <v>24</v>
      </c>
      <c r="C55" s="43"/>
      <c r="D55" s="157" t="s">
        <v>191</v>
      </c>
      <c r="E55" s="148" t="s">
        <v>171</v>
      </c>
      <c r="F55" s="39"/>
      <c r="G55" s="40"/>
      <c r="H55" s="40"/>
      <c r="I55" s="40"/>
      <c r="J55" s="40"/>
      <c r="K55" s="43"/>
      <c r="L55" s="43"/>
      <c r="M55" s="22"/>
    </row>
    <row r="56" spans="1:13" ht="30" hidden="1">
      <c r="A56" s="62" t="s">
        <v>23</v>
      </c>
      <c r="B56" s="36" t="s">
        <v>24</v>
      </c>
      <c r="C56" s="43"/>
      <c r="D56" s="158" t="s">
        <v>192</v>
      </c>
      <c r="E56" s="64" t="s">
        <v>171</v>
      </c>
      <c r="F56" s="39"/>
      <c r="G56" s="40"/>
      <c r="H56" s="40"/>
      <c r="I56" s="40"/>
      <c r="J56" s="40"/>
      <c r="K56" s="43"/>
      <c r="L56" s="43"/>
      <c r="M56" s="22"/>
    </row>
    <row r="57" spans="1:13" ht="30" hidden="1">
      <c r="A57" s="62" t="s">
        <v>23</v>
      </c>
      <c r="B57" s="36" t="s">
        <v>24</v>
      </c>
      <c r="C57" s="43"/>
      <c r="D57" s="60" t="s">
        <v>77</v>
      </c>
      <c r="E57" s="64" t="s">
        <v>171</v>
      </c>
      <c r="F57" s="39"/>
      <c r="G57" s="40"/>
      <c r="H57" s="40"/>
      <c r="I57" s="40"/>
      <c r="J57" s="40"/>
      <c r="K57" s="43"/>
      <c r="L57" s="43"/>
      <c r="M57" s="22"/>
    </row>
    <row r="58" spans="1:13" ht="30" hidden="1">
      <c r="A58" s="62" t="s">
        <v>23</v>
      </c>
      <c r="B58" s="36" t="s">
        <v>24</v>
      </c>
      <c r="C58" s="43"/>
      <c r="D58" s="60" t="s">
        <v>78</v>
      </c>
      <c r="E58" s="64" t="s">
        <v>171</v>
      </c>
      <c r="F58" s="39"/>
      <c r="G58" s="40"/>
      <c r="H58" s="40"/>
      <c r="I58" s="40"/>
      <c r="J58" s="40"/>
      <c r="K58" s="43"/>
      <c r="L58" s="43"/>
      <c r="M58" s="22"/>
    </row>
    <row r="59" spans="1:13" ht="30" hidden="1">
      <c r="A59" s="62" t="s">
        <v>23</v>
      </c>
      <c r="B59" s="36" t="s">
        <v>24</v>
      </c>
      <c r="C59" s="43"/>
      <c r="D59" s="60" t="s">
        <v>193</v>
      </c>
      <c r="E59" s="64" t="s">
        <v>171</v>
      </c>
      <c r="F59" s="39"/>
      <c r="G59" s="40"/>
      <c r="H59" s="40"/>
      <c r="I59" s="40"/>
      <c r="J59" s="40"/>
      <c r="K59" s="43"/>
      <c r="L59" s="43"/>
      <c r="M59" s="22"/>
    </row>
    <row r="60" spans="1:13" ht="30" hidden="1">
      <c r="A60" s="62" t="s">
        <v>23</v>
      </c>
      <c r="B60" s="36" t="s">
        <v>24</v>
      </c>
      <c r="C60" s="43"/>
      <c r="D60" s="60" t="s">
        <v>194</v>
      </c>
      <c r="E60" s="64" t="s">
        <v>171</v>
      </c>
      <c r="F60" s="39"/>
      <c r="G60" s="40"/>
      <c r="H60" s="40"/>
      <c r="I60" s="40"/>
      <c r="J60" s="40"/>
      <c r="K60" s="43"/>
      <c r="L60" s="43"/>
      <c r="M60" s="22"/>
    </row>
    <row r="61" spans="1:13" ht="30" hidden="1">
      <c r="A61" s="62" t="s">
        <v>23</v>
      </c>
      <c r="B61" s="36" t="s">
        <v>24</v>
      </c>
      <c r="C61" s="69"/>
      <c r="D61" s="58" t="s">
        <v>195</v>
      </c>
      <c r="E61" s="64" t="s">
        <v>171</v>
      </c>
      <c r="F61" s="39"/>
      <c r="G61" s="40"/>
      <c r="H61" s="40"/>
      <c r="I61" s="40"/>
      <c r="J61" s="40"/>
      <c r="K61" s="69"/>
      <c r="L61" s="43"/>
      <c r="M61" s="22"/>
    </row>
    <row r="62" spans="1:13" ht="30" hidden="1">
      <c r="A62" s="62" t="s">
        <v>23</v>
      </c>
      <c r="B62" s="36" t="s">
        <v>24</v>
      </c>
      <c r="C62" s="43"/>
      <c r="D62" s="58" t="s">
        <v>196</v>
      </c>
      <c r="E62" s="64" t="s">
        <v>171</v>
      </c>
      <c r="F62" s="39"/>
      <c r="G62" s="40"/>
      <c r="H62" s="40"/>
      <c r="I62" s="40"/>
      <c r="J62" s="40"/>
      <c r="K62" s="43"/>
      <c r="L62" s="43"/>
      <c r="M62" s="22"/>
    </row>
    <row r="63" spans="1:13" ht="15" hidden="1" customHeight="1">
      <c r="A63" s="62" t="s">
        <v>23</v>
      </c>
      <c r="B63" s="36" t="s">
        <v>24</v>
      </c>
      <c r="C63" s="43"/>
      <c r="D63" s="58" t="s">
        <v>197</v>
      </c>
      <c r="E63" s="64" t="s">
        <v>171</v>
      </c>
      <c r="F63" s="39"/>
      <c r="G63" s="40"/>
      <c r="H63" s="40"/>
      <c r="I63" s="40"/>
      <c r="J63" s="40"/>
      <c r="K63" s="43"/>
      <c r="L63" s="43"/>
      <c r="M63" s="22"/>
    </row>
    <row r="64" spans="1:13" ht="30" hidden="1">
      <c r="A64" s="62" t="s">
        <v>23</v>
      </c>
      <c r="B64" s="36" t="s">
        <v>24</v>
      </c>
      <c r="C64" s="43"/>
      <c r="D64" s="58" t="s">
        <v>66</v>
      </c>
      <c r="E64" s="64" t="s">
        <v>171</v>
      </c>
      <c r="F64" s="39"/>
      <c r="G64" s="40"/>
      <c r="H64" s="40"/>
      <c r="I64" s="40"/>
      <c r="J64" s="40"/>
      <c r="K64" s="43"/>
      <c r="L64" s="43"/>
      <c r="M64" s="22"/>
    </row>
    <row r="65" spans="1:13" ht="27.95" hidden="1" customHeight="1">
      <c r="A65" s="62" t="s">
        <v>23</v>
      </c>
      <c r="B65" s="36" t="s">
        <v>24</v>
      </c>
      <c r="C65" s="43"/>
      <c r="D65" s="58" t="s">
        <v>198</v>
      </c>
      <c r="E65" s="64" t="s">
        <v>171</v>
      </c>
      <c r="F65" s="39"/>
      <c r="G65" s="40"/>
      <c r="H65" s="40"/>
      <c r="I65" s="40"/>
      <c r="J65" s="40"/>
      <c r="K65" s="43"/>
      <c r="L65" s="43"/>
      <c r="M65" s="22"/>
    </row>
    <row r="66" spans="1:13" ht="27.95" hidden="1" customHeight="1">
      <c r="A66" s="62" t="s">
        <v>23</v>
      </c>
      <c r="B66" s="36" t="s">
        <v>24</v>
      </c>
      <c r="C66" s="43"/>
      <c r="D66" s="159" t="s">
        <v>75</v>
      </c>
      <c r="E66" s="64" t="s">
        <v>171</v>
      </c>
      <c r="F66" s="39"/>
      <c r="G66" s="40"/>
      <c r="H66" s="40"/>
      <c r="I66" s="40"/>
      <c r="J66" s="40"/>
      <c r="K66" s="43"/>
      <c r="L66" s="43"/>
      <c r="M66" s="22"/>
    </row>
    <row r="67" spans="1:13" ht="27.95" hidden="1" customHeight="1">
      <c r="A67" s="62" t="s">
        <v>23</v>
      </c>
      <c r="B67" s="36" t="s">
        <v>24</v>
      </c>
      <c r="C67" s="43"/>
      <c r="D67" s="192" t="s">
        <v>199</v>
      </c>
      <c r="E67" s="193" t="s">
        <v>171</v>
      </c>
      <c r="F67" s="194"/>
      <c r="G67" s="195"/>
      <c r="H67" s="195"/>
      <c r="I67" s="40"/>
      <c r="J67" s="40"/>
      <c r="K67" s="43"/>
      <c r="L67" s="43"/>
      <c r="M67" s="22"/>
    </row>
    <row r="68" spans="1:13" ht="27.95" hidden="1" customHeight="1">
      <c r="A68" s="62" t="s">
        <v>23</v>
      </c>
      <c r="B68" s="36" t="s">
        <v>24</v>
      </c>
      <c r="C68" s="43"/>
      <c r="D68" s="192" t="s">
        <v>200</v>
      </c>
      <c r="E68" s="193" t="s">
        <v>171</v>
      </c>
      <c r="F68" s="196"/>
      <c r="G68" s="197"/>
      <c r="H68" s="195"/>
      <c r="I68" s="40"/>
      <c r="J68" s="40"/>
      <c r="K68" s="43"/>
      <c r="L68" s="43"/>
      <c r="M68" s="22"/>
    </row>
    <row r="69" spans="1:13" ht="27.95" hidden="1" customHeight="1">
      <c r="A69" s="62" t="s">
        <v>23</v>
      </c>
      <c r="B69" s="36" t="s">
        <v>24</v>
      </c>
      <c r="C69" s="43"/>
      <c r="D69" s="192" t="s">
        <v>65</v>
      </c>
      <c r="E69" s="193" t="s">
        <v>171</v>
      </c>
      <c r="F69" s="194"/>
      <c r="G69" s="195"/>
      <c r="H69" s="195"/>
      <c r="I69" s="40"/>
      <c r="J69" s="40"/>
      <c r="K69" s="43"/>
      <c r="L69" s="43"/>
      <c r="M69" s="22"/>
    </row>
    <row r="70" spans="1:13" ht="27.95" hidden="1" customHeight="1">
      <c r="A70" s="62" t="s">
        <v>23</v>
      </c>
      <c r="B70" s="36" t="s">
        <v>24</v>
      </c>
      <c r="C70" s="43"/>
      <c r="D70" s="192" t="s">
        <v>201</v>
      </c>
      <c r="E70" s="193" t="s">
        <v>171</v>
      </c>
      <c r="F70" s="194"/>
      <c r="G70" s="195"/>
      <c r="H70" s="195"/>
      <c r="I70" s="40"/>
      <c r="J70" s="40"/>
      <c r="K70" s="43"/>
      <c r="L70" s="43"/>
      <c r="M70" s="22"/>
    </row>
    <row r="71" spans="1:13" ht="27.95" hidden="1" customHeight="1">
      <c r="A71" s="62" t="s">
        <v>23</v>
      </c>
      <c r="B71" s="36" t="s">
        <v>24</v>
      </c>
      <c r="C71" s="43"/>
      <c r="D71" s="192" t="s">
        <v>202</v>
      </c>
      <c r="E71" s="193" t="s">
        <v>171</v>
      </c>
      <c r="F71" s="194"/>
      <c r="G71" s="195"/>
      <c r="H71" s="195"/>
      <c r="I71" s="40"/>
      <c r="J71" s="40"/>
      <c r="K71" s="43"/>
      <c r="L71" s="43"/>
      <c r="M71" s="22"/>
    </row>
    <row r="72" spans="1:13" ht="27.95" hidden="1" customHeight="1">
      <c r="A72" s="62" t="s">
        <v>23</v>
      </c>
      <c r="B72" s="36" t="s">
        <v>24</v>
      </c>
      <c r="C72" s="43"/>
      <c r="D72" s="192" t="s">
        <v>203</v>
      </c>
      <c r="E72" s="193" t="s">
        <v>171</v>
      </c>
      <c r="F72" s="194"/>
      <c r="G72" s="195"/>
      <c r="H72" s="195"/>
      <c r="I72" s="40"/>
      <c r="J72" s="40"/>
      <c r="K72" s="43"/>
      <c r="L72" s="43"/>
      <c r="M72" s="22"/>
    </row>
    <row r="73" spans="1:13" ht="27.95" hidden="1" customHeight="1">
      <c r="A73" s="62" t="s">
        <v>23</v>
      </c>
      <c r="B73" s="36" t="s">
        <v>24</v>
      </c>
      <c r="C73" s="43"/>
      <c r="D73" s="192" t="s">
        <v>204</v>
      </c>
      <c r="E73" s="193" t="s">
        <v>171</v>
      </c>
      <c r="F73" s="194"/>
      <c r="G73" s="195"/>
      <c r="H73" s="195"/>
      <c r="I73" s="40"/>
      <c r="J73" s="40"/>
      <c r="K73" s="43"/>
      <c r="L73" s="43"/>
      <c r="M73" s="22"/>
    </row>
    <row r="74" spans="1:13" ht="27.95" hidden="1" customHeight="1">
      <c r="A74" s="62" t="s">
        <v>23</v>
      </c>
      <c r="B74" s="36" t="s">
        <v>24</v>
      </c>
      <c r="C74" s="43"/>
      <c r="D74" s="192" t="s">
        <v>205</v>
      </c>
      <c r="E74" s="193" t="s">
        <v>171</v>
      </c>
      <c r="F74" s="194"/>
      <c r="G74" s="195"/>
      <c r="H74" s="195"/>
      <c r="I74" s="40"/>
      <c r="J74" s="40"/>
      <c r="K74" s="43"/>
      <c r="L74" s="43"/>
      <c r="M74" s="22"/>
    </row>
    <row r="75" spans="1:13" ht="27.95" hidden="1" customHeight="1">
      <c r="A75" s="62" t="s">
        <v>23</v>
      </c>
      <c r="B75" s="36" t="s">
        <v>24</v>
      </c>
      <c r="C75" s="43"/>
      <c r="D75" s="192" t="s">
        <v>206</v>
      </c>
      <c r="E75" s="193" t="s">
        <v>171</v>
      </c>
      <c r="F75" s="194"/>
      <c r="G75" s="195"/>
      <c r="H75" s="195"/>
      <c r="I75" s="40"/>
      <c r="J75" s="40"/>
      <c r="K75" s="43"/>
      <c r="L75" s="43"/>
      <c r="M75" s="22"/>
    </row>
    <row r="76" spans="1:13" ht="27.95" hidden="1" customHeight="1">
      <c r="A76" s="62" t="s">
        <v>23</v>
      </c>
      <c r="B76" s="36" t="s">
        <v>24</v>
      </c>
      <c r="C76" s="43"/>
      <c r="D76" s="192" t="s">
        <v>207</v>
      </c>
      <c r="E76" s="193" t="s">
        <v>171</v>
      </c>
      <c r="F76" s="194"/>
      <c r="G76" s="195"/>
      <c r="H76" s="195"/>
      <c r="I76" s="40"/>
      <c r="J76" s="40"/>
      <c r="K76" s="43"/>
      <c r="L76" s="43"/>
      <c r="M76" s="22"/>
    </row>
    <row r="77" spans="1:13" ht="27.95" hidden="1" customHeight="1">
      <c r="A77" s="62" t="s">
        <v>23</v>
      </c>
      <c r="B77" s="36" t="s">
        <v>24</v>
      </c>
      <c r="C77" s="43"/>
      <c r="D77" s="192" t="s">
        <v>208</v>
      </c>
      <c r="E77" s="193" t="s">
        <v>171</v>
      </c>
      <c r="F77" s="194"/>
      <c r="G77" s="195"/>
      <c r="H77" s="195"/>
      <c r="I77" s="40"/>
      <c r="J77" s="40"/>
      <c r="K77" s="43"/>
      <c r="L77" s="43"/>
      <c r="M77" s="22"/>
    </row>
    <row r="78" spans="1:13" ht="27.95" hidden="1" customHeight="1">
      <c r="A78" s="62" t="s">
        <v>23</v>
      </c>
      <c r="B78" s="36" t="s">
        <v>24</v>
      </c>
      <c r="C78" s="43"/>
      <c r="D78" s="192" t="s">
        <v>205</v>
      </c>
      <c r="E78" s="193" t="s">
        <v>171</v>
      </c>
      <c r="F78" s="194"/>
      <c r="G78" s="195"/>
      <c r="H78" s="195"/>
      <c r="I78" s="40"/>
      <c r="J78" s="40"/>
      <c r="K78" s="43"/>
      <c r="L78" s="43"/>
      <c r="M78" s="22"/>
    </row>
    <row r="79" spans="1:13" ht="27.95" hidden="1" customHeight="1">
      <c r="A79" s="62" t="s">
        <v>23</v>
      </c>
      <c r="B79" s="36" t="s">
        <v>24</v>
      </c>
      <c r="C79" s="43"/>
      <c r="D79" s="192" t="s">
        <v>209</v>
      </c>
      <c r="E79" s="193" t="s">
        <v>171</v>
      </c>
      <c r="F79" s="194"/>
      <c r="G79" s="195"/>
      <c r="H79" s="195"/>
      <c r="I79" s="40"/>
      <c r="J79" s="40"/>
      <c r="K79" s="43"/>
      <c r="L79" s="43"/>
      <c r="M79" s="22"/>
    </row>
    <row r="80" spans="1:13" ht="27.95" hidden="1" customHeight="1">
      <c r="A80" s="62" t="s">
        <v>23</v>
      </c>
      <c r="B80" s="36" t="s">
        <v>24</v>
      </c>
      <c r="C80" s="43"/>
      <c r="D80" s="192" t="s">
        <v>210</v>
      </c>
      <c r="E80" s="193" t="s">
        <v>171</v>
      </c>
      <c r="F80" s="194"/>
      <c r="G80" s="195"/>
      <c r="H80" s="195"/>
      <c r="I80" s="40"/>
      <c r="J80" s="40"/>
      <c r="K80" s="43"/>
      <c r="L80" s="43"/>
      <c r="M80" s="22"/>
    </row>
    <row r="81" spans="1:13" ht="27.95" hidden="1" customHeight="1">
      <c r="A81" s="62" t="s">
        <v>23</v>
      </c>
      <c r="B81" s="36" t="s">
        <v>24</v>
      </c>
      <c r="C81" s="43"/>
      <c r="D81" s="192" t="s">
        <v>211</v>
      </c>
      <c r="E81" s="193" t="s">
        <v>171</v>
      </c>
      <c r="F81" s="194"/>
      <c r="G81" s="195"/>
      <c r="H81" s="195"/>
      <c r="I81" s="40"/>
      <c r="J81" s="40"/>
      <c r="K81" s="43"/>
      <c r="L81" s="43"/>
      <c r="M81" s="22"/>
    </row>
    <row r="82" spans="1:13" ht="27.95" hidden="1" customHeight="1">
      <c r="A82" s="62" t="s">
        <v>23</v>
      </c>
      <c r="B82" s="36" t="s">
        <v>24</v>
      </c>
      <c r="C82" s="43"/>
      <c r="D82" s="192" t="s">
        <v>83</v>
      </c>
      <c r="E82" s="193" t="s">
        <v>171</v>
      </c>
      <c r="F82" s="194"/>
      <c r="G82" s="195"/>
      <c r="H82" s="195"/>
      <c r="I82" s="40"/>
      <c r="J82" s="40"/>
      <c r="K82" s="43"/>
      <c r="L82" s="43"/>
      <c r="M82" s="22"/>
    </row>
    <row r="83" spans="1:13" ht="27.95" hidden="1" customHeight="1">
      <c r="A83" s="62" t="s">
        <v>23</v>
      </c>
      <c r="B83" s="36" t="s">
        <v>24</v>
      </c>
      <c r="C83" s="43"/>
      <c r="D83" s="159"/>
      <c r="E83" s="64"/>
      <c r="F83" s="39"/>
      <c r="G83" s="40"/>
      <c r="H83" s="40"/>
      <c r="I83" s="40"/>
      <c r="J83" s="40"/>
      <c r="K83" s="43"/>
      <c r="L83" s="43" t="s">
        <v>90</v>
      </c>
      <c r="M83" s="22"/>
    </row>
    <row r="84" spans="1:13" ht="15" hidden="1">
      <c r="A84" s="427" t="s">
        <v>84</v>
      </c>
      <c r="B84" s="427"/>
      <c r="C84" s="427"/>
      <c r="D84" s="427"/>
      <c r="E84" s="160"/>
      <c r="F84" s="153">
        <f>SUM(F28:F83)</f>
        <v>0</v>
      </c>
      <c r="G84" s="52"/>
      <c r="H84" s="52">
        <f>SUM(H28:H83)</f>
        <v>0</v>
      </c>
      <c r="I84" s="40"/>
      <c r="J84" s="40"/>
      <c r="K84" s="65"/>
      <c r="L84" s="65"/>
      <c r="M84" s="22"/>
    </row>
    <row r="85" spans="1:13" ht="16.5" hidden="1">
      <c r="A85" s="161"/>
      <c r="B85" s="161"/>
      <c r="C85" s="161"/>
      <c r="D85" s="162"/>
      <c r="E85" s="163"/>
      <c r="F85" s="164"/>
      <c r="G85" s="165"/>
      <c r="H85" s="165"/>
      <c r="I85" s="165"/>
      <c r="J85" s="165"/>
      <c r="K85" s="161"/>
      <c r="L85" s="161"/>
      <c r="M85" s="22"/>
    </row>
    <row r="86" spans="1:13" ht="16.5" hidden="1">
      <c r="A86" s="127"/>
      <c r="B86" s="127"/>
      <c r="C86" s="127"/>
      <c r="D86" s="166"/>
      <c r="E86" s="163"/>
      <c r="F86" s="24"/>
      <c r="G86" s="167"/>
      <c r="H86" s="167"/>
      <c r="I86" s="167"/>
      <c r="J86" s="167"/>
      <c r="K86" s="127"/>
      <c r="L86" s="127"/>
      <c r="M86" s="22"/>
    </row>
    <row r="87" spans="1:13" ht="16.5" hidden="1">
      <c r="A87" s="127"/>
      <c r="B87" s="127"/>
      <c r="C87" s="127"/>
      <c r="D87" s="166"/>
      <c r="E87" s="163"/>
      <c r="F87" s="24"/>
      <c r="G87" s="167"/>
      <c r="H87" s="167"/>
      <c r="I87" s="167"/>
      <c r="J87" s="167"/>
      <c r="K87" s="127"/>
      <c r="L87" s="127"/>
      <c r="M87" s="22"/>
    </row>
    <row r="88" spans="1:13" ht="16.5" hidden="1">
      <c r="A88" s="127"/>
      <c r="B88" s="127"/>
      <c r="C88" s="127"/>
      <c r="D88" s="166"/>
      <c r="E88" s="163"/>
      <c r="F88" s="24"/>
      <c r="G88" s="167"/>
      <c r="H88" s="167"/>
      <c r="I88" s="167"/>
      <c r="J88" s="167"/>
      <c r="K88" s="127"/>
      <c r="L88" s="127"/>
      <c r="M88" s="22"/>
    </row>
    <row r="89" spans="1:13" ht="16.5" hidden="1">
      <c r="A89" s="127"/>
      <c r="B89" s="127"/>
      <c r="C89" s="127"/>
      <c r="D89" s="168"/>
      <c r="E89" s="163"/>
      <c r="F89" s="24"/>
      <c r="G89" s="167"/>
      <c r="H89" s="167"/>
      <c r="I89" s="167"/>
      <c r="J89" s="167"/>
      <c r="K89" s="127"/>
      <c r="L89" s="127"/>
      <c r="M89" s="22"/>
    </row>
    <row r="90" spans="1:13" ht="16.5" hidden="1">
      <c r="A90" s="127"/>
      <c r="B90" s="127"/>
      <c r="C90" s="127"/>
      <c r="D90" s="166"/>
      <c r="E90" s="163"/>
      <c r="F90" s="24"/>
      <c r="G90" s="167"/>
      <c r="H90" s="167"/>
      <c r="I90" s="167"/>
      <c r="J90" s="167"/>
      <c r="K90" s="127"/>
      <c r="L90" s="127"/>
      <c r="M90" s="22"/>
    </row>
    <row r="91" spans="1:13" hidden="1">
      <c r="A91" s="127"/>
      <c r="B91" s="127"/>
      <c r="C91" s="127"/>
      <c r="D91" s="127"/>
      <c r="E91" s="127"/>
      <c r="F91" s="24"/>
      <c r="G91" s="167"/>
      <c r="H91" s="167"/>
      <c r="I91" s="167"/>
      <c r="J91" s="167"/>
      <c r="K91" s="127"/>
      <c r="L91" s="127"/>
      <c r="M91" s="22"/>
    </row>
    <row r="92" spans="1:13" hidden="1">
      <c r="A92" s="127"/>
      <c r="B92" s="127"/>
      <c r="C92" s="127"/>
      <c r="D92" s="127"/>
      <c r="E92" s="127"/>
      <c r="F92" s="24"/>
      <c r="G92" s="167"/>
      <c r="H92" s="167"/>
      <c r="I92" s="167"/>
      <c r="J92" s="167"/>
      <c r="K92" s="127"/>
      <c r="L92" s="127"/>
      <c r="M92" s="22"/>
    </row>
    <row r="93" spans="1:13" hidden="1">
      <c r="A93" s="127"/>
      <c r="B93" s="127"/>
      <c r="C93" s="127"/>
      <c r="D93" s="127"/>
      <c r="E93" s="127"/>
      <c r="F93" s="24"/>
      <c r="G93" s="167"/>
      <c r="H93" s="167"/>
      <c r="I93" s="167"/>
      <c r="J93" s="167"/>
      <c r="K93" s="127"/>
      <c r="L93" s="127"/>
      <c r="M93" s="22"/>
    </row>
    <row r="94" spans="1:13" hidden="1">
      <c r="A94" s="127"/>
      <c r="B94" s="127"/>
      <c r="C94" s="127"/>
      <c r="D94" s="127"/>
      <c r="E94" s="127"/>
      <c r="F94" s="24"/>
      <c r="G94" s="167"/>
      <c r="H94" s="167"/>
      <c r="I94" s="167"/>
      <c r="J94" s="167"/>
      <c r="K94" s="127"/>
      <c r="L94" s="127"/>
      <c r="M94" s="22"/>
    </row>
    <row r="95" spans="1:13" hidden="1">
      <c r="A95" s="127"/>
      <c r="B95" s="127"/>
      <c r="C95" s="127"/>
      <c r="D95" s="127"/>
      <c r="E95" s="127"/>
      <c r="F95" s="24"/>
      <c r="G95" s="167"/>
      <c r="H95" s="167"/>
      <c r="I95" s="167"/>
      <c r="J95" s="167"/>
      <c r="K95" s="127"/>
      <c r="L95" s="127"/>
      <c r="M95" s="22"/>
    </row>
    <row r="96" spans="1:13" hidden="1">
      <c r="A96" s="127"/>
      <c r="B96" s="127"/>
      <c r="C96" s="127"/>
      <c r="D96" s="127"/>
      <c r="E96" s="127"/>
      <c r="F96" s="24"/>
      <c r="G96" s="167"/>
      <c r="H96" s="167"/>
      <c r="I96" s="167"/>
      <c r="J96" s="167"/>
      <c r="K96" s="127"/>
      <c r="L96" s="127"/>
      <c r="M96" s="22"/>
    </row>
    <row r="97" spans="1:13" hidden="1">
      <c r="A97" s="127"/>
      <c r="B97" s="127"/>
      <c r="C97" s="127"/>
      <c r="D97" s="127"/>
      <c r="E97" s="127"/>
      <c r="F97" s="24"/>
      <c r="G97" s="167"/>
      <c r="H97" s="167"/>
      <c r="I97" s="167"/>
      <c r="J97" s="167"/>
      <c r="K97" s="127"/>
      <c r="L97" s="127"/>
      <c r="M97" s="22"/>
    </row>
    <row r="98" spans="1:13" hidden="1">
      <c r="A98" s="127"/>
      <c r="B98" s="127"/>
      <c r="C98" s="127"/>
      <c r="D98" s="127"/>
      <c r="E98" s="127"/>
      <c r="F98" s="24"/>
      <c r="G98" s="167"/>
      <c r="H98" s="167"/>
      <c r="I98" s="167"/>
      <c r="J98" s="167"/>
      <c r="K98" s="127"/>
      <c r="L98" s="127"/>
      <c r="M98" s="22"/>
    </row>
    <row r="99" spans="1:13" hidden="1">
      <c r="A99" s="127"/>
      <c r="B99" s="127"/>
      <c r="C99" s="127"/>
      <c r="D99" s="127"/>
      <c r="E99" s="127"/>
      <c r="F99" s="24"/>
      <c r="G99" s="167"/>
      <c r="H99" s="167"/>
      <c r="I99" s="167"/>
      <c r="J99" s="167"/>
      <c r="K99" s="127"/>
      <c r="L99" s="127"/>
      <c r="M99" s="22"/>
    </row>
    <row r="100" spans="1:13" hidden="1">
      <c r="A100" s="127"/>
      <c r="B100" s="127"/>
      <c r="C100" s="127"/>
      <c r="D100" s="127"/>
      <c r="E100" s="127"/>
      <c r="F100" s="24"/>
      <c r="G100" s="167"/>
      <c r="H100" s="167"/>
      <c r="I100" s="167"/>
      <c r="J100" s="167"/>
      <c r="K100" s="127"/>
      <c r="L100" s="127"/>
      <c r="M100" s="22"/>
    </row>
    <row r="101" spans="1:13" hidden="1">
      <c r="A101" s="127"/>
      <c r="B101" s="127"/>
      <c r="C101" s="127"/>
      <c r="D101" s="127"/>
      <c r="E101" s="127"/>
      <c r="F101" s="24"/>
      <c r="G101" s="167"/>
      <c r="H101" s="167"/>
      <c r="I101" s="167"/>
      <c r="J101" s="167"/>
      <c r="K101" s="127"/>
      <c r="L101" s="127"/>
      <c r="M101" s="22"/>
    </row>
    <row r="102" spans="1:13" hidden="1">
      <c r="A102" s="127"/>
      <c r="B102" s="127"/>
      <c r="C102" s="127"/>
      <c r="D102" s="127"/>
      <c r="E102" s="127"/>
      <c r="F102" s="24"/>
      <c r="G102" s="167"/>
      <c r="H102" s="167"/>
      <c r="I102" s="167"/>
      <c r="J102" s="167"/>
      <c r="K102" s="127"/>
      <c r="L102" s="127"/>
      <c r="M102" s="22"/>
    </row>
    <row r="103" spans="1:13" hidden="1">
      <c r="A103" s="127"/>
      <c r="B103" s="127"/>
      <c r="C103" s="127"/>
      <c r="D103" s="127"/>
      <c r="E103" s="127"/>
      <c r="F103" s="24"/>
      <c r="G103" s="167"/>
      <c r="H103" s="167"/>
      <c r="I103" s="167"/>
      <c r="J103" s="167"/>
      <c r="K103" s="127"/>
      <c r="L103" s="127"/>
      <c r="M103" s="22"/>
    </row>
    <row r="104" spans="1:13" hidden="1">
      <c r="A104" s="127"/>
      <c r="B104" s="127"/>
      <c r="C104" s="127"/>
      <c r="D104" s="127"/>
      <c r="E104" s="127"/>
      <c r="F104" s="24"/>
      <c r="G104" s="167"/>
      <c r="H104" s="167"/>
      <c r="I104" s="167"/>
      <c r="J104" s="167"/>
      <c r="K104" s="127"/>
      <c r="L104" s="127"/>
      <c r="M104" s="22"/>
    </row>
    <row r="105" spans="1:13" hidden="1">
      <c r="A105" s="127"/>
      <c r="B105" s="127"/>
      <c r="C105" s="127"/>
      <c r="D105" s="127"/>
      <c r="E105" s="127"/>
      <c r="F105" s="24"/>
      <c r="G105" s="167"/>
      <c r="H105" s="167"/>
      <c r="I105" s="167"/>
      <c r="J105" s="167"/>
      <c r="K105" s="127"/>
      <c r="L105" s="127"/>
      <c r="M105" s="22"/>
    </row>
    <row r="106" spans="1:13" hidden="1">
      <c r="A106" s="127"/>
      <c r="B106" s="127"/>
      <c r="C106" s="127"/>
      <c r="D106" s="127"/>
      <c r="E106" s="127"/>
      <c r="F106" s="24"/>
      <c r="G106" s="167"/>
      <c r="H106" s="167"/>
      <c r="I106" s="167"/>
      <c r="J106" s="167"/>
      <c r="K106" s="127"/>
      <c r="L106" s="127"/>
      <c r="M106" s="22"/>
    </row>
    <row r="107" spans="1:13" hidden="1">
      <c r="A107" s="139"/>
      <c r="B107" s="139"/>
      <c r="C107" s="139"/>
      <c r="D107" s="139"/>
      <c r="E107" s="139"/>
      <c r="F107" s="169"/>
      <c r="G107" s="170"/>
      <c r="H107" s="170"/>
      <c r="I107" s="170"/>
      <c r="J107" s="170"/>
      <c r="K107" s="139"/>
      <c r="L107" s="139"/>
      <c r="M107" s="22"/>
    </row>
    <row r="108" spans="1:13" hidden="1">
      <c r="A108" s="127"/>
      <c r="B108" s="127"/>
      <c r="C108" s="127"/>
      <c r="D108" s="127"/>
      <c r="E108" s="127"/>
      <c r="F108" s="24"/>
      <c r="G108" s="167"/>
      <c r="H108" s="167"/>
      <c r="I108" s="167"/>
      <c r="J108" s="167"/>
      <c r="K108" s="127"/>
      <c r="L108" s="127"/>
      <c r="M108" s="22"/>
    </row>
    <row r="109" spans="1:13" hidden="1">
      <c r="A109" s="127"/>
      <c r="B109" s="127"/>
      <c r="C109" s="127"/>
      <c r="D109" s="127"/>
      <c r="E109" s="127"/>
      <c r="F109" s="24"/>
      <c r="G109" s="167"/>
      <c r="H109" s="167"/>
      <c r="I109" s="167"/>
      <c r="J109" s="167"/>
      <c r="K109" s="127"/>
      <c r="L109" s="127"/>
      <c r="M109" s="22"/>
    </row>
    <row r="110" spans="1:13" hidden="1">
      <c r="A110" s="127"/>
      <c r="B110" s="127"/>
      <c r="C110" s="127"/>
      <c r="D110" s="127"/>
      <c r="E110" s="127"/>
      <c r="F110" s="24"/>
      <c r="G110" s="167"/>
      <c r="H110" s="167"/>
      <c r="I110" s="167"/>
      <c r="J110" s="167"/>
      <c r="K110" s="127"/>
      <c r="L110" s="127"/>
      <c r="M110" s="22"/>
    </row>
    <row r="111" spans="1:13" hidden="1">
      <c r="A111" s="127"/>
      <c r="B111" s="127"/>
      <c r="C111" s="127"/>
      <c r="D111" s="127"/>
      <c r="E111" s="127"/>
      <c r="F111" s="24"/>
      <c r="G111" s="167"/>
      <c r="H111" s="167"/>
      <c r="I111" s="167"/>
      <c r="J111" s="167"/>
      <c r="K111" s="127"/>
      <c r="L111" s="127"/>
      <c r="M111" s="22"/>
    </row>
    <row r="112" spans="1:13" hidden="1">
      <c r="A112" s="127"/>
      <c r="B112" s="127"/>
      <c r="C112" s="127"/>
      <c r="D112" s="127"/>
      <c r="E112" s="127"/>
      <c r="F112" s="24"/>
      <c r="G112" s="167"/>
      <c r="H112" s="167"/>
      <c r="I112" s="167"/>
      <c r="J112" s="167"/>
      <c r="K112" s="127"/>
      <c r="L112" s="127"/>
      <c r="M112" s="22"/>
    </row>
    <row r="113" spans="1:13" hidden="1">
      <c r="A113" s="127"/>
      <c r="B113" s="127"/>
      <c r="C113" s="127"/>
      <c r="D113" s="127"/>
      <c r="E113" s="127"/>
      <c r="F113" s="24"/>
      <c r="G113" s="167"/>
      <c r="H113" s="167"/>
      <c r="I113" s="167"/>
      <c r="J113" s="167"/>
      <c r="K113" s="127"/>
      <c r="L113" s="127"/>
      <c r="M113" s="22"/>
    </row>
    <row r="114" spans="1:13" hidden="1">
      <c r="A114" s="127"/>
      <c r="B114" s="127"/>
      <c r="C114" s="127"/>
      <c r="D114" s="127"/>
      <c r="E114" s="127"/>
      <c r="F114" s="24"/>
      <c r="G114" s="167"/>
      <c r="H114" s="167"/>
      <c r="I114" s="167"/>
      <c r="J114" s="167"/>
      <c r="K114" s="127"/>
      <c r="L114" s="127"/>
      <c r="M114" s="22"/>
    </row>
    <row r="115" spans="1:13" hidden="1">
      <c r="A115" s="127"/>
      <c r="B115" s="127"/>
      <c r="C115" s="127"/>
      <c r="D115" s="127"/>
      <c r="E115" s="127"/>
      <c r="F115" s="24"/>
      <c r="G115" s="167"/>
      <c r="H115" s="167"/>
      <c r="I115" s="167"/>
      <c r="J115" s="167"/>
      <c r="K115" s="127"/>
      <c r="L115" s="127"/>
      <c r="M115" s="22"/>
    </row>
    <row r="116" spans="1:13" hidden="1">
      <c r="A116" s="127"/>
      <c r="B116" s="127"/>
      <c r="C116" s="127"/>
      <c r="D116" s="127"/>
      <c r="E116" s="127"/>
      <c r="F116" s="24"/>
      <c r="G116" s="167"/>
      <c r="H116" s="167"/>
      <c r="I116" s="167"/>
      <c r="J116" s="167"/>
      <c r="K116" s="127"/>
      <c r="L116" s="127"/>
      <c r="M116" s="22"/>
    </row>
    <row r="117" spans="1:13" hidden="1">
      <c r="A117" s="127"/>
      <c r="B117" s="127"/>
      <c r="C117" s="127"/>
      <c r="D117" s="127"/>
      <c r="E117" s="127"/>
      <c r="F117" s="24"/>
      <c r="G117" s="167"/>
      <c r="H117" s="167"/>
      <c r="I117" s="167"/>
      <c r="J117" s="167"/>
      <c r="K117" s="127"/>
      <c r="L117" s="127"/>
      <c r="M117" s="22"/>
    </row>
    <row r="118" spans="1:13" hidden="1">
      <c r="A118" s="127"/>
      <c r="B118" s="127"/>
      <c r="C118" s="127"/>
      <c r="D118" s="127"/>
      <c r="E118" s="127"/>
      <c r="F118" s="24"/>
      <c r="G118" s="167"/>
      <c r="H118" s="167"/>
      <c r="I118" s="167"/>
      <c r="J118" s="167"/>
      <c r="K118" s="127"/>
      <c r="L118" s="127"/>
      <c r="M118" s="22"/>
    </row>
    <row r="119" spans="1:13" hidden="1">
      <c r="A119" s="127"/>
      <c r="B119" s="127"/>
      <c r="C119" s="127"/>
      <c r="D119" s="127"/>
      <c r="E119" s="127"/>
      <c r="F119" s="24"/>
      <c r="G119" s="167"/>
      <c r="H119" s="167"/>
      <c r="I119" s="167"/>
      <c r="J119" s="167"/>
      <c r="K119" s="127"/>
      <c r="L119" s="127"/>
      <c r="M119" s="22"/>
    </row>
    <row r="120" spans="1:13" hidden="1">
      <c r="A120" s="127"/>
      <c r="B120" s="127"/>
      <c r="C120" s="127"/>
      <c r="D120" s="127"/>
      <c r="E120" s="127"/>
      <c r="F120" s="24"/>
      <c r="G120" s="167"/>
      <c r="H120" s="167"/>
      <c r="I120" s="167"/>
      <c r="J120" s="167"/>
      <c r="K120" s="127"/>
      <c r="L120" s="127"/>
      <c r="M120" s="22"/>
    </row>
    <row r="121" spans="1:13" hidden="1">
      <c r="A121" s="127"/>
      <c r="B121" s="127"/>
      <c r="C121" s="127"/>
      <c r="D121" s="127"/>
      <c r="E121" s="127"/>
      <c r="F121" s="24"/>
      <c r="G121" s="167"/>
      <c r="H121" s="167"/>
      <c r="I121" s="167"/>
      <c r="J121" s="167"/>
      <c r="K121" s="127"/>
      <c r="L121" s="127"/>
      <c r="M121" s="22"/>
    </row>
    <row r="122" spans="1:13" hidden="1">
      <c r="A122" s="127"/>
      <c r="B122" s="127"/>
      <c r="C122" s="127"/>
      <c r="D122" s="127"/>
      <c r="E122" s="127"/>
      <c r="F122" s="24"/>
      <c r="G122" s="167"/>
      <c r="H122" s="167"/>
      <c r="I122" s="167"/>
      <c r="J122" s="167"/>
      <c r="K122" s="127"/>
      <c r="L122" s="127"/>
      <c r="M122" s="22"/>
    </row>
    <row r="123" spans="1:13" hidden="1">
      <c r="A123" s="127"/>
      <c r="B123" s="127"/>
      <c r="C123" s="127"/>
      <c r="D123" s="127"/>
      <c r="E123" s="127"/>
      <c r="F123" s="24"/>
      <c r="G123" s="167"/>
      <c r="H123" s="167"/>
      <c r="I123" s="167"/>
      <c r="J123" s="167"/>
      <c r="K123" s="127"/>
      <c r="L123" s="127"/>
      <c r="M123" s="22"/>
    </row>
    <row r="124" spans="1:13" hidden="1">
      <c r="A124" s="127"/>
      <c r="B124" s="127"/>
      <c r="C124" s="127"/>
      <c r="D124" s="127"/>
      <c r="E124" s="127"/>
      <c r="F124" s="24"/>
      <c r="G124" s="167"/>
      <c r="H124" s="167"/>
      <c r="I124" s="167"/>
      <c r="J124" s="167"/>
      <c r="K124" s="127"/>
      <c r="L124" s="127"/>
      <c r="M124" s="22"/>
    </row>
    <row r="125" spans="1:13" hidden="1">
      <c r="A125" s="127"/>
      <c r="B125" s="127"/>
      <c r="C125" s="127"/>
      <c r="D125" s="127"/>
      <c r="E125" s="127"/>
      <c r="F125" s="24"/>
      <c r="G125" s="167"/>
      <c r="H125" s="167"/>
      <c r="I125" s="167"/>
      <c r="J125" s="167"/>
      <c r="K125" s="127"/>
      <c r="L125" s="127"/>
      <c r="M125" s="22"/>
    </row>
    <row r="126" spans="1:13" hidden="1">
      <c r="A126" s="127"/>
      <c r="B126" s="127"/>
      <c r="C126" s="127"/>
      <c r="D126" s="127"/>
      <c r="E126" s="127"/>
      <c r="F126" s="24"/>
      <c r="G126" s="167"/>
      <c r="H126" s="167"/>
      <c r="I126" s="167"/>
      <c r="J126" s="167"/>
      <c r="K126" s="127"/>
      <c r="L126" s="127"/>
      <c r="M126" s="22"/>
    </row>
    <row r="127" spans="1:13" hidden="1">
      <c r="A127" s="127"/>
      <c r="B127" s="127"/>
      <c r="C127" s="127"/>
      <c r="D127" s="127"/>
      <c r="E127" s="127"/>
      <c r="F127" s="24"/>
      <c r="G127" s="167"/>
      <c r="H127" s="167"/>
      <c r="I127" s="167"/>
      <c r="J127" s="167"/>
      <c r="K127" s="127"/>
      <c r="L127" s="127"/>
      <c r="M127" s="22"/>
    </row>
    <row r="128" spans="1:13" hidden="1">
      <c r="A128" s="127"/>
      <c r="B128" s="127"/>
      <c r="C128" s="127"/>
      <c r="D128" s="127"/>
      <c r="E128" s="127"/>
      <c r="F128" s="24"/>
      <c r="G128" s="167"/>
      <c r="H128" s="167"/>
      <c r="I128" s="167"/>
      <c r="J128" s="167"/>
      <c r="K128" s="127"/>
      <c r="L128" s="127"/>
      <c r="M128" s="22"/>
    </row>
    <row r="129" spans="1:13" hidden="1">
      <c r="A129" s="127"/>
      <c r="B129" s="127"/>
      <c r="C129" s="127"/>
      <c r="D129" s="127"/>
      <c r="E129" s="127"/>
      <c r="F129" s="24"/>
      <c r="G129" s="167"/>
      <c r="H129" s="167"/>
      <c r="I129" s="167"/>
      <c r="J129" s="167"/>
      <c r="K129" s="127"/>
      <c r="L129" s="127"/>
      <c r="M129" s="22"/>
    </row>
    <row r="130" spans="1:13" hidden="1">
      <c r="A130" s="127"/>
      <c r="B130" s="127"/>
      <c r="C130" s="127"/>
      <c r="D130" s="127"/>
      <c r="E130" s="127"/>
      <c r="F130" s="24"/>
      <c r="G130" s="167"/>
      <c r="H130" s="167"/>
      <c r="I130" s="167"/>
      <c r="J130" s="167"/>
      <c r="K130" s="127"/>
      <c r="L130" s="127"/>
      <c r="M130" s="22"/>
    </row>
    <row r="131" spans="1:13" hidden="1">
      <c r="A131" s="127"/>
      <c r="B131" s="127"/>
      <c r="C131" s="127"/>
      <c r="D131" s="127"/>
      <c r="E131" s="127"/>
      <c r="F131" s="24"/>
      <c r="G131" s="167"/>
      <c r="H131" s="167"/>
      <c r="I131" s="167"/>
      <c r="J131" s="167"/>
      <c r="K131" s="127"/>
      <c r="L131" s="127"/>
      <c r="M131" s="22"/>
    </row>
    <row r="132" spans="1:13" hidden="1">
      <c r="A132" s="127"/>
      <c r="B132" s="127"/>
      <c r="C132" s="127"/>
      <c r="D132" s="127"/>
      <c r="E132" s="127"/>
      <c r="F132" s="24"/>
      <c r="G132" s="167"/>
      <c r="H132" s="167"/>
      <c r="I132" s="167"/>
      <c r="J132" s="167"/>
      <c r="K132" s="127"/>
      <c r="L132" s="127"/>
      <c r="M132" s="22"/>
    </row>
    <row r="133" spans="1:13" hidden="1">
      <c r="A133" s="127"/>
      <c r="B133" s="127"/>
      <c r="C133" s="127"/>
      <c r="D133" s="127"/>
      <c r="E133" s="127"/>
      <c r="F133" s="24"/>
      <c r="G133" s="167"/>
      <c r="H133" s="167"/>
      <c r="I133" s="167"/>
      <c r="J133" s="167"/>
      <c r="K133" s="127"/>
      <c r="L133" s="127"/>
      <c r="M133" s="22"/>
    </row>
    <row r="134" spans="1:13" hidden="1">
      <c r="A134" s="127"/>
      <c r="B134" s="127"/>
      <c r="C134" s="127"/>
      <c r="D134" s="127"/>
      <c r="E134" s="127"/>
      <c r="F134" s="24"/>
      <c r="G134" s="167"/>
      <c r="H134" s="167"/>
      <c r="I134" s="167"/>
      <c r="J134" s="167"/>
      <c r="K134" s="127"/>
      <c r="L134" s="127"/>
      <c r="M134" s="22"/>
    </row>
    <row r="135" spans="1:13" hidden="1">
      <c r="A135" s="127"/>
      <c r="B135" s="127"/>
      <c r="C135" s="127"/>
      <c r="D135" s="127"/>
      <c r="E135" s="127"/>
      <c r="F135" s="24"/>
      <c r="G135" s="167"/>
      <c r="H135" s="167"/>
      <c r="I135" s="167"/>
      <c r="J135" s="167"/>
      <c r="K135" s="127"/>
      <c r="L135" s="127"/>
      <c r="M135" s="22"/>
    </row>
    <row r="136" spans="1:13" hidden="1">
      <c r="A136" s="127"/>
      <c r="B136" s="127"/>
      <c r="C136" s="127"/>
      <c r="D136" s="127"/>
      <c r="E136" s="127"/>
      <c r="F136" s="24"/>
      <c r="G136" s="167"/>
      <c r="H136" s="167"/>
      <c r="I136" s="167"/>
      <c r="J136" s="167"/>
      <c r="K136" s="127"/>
      <c r="L136" s="127"/>
      <c r="M136" s="22"/>
    </row>
    <row r="137" spans="1:13" hidden="1">
      <c r="A137" s="127"/>
      <c r="B137" s="127"/>
      <c r="C137" s="127"/>
      <c r="D137" s="127"/>
      <c r="E137" s="127"/>
      <c r="F137" s="24"/>
      <c r="G137" s="167"/>
      <c r="H137" s="167"/>
      <c r="I137" s="167"/>
      <c r="J137" s="167"/>
      <c r="K137" s="127"/>
      <c r="L137" s="127"/>
      <c r="M137" s="22"/>
    </row>
    <row r="138" spans="1:13" hidden="1">
      <c r="A138" s="127"/>
      <c r="B138" s="127"/>
      <c r="C138" s="127"/>
      <c r="D138" s="127"/>
      <c r="E138" s="127"/>
      <c r="F138" s="24"/>
      <c r="G138" s="167"/>
      <c r="H138" s="167"/>
      <c r="I138" s="167"/>
      <c r="J138" s="167"/>
      <c r="K138" s="127"/>
      <c r="L138" s="127"/>
      <c r="M138" s="22"/>
    </row>
    <row r="139" spans="1:13" hidden="1">
      <c r="A139" s="127"/>
      <c r="B139" s="127"/>
      <c r="C139" s="127"/>
      <c r="D139" s="127"/>
      <c r="E139" s="127"/>
      <c r="F139" s="24"/>
      <c r="G139" s="167"/>
      <c r="H139" s="167"/>
      <c r="I139" s="167"/>
      <c r="J139" s="167"/>
      <c r="K139" s="127"/>
      <c r="L139" s="127"/>
      <c r="M139" s="22"/>
    </row>
    <row r="140" spans="1:13" hidden="1">
      <c r="A140" s="127"/>
      <c r="B140" s="127"/>
      <c r="C140" s="127"/>
      <c r="D140" s="127"/>
      <c r="E140" s="127"/>
      <c r="F140" s="24"/>
      <c r="G140" s="167"/>
      <c r="H140" s="167"/>
      <c r="I140" s="167"/>
      <c r="J140" s="167"/>
      <c r="K140" s="127"/>
      <c r="L140" s="127"/>
      <c r="M140" s="22"/>
    </row>
    <row r="141" spans="1:13" hidden="1">
      <c r="A141" s="127"/>
      <c r="B141" s="127"/>
      <c r="C141" s="127"/>
      <c r="D141" s="127"/>
      <c r="E141" s="127"/>
      <c r="F141" s="24"/>
      <c r="G141" s="167"/>
      <c r="H141" s="167"/>
      <c r="I141" s="167"/>
      <c r="J141" s="167"/>
      <c r="K141" s="127"/>
      <c r="L141" s="127"/>
      <c r="M141" s="22"/>
    </row>
    <row r="142" spans="1:13" hidden="1">
      <c r="A142" s="127"/>
      <c r="B142" s="127"/>
      <c r="C142" s="127"/>
      <c r="D142" s="127"/>
      <c r="E142" s="127"/>
      <c r="F142" s="24"/>
      <c r="G142" s="167"/>
      <c r="H142" s="167"/>
      <c r="I142" s="167"/>
      <c r="J142" s="167"/>
      <c r="K142" s="127"/>
      <c r="L142" s="127"/>
      <c r="M142" s="22"/>
    </row>
    <row r="143" spans="1:13" hidden="1">
      <c r="A143" s="127"/>
      <c r="B143" s="127"/>
      <c r="C143" s="127"/>
      <c r="D143" s="127"/>
      <c r="E143" s="127"/>
      <c r="F143" s="24"/>
      <c r="G143" s="167"/>
      <c r="H143" s="167"/>
      <c r="I143" s="167"/>
      <c r="J143" s="167"/>
      <c r="K143" s="127"/>
      <c r="L143" s="127"/>
      <c r="M143" s="22"/>
    </row>
    <row r="144" spans="1:13" hidden="1">
      <c r="A144" s="127"/>
      <c r="B144" s="127"/>
      <c r="C144" s="127"/>
      <c r="D144" s="127"/>
      <c r="E144" s="127"/>
      <c r="F144" s="24"/>
      <c r="G144" s="167"/>
      <c r="H144" s="167"/>
      <c r="I144" s="167"/>
      <c r="J144" s="167"/>
      <c r="K144" s="127"/>
      <c r="L144" s="127"/>
      <c r="M144" s="22"/>
    </row>
    <row r="145" spans="1:13" hidden="1">
      <c r="A145" s="127"/>
      <c r="B145" s="127"/>
      <c r="C145" s="127"/>
      <c r="D145" s="127"/>
      <c r="E145" s="127"/>
      <c r="F145" s="24"/>
      <c r="G145" s="167"/>
      <c r="H145" s="167"/>
      <c r="I145" s="167"/>
      <c r="J145" s="167"/>
      <c r="K145" s="127"/>
      <c r="L145" s="127"/>
      <c r="M145" s="22"/>
    </row>
    <row r="146" spans="1:13" hidden="1">
      <c r="A146" s="127"/>
      <c r="B146" s="127"/>
      <c r="C146" s="127"/>
      <c r="D146" s="127"/>
      <c r="E146" s="127"/>
      <c r="F146" s="24"/>
      <c r="G146" s="167"/>
      <c r="H146" s="167"/>
      <c r="I146" s="167"/>
      <c r="J146" s="167"/>
      <c r="K146" s="127"/>
      <c r="L146" s="127"/>
      <c r="M146" s="22"/>
    </row>
    <row r="147" spans="1:13" hidden="1">
      <c r="A147" s="127"/>
      <c r="B147" s="127"/>
      <c r="C147" s="127"/>
      <c r="D147" s="127"/>
      <c r="E147" s="127"/>
      <c r="F147" s="24"/>
      <c r="G147" s="167"/>
      <c r="H147" s="167"/>
      <c r="I147" s="167"/>
      <c r="J147" s="167"/>
      <c r="K147" s="127"/>
      <c r="L147" s="127"/>
      <c r="M147" s="22"/>
    </row>
    <row r="148" spans="1:13" hidden="1">
      <c r="A148" s="127"/>
      <c r="B148" s="127"/>
      <c r="C148" s="127"/>
      <c r="D148" s="127"/>
      <c r="E148" s="127"/>
      <c r="F148" s="24"/>
      <c r="G148" s="167"/>
      <c r="H148" s="167"/>
      <c r="I148" s="167"/>
      <c r="J148" s="167"/>
      <c r="K148" s="127"/>
      <c r="L148" s="127"/>
      <c r="M148" s="22"/>
    </row>
    <row r="149" spans="1:13" hidden="1">
      <c r="A149" s="127"/>
      <c r="B149" s="127"/>
      <c r="C149" s="127"/>
      <c r="D149" s="127"/>
      <c r="E149" s="127"/>
      <c r="F149" s="24"/>
      <c r="G149" s="167"/>
      <c r="H149" s="167"/>
      <c r="I149" s="167"/>
      <c r="J149" s="167"/>
      <c r="K149" s="127"/>
      <c r="L149" s="127"/>
      <c r="M149" s="22"/>
    </row>
    <row r="150" spans="1:13" hidden="1">
      <c r="A150" s="127"/>
      <c r="B150" s="127"/>
      <c r="C150" s="127"/>
      <c r="D150" s="127"/>
      <c r="E150" s="127"/>
      <c r="F150" s="24"/>
      <c r="G150" s="167"/>
      <c r="H150" s="167"/>
      <c r="I150" s="167"/>
      <c r="J150" s="167"/>
      <c r="K150" s="127"/>
      <c r="L150" s="127"/>
      <c r="M150" s="22"/>
    </row>
    <row r="151" spans="1:13" hidden="1">
      <c r="A151" s="127"/>
      <c r="B151" s="127"/>
      <c r="C151" s="127"/>
      <c r="D151" s="127"/>
      <c r="E151" s="127"/>
      <c r="F151" s="24"/>
      <c r="G151" s="167"/>
      <c r="H151" s="167"/>
      <c r="I151" s="167"/>
      <c r="J151" s="167"/>
      <c r="K151" s="127"/>
      <c r="L151" s="127"/>
      <c r="M151" s="22"/>
    </row>
    <row r="152" spans="1:13" hidden="1">
      <c r="A152" s="127"/>
      <c r="B152" s="127"/>
      <c r="C152" s="127"/>
      <c r="D152" s="127"/>
      <c r="E152" s="127"/>
      <c r="F152" s="24"/>
      <c r="G152" s="167"/>
      <c r="H152" s="167"/>
      <c r="I152" s="167"/>
      <c r="J152" s="167"/>
      <c r="K152" s="127"/>
      <c r="L152" s="127"/>
      <c r="M152" s="22"/>
    </row>
    <row r="153" spans="1:13" hidden="1">
      <c r="A153" s="127"/>
      <c r="B153" s="127"/>
      <c r="C153" s="127"/>
      <c r="D153" s="127"/>
      <c r="E153" s="127"/>
      <c r="F153" s="24"/>
      <c r="G153" s="167"/>
      <c r="H153" s="167"/>
      <c r="I153" s="167"/>
      <c r="J153" s="167"/>
      <c r="K153" s="127"/>
      <c r="L153" s="127"/>
      <c r="M153" s="22"/>
    </row>
    <row r="154" spans="1:13" hidden="1">
      <c r="A154" s="127"/>
      <c r="B154" s="127"/>
      <c r="C154" s="127"/>
      <c r="D154" s="127"/>
      <c r="E154" s="127"/>
      <c r="F154" s="24"/>
      <c r="G154" s="167"/>
      <c r="H154" s="167"/>
      <c r="I154" s="167"/>
      <c r="J154" s="167"/>
      <c r="K154" s="127"/>
      <c r="L154" s="127"/>
      <c r="M154" s="22"/>
    </row>
    <row r="155" spans="1:13" hidden="1">
      <c r="A155" s="127"/>
      <c r="B155" s="127"/>
      <c r="C155" s="127"/>
      <c r="D155" s="127"/>
      <c r="E155" s="127"/>
      <c r="F155" s="24"/>
      <c r="G155" s="167"/>
      <c r="H155" s="167"/>
      <c r="I155" s="167"/>
      <c r="J155" s="167"/>
      <c r="K155" s="127"/>
      <c r="L155" s="127"/>
      <c r="M155" s="22"/>
    </row>
    <row r="156" spans="1:13" hidden="1">
      <c r="A156" s="127"/>
      <c r="B156" s="127"/>
      <c r="C156" s="127"/>
      <c r="D156" s="127"/>
      <c r="E156" s="127"/>
      <c r="F156" s="24"/>
      <c r="G156" s="167"/>
      <c r="H156" s="167"/>
      <c r="I156" s="167"/>
      <c r="J156" s="167"/>
      <c r="K156" s="127"/>
      <c r="L156" s="127"/>
      <c r="M156" s="22"/>
    </row>
    <row r="157" spans="1:13" hidden="1">
      <c r="A157" s="127"/>
      <c r="B157" s="127"/>
      <c r="C157" s="127"/>
      <c r="D157" s="127"/>
      <c r="E157" s="127"/>
      <c r="F157" s="24"/>
      <c r="G157" s="167"/>
      <c r="H157" s="167"/>
      <c r="I157" s="167"/>
      <c r="J157" s="167"/>
      <c r="K157" s="127"/>
      <c r="L157" s="127"/>
      <c r="M157" s="22"/>
    </row>
    <row r="158" spans="1:13" hidden="1">
      <c r="A158" s="127"/>
      <c r="B158" s="127"/>
      <c r="C158" s="127"/>
      <c r="D158" s="127"/>
      <c r="E158" s="127"/>
      <c r="F158" s="24"/>
      <c r="G158" s="167"/>
      <c r="H158" s="167"/>
      <c r="I158" s="167"/>
      <c r="J158" s="167"/>
      <c r="K158" s="127"/>
      <c r="L158" s="127"/>
      <c r="M158" s="22"/>
    </row>
    <row r="159" spans="1:13" hidden="1">
      <c r="A159" s="127"/>
      <c r="B159" s="127"/>
      <c r="C159" s="127"/>
      <c r="D159" s="127"/>
      <c r="E159" s="127"/>
      <c r="F159" s="24"/>
      <c r="G159" s="167"/>
      <c r="H159" s="167"/>
      <c r="I159" s="167"/>
      <c r="J159" s="167"/>
      <c r="K159" s="127"/>
      <c r="L159" s="127"/>
      <c r="M159" s="22"/>
    </row>
    <row r="160" spans="1:13" hidden="1">
      <c r="A160" s="127"/>
      <c r="B160" s="127"/>
      <c r="C160" s="127"/>
      <c r="D160" s="127"/>
      <c r="E160" s="127"/>
      <c r="F160" s="24"/>
      <c r="G160" s="167"/>
      <c r="H160" s="167"/>
      <c r="I160" s="167"/>
      <c r="J160" s="167"/>
      <c r="K160" s="127"/>
      <c r="L160" s="127"/>
      <c r="M160" s="22"/>
    </row>
    <row r="161" spans="1:13" hidden="1">
      <c r="A161" s="127"/>
      <c r="B161" s="127"/>
      <c r="C161" s="127"/>
      <c r="D161" s="127"/>
      <c r="E161" s="127"/>
      <c r="F161" s="24"/>
      <c r="G161" s="167"/>
      <c r="H161" s="167"/>
      <c r="I161" s="167"/>
      <c r="J161" s="167"/>
      <c r="K161" s="127"/>
      <c r="L161" s="127"/>
      <c r="M161" s="22"/>
    </row>
    <row r="162" spans="1:13" hidden="1">
      <c r="A162" s="127"/>
      <c r="B162" s="127"/>
      <c r="C162" s="127"/>
      <c r="D162" s="127"/>
      <c r="E162" s="127"/>
      <c r="F162" s="24"/>
      <c r="G162" s="167"/>
      <c r="H162" s="167"/>
      <c r="I162" s="167"/>
      <c r="J162" s="167"/>
      <c r="K162" s="127"/>
      <c r="L162" s="127"/>
      <c r="M162" s="22"/>
    </row>
    <row r="163" spans="1:13" hidden="1">
      <c r="A163" s="127"/>
      <c r="B163" s="127"/>
      <c r="C163" s="127"/>
      <c r="D163" s="127"/>
      <c r="E163" s="127"/>
      <c r="F163" s="24"/>
      <c r="G163" s="167"/>
      <c r="H163" s="167"/>
      <c r="I163" s="167"/>
      <c r="J163" s="167"/>
      <c r="K163" s="127"/>
      <c r="L163" s="127"/>
      <c r="M163" s="22"/>
    </row>
    <row r="164" spans="1:13" hidden="1">
      <c r="A164" s="127"/>
      <c r="B164" s="127"/>
      <c r="C164" s="127"/>
      <c r="D164" s="127"/>
      <c r="E164" s="127"/>
      <c r="F164" s="24"/>
      <c r="G164" s="167"/>
      <c r="H164" s="167"/>
      <c r="I164" s="167"/>
      <c r="J164" s="167"/>
      <c r="K164" s="127"/>
      <c r="L164" s="127"/>
      <c r="M164" s="22"/>
    </row>
    <row r="165" spans="1:13" hidden="1">
      <c r="A165" s="127"/>
      <c r="B165" s="127"/>
      <c r="C165" s="127"/>
      <c r="D165" s="127"/>
      <c r="E165" s="127"/>
      <c r="F165" s="24"/>
      <c r="G165" s="167"/>
      <c r="H165" s="167"/>
      <c r="I165" s="167"/>
      <c r="J165" s="167"/>
      <c r="K165" s="127"/>
      <c r="L165" s="127"/>
      <c r="M165" s="22"/>
    </row>
    <row r="166" spans="1:13" hidden="1">
      <c r="A166" s="127"/>
      <c r="B166" s="127"/>
      <c r="C166" s="127"/>
      <c r="D166" s="127"/>
      <c r="E166" s="127"/>
      <c r="F166" s="24"/>
      <c r="G166" s="167"/>
      <c r="H166" s="167"/>
      <c r="I166" s="167"/>
      <c r="J166" s="167"/>
      <c r="K166" s="127"/>
      <c r="L166" s="127"/>
      <c r="M166" s="22"/>
    </row>
    <row r="167" spans="1:13" hidden="1">
      <c r="A167" s="127"/>
      <c r="B167" s="127"/>
      <c r="C167" s="127"/>
      <c r="D167" s="127"/>
      <c r="E167" s="127"/>
      <c r="F167" s="24"/>
      <c r="G167" s="167"/>
      <c r="H167" s="167"/>
      <c r="I167" s="167"/>
      <c r="J167" s="167"/>
      <c r="K167" s="127"/>
      <c r="L167" s="127"/>
      <c r="M167" s="22"/>
    </row>
    <row r="168" spans="1:13" hidden="1">
      <c r="A168" s="127"/>
      <c r="B168" s="127"/>
      <c r="C168" s="127"/>
      <c r="D168" s="127"/>
      <c r="E168" s="127"/>
      <c r="F168" s="24"/>
      <c r="G168" s="167"/>
      <c r="H168" s="167"/>
      <c r="I168" s="167"/>
      <c r="J168" s="167"/>
      <c r="K168" s="127"/>
      <c r="L168" s="127"/>
      <c r="M168" s="22"/>
    </row>
    <row r="169" spans="1:13" hidden="1">
      <c r="A169" s="127"/>
      <c r="B169" s="127"/>
      <c r="C169" s="127"/>
      <c r="D169" s="127"/>
      <c r="E169" s="127"/>
      <c r="F169" s="24"/>
      <c r="G169" s="167"/>
      <c r="H169" s="167"/>
      <c r="I169" s="167"/>
      <c r="J169" s="167"/>
      <c r="K169" s="127"/>
      <c r="L169" s="127"/>
      <c r="M169" s="22"/>
    </row>
    <row r="170" spans="1:13" hidden="1">
      <c r="A170" s="127"/>
      <c r="B170" s="127"/>
      <c r="C170" s="127"/>
      <c r="D170" s="127"/>
      <c r="E170" s="127"/>
      <c r="F170" s="24"/>
      <c r="G170" s="167"/>
      <c r="H170" s="167"/>
      <c r="I170" s="167"/>
      <c r="J170" s="167"/>
      <c r="K170" s="127"/>
      <c r="L170" s="127"/>
      <c r="M170" s="22"/>
    </row>
    <row r="171" spans="1:13" hidden="1">
      <c r="A171" s="127"/>
      <c r="B171" s="127"/>
      <c r="C171" s="127"/>
      <c r="D171" s="127"/>
      <c r="E171" s="127"/>
      <c r="F171" s="24"/>
      <c r="G171" s="167"/>
      <c r="H171" s="167"/>
      <c r="I171" s="167"/>
      <c r="J171" s="167"/>
      <c r="K171" s="127"/>
      <c r="L171" s="127"/>
      <c r="M171" s="22"/>
    </row>
    <row r="172" spans="1:13" hidden="1">
      <c r="A172" s="127"/>
      <c r="B172" s="127"/>
      <c r="C172" s="127"/>
      <c r="D172" s="127"/>
      <c r="E172" s="127"/>
      <c r="F172" s="24"/>
      <c r="G172" s="167"/>
      <c r="H172" s="167"/>
      <c r="I172" s="167"/>
      <c r="J172" s="167"/>
      <c r="K172" s="127"/>
      <c r="L172" s="127"/>
      <c r="M172" s="22"/>
    </row>
    <row r="173" spans="1:13" hidden="1">
      <c r="A173" s="127"/>
      <c r="B173" s="127"/>
      <c r="C173" s="127"/>
      <c r="D173" s="127"/>
      <c r="E173" s="127"/>
      <c r="F173" s="24"/>
      <c r="G173" s="167"/>
      <c r="H173" s="167"/>
      <c r="I173" s="167"/>
      <c r="J173" s="167"/>
      <c r="K173" s="127"/>
      <c r="L173" s="127"/>
      <c r="M173" s="22"/>
    </row>
    <row r="174" spans="1:13" hidden="1">
      <c r="A174" s="127"/>
      <c r="B174" s="127"/>
      <c r="C174" s="127"/>
      <c r="D174" s="127"/>
      <c r="E174" s="127"/>
      <c r="F174" s="24"/>
      <c r="G174" s="167"/>
      <c r="H174" s="167"/>
      <c r="I174" s="167"/>
      <c r="J174" s="167"/>
      <c r="K174" s="127"/>
      <c r="L174" s="127"/>
      <c r="M174" s="22"/>
    </row>
    <row r="175" spans="1:13" hidden="1">
      <c r="A175" s="127"/>
      <c r="B175" s="127"/>
      <c r="C175" s="127"/>
      <c r="D175" s="127"/>
      <c r="E175" s="127"/>
      <c r="F175" s="24"/>
      <c r="G175" s="167"/>
      <c r="H175" s="167"/>
      <c r="I175" s="167"/>
      <c r="J175" s="167"/>
      <c r="K175" s="127"/>
      <c r="L175" s="127"/>
      <c r="M175" s="22"/>
    </row>
    <row r="176" spans="1:13" hidden="1">
      <c r="A176" s="127"/>
      <c r="B176" s="127"/>
      <c r="C176" s="127"/>
      <c r="D176" s="127"/>
      <c r="E176" s="127"/>
      <c r="F176" s="24"/>
      <c r="G176" s="167"/>
      <c r="H176" s="167"/>
      <c r="I176" s="167"/>
      <c r="J176" s="167"/>
      <c r="K176" s="127"/>
      <c r="L176" s="127"/>
      <c r="M176" s="22"/>
    </row>
    <row r="177" spans="1:13" hidden="1">
      <c r="A177" s="127"/>
      <c r="B177" s="127"/>
      <c r="C177" s="127"/>
      <c r="D177" s="127"/>
      <c r="E177" s="127"/>
      <c r="F177" s="24"/>
      <c r="G177" s="167"/>
      <c r="H177" s="167"/>
      <c r="I177" s="167"/>
      <c r="J177" s="167"/>
      <c r="K177" s="127"/>
      <c r="L177" s="127"/>
      <c r="M177" s="22"/>
    </row>
    <row r="178" spans="1:13" hidden="1">
      <c r="A178" s="127"/>
      <c r="B178" s="127"/>
      <c r="C178" s="127"/>
      <c r="D178" s="127"/>
      <c r="E178" s="127"/>
      <c r="F178" s="24"/>
      <c r="G178" s="167"/>
      <c r="H178" s="167"/>
      <c r="I178" s="167"/>
      <c r="J178" s="167"/>
      <c r="K178" s="127"/>
      <c r="L178" s="127"/>
      <c r="M178" s="22"/>
    </row>
    <row r="179" spans="1:13" hidden="1">
      <c r="A179" s="127"/>
      <c r="B179" s="127"/>
      <c r="C179" s="127"/>
      <c r="D179" s="127"/>
      <c r="E179" s="127"/>
      <c r="F179" s="24"/>
      <c r="G179" s="167"/>
      <c r="H179" s="167"/>
      <c r="I179" s="167"/>
      <c r="J179" s="167"/>
      <c r="K179" s="127"/>
      <c r="L179" s="127"/>
      <c r="M179" s="22"/>
    </row>
    <row r="180" spans="1:13" hidden="1">
      <c r="A180" s="127"/>
      <c r="B180" s="127"/>
      <c r="C180" s="127"/>
      <c r="D180" s="127"/>
      <c r="E180" s="127"/>
      <c r="F180" s="24"/>
      <c r="G180" s="167"/>
      <c r="H180" s="167"/>
      <c r="I180" s="167"/>
      <c r="J180" s="167"/>
      <c r="K180" s="127"/>
      <c r="L180" s="127"/>
      <c r="M180" s="22"/>
    </row>
    <row r="181" spans="1:13" hidden="1">
      <c r="A181" s="127"/>
      <c r="B181" s="127"/>
      <c r="C181" s="127"/>
      <c r="D181" s="127"/>
      <c r="E181" s="127"/>
      <c r="F181" s="24"/>
      <c r="G181" s="167"/>
      <c r="H181" s="167"/>
      <c r="I181" s="167"/>
      <c r="J181" s="167"/>
      <c r="K181" s="127"/>
      <c r="L181" s="127"/>
      <c r="M181" s="22"/>
    </row>
    <row r="182" spans="1:13" hidden="1">
      <c r="A182" s="127"/>
      <c r="B182" s="127"/>
      <c r="C182" s="127"/>
      <c r="D182" s="127"/>
      <c r="E182" s="127"/>
      <c r="F182" s="24"/>
      <c r="G182" s="167"/>
      <c r="H182" s="167"/>
      <c r="I182" s="167"/>
      <c r="J182" s="167"/>
      <c r="K182" s="127"/>
      <c r="L182" s="127"/>
      <c r="M182" s="22"/>
    </row>
    <row r="183" spans="1:13" hidden="1">
      <c r="A183" s="127"/>
      <c r="B183" s="127"/>
      <c r="C183" s="127"/>
      <c r="D183" s="127"/>
      <c r="E183" s="127"/>
      <c r="F183" s="24"/>
      <c r="G183" s="167"/>
      <c r="H183" s="167"/>
      <c r="I183" s="167"/>
      <c r="J183" s="167"/>
      <c r="K183" s="127"/>
      <c r="L183" s="127"/>
      <c r="M183" s="22"/>
    </row>
    <row r="184" spans="1:13" hidden="1">
      <c r="A184" s="127"/>
      <c r="B184" s="127"/>
      <c r="C184" s="127"/>
      <c r="D184" s="127"/>
      <c r="E184" s="127"/>
      <c r="F184" s="24"/>
      <c r="G184" s="167"/>
      <c r="H184" s="167"/>
      <c r="I184" s="167"/>
      <c r="J184" s="167"/>
      <c r="K184" s="127"/>
      <c r="L184" s="127"/>
      <c r="M184" s="22"/>
    </row>
    <row r="185" spans="1:13" hidden="1">
      <c r="A185" s="127"/>
      <c r="B185" s="127"/>
      <c r="C185" s="127"/>
      <c r="D185" s="127"/>
      <c r="E185" s="127"/>
      <c r="F185" s="24"/>
      <c r="G185" s="167"/>
      <c r="H185" s="167"/>
      <c r="I185" s="167"/>
      <c r="J185" s="167"/>
      <c r="K185" s="127"/>
      <c r="L185" s="127"/>
      <c r="M185" s="22"/>
    </row>
    <row r="186" spans="1:13" hidden="1">
      <c r="A186" s="127"/>
      <c r="B186" s="127"/>
      <c r="C186" s="127"/>
      <c r="D186" s="127"/>
      <c r="E186" s="127"/>
      <c r="F186" s="24"/>
      <c r="G186" s="167"/>
      <c r="H186" s="167"/>
      <c r="I186" s="167"/>
      <c r="J186" s="167"/>
      <c r="K186" s="127"/>
      <c r="L186" s="127"/>
      <c r="M186" s="22"/>
    </row>
    <row r="187" spans="1:13" hidden="1">
      <c r="A187" s="127"/>
      <c r="B187" s="127"/>
      <c r="C187" s="127"/>
      <c r="D187" s="127"/>
      <c r="E187" s="127"/>
      <c r="F187" s="24"/>
      <c r="G187" s="167"/>
      <c r="H187" s="167"/>
      <c r="I187" s="167"/>
      <c r="J187" s="167"/>
      <c r="K187" s="127"/>
      <c r="L187" s="127"/>
      <c r="M187" s="22"/>
    </row>
    <row r="188" spans="1:13" hidden="1">
      <c r="A188" s="127"/>
      <c r="B188" s="127"/>
      <c r="C188" s="127"/>
      <c r="D188" s="127"/>
      <c r="E188" s="127"/>
      <c r="F188" s="24"/>
      <c r="G188" s="167"/>
      <c r="H188" s="167"/>
      <c r="I188" s="167"/>
      <c r="J188" s="167"/>
      <c r="K188" s="127"/>
      <c r="L188" s="127"/>
      <c r="M188" s="22"/>
    </row>
    <row r="189" spans="1:13" hidden="1">
      <c r="A189" s="127"/>
      <c r="B189" s="127"/>
      <c r="C189" s="127"/>
      <c r="D189" s="127"/>
      <c r="E189" s="127"/>
      <c r="F189" s="24"/>
      <c r="G189" s="167"/>
      <c r="H189" s="167"/>
      <c r="I189" s="167"/>
      <c r="J189" s="167"/>
      <c r="K189" s="127"/>
      <c r="L189" s="127"/>
      <c r="M189" s="22"/>
    </row>
    <row r="190" spans="1:13" hidden="1">
      <c r="A190" s="127"/>
      <c r="B190" s="127"/>
      <c r="C190" s="127"/>
      <c r="D190" s="127"/>
      <c r="E190" s="127"/>
      <c r="F190" s="24"/>
      <c r="G190" s="167"/>
      <c r="H190" s="167"/>
      <c r="I190" s="167"/>
      <c r="J190" s="167"/>
      <c r="K190" s="127"/>
      <c r="L190" s="127"/>
      <c r="M190" s="22"/>
    </row>
    <row r="191" spans="1:13" hidden="1">
      <c r="A191" s="127"/>
      <c r="B191" s="127"/>
      <c r="C191" s="127"/>
      <c r="D191" s="127"/>
      <c r="E191" s="127"/>
      <c r="F191" s="24"/>
      <c r="G191" s="167"/>
      <c r="H191" s="167"/>
      <c r="I191" s="167"/>
      <c r="J191" s="167"/>
      <c r="K191" s="127"/>
      <c r="L191" s="127"/>
      <c r="M191" s="22"/>
    </row>
    <row r="192" spans="1:13" hidden="1">
      <c r="A192" s="127"/>
      <c r="B192" s="127"/>
      <c r="C192" s="127"/>
      <c r="D192" s="127"/>
      <c r="E192" s="127"/>
      <c r="F192" s="24"/>
      <c r="G192" s="167"/>
      <c r="H192" s="167"/>
      <c r="I192" s="167"/>
      <c r="J192" s="167"/>
      <c r="K192" s="127"/>
      <c r="L192" s="127"/>
      <c r="M192" s="22"/>
    </row>
    <row r="193" spans="1:13" hidden="1">
      <c r="A193" s="127"/>
      <c r="B193" s="127"/>
      <c r="C193" s="127"/>
      <c r="D193" s="127"/>
      <c r="E193" s="127"/>
      <c r="F193" s="24"/>
      <c r="G193" s="167"/>
      <c r="H193" s="167"/>
      <c r="I193" s="167"/>
      <c r="J193" s="167"/>
      <c r="K193" s="127"/>
      <c r="L193" s="127"/>
      <c r="M193" s="22"/>
    </row>
    <row r="194" spans="1:13" hidden="1">
      <c r="A194" s="127"/>
      <c r="B194" s="127"/>
      <c r="C194" s="127"/>
      <c r="D194" s="127"/>
      <c r="E194" s="127"/>
      <c r="F194" s="24"/>
      <c r="G194" s="167"/>
      <c r="H194" s="167"/>
      <c r="I194" s="167"/>
      <c r="J194" s="167"/>
      <c r="K194" s="127"/>
      <c r="L194" s="127"/>
      <c r="M194" s="22"/>
    </row>
    <row r="195" spans="1:13" hidden="1">
      <c r="A195" s="127"/>
      <c r="B195" s="127"/>
      <c r="C195" s="127"/>
      <c r="D195" s="127"/>
      <c r="E195" s="127"/>
      <c r="F195" s="24"/>
      <c r="G195" s="167"/>
      <c r="H195" s="167"/>
      <c r="I195" s="167"/>
      <c r="J195" s="167"/>
      <c r="K195" s="127"/>
      <c r="L195" s="127"/>
      <c r="M195" s="22"/>
    </row>
    <row r="196" spans="1:13" s="74" customFormat="1" ht="21" customHeight="1">
      <c r="A196" s="441" t="s">
        <v>31</v>
      </c>
      <c r="B196" s="441"/>
      <c r="C196" s="441"/>
      <c r="D196" s="441"/>
      <c r="E196" s="171"/>
      <c r="F196" s="207">
        <f>F24+F27</f>
        <v>3.2</v>
      </c>
      <c r="G196" s="172"/>
      <c r="H196" s="173">
        <f>H24+H27</f>
        <v>13306</v>
      </c>
      <c r="I196" s="172"/>
      <c r="J196" s="172">
        <f>SUM(J22:J195)</f>
        <v>0</v>
      </c>
      <c r="K196" s="141"/>
      <c r="L196" s="141"/>
      <c r="M196" s="16"/>
    </row>
    <row r="197" spans="1:13" hidden="1"/>
    <row r="198" spans="1:13" s="75" customFormat="1" ht="29.25" customHeight="1">
      <c r="A198" s="75" t="s">
        <v>236</v>
      </c>
    </row>
    <row r="199" spans="1:13" s="75" customFormat="1" ht="15">
      <c r="B199" s="76"/>
      <c r="C199" s="76"/>
      <c r="D199" s="76"/>
      <c r="E199" s="204"/>
      <c r="F199" s="76"/>
      <c r="G199" s="76"/>
      <c r="H199" s="76"/>
      <c r="I199" s="76"/>
      <c r="J199" s="76"/>
      <c r="K199" s="76"/>
      <c r="L199" s="76"/>
    </row>
    <row r="200" spans="1:13" s="75" customFormat="1" ht="15">
      <c r="A200" s="75" t="s">
        <v>32</v>
      </c>
      <c r="B200" s="77" t="s">
        <v>323</v>
      </c>
      <c r="C200" s="78"/>
      <c r="D200" s="78"/>
      <c r="E200" s="175"/>
      <c r="F200" s="78"/>
      <c r="G200" s="78"/>
      <c r="H200" s="78"/>
      <c r="I200" s="78"/>
      <c r="J200" s="78"/>
      <c r="K200" s="78"/>
      <c r="L200" s="78"/>
    </row>
    <row r="201" spans="1:13" s="75" customFormat="1" ht="15">
      <c r="B201" s="404" t="s">
        <v>33</v>
      </c>
      <c r="C201" s="404"/>
      <c r="D201" s="404"/>
      <c r="E201" s="404"/>
      <c r="F201" s="404"/>
      <c r="G201" s="404"/>
      <c r="H201" s="404"/>
      <c r="I201" s="404"/>
      <c r="J201" s="404"/>
      <c r="K201" s="404"/>
      <c r="L201" s="404"/>
    </row>
    <row r="202" spans="1:13" s="75" customFormat="1" ht="15">
      <c r="A202" s="75" t="s">
        <v>85</v>
      </c>
      <c r="D202" s="80"/>
      <c r="E202" s="79" t="s">
        <v>275</v>
      </c>
    </row>
    <row r="203" spans="1:13" s="75" customFormat="1" ht="15">
      <c r="C203" s="76"/>
      <c r="D203" s="80"/>
      <c r="E203" s="176"/>
      <c r="F203" s="177"/>
      <c r="G203" s="177"/>
      <c r="H203" s="76"/>
      <c r="I203" s="76"/>
      <c r="J203" s="76"/>
      <c r="K203" s="76"/>
      <c r="L203" s="76"/>
    </row>
    <row r="204" spans="1:13" s="75" customFormat="1" ht="15">
      <c r="A204" s="75" t="s">
        <v>86</v>
      </c>
      <c r="C204" s="78"/>
      <c r="D204" s="178" t="s">
        <v>274</v>
      </c>
      <c r="E204" s="175"/>
      <c r="F204" s="78"/>
      <c r="G204" s="78"/>
      <c r="H204" s="78"/>
      <c r="I204" s="78"/>
      <c r="J204" s="78"/>
      <c r="K204" s="78"/>
      <c r="L204" s="78"/>
    </row>
    <row r="205" spans="1:13" s="75" customFormat="1" ht="15">
      <c r="E205" s="174"/>
    </row>
    <row r="206" spans="1:13" s="75" customFormat="1" ht="15">
      <c r="A206" s="75" t="s">
        <v>36</v>
      </c>
      <c r="E206" s="174"/>
    </row>
    <row r="207" spans="1:13" s="75" customFormat="1" ht="15">
      <c r="B207" s="80"/>
      <c r="C207" s="405" t="s">
        <v>37</v>
      </c>
      <c r="D207" s="406"/>
      <c r="E207" s="406"/>
      <c r="F207" s="406"/>
      <c r="G207" s="406"/>
      <c r="H207" s="406"/>
      <c r="I207" s="406"/>
      <c r="J207" s="406"/>
      <c r="K207" s="406"/>
      <c r="L207" s="406"/>
    </row>
    <row r="208" spans="1:13" s="75" customFormat="1" ht="15">
      <c r="A208" s="75" t="s">
        <v>87</v>
      </c>
      <c r="B208" s="78"/>
      <c r="C208" s="78"/>
      <c r="D208" s="78"/>
      <c r="E208" s="175"/>
      <c r="F208" s="78"/>
      <c r="G208" s="78"/>
      <c r="H208" s="78"/>
      <c r="I208" s="78"/>
      <c r="J208" s="78"/>
      <c r="K208" s="78"/>
      <c r="L208" s="78"/>
    </row>
    <row r="209" spans="1:15" s="75" customFormat="1" ht="15">
      <c r="E209" s="174"/>
    </row>
    <row r="210" spans="1:15" s="75" customFormat="1" ht="15">
      <c r="A210" s="75" t="s">
        <v>39</v>
      </c>
      <c r="B210" s="78"/>
      <c r="C210" s="78"/>
      <c r="D210" s="78"/>
      <c r="E210" s="175"/>
      <c r="F210" s="78"/>
      <c r="G210" s="78"/>
      <c r="H210" s="78"/>
      <c r="I210" s="78"/>
      <c r="J210" s="78"/>
      <c r="K210" s="78"/>
      <c r="L210" s="78"/>
    </row>
    <row r="211" spans="1:15" s="75" customFormat="1" ht="15" hidden="1">
      <c r="E211" s="174"/>
    </row>
    <row r="212" spans="1:15" s="75" customFormat="1" ht="15" hidden="1">
      <c r="E212" s="174"/>
    </row>
    <row r="214" spans="1:15" ht="15.75">
      <c r="A214" s="81" t="s">
        <v>40</v>
      </c>
      <c r="B214" s="411" t="s">
        <v>220</v>
      </c>
      <c r="C214" s="411"/>
      <c r="D214" s="411"/>
      <c r="E214" s="82"/>
      <c r="F214" s="83"/>
      <c r="G214" s="84"/>
      <c r="H214" s="264" t="s">
        <v>221</v>
      </c>
      <c r="I214" s="264"/>
      <c r="J214" s="219"/>
    </row>
    <row r="215" spans="1:15">
      <c r="A215" s="86"/>
      <c r="B215" s="404" t="s">
        <v>42</v>
      </c>
      <c r="C215" s="404"/>
      <c r="D215" s="404"/>
      <c r="E215" s="87"/>
      <c r="F215" s="180" t="s">
        <v>10</v>
      </c>
      <c r="G215" s="89"/>
      <c r="H215" s="456" t="s">
        <v>43</v>
      </c>
      <c r="I215" s="456"/>
      <c r="J215" s="180"/>
    </row>
    <row r="216" spans="1:15" ht="15.75">
      <c r="A216" s="81" t="s">
        <v>44</v>
      </c>
      <c r="B216" s="411" t="s">
        <v>222</v>
      </c>
      <c r="C216" s="411"/>
      <c r="D216" s="411"/>
      <c r="E216" s="82"/>
      <c r="F216" s="83"/>
      <c r="G216" s="84"/>
      <c r="H216" s="455" t="s">
        <v>223</v>
      </c>
      <c r="I216" s="455"/>
      <c r="J216" s="219"/>
    </row>
    <row r="217" spans="1:15">
      <c r="A217" s="86"/>
      <c r="B217" s="404" t="s">
        <v>42</v>
      </c>
      <c r="C217" s="404"/>
      <c r="D217" s="404"/>
      <c r="E217" s="87"/>
      <c r="F217" s="180" t="s">
        <v>10</v>
      </c>
      <c r="G217" s="89"/>
      <c r="H217" s="456" t="s">
        <v>43</v>
      </c>
      <c r="I217" s="456"/>
      <c r="J217" s="180"/>
    </row>
    <row r="218" spans="1:15" ht="15.75">
      <c r="A218" s="86"/>
      <c r="B218" s="411" t="s">
        <v>224</v>
      </c>
      <c r="C218" s="411"/>
      <c r="D218" s="411"/>
      <c r="E218" s="82"/>
      <c r="F218" s="83"/>
      <c r="G218" s="84"/>
      <c r="H218" s="455" t="s">
        <v>225</v>
      </c>
      <c r="I218" s="455"/>
      <c r="J218" s="219"/>
    </row>
    <row r="219" spans="1:15" ht="15">
      <c r="A219" s="86"/>
      <c r="B219" s="404" t="s">
        <v>42</v>
      </c>
      <c r="C219" s="404"/>
      <c r="D219" s="404"/>
      <c r="E219" s="87"/>
      <c r="F219" s="180" t="s">
        <v>10</v>
      </c>
      <c r="G219" s="89"/>
      <c r="H219" s="456" t="s">
        <v>43</v>
      </c>
      <c r="I219" s="456"/>
      <c r="J219" s="180"/>
      <c r="O219" s="75"/>
    </row>
    <row r="220" spans="1:15" ht="15.75">
      <c r="A220" s="86"/>
      <c r="B220" s="411" t="s">
        <v>226</v>
      </c>
      <c r="C220" s="411"/>
      <c r="D220" s="411"/>
      <c r="E220" s="82"/>
      <c r="F220" s="83"/>
      <c r="G220" s="84"/>
      <c r="H220" s="455" t="s">
        <v>227</v>
      </c>
      <c r="I220" s="455"/>
      <c r="J220" s="90"/>
      <c r="O220" s="221"/>
    </row>
    <row r="221" spans="1:15">
      <c r="A221" s="86"/>
      <c r="B221" s="404" t="s">
        <v>42</v>
      </c>
      <c r="C221" s="404"/>
      <c r="D221" s="404"/>
      <c r="E221" s="87"/>
      <c r="F221" s="180" t="s">
        <v>10</v>
      </c>
      <c r="G221" s="89"/>
      <c r="H221" s="456" t="s">
        <v>43</v>
      </c>
      <c r="I221" s="456"/>
      <c r="J221" s="180"/>
    </row>
    <row r="222" spans="1:15" ht="15.75">
      <c r="A222" s="86"/>
      <c r="B222" s="411" t="s">
        <v>228</v>
      </c>
      <c r="C222" s="411"/>
      <c r="D222" s="411"/>
      <c r="E222" s="82"/>
      <c r="F222" s="83"/>
      <c r="G222" s="84"/>
      <c r="H222" s="455" t="s">
        <v>45</v>
      </c>
      <c r="I222" s="455"/>
      <c r="J222" s="90"/>
    </row>
    <row r="223" spans="1:15">
      <c r="A223" s="86"/>
      <c r="B223" s="404" t="s">
        <v>42</v>
      </c>
      <c r="C223" s="404"/>
      <c r="D223" s="404"/>
      <c r="E223" s="87"/>
      <c r="F223" s="180" t="s">
        <v>10</v>
      </c>
      <c r="G223" s="89"/>
      <c r="H223" s="456" t="s">
        <v>43</v>
      </c>
      <c r="I223" s="456"/>
      <c r="J223" s="180"/>
    </row>
    <row r="224" spans="1:15" ht="15.75">
      <c r="A224" s="86"/>
      <c r="B224" s="411" t="s">
        <v>229</v>
      </c>
      <c r="C224" s="411"/>
      <c r="D224" s="411"/>
      <c r="E224" s="82"/>
      <c r="F224" s="83"/>
      <c r="G224" s="84"/>
      <c r="H224" s="455" t="s">
        <v>230</v>
      </c>
      <c r="I224" s="455"/>
      <c r="J224" s="90"/>
    </row>
    <row r="225" spans="1:17" ht="15.75">
      <c r="A225" s="86"/>
      <c r="B225" s="404" t="s">
        <v>42</v>
      </c>
      <c r="C225" s="404"/>
      <c r="D225" s="404"/>
      <c r="E225" s="179"/>
      <c r="F225" s="87"/>
      <c r="G225" s="180" t="s">
        <v>10</v>
      </c>
      <c r="H225" s="89"/>
      <c r="K225" s="438"/>
      <c r="L225" s="438"/>
    </row>
    <row r="226" spans="1:17" s="75" customFormat="1" ht="15">
      <c r="A226" s="91" t="s">
        <v>88</v>
      </c>
      <c r="E226" s="174"/>
      <c r="K226" s="80"/>
      <c r="L226" s="80"/>
    </row>
    <row r="227" spans="1:17" s="75" customFormat="1" ht="15" hidden="1">
      <c r="E227" s="174"/>
    </row>
    <row r="228" spans="1:17" s="75" customFormat="1" ht="15.75">
      <c r="A228" s="92" t="s">
        <v>47</v>
      </c>
      <c r="B228" s="411"/>
      <c r="C228" s="411"/>
      <c r="D228" s="411"/>
      <c r="E228" s="79"/>
      <c r="F228" s="79"/>
      <c r="G228" s="79"/>
      <c r="H228" s="410"/>
      <c r="I228" s="410"/>
    </row>
    <row r="229" spans="1:17" s="75" customFormat="1" ht="15">
      <c r="B229" s="404" t="s">
        <v>42</v>
      </c>
      <c r="C229" s="404"/>
      <c r="D229" s="404"/>
      <c r="E229" s="179"/>
      <c r="F229" s="202" t="s">
        <v>10</v>
      </c>
      <c r="H229" s="202" t="s">
        <v>43</v>
      </c>
      <c r="L229" s="87"/>
    </row>
    <row r="230" spans="1:17" s="75" customFormat="1" ht="15.75">
      <c r="A230" s="92"/>
      <c r="B230" s="411"/>
      <c r="C230" s="411"/>
      <c r="D230" s="411"/>
      <c r="E230" s="247"/>
      <c r="F230" s="79"/>
      <c r="G230" s="79"/>
      <c r="H230" s="410"/>
      <c r="I230" s="410"/>
    </row>
    <row r="231" spans="1:17" s="75" customFormat="1" ht="31.15" customHeight="1">
      <c r="A231" s="92" t="s">
        <v>48</v>
      </c>
      <c r="B231" s="411"/>
      <c r="C231" s="411"/>
      <c r="D231" s="411"/>
      <c r="E231" s="181"/>
      <c r="F231" s="202"/>
      <c r="H231" s="182"/>
      <c r="L231" s="183"/>
    </row>
    <row r="232" spans="1:17" s="75" customFormat="1" ht="15">
      <c r="B232" s="404" t="s">
        <v>42</v>
      </c>
      <c r="C232" s="404"/>
      <c r="D232" s="404"/>
      <c r="E232" s="179"/>
      <c r="F232" s="180" t="s">
        <v>10</v>
      </c>
      <c r="H232" s="202" t="s">
        <v>43</v>
      </c>
      <c r="L232" s="87"/>
    </row>
    <row r="233" spans="1:17" s="75" customFormat="1" ht="88.9" hidden="1" customHeight="1">
      <c r="E233" s="174"/>
    </row>
    <row r="234" spans="1:17" s="94" customFormat="1" ht="24" customHeight="1">
      <c r="A234" s="94" t="s">
        <v>49</v>
      </c>
      <c r="E234" s="184"/>
    </row>
    <row r="235" spans="1:17" s="75" customFormat="1" ht="28.15" customHeight="1">
      <c r="A235" s="420" t="s">
        <v>50</v>
      </c>
      <c r="B235" s="421"/>
      <c r="C235" s="420" t="s">
        <v>51</v>
      </c>
      <c r="D235" s="422"/>
      <c r="E235" s="203"/>
      <c r="F235" s="422" t="s">
        <v>52</v>
      </c>
      <c r="G235" s="422"/>
      <c r="H235" s="421"/>
      <c r="K235" s="420" t="s">
        <v>53</v>
      </c>
      <c r="L235" s="421"/>
    </row>
    <row r="236" spans="1:17" s="75" customFormat="1" ht="15">
      <c r="A236" s="95"/>
      <c r="B236" s="96"/>
      <c r="C236" s="95"/>
      <c r="D236" s="95"/>
      <c r="E236" s="217"/>
      <c r="F236" s="96"/>
      <c r="G236" s="96"/>
      <c r="H236" s="97"/>
      <c r="K236" s="96"/>
      <c r="L236" s="97"/>
    </row>
    <row r="237" spans="1:17" s="75" customFormat="1" ht="15">
      <c r="A237" s="95"/>
      <c r="B237" s="96"/>
      <c r="C237" s="95"/>
      <c r="D237" s="95"/>
      <c r="E237" s="217"/>
      <c r="F237" s="96"/>
      <c r="G237" s="96"/>
      <c r="H237" s="97"/>
      <c r="K237" s="96"/>
      <c r="L237" s="97"/>
    </row>
    <row r="238" spans="1:17" s="75" customFormat="1" ht="15">
      <c r="A238" s="95"/>
      <c r="B238" s="96"/>
      <c r="C238" s="95"/>
      <c r="D238" s="95"/>
      <c r="E238" s="217"/>
      <c r="F238" s="96"/>
      <c r="G238" s="96"/>
      <c r="H238" s="97"/>
      <c r="K238" s="96"/>
      <c r="L238" s="97"/>
    </row>
    <row r="239" spans="1:17">
      <c r="A239" s="98"/>
      <c r="B239" s="99"/>
      <c r="C239" s="98"/>
      <c r="D239" s="98"/>
      <c r="E239" s="218"/>
      <c r="F239" s="99"/>
      <c r="G239" s="99"/>
      <c r="H239" s="100"/>
      <c r="K239" s="99"/>
      <c r="L239" s="100"/>
    </row>
    <row r="240" spans="1:17" ht="7.9" customHeight="1">
      <c r="M240" s="48"/>
      <c r="N240" s="48"/>
      <c r="O240" s="48"/>
      <c r="P240" s="48"/>
      <c r="Q240" s="48"/>
    </row>
    <row r="241" spans="1:16" ht="18" customHeight="1">
      <c r="A241" s="412" t="s">
        <v>233</v>
      </c>
      <c r="B241" s="412"/>
      <c r="C241" s="412"/>
      <c r="D241" s="412"/>
      <c r="E241" s="412"/>
      <c r="F241" s="412"/>
      <c r="G241" s="412"/>
      <c r="H241" s="412"/>
      <c r="I241" s="412"/>
      <c r="J241" s="412"/>
      <c r="K241" s="412"/>
      <c r="L241" s="412"/>
      <c r="M241" s="48"/>
      <c r="N241" s="48"/>
      <c r="O241" s="48"/>
      <c r="P241" s="48"/>
    </row>
    <row r="242" spans="1:16" s="75" customFormat="1" ht="16.5">
      <c r="A242" s="75" t="s">
        <v>276</v>
      </c>
      <c r="F242" s="437" t="s">
        <v>10</v>
      </c>
      <c r="G242" s="437"/>
      <c r="H242" s="437" t="s">
        <v>234</v>
      </c>
      <c r="I242" s="437"/>
      <c r="J242" s="437"/>
      <c r="K242" s="437"/>
      <c r="L242" s="101"/>
      <c r="M242" s="101"/>
      <c r="N242" s="101"/>
      <c r="O242" s="101"/>
      <c r="P242" s="101"/>
    </row>
    <row r="243" spans="1:16" s="75" customFormat="1" ht="6.6" customHeight="1">
      <c r="L243" s="101"/>
      <c r="M243" s="101"/>
      <c r="N243" s="101"/>
      <c r="O243" s="101"/>
      <c r="P243" s="101"/>
    </row>
    <row r="244" spans="1:16" s="75" customFormat="1" ht="32.25" customHeight="1">
      <c r="A244" s="412" t="s">
        <v>235</v>
      </c>
      <c r="B244" s="412"/>
      <c r="C244" s="412"/>
      <c r="D244" s="412"/>
      <c r="E244" s="412"/>
      <c r="F244" s="412"/>
      <c r="G244" s="412"/>
      <c r="H244" s="412"/>
      <c r="I244" s="412"/>
      <c r="J244" s="412"/>
      <c r="K244" s="412"/>
      <c r="L244" s="101"/>
      <c r="M244" s="101"/>
      <c r="N244" s="101"/>
      <c r="O244" s="101"/>
      <c r="P244" s="101"/>
    </row>
    <row r="245" spans="1:16" s="103" customFormat="1" hidden="1">
      <c r="A245" s="1"/>
      <c r="B245" s="1" t="s">
        <v>89</v>
      </c>
      <c r="C245" s="1"/>
      <c r="D245" s="1"/>
      <c r="E245" s="26"/>
      <c r="F245" s="1"/>
      <c r="G245" s="1"/>
      <c r="H245" s="1"/>
      <c r="I245" s="1"/>
      <c r="J245" s="1"/>
      <c r="K245" s="1"/>
      <c r="L245" s="1"/>
    </row>
    <row r="246" spans="1:16" s="103" customFormat="1" hidden="1">
      <c r="A246" s="1"/>
      <c r="B246" s="1" t="s">
        <v>56</v>
      </c>
      <c r="C246" s="1"/>
      <c r="D246" s="1"/>
      <c r="E246" s="26"/>
      <c r="F246" s="1"/>
      <c r="G246" s="1"/>
      <c r="H246" s="1"/>
      <c r="I246" s="1"/>
      <c r="J246" s="1"/>
      <c r="K246" s="1"/>
      <c r="L246" s="1"/>
    </row>
    <row r="247" spans="1:16" s="103" customFormat="1" hidden="1">
      <c r="A247" s="104"/>
      <c r="B247" s="104" t="s">
        <v>57</v>
      </c>
      <c r="C247" s="104"/>
      <c r="D247" s="104"/>
      <c r="E247" s="185"/>
      <c r="F247" s="104"/>
      <c r="G247" s="104"/>
      <c r="H247" s="104"/>
      <c r="I247" s="104"/>
      <c r="J247" s="104"/>
      <c r="K247" s="104"/>
      <c r="L247" s="1"/>
    </row>
    <row r="248" spans="1:16" hidden="1"/>
  </sheetData>
  <mergeCells count="77">
    <mergeCell ref="B15:C15"/>
    <mergeCell ref="H15:L15"/>
    <mergeCell ref="H1:L1"/>
    <mergeCell ref="H2:L2"/>
    <mergeCell ref="H3:L3"/>
    <mergeCell ref="A5:C5"/>
    <mergeCell ref="J7:L7"/>
    <mergeCell ref="H8:L8"/>
    <mergeCell ref="H9:L9"/>
    <mergeCell ref="H10:L10"/>
    <mergeCell ref="H11:L11"/>
    <mergeCell ref="H12:L12"/>
    <mergeCell ref="A13:L13"/>
    <mergeCell ref="D14:K14"/>
    <mergeCell ref="C17:D17"/>
    <mergeCell ref="G17:H17"/>
    <mergeCell ref="I17:J17"/>
    <mergeCell ref="K17:L17"/>
    <mergeCell ref="C18:D18"/>
    <mergeCell ref="G18:H18"/>
    <mergeCell ref="I18:J18"/>
    <mergeCell ref="K18:L18"/>
    <mergeCell ref="A24:D24"/>
    <mergeCell ref="A19:A20"/>
    <mergeCell ref="B19:B20"/>
    <mergeCell ref="C19:D20"/>
    <mergeCell ref="E19:E20"/>
    <mergeCell ref="H19:H20"/>
    <mergeCell ref="I19:J19"/>
    <mergeCell ref="K19:K20"/>
    <mergeCell ref="L19:L20"/>
    <mergeCell ref="C21:D21"/>
    <mergeCell ref="F19:F20"/>
    <mergeCell ref="G19:G20"/>
    <mergeCell ref="B218:D218"/>
    <mergeCell ref="H218:I218"/>
    <mergeCell ref="A27:D27"/>
    <mergeCell ref="A84:D84"/>
    <mergeCell ref="A196:D196"/>
    <mergeCell ref="B201:L201"/>
    <mergeCell ref="C207:L207"/>
    <mergeCell ref="B214:D214"/>
    <mergeCell ref="B215:D215"/>
    <mergeCell ref="H215:I215"/>
    <mergeCell ref="H216:I216"/>
    <mergeCell ref="B217:D217"/>
    <mergeCell ref="H217:I217"/>
    <mergeCell ref="B219:D219"/>
    <mergeCell ref="H219:I219"/>
    <mergeCell ref="B220:D220"/>
    <mergeCell ref="H220:I220"/>
    <mergeCell ref="B221:D221"/>
    <mergeCell ref="H221:I221"/>
    <mergeCell ref="B231:D231"/>
    <mergeCell ref="B232:D232"/>
    <mergeCell ref="H222:I222"/>
    <mergeCell ref="B223:D223"/>
    <mergeCell ref="H223:I223"/>
    <mergeCell ref="B224:D224"/>
    <mergeCell ref="H224:I224"/>
    <mergeCell ref="B225:D225"/>
    <mergeCell ref="A244:K244"/>
    <mergeCell ref="B230:D230"/>
    <mergeCell ref="H230:I230"/>
    <mergeCell ref="B216:D216"/>
    <mergeCell ref="B222:D222"/>
    <mergeCell ref="A235:B235"/>
    <mergeCell ref="C235:D235"/>
    <mergeCell ref="F235:H235"/>
    <mergeCell ref="K235:L235"/>
    <mergeCell ref="A241:L241"/>
    <mergeCell ref="F242:G242"/>
    <mergeCell ref="H242:K242"/>
    <mergeCell ref="K225:L225"/>
    <mergeCell ref="B228:D228"/>
    <mergeCell ref="H228:I228"/>
    <mergeCell ref="B229:D229"/>
  </mergeCells>
  <pageMargins left="0.70866141732283472" right="0.11811023622047245" top="0.59055118110236227" bottom="0.39370078740157483" header="0" footer="0"/>
  <pageSetup paperSize="9" scale="80" orientation="landscape" horizontalDpi="4294967294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49"/>
  <sheetViews>
    <sheetView view="pageBreakPreview" topLeftCell="A142" zoomScale="110" zoomScaleSheetLayoutView="110" workbookViewId="0">
      <selection activeCell="O182" sqref="O182"/>
    </sheetView>
  </sheetViews>
  <sheetFormatPr defaultColWidth="9.140625" defaultRowHeight="12.75"/>
  <cols>
    <col min="1" max="1" width="20.28515625" style="1" customWidth="1"/>
    <col min="2" max="2" width="21.42578125" style="1" hidden="1" customWidth="1"/>
    <col min="3" max="3" width="14.28515625" style="1" hidden="1" customWidth="1"/>
    <col min="4" max="4" width="19.28515625" style="1" customWidth="1"/>
    <col min="5" max="5" width="10.7109375" style="1" customWidth="1"/>
    <col min="6" max="6" width="14" style="1" hidden="1" customWidth="1"/>
    <col min="7" max="7" width="18.7109375" style="1" customWidth="1"/>
    <col min="8" max="8" width="14.28515625" style="1" hidden="1" customWidth="1"/>
    <col min="9" max="9" width="16.7109375" style="1" customWidth="1"/>
    <col min="10" max="10" width="13.85546875" style="1" customWidth="1"/>
    <col min="11" max="11" width="6.7109375" style="1" hidden="1" customWidth="1"/>
    <col min="12" max="13" width="9.140625" style="1"/>
    <col min="14" max="14" width="9.140625" style="1" customWidth="1"/>
    <col min="15" max="16384" width="9.140625" style="1"/>
  </cols>
  <sheetData>
    <row r="1" spans="1:12" ht="12" customHeight="1">
      <c r="I1" s="2"/>
    </row>
    <row r="2" spans="1:12" ht="15.6" customHeight="1">
      <c r="A2" s="16"/>
      <c r="B2" s="16"/>
      <c r="C2" s="16"/>
      <c r="D2" s="16"/>
      <c r="E2" s="16"/>
      <c r="F2" s="16"/>
      <c r="G2" s="16"/>
      <c r="H2" s="16"/>
      <c r="I2" s="381"/>
      <c r="J2" s="381"/>
      <c r="K2" s="381"/>
    </row>
    <row r="3" spans="1:12" s="352" customFormat="1" ht="15.6" customHeight="1">
      <c r="A3" s="383" t="s">
        <v>333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</row>
    <row r="4" spans="1:12" s="353" customFormat="1" ht="25.15" customHeight="1">
      <c r="A4" s="382" t="s">
        <v>334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2" s="353" customFormat="1" ht="25.15" customHeight="1">
      <c r="A5" s="382" t="s">
        <v>335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2" s="353" customFormat="1" ht="25.15" customHeight="1">
      <c r="A6" s="414" t="s">
        <v>352</v>
      </c>
      <c r="B6" s="382"/>
      <c r="C6" s="382"/>
      <c r="D6" s="382"/>
      <c r="E6" s="382"/>
      <c r="F6" s="382"/>
      <c r="G6" s="382"/>
      <c r="H6" s="382"/>
      <c r="I6" s="382"/>
      <c r="J6" s="382"/>
      <c r="K6" s="382"/>
    </row>
    <row r="7" spans="1:12" s="18" customFormat="1" ht="15.75" hidden="1">
      <c r="A7" s="17"/>
      <c r="B7" s="17"/>
      <c r="C7" s="384" t="s">
        <v>322</v>
      </c>
      <c r="D7" s="384"/>
      <c r="E7" s="384"/>
      <c r="F7" s="384"/>
      <c r="G7" s="384"/>
      <c r="H7" s="119"/>
      <c r="I7" s="385" t="s">
        <v>275</v>
      </c>
      <c r="J7" s="385"/>
      <c r="K7" s="385"/>
    </row>
    <row r="8" spans="1:12" s="18" customFormat="1" ht="15.75" hidden="1">
      <c r="A8" s="19"/>
      <c r="B8" s="386"/>
      <c r="C8" s="386"/>
      <c r="D8" s="19"/>
      <c r="E8" s="19"/>
      <c r="F8" s="19"/>
      <c r="H8" s="120"/>
      <c r="I8" s="387" t="s">
        <v>12</v>
      </c>
      <c r="J8" s="387"/>
      <c r="K8" s="387"/>
    </row>
    <row r="9" spans="1:12" ht="3.6" hidden="1" customHeight="1"/>
    <row r="10" spans="1:12" ht="18.600000000000001" hidden="1" customHeight="1">
      <c r="A10" s="20"/>
      <c r="B10" s="20"/>
      <c r="C10" s="388"/>
      <c r="D10" s="388"/>
      <c r="E10" s="20"/>
      <c r="F10" s="20"/>
      <c r="G10" s="21"/>
      <c r="H10" s="389" t="s">
        <v>13</v>
      </c>
      <c r="I10" s="390"/>
      <c r="J10" s="389" t="s">
        <v>14</v>
      </c>
      <c r="K10" s="390"/>
      <c r="L10" s="20"/>
    </row>
    <row r="11" spans="1:12" ht="18" hidden="1" customHeight="1">
      <c r="A11" s="20"/>
      <c r="B11" s="20"/>
      <c r="C11" s="388"/>
      <c r="D11" s="388"/>
      <c r="E11" s="20"/>
      <c r="F11" s="20"/>
      <c r="G11" s="21"/>
      <c r="H11" s="395">
        <v>7</v>
      </c>
      <c r="I11" s="396"/>
      <c r="J11" s="397"/>
      <c r="K11" s="396"/>
      <c r="L11" s="20"/>
    </row>
    <row r="12" spans="1:12" ht="18" customHeight="1">
      <c r="A12" s="419" t="s">
        <v>338</v>
      </c>
      <c r="B12" s="419"/>
      <c r="C12" s="419"/>
      <c r="D12" s="419"/>
      <c r="E12" s="419"/>
      <c r="F12" s="419"/>
      <c r="G12" s="419"/>
      <c r="H12" s="419"/>
      <c r="I12" s="419"/>
      <c r="J12" s="419"/>
      <c r="K12" s="419"/>
      <c r="L12" s="20"/>
    </row>
    <row r="13" spans="1:12" ht="22.9" customHeight="1">
      <c r="A13" s="391" t="s">
        <v>345</v>
      </c>
      <c r="B13" s="391" t="s">
        <v>336</v>
      </c>
      <c r="C13" s="391" t="s">
        <v>350</v>
      </c>
      <c r="D13" s="391"/>
      <c r="E13" s="391" t="s">
        <v>16</v>
      </c>
      <c r="F13" s="391" t="s">
        <v>17</v>
      </c>
      <c r="G13" s="391" t="s">
        <v>17</v>
      </c>
      <c r="H13" s="415" t="s">
        <v>337</v>
      </c>
      <c r="I13" s="416"/>
      <c r="J13" s="391" t="s">
        <v>349</v>
      </c>
      <c r="K13" s="391" t="s">
        <v>62</v>
      </c>
      <c r="L13" s="22"/>
    </row>
    <row r="14" spans="1:12" s="377" customFormat="1" ht="18.600000000000001" customHeight="1">
      <c r="A14" s="392"/>
      <c r="B14" s="392"/>
      <c r="C14" s="392"/>
      <c r="D14" s="392"/>
      <c r="E14" s="392"/>
      <c r="F14" s="392"/>
      <c r="G14" s="392"/>
      <c r="H14" s="417"/>
      <c r="I14" s="418"/>
      <c r="J14" s="392"/>
      <c r="K14" s="392"/>
      <c r="L14" s="376"/>
    </row>
    <row r="15" spans="1:12" s="31" customFormat="1" ht="11.25">
      <c r="A15" s="27">
        <v>1</v>
      </c>
      <c r="B15" s="27">
        <v>2</v>
      </c>
      <c r="C15" s="393">
        <v>3</v>
      </c>
      <c r="D15" s="394"/>
      <c r="E15" s="27">
        <v>4</v>
      </c>
      <c r="F15" s="27">
        <v>5</v>
      </c>
      <c r="G15" s="27">
        <v>6</v>
      </c>
      <c r="H15" s="28">
        <v>7</v>
      </c>
      <c r="I15" s="28">
        <v>8</v>
      </c>
      <c r="J15" s="29">
        <v>9</v>
      </c>
      <c r="K15" s="29">
        <v>10</v>
      </c>
      <c r="L15" s="30"/>
    </row>
    <row r="16" spans="1:12" s="56" customFormat="1" ht="43.15" hidden="1" customHeight="1">
      <c r="A16" s="272" t="s">
        <v>23</v>
      </c>
      <c r="B16" s="272" t="s">
        <v>24</v>
      </c>
      <c r="C16" s="151">
        <v>101100003</v>
      </c>
      <c r="D16" s="191" t="s">
        <v>106</v>
      </c>
      <c r="E16" s="230">
        <v>8.2978000000000005</v>
      </c>
      <c r="F16" s="189">
        <v>19543.650000000001</v>
      </c>
      <c r="G16" s="189">
        <v>156349.22</v>
      </c>
      <c r="H16" s="189">
        <v>0</v>
      </c>
      <c r="I16" s="189">
        <v>0</v>
      </c>
      <c r="J16" s="186" t="s">
        <v>252</v>
      </c>
      <c r="K16" s="186"/>
      <c r="L16" s="66"/>
    </row>
    <row r="17" spans="1:16" s="56" customFormat="1" ht="42" hidden="1" customHeight="1">
      <c r="A17" s="272" t="s">
        <v>23</v>
      </c>
      <c r="B17" s="272" t="s">
        <v>24</v>
      </c>
      <c r="C17" s="151">
        <v>101100004</v>
      </c>
      <c r="D17" s="191" t="s">
        <v>107</v>
      </c>
      <c r="E17" s="230">
        <v>2.8485999999999998</v>
      </c>
      <c r="F17" s="189">
        <v>17891.34</v>
      </c>
      <c r="G17" s="189">
        <v>53674.03</v>
      </c>
      <c r="H17" s="189">
        <v>0</v>
      </c>
      <c r="I17" s="189">
        <v>0</v>
      </c>
      <c r="J17" s="186" t="s">
        <v>252</v>
      </c>
      <c r="K17" s="186"/>
      <c r="L17" s="66"/>
    </row>
    <row r="18" spans="1:16" s="31" customFormat="1" ht="30.75" hidden="1" customHeight="1">
      <c r="A18" s="271" t="s">
        <v>23</v>
      </c>
      <c r="B18" s="281" t="s">
        <v>24</v>
      </c>
      <c r="C18" s="37">
        <v>101100001</v>
      </c>
      <c r="D18" s="234" t="s">
        <v>280</v>
      </c>
      <c r="E18" s="256">
        <v>2</v>
      </c>
      <c r="F18" s="280">
        <v>14656.5</v>
      </c>
      <c r="G18" s="280">
        <v>29313</v>
      </c>
      <c r="H18" s="256"/>
      <c r="I18" s="256"/>
      <c r="J18" s="32"/>
      <c r="K18" s="256"/>
      <c r="L18" s="30"/>
    </row>
    <row r="19" spans="1:16" s="278" customFormat="1" ht="11.25" hidden="1">
      <c r="A19" s="273"/>
      <c r="B19" s="273"/>
      <c r="C19" s="274"/>
      <c r="D19" s="275"/>
      <c r="E19" s="273"/>
      <c r="F19" s="273"/>
      <c r="G19" s="273"/>
      <c r="H19" s="276"/>
      <c r="I19" s="276"/>
      <c r="J19" s="32"/>
      <c r="K19" s="32"/>
      <c r="L19" s="277"/>
    </row>
    <row r="20" spans="1:16" s="116" customFormat="1" ht="14.45" hidden="1" customHeight="1">
      <c r="A20" s="324" t="s">
        <v>359</v>
      </c>
      <c r="B20" s="340"/>
      <c r="C20" s="340"/>
      <c r="D20" s="148">
        <v>1011</v>
      </c>
      <c r="E20" s="339"/>
      <c r="F20" s="257"/>
      <c r="G20" s="257">
        <v>0</v>
      </c>
      <c r="H20" s="257"/>
      <c r="I20" s="257">
        <f>SUM(I16:I19)</f>
        <v>0</v>
      </c>
      <c r="J20" s="324"/>
      <c r="K20" s="324"/>
      <c r="L20" s="325"/>
      <c r="M20" s="326"/>
      <c r="N20" s="326"/>
      <c r="O20" s="326"/>
      <c r="P20" s="326"/>
    </row>
    <row r="21" spans="1:16" s="329" customFormat="1" ht="26.45" hidden="1" customHeight="1">
      <c r="A21" s="50"/>
      <c r="B21" s="327" t="s">
        <v>24</v>
      </c>
      <c r="C21" s="225">
        <v>101310001</v>
      </c>
      <c r="D21" s="341" t="s">
        <v>93</v>
      </c>
      <c r="E21" s="256">
        <v>1</v>
      </c>
      <c r="F21" s="257">
        <v>51940</v>
      </c>
      <c r="G21" s="49">
        <v>51940</v>
      </c>
      <c r="H21" s="49">
        <v>34368</v>
      </c>
      <c r="I21" s="49">
        <v>34368</v>
      </c>
      <c r="J21" s="50"/>
      <c r="K21" s="289"/>
      <c r="L21" s="328"/>
    </row>
    <row r="22" spans="1:16" s="329" customFormat="1" ht="27.95" hidden="1" customHeight="1">
      <c r="A22" s="50"/>
      <c r="B22" s="327" t="s">
        <v>24</v>
      </c>
      <c r="C22" s="225">
        <v>101310007</v>
      </c>
      <c r="D22" s="341" t="s">
        <v>94</v>
      </c>
      <c r="E22" s="256">
        <v>1</v>
      </c>
      <c r="F22" s="257">
        <v>1724</v>
      </c>
      <c r="G22" s="49">
        <v>1724</v>
      </c>
      <c r="H22" s="49">
        <v>1114.2</v>
      </c>
      <c r="I22" s="49">
        <v>1114.2</v>
      </c>
      <c r="J22" s="50"/>
      <c r="K22" s="289"/>
      <c r="L22" s="328"/>
    </row>
    <row r="23" spans="1:16" s="329" customFormat="1" ht="26.45" hidden="1" customHeight="1">
      <c r="A23" s="50"/>
      <c r="B23" s="327" t="s">
        <v>24</v>
      </c>
      <c r="C23" s="225">
        <v>101350001</v>
      </c>
      <c r="D23" s="341" t="s">
        <v>281</v>
      </c>
      <c r="E23" s="256">
        <v>1</v>
      </c>
      <c r="F23" s="257">
        <v>207100</v>
      </c>
      <c r="G23" s="49">
        <v>207100</v>
      </c>
      <c r="H23" s="49">
        <v>81483</v>
      </c>
      <c r="I23" s="49">
        <v>81483</v>
      </c>
      <c r="J23" s="50"/>
      <c r="K23" s="289"/>
      <c r="L23" s="328"/>
    </row>
    <row r="24" spans="1:16" s="329" customFormat="1" ht="27.6" hidden="1" customHeight="1">
      <c r="A24" s="50"/>
      <c r="B24" s="327" t="s">
        <v>24</v>
      </c>
      <c r="C24" s="225">
        <v>101350002</v>
      </c>
      <c r="D24" s="285" t="s">
        <v>282</v>
      </c>
      <c r="E24" s="256">
        <v>1</v>
      </c>
      <c r="F24" s="257">
        <v>29625</v>
      </c>
      <c r="G24" s="49">
        <v>29625</v>
      </c>
      <c r="H24" s="49">
        <v>29625</v>
      </c>
      <c r="I24" s="49">
        <v>29625</v>
      </c>
      <c r="J24" s="50"/>
      <c r="K24" s="289"/>
      <c r="L24" s="328"/>
    </row>
    <row r="25" spans="1:16" s="329" customFormat="1" ht="27.95" hidden="1" customHeight="1">
      <c r="A25" s="50"/>
      <c r="B25" s="327" t="s">
        <v>24</v>
      </c>
      <c r="C25" s="225">
        <v>101330001</v>
      </c>
      <c r="D25" s="341" t="s">
        <v>283</v>
      </c>
      <c r="E25" s="256">
        <v>6791</v>
      </c>
      <c r="F25" s="257">
        <v>1.24</v>
      </c>
      <c r="G25" s="49">
        <v>84050</v>
      </c>
      <c r="H25" s="49">
        <v>8.0399999999999991</v>
      </c>
      <c r="I25" s="49">
        <v>54630.5</v>
      </c>
      <c r="J25" s="50"/>
      <c r="K25" s="289"/>
      <c r="L25" s="328"/>
    </row>
    <row r="26" spans="1:16" s="329" customFormat="1" ht="27.95" hidden="1" customHeight="1">
      <c r="A26" s="50"/>
      <c r="B26" s="327" t="s">
        <v>24</v>
      </c>
      <c r="C26" s="225">
        <v>101330002</v>
      </c>
      <c r="D26" s="341" t="s">
        <v>284</v>
      </c>
      <c r="E26" s="256">
        <v>1</v>
      </c>
      <c r="F26" s="257">
        <v>492</v>
      </c>
      <c r="G26" s="49">
        <v>492</v>
      </c>
      <c r="H26" s="49">
        <v>321.60000000000002</v>
      </c>
      <c r="I26" s="49">
        <v>321.60000000000002</v>
      </c>
      <c r="J26" s="50"/>
      <c r="K26" s="289"/>
      <c r="L26" s="328"/>
    </row>
    <row r="27" spans="1:16" s="329" customFormat="1" ht="27.95" hidden="1" customHeight="1">
      <c r="A27" s="50"/>
      <c r="B27" s="327" t="s">
        <v>24</v>
      </c>
      <c r="C27" s="225">
        <v>101330003</v>
      </c>
      <c r="D27" s="341" t="s">
        <v>285</v>
      </c>
      <c r="E27" s="256">
        <v>1</v>
      </c>
      <c r="F27" s="257">
        <v>517</v>
      </c>
      <c r="G27" s="49">
        <v>517</v>
      </c>
      <c r="H27" s="49">
        <v>332.85</v>
      </c>
      <c r="I27" s="49">
        <v>332.85</v>
      </c>
      <c r="J27" s="50"/>
      <c r="K27" s="289"/>
      <c r="L27" s="328"/>
    </row>
    <row r="28" spans="1:16" s="329" customFormat="1" ht="27.95" hidden="1" customHeight="1">
      <c r="A28" s="50" t="s">
        <v>154</v>
      </c>
      <c r="B28" s="327" t="s">
        <v>24</v>
      </c>
      <c r="C28" s="225">
        <v>101330004</v>
      </c>
      <c r="D28" s="341" t="s">
        <v>286</v>
      </c>
      <c r="E28" s="256">
        <v>1</v>
      </c>
      <c r="F28" s="257">
        <v>15466</v>
      </c>
      <c r="G28" s="49">
        <v>15466</v>
      </c>
      <c r="H28" s="49">
        <v>3476.3</v>
      </c>
      <c r="I28" s="49">
        <v>3476.3</v>
      </c>
      <c r="J28" s="50"/>
      <c r="K28" s="289"/>
      <c r="L28" s="328"/>
    </row>
    <row r="29" spans="1:16" s="331" customFormat="1" ht="27.95" hidden="1" customHeight="1">
      <c r="A29" s="50" t="s">
        <v>154</v>
      </c>
      <c r="B29" s="327" t="s">
        <v>24</v>
      </c>
      <c r="C29" s="225">
        <v>101330005</v>
      </c>
      <c r="D29" s="341" t="s">
        <v>287</v>
      </c>
      <c r="E29" s="256">
        <v>1</v>
      </c>
      <c r="F29" s="257">
        <v>15466</v>
      </c>
      <c r="G29" s="49">
        <v>15466</v>
      </c>
      <c r="H29" s="49">
        <v>3476.3</v>
      </c>
      <c r="I29" s="49">
        <v>3476.3</v>
      </c>
      <c r="J29" s="50"/>
      <c r="K29" s="289"/>
      <c r="L29" s="330"/>
    </row>
    <row r="30" spans="1:16" s="331" customFormat="1" ht="27.95" hidden="1" customHeight="1">
      <c r="A30" s="50" t="s">
        <v>162</v>
      </c>
      <c r="B30" s="327" t="s">
        <v>24</v>
      </c>
      <c r="C30" s="225">
        <v>101330008</v>
      </c>
      <c r="D30" s="341" t="s">
        <v>288</v>
      </c>
      <c r="E30" s="256">
        <v>1</v>
      </c>
      <c r="F30" s="257">
        <v>70240</v>
      </c>
      <c r="G30" s="49">
        <v>70240</v>
      </c>
      <c r="H30" s="49">
        <v>10536</v>
      </c>
      <c r="I30" s="49">
        <v>10536</v>
      </c>
      <c r="J30" s="50"/>
      <c r="K30" s="289"/>
      <c r="L30" s="330"/>
    </row>
    <row r="31" spans="1:16" s="331" customFormat="1" ht="27.95" hidden="1" customHeight="1">
      <c r="A31" s="50" t="s">
        <v>162</v>
      </c>
      <c r="B31" s="327" t="s">
        <v>24</v>
      </c>
      <c r="C31" s="225">
        <v>101330009</v>
      </c>
      <c r="D31" s="341" t="s">
        <v>289</v>
      </c>
      <c r="E31" s="256">
        <v>1</v>
      </c>
      <c r="F31" s="257">
        <v>130320</v>
      </c>
      <c r="G31" s="49">
        <v>130320</v>
      </c>
      <c r="H31" s="49">
        <v>19548</v>
      </c>
      <c r="I31" s="49">
        <v>19548</v>
      </c>
      <c r="J31" s="50"/>
      <c r="K31" s="289"/>
      <c r="L31" s="330"/>
    </row>
    <row r="32" spans="1:16" s="331" customFormat="1" ht="27.95" hidden="1" customHeight="1">
      <c r="A32" s="50" t="s">
        <v>155</v>
      </c>
      <c r="B32" s="327" t="s">
        <v>24</v>
      </c>
      <c r="C32" s="225">
        <v>101330010</v>
      </c>
      <c r="D32" s="341" t="s">
        <v>290</v>
      </c>
      <c r="E32" s="256">
        <v>1</v>
      </c>
      <c r="F32" s="257">
        <v>37850</v>
      </c>
      <c r="G32" s="49">
        <v>37850</v>
      </c>
      <c r="H32" s="49">
        <v>4889.5</v>
      </c>
      <c r="I32" s="49">
        <v>4889.5</v>
      </c>
      <c r="J32" s="50"/>
      <c r="K32" s="289"/>
      <c r="L32" s="330"/>
    </row>
    <row r="33" spans="1:12" s="331" customFormat="1" ht="27.95" hidden="1" customHeight="1">
      <c r="A33" s="50" t="s">
        <v>155</v>
      </c>
      <c r="B33" s="327" t="s">
        <v>24</v>
      </c>
      <c r="C33" s="225">
        <v>101330014</v>
      </c>
      <c r="D33" s="341" t="s">
        <v>291</v>
      </c>
      <c r="E33" s="256">
        <v>1</v>
      </c>
      <c r="F33" s="257">
        <v>15107</v>
      </c>
      <c r="G33" s="49">
        <v>15107</v>
      </c>
      <c r="H33" s="49">
        <v>1510.35</v>
      </c>
      <c r="I33" s="49">
        <v>1510.35</v>
      </c>
      <c r="J33" s="50"/>
      <c r="K33" s="289"/>
      <c r="L33" s="330"/>
    </row>
    <row r="34" spans="1:12" s="331" customFormat="1" ht="27.95" hidden="1" customHeight="1">
      <c r="A34" s="50" t="s">
        <v>155</v>
      </c>
      <c r="B34" s="327" t="s">
        <v>24</v>
      </c>
      <c r="C34" s="225">
        <v>101330015</v>
      </c>
      <c r="D34" s="341" t="s">
        <v>292</v>
      </c>
      <c r="E34" s="256">
        <v>1</v>
      </c>
      <c r="F34" s="257">
        <v>11806</v>
      </c>
      <c r="G34" s="49">
        <v>11806</v>
      </c>
      <c r="H34" s="49">
        <v>1180.3</v>
      </c>
      <c r="I34" s="49">
        <v>1180.3</v>
      </c>
      <c r="J34" s="50"/>
      <c r="K34" s="289"/>
      <c r="L34" s="330"/>
    </row>
    <row r="35" spans="1:12" s="331" customFormat="1" ht="27.95" hidden="1" customHeight="1">
      <c r="A35" s="50" t="s">
        <v>155</v>
      </c>
      <c r="B35" s="327" t="s">
        <v>24</v>
      </c>
      <c r="C35" s="225">
        <v>101340003</v>
      </c>
      <c r="D35" s="285" t="s">
        <v>293</v>
      </c>
      <c r="E35" s="256">
        <v>1</v>
      </c>
      <c r="F35" s="257">
        <v>95046</v>
      </c>
      <c r="G35" s="49">
        <v>95046</v>
      </c>
      <c r="H35" s="49">
        <v>9504.2999999999993</v>
      </c>
      <c r="I35" s="49">
        <v>9504.2999999999993</v>
      </c>
      <c r="J35" s="50"/>
      <c r="K35" s="289"/>
      <c r="L35" s="330"/>
    </row>
    <row r="36" spans="1:12" s="331" customFormat="1" ht="42.95" hidden="1" customHeight="1">
      <c r="A36" s="50" t="s">
        <v>162</v>
      </c>
      <c r="B36" s="327" t="s">
        <v>24</v>
      </c>
      <c r="C36" s="225">
        <v>101340001</v>
      </c>
      <c r="D36" s="285" t="s">
        <v>294</v>
      </c>
      <c r="E36" s="256">
        <v>1</v>
      </c>
      <c r="F36" s="257">
        <v>256645</v>
      </c>
      <c r="G36" s="49">
        <v>256645</v>
      </c>
      <c r="H36" s="49">
        <v>48120.25</v>
      </c>
      <c r="I36" s="49">
        <v>48120.25</v>
      </c>
      <c r="J36" s="50"/>
      <c r="K36" s="289"/>
      <c r="L36" s="330"/>
    </row>
    <row r="37" spans="1:12" s="331" customFormat="1" ht="55.9" hidden="1" customHeight="1">
      <c r="A37" s="50" t="s">
        <v>156</v>
      </c>
      <c r="B37" s="327" t="s">
        <v>24</v>
      </c>
      <c r="C37" s="225">
        <v>101340004</v>
      </c>
      <c r="D37" s="285" t="s">
        <v>295</v>
      </c>
      <c r="E37" s="256">
        <v>1</v>
      </c>
      <c r="F37" s="257">
        <v>144845</v>
      </c>
      <c r="G37" s="49">
        <v>144845</v>
      </c>
      <c r="H37" s="49">
        <v>9656.25</v>
      </c>
      <c r="I37" s="49">
        <v>9656.25</v>
      </c>
      <c r="J37" s="50"/>
      <c r="K37" s="289"/>
      <c r="L37" s="330"/>
    </row>
    <row r="38" spans="1:12" s="331" customFormat="1" ht="42.95" hidden="1" customHeight="1">
      <c r="A38" s="50" t="s">
        <v>162</v>
      </c>
      <c r="B38" s="327" t="s">
        <v>24</v>
      </c>
      <c r="C38" s="225">
        <v>101340002</v>
      </c>
      <c r="D38" s="285" t="s">
        <v>296</v>
      </c>
      <c r="E38" s="256">
        <v>1</v>
      </c>
      <c r="F38" s="257">
        <v>299025</v>
      </c>
      <c r="G38" s="49">
        <v>299025</v>
      </c>
      <c r="H38" s="49">
        <v>44853.25</v>
      </c>
      <c r="I38" s="49">
        <v>44853.25</v>
      </c>
      <c r="J38" s="50"/>
      <c r="K38" s="289"/>
      <c r="L38" s="330"/>
    </row>
    <row r="39" spans="1:12" s="331" customFormat="1" ht="27.95" hidden="1" customHeight="1">
      <c r="A39" s="50" t="s">
        <v>162</v>
      </c>
      <c r="B39" s="327" t="s">
        <v>24</v>
      </c>
      <c r="C39" s="225">
        <v>101330011</v>
      </c>
      <c r="D39" s="341" t="s">
        <v>297</v>
      </c>
      <c r="E39" s="256">
        <v>1</v>
      </c>
      <c r="F39" s="257">
        <v>106117</v>
      </c>
      <c r="G39" s="49">
        <v>106117</v>
      </c>
      <c r="H39" s="49">
        <v>10611.85</v>
      </c>
      <c r="I39" s="49">
        <v>10611.85</v>
      </c>
      <c r="J39" s="50"/>
      <c r="K39" s="289"/>
      <c r="L39" s="330"/>
    </row>
    <row r="40" spans="1:12" s="331" customFormat="1" ht="27.95" hidden="1" customHeight="1">
      <c r="A40" s="50" t="s">
        <v>162</v>
      </c>
      <c r="B40" s="327" t="s">
        <v>24</v>
      </c>
      <c r="C40" s="225">
        <v>101330012</v>
      </c>
      <c r="D40" s="341" t="s">
        <v>298</v>
      </c>
      <c r="E40" s="256">
        <v>1</v>
      </c>
      <c r="F40" s="257">
        <v>109406</v>
      </c>
      <c r="G40" s="49">
        <v>109406</v>
      </c>
      <c r="H40" s="49">
        <v>10940.3</v>
      </c>
      <c r="I40" s="49">
        <v>10940.3</v>
      </c>
      <c r="J40" s="50"/>
      <c r="K40" s="289"/>
      <c r="L40" s="330"/>
    </row>
    <row r="41" spans="1:12" s="331" customFormat="1" ht="27.95" hidden="1" customHeight="1">
      <c r="A41" s="50" t="s">
        <v>162</v>
      </c>
      <c r="B41" s="327" t="s">
        <v>24</v>
      </c>
      <c r="C41" s="225">
        <v>101330013</v>
      </c>
      <c r="D41" s="341" t="s">
        <v>299</v>
      </c>
      <c r="E41" s="256">
        <v>1</v>
      </c>
      <c r="F41" s="257">
        <v>61033</v>
      </c>
      <c r="G41" s="49">
        <v>61033</v>
      </c>
      <c r="H41" s="49">
        <v>6103.65</v>
      </c>
      <c r="I41" s="49">
        <v>6103.65</v>
      </c>
      <c r="J41" s="50"/>
      <c r="K41" s="289"/>
      <c r="L41" s="330"/>
    </row>
    <row r="42" spans="1:12" s="331" customFormat="1" ht="13.9" hidden="1" customHeight="1">
      <c r="A42" s="50"/>
      <c r="B42" s="288"/>
      <c r="C42" s="225"/>
      <c r="D42" s="285"/>
      <c r="E42" s="256"/>
      <c r="F42" s="257"/>
      <c r="G42" s="49"/>
      <c r="H42" s="49"/>
      <c r="I42" s="49"/>
      <c r="J42" s="50"/>
      <c r="K42" s="289"/>
      <c r="L42" s="330"/>
    </row>
    <row r="43" spans="1:12" s="331" customFormat="1" ht="13.9" hidden="1" customHeight="1">
      <c r="A43" s="50"/>
      <c r="B43" s="288"/>
      <c r="C43" s="225"/>
      <c r="D43" s="285"/>
      <c r="E43" s="256"/>
      <c r="F43" s="257"/>
      <c r="G43" s="49"/>
      <c r="H43" s="49"/>
      <c r="I43" s="49"/>
      <c r="J43" s="50"/>
      <c r="K43" s="289"/>
      <c r="L43" s="330"/>
    </row>
    <row r="44" spans="1:12" s="331" customFormat="1" ht="13.9" hidden="1" customHeight="1">
      <c r="A44" s="50"/>
      <c r="B44" s="288"/>
      <c r="C44" s="225"/>
      <c r="D44" s="285"/>
      <c r="E44" s="256"/>
      <c r="F44" s="257"/>
      <c r="G44" s="49"/>
      <c r="H44" s="49"/>
      <c r="I44" s="49"/>
      <c r="J44" s="50"/>
      <c r="K44" s="289"/>
      <c r="L44" s="330"/>
    </row>
    <row r="45" spans="1:12" s="331" customFormat="1" ht="13.9" hidden="1" customHeight="1">
      <c r="A45" s="50"/>
      <c r="B45" s="288"/>
      <c r="C45" s="225"/>
      <c r="D45" s="285"/>
      <c r="E45" s="256"/>
      <c r="F45" s="257"/>
      <c r="G45" s="49"/>
      <c r="H45" s="49"/>
      <c r="I45" s="49"/>
      <c r="J45" s="50"/>
      <c r="K45" s="289"/>
      <c r="L45" s="330"/>
    </row>
    <row r="46" spans="1:12" s="331" customFormat="1" ht="13.9" hidden="1" customHeight="1">
      <c r="A46" s="50"/>
      <c r="B46" s="288"/>
      <c r="C46" s="225"/>
      <c r="D46" s="285"/>
      <c r="E46" s="256"/>
      <c r="F46" s="257"/>
      <c r="G46" s="49"/>
      <c r="H46" s="49"/>
      <c r="I46" s="49"/>
      <c r="J46" s="50"/>
      <c r="K46" s="289"/>
      <c r="L46" s="330"/>
    </row>
    <row r="47" spans="1:12" s="331" customFormat="1" ht="13.9" hidden="1" customHeight="1">
      <c r="A47" s="50"/>
      <c r="B47" s="288"/>
      <c r="C47" s="225"/>
      <c r="D47" s="285"/>
      <c r="E47" s="256"/>
      <c r="F47" s="257"/>
      <c r="G47" s="49"/>
      <c r="H47" s="49"/>
      <c r="I47" s="49"/>
      <c r="J47" s="50"/>
      <c r="K47" s="289"/>
      <c r="L47" s="330"/>
    </row>
    <row r="48" spans="1:12" s="331" customFormat="1" ht="13.9" hidden="1" customHeight="1">
      <c r="A48" s="50"/>
      <c r="B48" s="288"/>
      <c r="C48" s="225"/>
      <c r="D48" s="285"/>
      <c r="E48" s="256"/>
      <c r="F48" s="257"/>
      <c r="G48" s="49"/>
      <c r="H48" s="49"/>
      <c r="I48" s="49"/>
      <c r="J48" s="50"/>
      <c r="K48" s="289"/>
      <c r="L48" s="330"/>
    </row>
    <row r="49" spans="1:12" s="331" customFormat="1" ht="13.9" hidden="1" customHeight="1">
      <c r="A49" s="50"/>
      <c r="B49" s="288"/>
      <c r="C49" s="225"/>
      <c r="D49" s="285"/>
      <c r="E49" s="256"/>
      <c r="F49" s="257"/>
      <c r="G49" s="49"/>
      <c r="H49" s="49"/>
      <c r="I49" s="49"/>
      <c r="J49" s="50"/>
      <c r="K49" s="289"/>
      <c r="L49" s="330"/>
    </row>
    <row r="50" spans="1:12" s="331" customFormat="1" ht="13.9" hidden="1" customHeight="1">
      <c r="A50" s="50"/>
      <c r="B50" s="288"/>
      <c r="C50" s="225"/>
      <c r="D50" s="285"/>
      <c r="E50" s="256"/>
      <c r="F50" s="257"/>
      <c r="G50" s="49"/>
      <c r="H50" s="49"/>
      <c r="I50" s="49"/>
      <c r="J50" s="50"/>
      <c r="K50" s="289"/>
      <c r="L50" s="330"/>
    </row>
    <row r="51" spans="1:12" s="331" customFormat="1" ht="13.9" hidden="1" customHeight="1">
      <c r="A51" s="50"/>
      <c r="B51" s="288"/>
      <c r="C51" s="225"/>
      <c r="D51" s="285"/>
      <c r="E51" s="256"/>
      <c r="F51" s="257"/>
      <c r="G51" s="49"/>
      <c r="H51" s="49"/>
      <c r="I51" s="49"/>
      <c r="J51" s="50"/>
      <c r="K51" s="289"/>
      <c r="L51" s="330"/>
    </row>
    <row r="52" spans="1:12" s="331" customFormat="1" ht="13.9" hidden="1" customHeight="1">
      <c r="A52" s="50"/>
      <c r="B52" s="288"/>
      <c r="C52" s="225"/>
      <c r="D52" s="285"/>
      <c r="E52" s="256"/>
      <c r="F52" s="257"/>
      <c r="G52" s="49"/>
      <c r="H52" s="49"/>
      <c r="I52" s="49"/>
      <c r="J52" s="50"/>
      <c r="K52" s="289"/>
      <c r="L52" s="330"/>
    </row>
    <row r="53" spans="1:12" s="331" customFormat="1" ht="13.9" hidden="1" customHeight="1">
      <c r="A53" s="50"/>
      <c r="B53" s="288"/>
      <c r="C53" s="225"/>
      <c r="D53" s="285"/>
      <c r="E53" s="256"/>
      <c r="F53" s="257"/>
      <c r="G53" s="49"/>
      <c r="H53" s="49"/>
      <c r="I53" s="49"/>
      <c r="J53" s="50"/>
      <c r="K53" s="289"/>
      <c r="L53" s="330"/>
    </row>
    <row r="54" spans="1:12" s="331" customFormat="1" ht="13.9" hidden="1" customHeight="1">
      <c r="A54" s="50"/>
      <c r="B54" s="288"/>
      <c r="C54" s="225"/>
      <c r="D54" s="285"/>
      <c r="E54" s="256"/>
      <c r="F54" s="257"/>
      <c r="G54" s="49"/>
      <c r="H54" s="49"/>
      <c r="I54" s="49"/>
      <c r="J54" s="50"/>
      <c r="K54" s="289"/>
      <c r="L54" s="330"/>
    </row>
    <row r="55" spans="1:12" s="331" customFormat="1" ht="13.9" hidden="1" customHeight="1">
      <c r="A55" s="50"/>
      <c r="B55" s="288"/>
      <c r="C55" s="225"/>
      <c r="D55" s="285"/>
      <c r="E55" s="256"/>
      <c r="F55" s="257"/>
      <c r="G55" s="49"/>
      <c r="H55" s="49"/>
      <c r="I55" s="49"/>
      <c r="J55" s="50"/>
      <c r="K55" s="289"/>
      <c r="L55" s="330"/>
    </row>
    <row r="56" spans="1:12" s="331" customFormat="1" ht="13.9" hidden="1" customHeight="1">
      <c r="A56" s="50"/>
      <c r="B56" s="288"/>
      <c r="C56" s="225"/>
      <c r="D56" s="285"/>
      <c r="E56" s="256"/>
      <c r="F56" s="257"/>
      <c r="G56" s="49"/>
      <c r="H56" s="49"/>
      <c r="I56" s="49"/>
      <c r="J56" s="50"/>
      <c r="K56" s="289"/>
      <c r="L56" s="330"/>
    </row>
    <row r="57" spans="1:12" s="331" customFormat="1" ht="13.9" hidden="1" customHeight="1">
      <c r="A57" s="50"/>
      <c r="B57" s="288"/>
      <c r="C57" s="225"/>
      <c r="D57" s="285"/>
      <c r="E57" s="256"/>
      <c r="F57" s="257"/>
      <c r="G57" s="49"/>
      <c r="H57" s="49"/>
      <c r="I57" s="49"/>
      <c r="J57" s="50"/>
      <c r="K57" s="289"/>
      <c r="L57" s="330"/>
    </row>
    <row r="58" spans="1:12" s="331" customFormat="1" ht="13.9" hidden="1" customHeight="1">
      <c r="A58" s="50"/>
      <c r="B58" s="288"/>
      <c r="C58" s="225"/>
      <c r="D58" s="285"/>
      <c r="E58" s="256"/>
      <c r="F58" s="257"/>
      <c r="G58" s="49"/>
      <c r="H58" s="49"/>
      <c r="I58" s="49"/>
      <c r="J58" s="50"/>
      <c r="K58" s="289"/>
      <c r="L58" s="330"/>
    </row>
    <row r="59" spans="1:12" s="331" customFormat="1" ht="13.9" hidden="1" customHeight="1">
      <c r="A59" s="50"/>
      <c r="B59" s="288"/>
      <c r="C59" s="225"/>
      <c r="D59" s="285"/>
      <c r="E59" s="256"/>
      <c r="F59" s="257"/>
      <c r="G59" s="49"/>
      <c r="H59" s="49"/>
      <c r="I59" s="49"/>
      <c r="J59" s="50"/>
      <c r="K59" s="289"/>
      <c r="L59" s="330"/>
    </row>
    <row r="60" spans="1:12" s="331" customFormat="1" ht="13.9" hidden="1" customHeight="1">
      <c r="A60" s="50"/>
      <c r="B60" s="288"/>
      <c r="C60" s="225"/>
      <c r="D60" s="285"/>
      <c r="E60" s="256"/>
      <c r="F60" s="257"/>
      <c r="G60" s="49"/>
      <c r="H60" s="49"/>
      <c r="I60" s="49"/>
      <c r="J60" s="50"/>
      <c r="K60" s="289"/>
      <c r="L60" s="330"/>
    </row>
    <row r="61" spans="1:12" s="331" customFormat="1" ht="13.9" hidden="1" customHeight="1">
      <c r="A61" s="50"/>
      <c r="B61" s="288"/>
      <c r="C61" s="225"/>
      <c r="D61" s="285"/>
      <c r="E61" s="256"/>
      <c r="F61" s="257"/>
      <c r="G61" s="49"/>
      <c r="H61" s="49"/>
      <c r="I61" s="49"/>
      <c r="J61" s="50"/>
      <c r="K61" s="289"/>
      <c r="L61" s="330"/>
    </row>
    <row r="62" spans="1:12" s="331" customFormat="1" ht="13.9" hidden="1" customHeight="1">
      <c r="A62" s="50"/>
      <c r="B62" s="288"/>
      <c r="C62" s="225"/>
      <c r="D62" s="285"/>
      <c r="E62" s="256"/>
      <c r="F62" s="257"/>
      <c r="G62" s="49"/>
      <c r="H62" s="49"/>
      <c r="I62" s="49"/>
      <c r="J62" s="50"/>
      <c r="K62" s="289"/>
      <c r="L62" s="330"/>
    </row>
    <row r="63" spans="1:12" s="331" customFormat="1" ht="13.9" hidden="1" customHeight="1">
      <c r="A63" s="50"/>
      <c r="B63" s="288"/>
      <c r="C63" s="225"/>
      <c r="D63" s="285"/>
      <c r="E63" s="256"/>
      <c r="F63" s="257"/>
      <c r="G63" s="49"/>
      <c r="H63" s="49"/>
      <c r="I63" s="49"/>
      <c r="J63" s="50"/>
      <c r="K63" s="289"/>
      <c r="L63" s="330"/>
    </row>
    <row r="64" spans="1:12" s="331" customFormat="1" ht="13.9" hidden="1" customHeight="1">
      <c r="A64" s="50"/>
      <c r="B64" s="288"/>
      <c r="C64" s="225"/>
      <c r="D64" s="285"/>
      <c r="E64" s="256"/>
      <c r="F64" s="257"/>
      <c r="G64" s="49"/>
      <c r="H64" s="49"/>
      <c r="I64" s="49"/>
      <c r="J64" s="50"/>
      <c r="K64" s="289"/>
      <c r="L64" s="330"/>
    </row>
    <row r="65" spans="1:12" s="331" customFormat="1" ht="13.9" hidden="1" customHeight="1">
      <c r="A65" s="50"/>
      <c r="B65" s="288"/>
      <c r="C65" s="225"/>
      <c r="D65" s="285"/>
      <c r="E65" s="256"/>
      <c r="F65" s="257"/>
      <c r="G65" s="49"/>
      <c r="H65" s="49"/>
      <c r="I65" s="49"/>
      <c r="J65" s="50"/>
      <c r="K65" s="289"/>
      <c r="L65" s="330"/>
    </row>
    <row r="66" spans="1:12" s="331" customFormat="1" ht="13.9" hidden="1" customHeight="1">
      <c r="A66" s="50"/>
      <c r="B66" s="288"/>
      <c r="C66" s="225"/>
      <c r="D66" s="285"/>
      <c r="E66" s="256"/>
      <c r="F66" s="257"/>
      <c r="G66" s="49"/>
      <c r="H66" s="49"/>
      <c r="I66" s="49"/>
      <c r="J66" s="50"/>
      <c r="K66" s="289"/>
      <c r="L66" s="330"/>
    </row>
    <row r="67" spans="1:12" s="331" customFormat="1" ht="13.9" hidden="1" customHeight="1">
      <c r="A67" s="50"/>
      <c r="B67" s="288"/>
      <c r="C67" s="225"/>
      <c r="D67" s="285"/>
      <c r="E67" s="256"/>
      <c r="F67" s="257"/>
      <c r="G67" s="49"/>
      <c r="H67" s="49"/>
      <c r="I67" s="49"/>
      <c r="J67" s="50"/>
      <c r="K67" s="289"/>
      <c r="L67" s="330"/>
    </row>
    <row r="68" spans="1:12" s="331" customFormat="1" ht="13.9" hidden="1" customHeight="1">
      <c r="A68" s="50"/>
      <c r="B68" s="288"/>
      <c r="C68" s="225"/>
      <c r="D68" s="285"/>
      <c r="E68" s="256"/>
      <c r="F68" s="257"/>
      <c r="G68" s="49"/>
      <c r="H68" s="49"/>
      <c r="I68" s="49"/>
      <c r="J68" s="50"/>
      <c r="K68" s="289"/>
      <c r="L68" s="330"/>
    </row>
    <row r="69" spans="1:12" s="331" customFormat="1" ht="13.9" hidden="1" customHeight="1">
      <c r="A69" s="50"/>
      <c r="B69" s="288"/>
      <c r="C69" s="225"/>
      <c r="D69" s="285"/>
      <c r="E69" s="256"/>
      <c r="F69" s="257"/>
      <c r="G69" s="49"/>
      <c r="H69" s="49"/>
      <c r="I69" s="49"/>
      <c r="J69" s="50"/>
      <c r="K69" s="289"/>
      <c r="L69" s="330"/>
    </row>
    <row r="70" spans="1:12" s="331" customFormat="1" ht="13.9" hidden="1" customHeight="1">
      <c r="A70" s="50"/>
      <c r="B70" s="288"/>
      <c r="C70" s="225"/>
      <c r="D70" s="285"/>
      <c r="E70" s="256"/>
      <c r="F70" s="257"/>
      <c r="G70" s="49"/>
      <c r="H70" s="49"/>
      <c r="I70" s="49"/>
      <c r="J70" s="50"/>
      <c r="K70" s="289"/>
      <c r="L70" s="330"/>
    </row>
    <row r="71" spans="1:12" s="331" customFormat="1" ht="13.9" hidden="1" customHeight="1">
      <c r="A71" s="50"/>
      <c r="B71" s="288"/>
      <c r="C71" s="225"/>
      <c r="D71" s="285"/>
      <c r="E71" s="256"/>
      <c r="F71" s="257"/>
      <c r="G71" s="49"/>
      <c r="H71" s="49"/>
      <c r="I71" s="49"/>
      <c r="J71" s="50"/>
      <c r="K71" s="289"/>
      <c r="L71" s="330"/>
    </row>
    <row r="72" spans="1:12" s="331" customFormat="1" ht="13.9" hidden="1" customHeight="1">
      <c r="A72" s="50"/>
      <c r="B72" s="288"/>
      <c r="C72" s="225"/>
      <c r="D72" s="285"/>
      <c r="E72" s="256"/>
      <c r="F72" s="257"/>
      <c r="G72" s="49"/>
      <c r="H72" s="49"/>
      <c r="I72" s="49"/>
      <c r="J72" s="50"/>
      <c r="K72" s="289"/>
      <c r="L72" s="330"/>
    </row>
    <row r="73" spans="1:12" s="331" customFormat="1" ht="13.9" hidden="1" customHeight="1">
      <c r="A73" s="50"/>
      <c r="B73" s="288"/>
      <c r="C73" s="225"/>
      <c r="D73" s="285"/>
      <c r="E73" s="256"/>
      <c r="F73" s="257"/>
      <c r="G73" s="49"/>
      <c r="H73" s="49"/>
      <c r="I73" s="49"/>
      <c r="J73" s="50"/>
      <c r="K73" s="289"/>
      <c r="L73" s="330"/>
    </row>
    <row r="74" spans="1:12" s="331" customFormat="1" ht="13.9" hidden="1" customHeight="1">
      <c r="A74" s="50"/>
      <c r="B74" s="288"/>
      <c r="C74" s="225"/>
      <c r="D74" s="285"/>
      <c r="E74" s="256"/>
      <c r="F74" s="257"/>
      <c r="G74" s="49"/>
      <c r="H74" s="49"/>
      <c r="I74" s="49"/>
      <c r="J74" s="50"/>
      <c r="K74" s="289"/>
      <c r="L74" s="330"/>
    </row>
    <row r="75" spans="1:12" s="331" customFormat="1" ht="13.9" hidden="1" customHeight="1">
      <c r="A75" s="50"/>
      <c r="B75" s="288"/>
      <c r="C75" s="225"/>
      <c r="D75" s="285"/>
      <c r="E75" s="256"/>
      <c r="F75" s="257"/>
      <c r="G75" s="49"/>
      <c r="H75" s="49"/>
      <c r="I75" s="49"/>
      <c r="J75" s="50"/>
      <c r="K75" s="289"/>
      <c r="L75" s="330"/>
    </row>
    <row r="76" spans="1:12" s="331" customFormat="1" ht="13.9" hidden="1" customHeight="1">
      <c r="A76" s="50"/>
      <c r="B76" s="288"/>
      <c r="C76" s="225"/>
      <c r="D76" s="285"/>
      <c r="E76" s="256"/>
      <c r="F76" s="257"/>
      <c r="G76" s="49"/>
      <c r="H76" s="49"/>
      <c r="I76" s="49"/>
      <c r="J76" s="50"/>
      <c r="K76" s="289"/>
      <c r="L76" s="330"/>
    </row>
    <row r="77" spans="1:12" s="331" customFormat="1" ht="13.9" hidden="1" customHeight="1">
      <c r="A77" s="50"/>
      <c r="B77" s="288"/>
      <c r="C77" s="225"/>
      <c r="D77" s="285"/>
      <c r="E77" s="256"/>
      <c r="F77" s="257"/>
      <c r="G77" s="49"/>
      <c r="H77" s="49"/>
      <c r="I77" s="49"/>
      <c r="J77" s="50"/>
      <c r="K77" s="289"/>
      <c r="L77" s="330"/>
    </row>
    <row r="78" spans="1:12" s="331" customFormat="1" ht="13.9" hidden="1" customHeight="1">
      <c r="A78" s="50"/>
      <c r="B78" s="288"/>
      <c r="C78" s="225"/>
      <c r="D78" s="285"/>
      <c r="E78" s="256"/>
      <c r="F78" s="257"/>
      <c r="G78" s="49"/>
      <c r="H78" s="49"/>
      <c r="I78" s="49"/>
      <c r="J78" s="50"/>
      <c r="K78" s="289"/>
      <c r="L78" s="330"/>
    </row>
    <row r="79" spans="1:12" s="331" customFormat="1" ht="13.9" hidden="1" customHeight="1">
      <c r="A79" s="50"/>
      <c r="B79" s="288"/>
      <c r="C79" s="225"/>
      <c r="D79" s="285"/>
      <c r="E79" s="256"/>
      <c r="F79" s="257"/>
      <c r="G79" s="49"/>
      <c r="H79" s="49"/>
      <c r="I79" s="49"/>
      <c r="J79" s="50"/>
      <c r="K79" s="289"/>
      <c r="L79" s="330"/>
    </row>
    <row r="80" spans="1:12" s="331" customFormat="1" ht="13.9" hidden="1" customHeight="1">
      <c r="A80" s="50"/>
      <c r="B80" s="288"/>
      <c r="C80" s="225"/>
      <c r="D80" s="285"/>
      <c r="E80" s="256"/>
      <c r="F80" s="257"/>
      <c r="G80" s="49"/>
      <c r="H80" s="49"/>
      <c r="I80" s="49"/>
      <c r="J80" s="50"/>
      <c r="K80" s="289"/>
      <c r="L80" s="330"/>
    </row>
    <row r="81" spans="1:16" s="331" customFormat="1" ht="27.95" hidden="1" customHeight="1">
      <c r="A81" s="50"/>
      <c r="B81" s="50"/>
      <c r="C81" s="225"/>
      <c r="D81" s="341"/>
      <c r="E81" s="256"/>
      <c r="F81" s="257"/>
      <c r="G81" s="49"/>
      <c r="H81" s="49"/>
      <c r="I81" s="49"/>
      <c r="J81" s="50"/>
      <c r="K81" s="289"/>
      <c r="L81" s="330"/>
    </row>
    <row r="82" spans="1:16" s="331" customFormat="1" ht="27.95" hidden="1" customHeight="1">
      <c r="A82" s="50"/>
      <c r="B82" s="50"/>
      <c r="C82" s="225"/>
      <c r="D82" s="341"/>
      <c r="E82" s="256"/>
      <c r="F82" s="257"/>
      <c r="G82" s="49"/>
      <c r="H82" s="49"/>
      <c r="I82" s="49"/>
      <c r="J82" s="50"/>
      <c r="K82" s="289"/>
      <c r="L82" s="330"/>
    </row>
    <row r="83" spans="1:16" s="331" customFormat="1" ht="27.95" hidden="1" customHeight="1">
      <c r="A83" s="50"/>
      <c r="B83" s="50"/>
      <c r="C83" s="225"/>
      <c r="D83" s="341"/>
      <c r="E83" s="256"/>
      <c r="F83" s="257"/>
      <c r="G83" s="49"/>
      <c r="H83" s="49"/>
      <c r="I83" s="49"/>
      <c r="J83" s="50"/>
      <c r="K83" s="289"/>
      <c r="L83" s="330"/>
    </row>
    <row r="84" spans="1:16" s="331" customFormat="1" ht="27.95" hidden="1" customHeight="1">
      <c r="A84" s="50"/>
      <c r="B84" s="50"/>
      <c r="C84" s="225"/>
      <c r="D84" s="341"/>
      <c r="E84" s="256"/>
      <c r="F84" s="257"/>
      <c r="G84" s="49"/>
      <c r="H84" s="49"/>
      <c r="I84" s="49"/>
      <c r="J84" s="50"/>
      <c r="K84" s="289"/>
      <c r="L84" s="330"/>
    </row>
    <row r="85" spans="1:16" s="331" customFormat="1" ht="27.95" hidden="1" customHeight="1">
      <c r="A85" s="50"/>
      <c r="B85" s="50"/>
      <c r="C85" s="225"/>
      <c r="D85" s="341"/>
      <c r="E85" s="256"/>
      <c r="F85" s="257"/>
      <c r="G85" s="49"/>
      <c r="H85" s="49"/>
      <c r="I85" s="49"/>
      <c r="J85" s="50"/>
      <c r="K85" s="289"/>
      <c r="L85" s="330"/>
    </row>
    <row r="86" spans="1:16" s="331" customFormat="1" ht="27.95" hidden="1" customHeight="1">
      <c r="A86" s="50"/>
      <c r="B86" s="50"/>
      <c r="C86" s="225"/>
      <c r="D86" s="341"/>
      <c r="E86" s="256"/>
      <c r="F86" s="257"/>
      <c r="G86" s="49"/>
      <c r="H86" s="49"/>
      <c r="I86" s="49"/>
      <c r="J86" s="50"/>
      <c r="K86" s="289"/>
      <c r="L86" s="330"/>
    </row>
    <row r="87" spans="1:16" s="331" customFormat="1" ht="27.95" hidden="1" customHeight="1">
      <c r="A87" s="50"/>
      <c r="B87" s="50"/>
      <c r="C87" s="225"/>
      <c r="D87" s="341"/>
      <c r="E87" s="256"/>
      <c r="F87" s="257"/>
      <c r="G87" s="49"/>
      <c r="H87" s="49"/>
      <c r="I87" s="49"/>
      <c r="J87" s="50"/>
      <c r="K87" s="289"/>
      <c r="L87" s="330"/>
    </row>
    <row r="88" spans="1:16" s="331" customFormat="1" ht="27.95" hidden="1" customHeight="1">
      <c r="A88" s="50"/>
      <c r="B88" s="50"/>
      <c r="C88" s="225"/>
      <c r="D88" s="341"/>
      <c r="E88" s="256"/>
      <c r="F88" s="257"/>
      <c r="G88" s="49"/>
      <c r="H88" s="49"/>
      <c r="I88" s="49"/>
      <c r="J88" s="50"/>
      <c r="K88" s="289"/>
      <c r="L88" s="330"/>
    </row>
    <row r="89" spans="1:16" s="331" customFormat="1" ht="27.95" hidden="1" customHeight="1">
      <c r="A89" s="50"/>
      <c r="B89" s="50"/>
      <c r="C89" s="225"/>
      <c r="D89" s="341"/>
      <c r="E89" s="256"/>
      <c r="F89" s="257"/>
      <c r="G89" s="49"/>
      <c r="H89" s="49"/>
      <c r="I89" s="49"/>
      <c r="J89" s="50"/>
      <c r="K89" s="289"/>
      <c r="L89" s="330"/>
    </row>
    <row r="90" spans="1:16" s="331" customFormat="1" ht="27.95" hidden="1" customHeight="1">
      <c r="A90" s="50"/>
      <c r="B90" s="50"/>
      <c r="C90" s="225"/>
      <c r="D90" s="341"/>
      <c r="E90" s="256"/>
      <c r="F90" s="257"/>
      <c r="G90" s="49"/>
      <c r="H90" s="49"/>
      <c r="I90" s="49"/>
      <c r="J90" s="50"/>
      <c r="K90" s="289"/>
      <c r="L90" s="330"/>
    </row>
    <row r="91" spans="1:16" s="116" customFormat="1" ht="27.95" hidden="1" customHeight="1">
      <c r="A91" s="50"/>
      <c r="B91" s="50"/>
      <c r="C91" s="225"/>
      <c r="D91" s="341"/>
      <c r="E91" s="256"/>
      <c r="F91" s="257"/>
      <c r="G91" s="49"/>
      <c r="H91" s="49"/>
      <c r="I91" s="49"/>
      <c r="J91" s="50"/>
      <c r="K91" s="324"/>
      <c r="L91" s="325"/>
      <c r="M91" s="326"/>
      <c r="N91" s="326"/>
      <c r="O91" s="326"/>
      <c r="P91" s="326"/>
    </row>
    <row r="92" spans="1:16" s="116" customFormat="1" ht="42.95" hidden="1" customHeight="1">
      <c r="A92" s="50"/>
      <c r="B92" s="50"/>
      <c r="C92" s="225"/>
      <c r="D92" s="341"/>
      <c r="E92" s="256"/>
      <c r="F92" s="257"/>
      <c r="G92" s="49"/>
      <c r="H92" s="49"/>
      <c r="I92" s="49"/>
      <c r="J92" s="50"/>
      <c r="K92" s="324"/>
      <c r="L92" s="325"/>
      <c r="M92" s="326"/>
      <c r="N92" s="326"/>
      <c r="O92" s="326"/>
      <c r="P92" s="326"/>
    </row>
    <row r="93" spans="1:16" s="116" customFormat="1" ht="55.9" hidden="1" customHeight="1">
      <c r="A93" s="50"/>
      <c r="B93" s="50"/>
      <c r="C93" s="225"/>
      <c r="D93" s="341"/>
      <c r="E93" s="256"/>
      <c r="F93" s="257"/>
      <c r="G93" s="49"/>
      <c r="H93" s="49"/>
      <c r="I93" s="49"/>
      <c r="J93" s="50"/>
      <c r="K93" s="324"/>
      <c r="L93" s="325"/>
      <c r="M93" s="326"/>
      <c r="N93" s="326"/>
      <c r="O93" s="326"/>
      <c r="P93" s="326"/>
    </row>
    <row r="94" spans="1:16" s="116" customFormat="1" ht="42.95" hidden="1" customHeight="1">
      <c r="A94" s="50"/>
      <c r="B94" s="50"/>
      <c r="C94" s="225"/>
      <c r="D94" s="341"/>
      <c r="E94" s="256"/>
      <c r="F94" s="257"/>
      <c r="G94" s="49"/>
      <c r="H94" s="49"/>
      <c r="I94" s="49"/>
      <c r="J94" s="50"/>
      <c r="K94" s="324"/>
      <c r="L94" s="325"/>
      <c r="M94" s="326"/>
      <c r="N94" s="326"/>
      <c r="O94" s="326"/>
      <c r="P94" s="326"/>
    </row>
    <row r="95" spans="1:16" s="116" customFormat="1" ht="14.45" customHeight="1">
      <c r="A95" s="324" t="s">
        <v>346</v>
      </c>
      <c r="B95" s="340"/>
      <c r="C95" s="340"/>
      <c r="D95" s="148">
        <v>1011</v>
      </c>
      <c r="E95" s="339">
        <v>13.1464</v>
      </c>
      <c r="F95" s="257"/>
      <c r="G95" s="257">
        <v>239336.25</v>
      </c>
      <c r="H95" s="257"/>
      <c r="I95" s="257">
        <v>0</v>
      </c>
      <c r="J95" s="324"/>
      <c r="K95" s="324"/>
      <c r="L95" s="325"/>
      <c r="M95" s="326"/>
      <c r="N95" s="326"/>
      <c r="O95" s="326"/>
      <c r="P95" s="326"/>
    </row>
    <row r="96" spans="1:16" s="116" customFormat="1" ht="26.45" hidden="1" customHeight="1">
      <c r="A96" s="324"/>
      <c r="B96" s="327" t="s">
        <v>24</v>
      </c>
      <c r="C96" s="225">
        <v>101490004</v>
      </c>
      <c r="D96" s="341" t="s">
        <v>241</v>
      </c>
      <c r="E96" s="256">
        <v>1</v>
      </c>
      <c r="F96" s="257">
        <v>196</v>
      </c>
      <c r="G96" s="257">
        <v>196</v>
      </c>
      <c r="H96" s="257">
        <v>196</v>
      </c>
      <c r="I96" s="257">
        <v>196</v>
      </c>
      <c r="J96" s="324"/>
      <c r="K96" s="289"/>
      <c r="L96" s="325"/>
      <c r="M96" s="326"/>
      <c r="N96" s="326"/>
      <c r="O96" s="326"/>
      <c r="P96" s="326"/>
    </row>
    <row r="97" spans="1:16" s="116" customFormat="1" ht="26.45" hidden="1" customHeight="1">
      <c r="A97" s="289" t="s">
        <v>147</v>
      </c>
      <c r="B97" s="327" t="s">
        <v>24</v>
      </c>
      <c r="C97" s="225">
        <v>101480003</v>
      </c>
      <c r="D97" s="341" t="s">
        <v>96</v>
      </c>
      <c r="E97" s="256">
        <v>1</v>
      </c>
      <c r="F97" s="257">
        <v>5830</v>
      </c>
      <c r="G97" s="257">
        <v>5830</v>
      </c>
      <c r="H97" s="257">
        <v>5830</v>
      </c>
      <c r="I97" s="257">
        <v>5830</v>
      </c>
      <c r="J97" s="289"/>
      <c r="K97" s="289"/>
      <c r="L97" s="333"/>
    </row>
    <row r="98" spans="1:16" s="116" customFormat="1" ht="26.45" hidden="1" customHeight="1">
      <c r="A98" s="289" t="s">
        <v>242</v>
      </c>
      <c r="B98" s="327" t="s">
        <v>24</v>
      </c>
      <c r="C98" s="225">
        <v>101480004</v>
      </c>
      <c r="D98" s="341" t="s">
        <v>97</v>
      </c>
      <c r="E98" s="256">
        <v>1</v>
      </c>
      <c r="F98" s="257">
        <v>5465</v>
      </c>
      <c r="G98" s="257">
        <v>5465</v>
      </c>
      <c r="H98" s="257">
        <v>4111.5</v>
      </c>
      <c r="I98" s="257">
        <v>4111.5</v>
      </c>
      <c r="J98" s="289"/>
      <c r="K98" s="289"/>
      <c r="L98" s="333"/>
    </row>
    <row r="99" spans="1:16" s="116" customFormat="1" ht="26.45" hidden="1" customHeight="1">
      <c r="A99" s="289" t="s">
        <v>242</v>
      </c>
      <c r="B99" s="327" t="s">
        <v>24</v>
      </c>
      <c r="C99" s="225">
        <v>101480005</v>
      </c>
      <c r="D99" s="285" t="s">
        <v>97</v>
      </c>
      <c r="E99" s="256">
        <v>1</v>
      </c>
      <c r="F99" s="257">
        <v>5465</v>
      </c>
      <c r="G99" s="257">
        <v>5465</v>
      </c>
      <c r="H99" s="257">
        <v>4111.5</v>
      </c>
      <c r="I99" s="257">
        <v>4111.5</v>
      </c>
      <c r="J99" s="289"/>
      <c r="K99" s="289"/>
      <c r="L99" s="333"/>
    </row>
    <row r="100" spans="1:16" s="116" customFormat="1" ht="26.45" hidden="1" customHeight="1">
      <c r="A100" s="289" t="s">
        <v>242</v>
      </c>
      <c r="B100" s="327" t="s">
        <v>24</v>
      </c>
      <c r="C100" s="225">
        <v>101480006</v>
      </c>
      <c r="D100" s="341" t="s">
        <v>98</v>
      </c>
      <c r="E100" s="256">
        <v>1</v>
      </c>
      <c r="F100" s="257">
        <v>1240</v>
      </c>
      <c r="G100" s="257">
        <v>1240</v>
      </c>
      <c r="H100" s="257">
        <v>922</v>
      </c>
      <c r="I100" s="257">
        <v>922</v>
      </c>
      <c r="J100" s="289"/>
      <c r="K100" s="289"/>
      <c r="L100" s="333"/>
    </row>
    <row r="101" spans="1:16" s="116" customFormat="1" ht="26.45" hidden="1" customHeight="1">
      <c r="A101" s="289" t="s">
        <v>153</v>
      </c>
      <c r="B101" s="327" t="s">
        <v>24</v>
      </c>
      <c r="C101" s="225">
        <v>101480007</v>
      </c>
      <c r="D101" s="341" t="s">
        <v>99</v>
      </c>
      <c r="E101" s="256">
        <v>1</v>
      </c>
      <c r="F101" s="257">
        <v>10000</v>
      </c>
      <c r="G101" s="257">
        <v>10000</v>
      </c>
      <c r="H101" s="257">
        <v>5245</v>
      </c>
      <c r="I101" s="257">
        <v>5245</v>
      </c>
      <c r="J101" s="289"/>
      <c r="K101" s="289"/>
      <c r="L101" s="333"/>
    </row>
    <row r="102" spans="1:16" s="116" customFormat="1" ht="26.45" hidden="1" customHeight="1">
      <c r="A102" s="289" t="s">
        <v>153</v>
      </c>
      <c r="B102" s="327" t="s">
        <v>24</v>
      </c>
      <c r="C102" s="225">
        <v>101480008</v>
      </c>
      <c r="D102" s="285" t="s">
        <v>100</v>
      </c>
      <c r="E102" s="256">
        <v>1</v>
      </c>
      <c r="F102" s="257">
        <v>10000</v>
      </c>
      <c r="G102" s="257">
        <v>10000</v>
      </c>
      <c r="H102" s="257">
        <v>5245</v>
      </c>
      <c r="I102" s="257">
        <v>5245</v>
      </c>
      <c r="J102" s="289"/>
      <c r="K102" s="289"/>
      <c r="L102" s="333"/>
    </row>
    <row r="103" spans="1:16" s="116" customFormat="1" ht="26.45" hidden="1" customHeight="1">
      <c r="A103" s="289" t="s">
        <v>154</v>
      </c>
      <c r="B103" s="327" t="s">
        <v>24</v>
      </c>
      <c r="C103" s="225">
        <v>101460001</v>
      </c>
      <c r="D103" s="341" t="s">
        <v>101</v>
      </c>
      <c r="E103" s="256">
        <v>1</v>
      </c>
      <c r="F103" s="257">
        <v>8535</v>
      </c>
      <c r="G103" s="257">
        <v>8535</v>
      </c>
      <c r="H103" s="257">
        <v>4262.5</v>
      </c>
      <c r="I103" s="257">
        <v>4262.5</v>
      </c>
      <c r="J103" s="289"/>
      <c r="K103" s="289"/>
      <c r="L103" s="333"/>
    </row>
    <row r="104" spans="1:16" s="116" customFormat="1" ht="26.45" hidden="1" customHeight="1">
      <c r="A104" s="289" t="s">
        <v>154</v>
      </c>
      <c r="B104" s="327" t="s">
        <v>24</v>
      </c>
      <c r="C104" s="225">
        <v>101460002</v>
      </c>
      <c r="D104" s="285" t="s">
        <v>102</v>
      </c>
      <c r="E104" s="256">
        <v>1</v>
      </c>
      <c r="F104" s="257">
        <v>13000</v>
      </c>
      <c r="G104" s="257">
        <v>13000</v>
      </c>
      <c r="H104" s="257">
        <v>5956</v>
      </c>
      <c r="I104" s="257">
        <v>5956</v>
      </c>
      <c r="J104" s="289"/>
      <c r="K104" s="289"/>
      <c r="L104" s="333"/>
    </row>
    <row r="105" spans="1:16" s="116" customFormat="1" ht="26.45" hidden="1" customHeight="1">
      <c r="A105" s="289" t="s">
        <v>154</v>
      </c>
      <c r="B105" s="327" t="s">
        <v>24</v>
      </c>
      <c r="C105" s="225">
        <v>101460003</v>
      </c>
      <c r="D105" s="285" t="s">
        <v>103</v>
      </c>
      <c r="E105" s="256">
        <v>1</v>
      </c>
      <c r="F105" s="257">
        <v>7600</v>
      </c>
      <c r="G105" s="257">
        <v>7600</v>
      </c>
      <c r="H105" s="257">
        <v>5442</v>
      </c>
      <c r="I105" s="257">
        <v>5442</v>
      </c>
      <c r="J105" s="289"/>
      <c r="K105" s="289"/>
      <c r="L105" s="333"/>
    </row>
    <row r="106" spans="1:16" s="116" customFormat="1" ht="26.45" hidden="1" customHeight="1">
      <c r="A106" s="289" t="s">
        <v>245</v>
      </c>
      <c r="B106" s="327" t="s">
        <v>24</v>
      </c>
      <c r="C106" s="225">
        <v>101440008</v>
      </c>
      <c r="D106" s="341" t="s">
        <v>244</v>
      </c>
      <c r="E106" s="256">
        <v>1</v>
      </c>
      <c r="F106" s="257">
        <v>8183258</v>
      </c>
      <c r="G106" s="257">
        <v>8183258</v>
      </c>
      <c r="H106" s="257">
        <v>6059581</v>
      </c>
      <c r="I106" s="257">
        <v>6059581</v>
      </c>
      <c r="J106" s="289"/>
      <c r="K106" s="289"/>
      <c r="L106" s="333"/>
    </row>
    <row r="107" spans="1:16" s="116" customFormat="1" ht="27.95" hidden="1" customHeight="1">
      <c r="A107" s="289" t="s">
        <v>245</v>
      </c>
      <c r="B107" s="327" t="s">
        <v>24</v>
      </c>
      <c r="C107" s="225">
        <v>101460005</v>
      </c>
      <c r="D107" s="341" t="s">
        <v>104</v>
      </c>
      <c r="E107" s="256">
        <v>1</v>
      </c>
      <c r="F107" s="257">
        <v>10500</v>
      </c>
      <c r="G107" s="257">
        <v>10500</v>
      </c>
      <c r="H107" s="257">
        <v>2100</v>
      </c>
      <c r="I107" s="257">
        <v>2100</v>
      </c>
      <c r="J107" s="289"/>
      <c r="K107" s="289"/>
      <c r="L107" s="333"/>
    </row>
    <row r="108" spans="1:16" s="116" customFormat="1" ht="27.95" hidden="1" customHeight="1">
      <c r="A108" s="289" t="s">
        <v>155</v>
      </c>
      <c r="B108" s="327" t="s">
        <v>24</v>
      </c>
      <c r="C108" s="225">
        <v>101440010</v>
      </c>
      <c r="D108" s="285" t="s">
        <v>246</v>
      </c>
      <c r="E108" s="256">
        <v>1</v>
      </c>
      <c r="F108" s="257">
        <v>96066</v>
      </c>
      <c r="G108" s="257">
        <v>96066</v>
      </c>
      <c r="H108" s="257">
        <v>30040.6</v>
      </c>
      <c r="I108" s="257">
        <v>30040.6</v>
      </c>
      <c r="J108" s="289"/>
      <c r="K108" s="289"/>
      <c r="L108" s="333"/>
    </row>
    <row r="109" spans="1:16" s="116" customFormat="1" ht="27.95" hidden="1" customHeight="1">
      <c r="A109" s="289" t="s">
        <v>248</v>
      </c>
      <c r="B109" s="327" t="s">
        <v>24</v>
      </c>
      <c r="C109" s="225">
        <v>101440015</v>
      </c>
      <c r="D109" s="285" t="s">
        <v>247</v>
      </c>
      <c r="E109" s="256">
        <v>1</v>
      </c>
      <c r="F109" s="257">
        <v>17232</v>
      </c>
      <c r="G109" s="257">
        <v>17232</v>
      </c>
      <c r="H109" s="257">
        <v>17232</v>
      </c>
      <c r="I109" s="257">
        <v>17232</v>
      </c>
      <c r="J109" s="289"/>
      <c r="K109" s="289"/>
      <c r="L109" s="333"/>
    </row>
    <row r="110" spans="1:16" s="116" customFormat="1" ht="27.95" hidden="1" customHeight="1">
      <c r="A110" s="289" t="s">
        <v>249</v>
      </c>
      <c r="B110" s="327" t="s">
        <v>24</v>
      </c>
      <c r="C110" s="284">
        <v>101440016</v>
      </c>
      <c r="D110" s="285" t="s">
        <v>250</v>
      </c>
      <c r="E110" s="256">
        <v>1</v>
      </c>
      <c r="F110" s="257">
        <v>17232</v>
      </c>
      <c r="G110" s="257">
        <v>17232</v>
      </c>
      <c r="H110" s="257">
        <v>17232</v>
      </c>
      <c r="I110" s="257">
        <v>17232</v>
      </c>
      <c r="J110" s="289"/>
      <c r="K110" s="289"/>
      <c r="L110" s="333"/>
    </row>
    <row r="111" spans="1:16" s="116" customFormat="1" ht="27.95" hidden="1" customHeight="1">
      <c r="A111" s="289" t="s">
        <v>249</v>
      </c>
      <c r="B111" s="327" t="s">
        <v>24</v>
      </c>
      <c r="C111" s="225">
        <v>101440017</v>
      </c>
      <c r="D111" s="285" t="s">
        <v>251</v>
      </c>
      <c r="E111" s="256">
        <v>1</v>
      </c>
      <c r="F111" s="257">
        <v>17232</v>
      </c>
      <c r="G111" s="257">
        <v>17232</v>
      </c>
      <c r="H111" s="257">
        <v>17232</v>
      </c>
      <c r="I111" s="257">
        <v>17232</v>
      </c>
      <c r="J111" s="289"/>
      <c r="K111" s="289"/>
      <c r="L111" s="333"/>
    </row>
    <row r="112" spans="1:16" s="116" customFormat="1" ht="27.6" hidden="1" customHeight="1">
      <c r="A112" s="324" t="s">
        <v>156</v>
      </c>
      <c r="B112" s="327" t="s">
        <v>24</v>
      </c>
      <c r="C112" s="225">
        <v>101410010</v>
      </c>
      <c r="D112" s="285" t="s">
        <v>300</v>
      </c>
      <c r="E112" s="256">
        <v>1</v>
      </c>
      <c r="F112" s="257">
        <v>89774</v>
      </c>
      <c r="G112" s="257">
        <v>89774</v>
      </c>
      <c r="H112" s="257">
        <v>8977.4</v>
      </c>
      <c r="I112" s="257">
        <v>8977.4</v>
      </c>
      <c r="J112" s="324"/>
      <c r="K112" s="289"/>
      <c r="L112" s="325"/>
      <c r="M112" s="326"/>
      <c r="N112" s="326"/>
      <c r="O112" s="326"/>
      <c r="P112" s="326"/>
    </row>
    <row r="113" spans="1:16" s="116" customFormat="1" ht="26.45" hidden="1" customHeight="1">
      <c r="A113" s="289" t="s">
        <v>252</v>
      </c>
      <c r="B113" s="327" t="s">
        <v>24</v>
      </c>
      <c r="C113" s="225">
        <v>101410011</v>
      </c>
      <c r="D113" s="285" t="s">
        <v>301</v>
      </c>
      <c r="E113" s="256">
        <v>1</v>
      </c>
      <c r="F113" s="257">
        <v>52000</v>
      </c>
      <c r="G113" s="257">
        <v>52000</v>
      </c>
      <c r="H113" s="257">
        <v>866.67</v>
      </c>
      <c r="I113" s="257">
        <v>866.67</v>
      </c>
      <c r="J113" s="289"/>
      <c r="K113" s="289"/>
      <c r="L113" s="333"/>
    </row>
    <row r="114" spans="1:16" s="116" customFormat="1" ht="27.6" hidden="1" customHeight="1">
      <c r="A114" s="289" t="s">
        <v>252</v>
      </c>
      <c r="B114" s="327" t="s">
        <v>24</v>
      </c>
      <c r="C114" s="225">
        <v>101440018</v>
      </c>
      <c r="D114" s="285" t="s">
        <v>302</v>
      </c>
      <c r="E114" s="256">
        <v>1</v>
      </c>
      <c r="F114" s="257">
        <v>155880</v>
      </c>
      <c r="G114" s="257">
        <v>155880</v>
      </c>
      <c r="H114" s="257">
        <v>2598</v>
      </c>
      <c r="I114" s="257">
        <v>2598</v>
      </c>
      <c r="J114" s="289"/>
      <c r="K114" s="289"/>
      <c r="L114" s="333"/>
    </row>
    <row r="115" spans="1:16" s="116" customFormat="1" ht="26.45" hidden="1" customHeight="1">
      <c r="A115" s="289" t="s">
        <v>155</v>
      </c>
      <c r="B115" s="327" t="s">
        <v>24</v>
      </c>
      <c r="C115" s="225">
        <v>101440014</v>
      </c>
      <c r="D115" s="285" t="s">
        <v>303</v>
      </c>
      <c r="E115" s="256">
        <v>1</v>
      </c>
      <c r="F115" s="257">
        <v>78720</v>
      </c>
      <c r="G115" s="257">
        <v>78720</v>
      </c>
      <c r="H115" s="257">
        <v>15744</v>
      </c>
      <c r="I115" s="257">
        <v>15744</v>
      </c>
      <c r="J115" s="289"/>
      <c r="K115" s="289"/>
      <c r="L115" s="333"/>
    </row>
    <row r="116" spans="1:16" s="116" customFormat="1" ht="26.45" hidden="1" customHeight="1">
      <c r="A116" s="324" t="s">
        <v>156</v>
      </c>
      <c r="B116" s="327" t="s">
        <v>24</v>
      </c>
      <c r="C116" s="225">
        <v>101480013</v>
      </c>
      <c r="D116" s="341" t="s">
        <v>304</v>
      </c>
      <c r="E116" s="256">
        <v>1</v>
      </c>
      <c r="F116" s="257">
        <v>15600</v>
      </c>
      <c r="G116" s="257">
        <v>15600</v>
      </c>
      <c r="H116" s="257">
        <v>3120</v>
      </c>
      <c r="I116" s="257">
        <v>3120</v>
      </c>
      <c r="J116" s="324"/>
      <c r="K116" s="289"/>
      <c r="L116" s="325"/>
      <c r="M116" s="326"/>
      <c r="N116" s="326"/>
      <c r="O116" s="326"/>
      <c r="P116" s="326"/>
    </row>
    <row r="117" spans="1:16" s="116" customFormat="1" ht="27.95" hidden="1" customHeight="1">
      <c r="A117" s="289"/>
      <c r="B117" s="288"/>
      <c r="C117" s="57"/>
      <c r="D117" s="57"/>
      <c r="E117" s="256"/>
      <c r="F117" s="257"/>
      <c r="G117" s="257"/>
      <c r="H117" s="257"/>
      <c r="I117" s="257"/>
      <c r="J117" s="289"/>
      <c r="K117" s="289"/>
      <c r="L117" s="333"/>
    </row>
    <row r="118" spans="1:16" s="116" customFormat="1" ht="27.95" hidden="1" customHeight="1">
      <c r="A118" s="289"/>
      <c r="B118" s="288"/>
      <c r="C118" s="64"/>
      <c r="D118" s="64"/>
      <c r="E118" s="256"/>
      <c r="F118" s="257"/>
      <c r="G118" s="257"/>
      <c r="H118" s="257"/>
      <c r="I118" s="257"/>
      <c r="J118" s="289"/>
      <c r="K118" s="289"/>
      <c r="L118" s="333"/>
    </row>
    <row r="119" spans="1:16" s="116" customFormat="1" ht="27.95" hidden="1" customHeight="1">
      <c r="A119" s="289"/>
      <c r="B119" s="288"/>
      <c r="C119" s="57"/>
      <c r="D119" s="57"/>
      <c r="E119" s="256"/>
      <c r="F119" s="257"/>
      <c r="G119" s="257"/>
      <c r="H119" s="257"/>
      <c r="I119" s="257"/>
      <c r="J119" s="289"/>
      <c r="K119" s="289"/>
      <c r="L119" s="333"/>
    </row>
    <row r="120" spans="1:16" s="116" customFormat="1" ht="15" hidden="1">
      <c r="A120" s="324" t="s">
        <v>346</v>
      </c>
      <c r="B120" s="340"/>
      <c r="C120" s="340"/>
      <c r="D120" s="148"/>
      <c r="E120" s="335"/>
      <c r="F120" s="257"/>
      <c r="G120" s="257"/>
      <c r="H120" s="257"/>
      <c r="I120" s="257"/>
      <c r="J120" s="324"/>
      <c r="K120" s="289"/>
      <c r="L120" s="333"/>
    </row>
    <row r="121" spans="1:16" s="116" customFormat="1" ht="30" hidden="1" customHeight="1">
      <c r="A121" s="289"/>
      <c r="B121" s="334" t="s">
        <v>24</v>
      </c>
      <c r="C121" s="148">
        <v>101100003</v>
      </c>
      <c r="D121" s="334"/>
      <c r="E121" s="335"/>
      <c r="F121" s="257"/>
      <c r="G121" s="257"/>
      <c r="H121" s="257"/>
      <c r="I121" s="257"/>
      <c r="J121" s="289"/>
      <c r="K121" s="289"/>
      <c r="L121" s="333"/>
    </row>
    <row r="122" spans="1:16" s="116" customFormat="1" ht="30" hidden="1" customHeight="1">
      <c r="A122" s="289"/>
      <c r="B122" s="334" t="s">
        <v>24</v>
      </c>
      <c r="C122" s="148">
        <v>101100004</v>
      </c>
      <c r="D122" s="334"/>
      <c r="E122" s="335"/>
      <c r="F122" s="257"/>
      <c r="G122" s="257"/>
      <c r="H122" s="257"/>
      <c r="I122" s="257"/>
      <c r="J122" s="289"/>
      <c r="K122" s="289"/>
      <c r="L122" s="333"/>
    </row>
    <row r="123" spans="1:16" s="116" customFormat="1" ht="30" hidden="1" customHeight="1">
      <c r="A123" s="289"/>
      <c r="B123" s="340"/>
      <c r="C123" s="340"/>
      <c r="D123" s="148"/>
      <c r="E123" s="335"/>
      <c r="F123" s="257"/>
      <c r="G123" s="257"/>
      <c r="H123" s="257"/>
      <c r="I123" s="257"/>
      <c r="J123" s="289"/>
      <c r="K123" s="289"/>
      <c r="L123" s="333"/>
    </row>
    <row r="124" spans="1:16" s="116" customFormat="1" ht="30" hidden="1" customHeight="1">
      <c r="A124" s="289"/>
      <c r="B124" s="336" t="s">
        <v>24</v>
      </c>
      <c r="C124" s="337">
        <v>101510001</v>
      </c>
      <c r="D124" s="342"/>
      <c r="E124" s="335"/>
      <c r="F124" s="257"/>
      <c r="G124" s="257"/>
      <c r="H124" s="257"/>
      <c r="I124" s="257"/>
      <c r="J124" s="289"/>
      <c r="K124" s="289"/>
      <c r="L124" s="333"/>
    </row>
    <row r="125" spans="1:16" s="116" customFormat="1" ht="30" hidden="1" customHeight="1">
      <c r="A125" s="289"/>
      <c r="B125" s="338"/>
      <c r="C125" s="148"/>
      <c r="D125" s="334"/>
      <c r="E125" s="335"/>
      <c r="F125" s="257"/>
      <c r="G125" s="257"/>
      <c r="H125" s="257"/>
      <c r="I125" s="257"/>
      <c r="J125" s="289"/>
      <c r="K125" s="289"/>
      <c r="L125" s="333"/>
    </row>
    <row r="126" spans="1:16" s="116" customFormat="1" ht="13.9" hidden="1" customHeight="1">
      <c r="A126" s="289"/>
      <c r="B126" s="50"/>
      <c r="C126" s="57"/>
      <c r="D126" s="343"/>
      <c r="E126" s="256"/>
      <c r="F126" s="257"/>
      <c r="G126" s="257"/>
      <c r="H126" s="257"/>
      <c r="I126" s="257"/>
      <c r="J126" s="289"/>
      <c r="K126" s="289"/>
      <c r="L126" s="333"/>
    </row>
    <row r="127" spans="1:16" s="116" customFormat="1" ht="15" hidden="1">
      <c r="A127" s="324" t="s">
        <v>346</v>
      </c>
      <c r="B127" s="340"/>
      <c r="C127" s="340"/>
      <c r="D127" s="148"/>
      <c r="E127" s="335"/>
      <c r="F127" s="257"/>
      <c r="G127" s="257"/>
      <c r="H127" s="257"/>
      <c r="I127" s="257"/>
      <c r="J127" s="324"/>
      <c r="K127" s="289"/>
      <c r="L127" s="333"/>
    </row>
    <row r="128" spans="1:16" s="116" customFormat="1" ht="26.45" hidden="1" customHeight="1">
      <c r="A128" s="289"/>
      <c r="B128" s="327" t="s">
        <v>24</v>
      </c>
      <c r="C128" s="225">
        <v>101630001</v>
      </c>
      <c r="D128" s="341"/>
      <c r="E128" s="256"/>
      <c r="F128" s="257"/>
      <c r="G128" s="257"/>
      <c r="H128" s="257"/>
      <c r="I128" s="257"/>
      <c r="J128" s="289"/>
      <c r="K128" s="289"/>
      <c r="L128" s="333"/>
    </row>
    <row r="129" spans="1:12" s="116" customFormat="1" ht="26.45" hidden="1" customHeight="1">
      <c r="A129" s="289"/>
      <c r="B129" s="327" t="s">
        <v>24</v>
      </c>
      <c r="C129" s="225">
        <v>101630002</v>
      </c>
      <c r="D129" s="341"/>
      <c r="E129" s="256"/>
      <c r="F129" s="257"/>
      <c r="G129" s="257"/>
      <c r="H129" s="257"/>
      <c r="I129" s="257"/>
      <c r="J129" s="289"/>
      <c r="K129" s="289"/>
      <c r="L129" s="333"/>
    </row>
    <row r="130" spans="1:12" s="116" customFormat="1" ht="26.45" hidden="1" customHeight="1">
      <c r="A130" s="289"/>
      <c r="B130" s="327" t="s">
        <v>24</v>
      </c>
      <c r="C130" s="225">
        <v>101630003</v>
      </c>
      <c r="D130" s="341"/>
      <c r="E130" s="256"/>
      <c r="F130" s="257"/>
      <c r="G130" s="257"/>
      <c r="H130" s="257"/>
      <c r="I130" s="257"/>
      <c r="J130" s="289"/>
      <c r="K130" s="289"/>
      <c r="L130" s="333"/>
    </row>
    <row r="131" spans="1:12" s="116" customFormat="1" ht="13.9" hidden="1" customHeight="1">
      <c r="A131" s="289"/>
      <c r="B131" s="50"/>
      <c r="C131" s="57"/>
      <c r="D131" s="57"/>
      <c r="E131" s="256"/>
      <c r="F131" s="257"/>
      <c r="G131" s="257"/>
      <c r="H131" s="257"/>
      <c r="I131" s="257"/>
      <c r="J131" s="289"/>
      <c r="K131" s="289"/>
      <c r="L131" s="333"/>
    </row>
    <row r="132" spans="1:12" s="116" customFormat="1" ht="15" hidden="1">
      <c r="A132" s="324" t="s">
        <v>346</v>
      </c>
      <c r="B132" s="340"/>
      <c r="C132" s="340"/>
      <c r="D132" s="148"/>
      <c r="E132" s="335"/>
      <c r="F132" s="257"/>
      <c r="G132" s="257"/>
      <c r="H132" s="257"/>
      <c r="I132" s="257"/>
      <c r="J132" s="324"/>
      <c r="K132" s="289"/>
      <c r="L132" s="333"/>
    </row>
    <row r="133" spans="1:12" s="116" customFormat="1" ht="15" hidden="1">
      <c r="A133" s="57"/>
      <c r="B133" s="50"/>
      <c r="C133" s="57"/>
      <c r="D133" s="58"/>
      <c r="E133" s="256"/>
      <c r="F133" s="257"/>
      <c r="G133" s="257"/>
      <c r="H133" s="257"/>
      <c r="I133" s="257"/>
      <c r="J133" s="289"/>
      <c r="K133" s="289"/>
      <c r="L133" s="333"/>
    </row>
    <row r="134" spans="1:12" s="116" customFormat="1" ht="15" hidden="1">
      <c r="A134" s="402" t="s">
        <v>30</v>
      </c>
      <c r="B134" s="402"/>
      <c r="C134" s="402"/>
      <c r="D134" s="402"/>
      <c r="E134" s="332">
        <f>SUM(E133)</f>
        <v>0</v>
      </c>
      <c r="F134" s="323"/>
      <c r="G134" s="323">
        <f>SUM(G133)</f>
        <v>0</v>
      </c>
      <c r="H134" s="323"/>
      <c r="I134" s="323">
        <f>SUM(I133)</f>
        <v>0</v>
      </c>
      <c r="J134" s="289"/>
      <c r="K134" s="289"/>
      <c r="L134" s="333"/>
    </row>
    <row r="135" spans="1:12" s="349" customFormat="1" ht="14.25">
      <c r="A135" s="378" t="s">
        <v>360</v>
      </c>
      <c r="B135" s="379"/>
      <c r="C135" s="379"/>
      <c r="D135" s="380"/>
      <c r="E135" s="346">
        <f>E20+E95+E120+E127+E132</f>
        <v>13.1464</v>
      </c>
      <c r="F135" s="52"/>
      <c r="G135" s="351">
        <f t="shared" ref="G135:I135" si="0">G20+G95+G120+G127+G132</f>
        <v>239336.25</v>
      </c>
      <c r="H135" s="351">
        <f t="shared" si="0"/>
        <v>0</v>
      </c>
      <c r="I135" s="351">
        <f t="shared" si="0"/>
        <v>0</v>
      </c>
      <c r="J135" s="347"/>
      <c r="K135" s="347"/>
      <c r="L135" s="348"/>
    </row>
    <row r="136" spans="1:12" ht="15" hidden="1">
      <c r="A136" s="324" t="s">
        <v>363</v>
      </c>
      <c r="B136" s="43"/>
      <c r="C136" s="43"/>
      <c r="D136" s="43" t="s">
        <v>362</v>
      </c>
      <c r="E136" s="279"/>
      <c r="F136" s="40"/>
      <c r="G136" s="40"/>
      <c r="H136" s="40"/>
      <c r="I136" s="40"/>
      <c r="J136" s="324"/>
      <c r="K136" s="43"/>
      <c r="L136" s="22"/>
    </row>
    <row r="137" spans="1:12" ht="15" hidden="1">
      <c r="A137" s="324" t="s">
        <v>359</v>
      </c>
      <c r="B137" s="43"/>
      <c r="C137" s="43"/>
      <c r="D137" s="43" t="s">
        <v>362</v>
      </c>
      <c r="E137" s="279"/>
      <c r="F137" s="40"/>
      <c r="G137" s="40"/>
      <c r="H137" s="40"/>
      <c r="I137" s="40"/>
      <c r="J137" s="324"/>
      <c r="K137" s="43"/>
      <c r="L137" s="22"/>
    </row>
    <row r="138" spans="1:12" ht="15">
      <c r="A138" s="324" t="s">
        <v>346</v>
      </c>
      <c r="B138" s="43"/>
      <c r="C138" s="43"/>
      <c r="D138" s="43" t="s">
        <v>362</v>
      </c>
      <c r="E138" s="279">
        <v>6811</v>
      </c>
      <c r="F138" s="40"/>
      <c r="G138" s="40">
        <v>1743820</v>
      </c>
      <c r="H138" s="40"/>
      <c r="I138" s="40">
        <v>386281.75</v>
      </c>
      <c r="J138" s="324"/>
      <c r="K138" s="43"/>
      <c r="L138" s="22"/>
    </row>
    <row r="139" spans="1:12" s="345" customFormat="1" ht="14.25">
      <c r="A139" s="378" t="s">
        <v>361</v>
      </c>
      <c r="B139" s="379"/>
      <c r="C139" s="379"/>
      <c r="D139" s="380"/>
      <c r="E139" s="350">
        <f>E136+E137+E138</f>
        <v>6811</v>
      </c>
      <c r="F139" s="52"/>
      <c r="G139" s="351">
        <f t="shared" ref="G139:I139" si="1">G136+G137+G138</f>
        <v>1743820</v>
      </c>
      <c r="H139" s="351">
        <f t="shared" si="1"/>
        <v>0</v>
      </c>
      <c r="I139" s="351">
        <f t="shared" si="1"/>
        <v>386281.75</v>
      </c>
      <c r="J139" s="347"/>
      <c r="K139" s="69"/>
      <c r="L139" s="344"/>
    </row>
    <row r="140" spans="1:12" ht="15" hidden="1">
      <c r="A140" s="324" t="s">
        <v>363</v>
      </c>
      <c r="B140" s="43"/>
      <c r="C140" s="43"/>
      <c r="D140" s="43" t="s">
        <v>365</v>
      </c>
      <c r="E140" s="279"/>
      <c r="F140" s="40"/>
      <c r="G140" s="40"/>
      <c r="H140" s="40"/>
      <c r="I140" s="40"/>
      <c r="J140" s="324"/>
      <c r="K140" s="43"/>
      <c r="L140" s="22"/>
    </row>
    <row r="141" spans="1:12" ht="15" hidden="1">
      <c r="A141" s="324" t="s">
        <v>359</v>
      </c>
      <c r="B141" s="43"/>
      <c r="C141" s="43"/>
      <c r="D141" s="43" t="str">
        <f>D140</f>
        <v>1014</v>
      </c>
      <c r="E141" s="279"/>
      <c r="F141" s="40"/>
      <c r="G141" s="40"/>
      <c r="H141" s="40"/>
      <c r="I141" s="40"/>
      <c r="J141" s="324"/>
      <c r="K141" s="43"/>
      <c r="L141" s="22"/>
    </row>
    <row r="142" spans="1:12" ht="15">
      <c r="A142" s="324" t="s">
        <v>346</v>
      </c>
      <c r="B142" s="43"/>
      <c r="C142" s="43"/>
      <c r="D142" s="43" t="str">
        <f>D141</f>
        <v>1014</v>
      </c>
      <c r="E142" s="279">
        <v>21</v>
      </c>
      <c r="F142" s="40"/>
      <c r="G142" s="40">
        <v>8800825</v>
      </c>
      <c r="H142" s="40"/>
      <c r="I142" s="40">
        <v>6216045.1699999999</v>
      </c>
      <c r="J142" s="324"/>
      <c r="K142" s="43"/>
      <c r="L142" s="22"/>
    </row>
    <row r="143" spans="1:12" s="345" customFormat="1" ht="14.25">
      <c r="A143" s="378" t="s">
        <v>364</v>
      </c>
      <c r="B143" s="379"/>
      <c r="C143" s="379"/>
      <c r="D143" s="380"/>
      <c r="E143" s="350">
        <f>E140+E141+E142</f>
        <v>21</v>
      </c>
      <c r="F143" s="52"/>
      <c r="G143" s="351">
        <f t="shared" ref="G143:I143" si="2">G140+G141+G142</f>
        <v>8800825</v>
      </c>
      <c r="H143" s="351">
        <f t="shared" si="2"/>
        <v>0</v>
      </c>
      <c r="I143" s="351">
        <f t="shared" si="2"/>
        <v>6216045.1699999999</v>
      </c>
      <c r="J143" s="347"/>
      <c r="K143" s="69"/>
      <c r="L143" s="344"/>
    </row>
    <row r="144" spans="1:12" ht="15" hidden="1">
      <c r="A144" s="324" t="s">
        <v>363</v>
      </c>
      <c r="B144" s="43"/>
      <c r="C144" s="43"/>
      <c r="D144" s="43"/>
      <c r="E144" s="279"/>
      <c r="F144" s="40"/>
      <c r="G144" s="40"/>
      <c r="H144" s="40"/>
      <c r="I144" s="40"/>
      <c r="J144" s="324"/>
      <c r="K144" s="43"/>
      <c r="L144" s="22"/>
    </row>
    <row r="145" spans="1:12" ht="15" hidden="1">
      <c r="A145" s="324" t="s">
        <v>359</v>
      </c>
      <c r="B145" s="43"/>
      <c r="C145" s="43"/>
      <c r="D145" s="43"/>
      <c r="E145" s="279"/>
      <c r="F145" s="40"/>
      <c r="G145" s="40"/>
      <c r="H145" s="40"/>
      <c r="I145" s="40"/>
      <c r="J145" s="324"/>
      <c r="K145" s="43"/>
      <c r="L145" s="22"/>
    </row>
    <row r="146" spans="1:12" ht="15">
      <c r="A146" s="324" t="s">
        <v>346</v>
      </c>
      <c r="B146" s="43"/>
      <c r="C146" s="43"/>
      <c r="D146" s="43" t="s">
        <v>367</v>
      </c>
      <c r="E146" s="279">
        <v>1</v>
      </c>
      <c r="F146" s="40"/>
      <c r="G146" s="40">
        <v>6162</v>
      </c>
      <c r="H146" s="40"/>
      <c r="I146" s="40">
        <v>6162</v>
      </c>
      <c r="J146" s="324"/>
      <c r="K146" s="43"/>
      <c r="L146" s="22"/>
    </row>
    <row r="147" spans="1:12" s="345" customFormat="1" ht="14.25">
      <c r="A147" s="378" t="s">
        <v>368</v>
      </c>
      <c r="B147" s="379"/>
      <c r="C147" s="379"/>
      <c r="D147" s="380"/>
      <c r="E147" s="350">
        <f>E144+E145+E146</f>
        <v>1</v>
      </c>
      <c r="F147" s="52"/>
      <c r="G147" s="351">
        <f t="shared" ref="G147:I147" si="3">G144+G145+G146</f>
        <v>6162</v>
      </c>
      <c r="H147" s="351">
        <f t="shared" si="3"/>
        <v>0</v>
      </c>
      <c r="I147" s="351">
        <f t="shared" si="3"/>
        <v>6162</v>
      </c>
      <c r="J147" s="347"/>
      <c r="K147" s="69"/>
      <c r="L147" s="344"/>
    </row>
    <row r="148" spans="1:12" ht="15" hidden="1">
      <c r="A148" s="324" t="s">
        <v>363</v>
      </c>
      <c r="B148" s="43"/>
      <c r="C148" s="43"/>
      <c r="D148" s="43" t="s">
        <v>369</v>
      </c>
      <c r="E148" s="279"/>
      <c r="F148" s="40"/>
      <c r="G148" s="40"/>
      <c r="H148" s="40"/>
      <c r="I148" s="40"/>
      <c r="J148" s="324"/>
      <c r="K148" s="43"/>
      <c r="L148" s="22"/>
    </row>
    <row r="149" spans="1:12" ht="15" hidden="1">
      <c r="A149" s="324" t="s">
        <v>359</v>
      </c>
      <c r="B149" s="43"/>
      <c r="C149" s="43"/>
      <c r="D149" s="43" t="str">
        <f>D148</f>
        <v>1016</v>
      </c>
      <c r="E149" s="279"/>
      <c r="F149" s="40"/>
      <c r="G149" s="40"/>
      <c r="H149" s="40"/>
      <c r="I149" s="40"/>
      <c r="J149" s="324"/>
      <c r="K149" s="43"/>
      <c r="L149" s="22"/>
    </row>
    <row r="150" spans="1:12" ht="15">
      <c r="A150" s="324" t="s">
        <v>346</v>
      </c>
      <c r="B150" s="43"/>
      <c r="C150" s="43"/>
      <c r="D150" s="43" t="str">
        <f>D149</f>
        <v>1016</v>
      </c>
      <c r="E150" s="279">
        <v>3</v>
      </c>
      <c r="F150" s="40"/>
      <c r="G150" s="40">
        <v>803</v>
      </c>
      <c r="H150" s="40"/>
      <c r="I150" s="40">
        <v>803</v>
      </c>
      <c r="J150" s="324"/>
      <c r="K150" s="43"/>
      <c r="L150" s="22"/>
    </row>
    <row r="151" spans="1:12" s="345" customFormat="1" ht="14.25">
      <c r="A151" s="378" t="s">
        <v>370</v>
      </c>
      <c r="B151" s="379"/>
      <c r="C151" s="379"/>
      <c r="D151" s="380"/>
      <c r="E151" s="350">
        <f>E148+E149+E150</f>
        <v>3</v>
      </c>
      <c r="F151" s="52"/>
      <c r="G151" s="351">
        <f t="shared" ref="G151:I151" si="4">G148+G149+G150</f>
        <v>803</v>
      </c>
      <c r="H151" s="351">
        <f t="shared" si="4"/>
        <v>0</v>
      </c>
      <c r="I151" s="351">
        <f t="shared" si="4"/>
        <v>803</v>
      </c>
      <c r="J151" s="347"/>
      <c r="K151" s="69"/>
      <c r="L151" s="344"/>
    </row>
    <row r="152" spans="1:12" ht="15" hidden="1">
      <c r="A152" s="324" t="s">
        <v>363</v>
      </c>
      <c r="B152" s="43"/>
      <c r="C152" s="43"/>
      <c r="D152" s="43" t="s">
        <v>371</v>
      </c>
      <c r="E152" s="279"/>
      <c r="F152" s="40"/>
      <c r="G152" s="40"/>
      <c r="H152" s="40"/>
      <c r="I152" s="40"/>
      <c r="J152" s="324"/>
      <c r="K152" s="43"/>
      <c r="L152" s="22"/>
    </row>
    <row r="153" spans="1:12" ht="15" hidden="1">
      <c r="A153" s="324" t="s">
        <v>359</v>
      </c>
      <c r="B153" s="43"/>
      <c r="C153" s="43"/>
      <c r="D153" s="43" t="str">
        <f>D152</f>
        <v>1018</v>
      </c>
      <c r="E153" s="279"/>
      <c r="F153" s="40"/>
      <c r="G153" s="40"/>
      <c r="H153" s="40"/>
      <c r="I153" s="40"/>
      <c r="J153" s="324"/>
      <c r="K153" s="43"/>
      <c r="L153" s="22"/>
    </row>
    <row r="154" spans="1:12" ht="15" hidden="1">
      <c r="A154" s="324" t="s">
        <v>346</v>
      </c>
      <c r="B154" s="43"/>
      <c r="C154" s="43"/>
      <c r="D154" s="43" t="str">
        <f>D153</f>
        <v>1018</v>
      </c>
      <c r="E154" s="279"/>
      <c r="F154" s="40"/>
      <c r="G154" s="40"/>
      <c r="H154" s="40"/>
      <c r="I154" s="40"/>
      <c r="J154" s="324"/>
      <c r="K154" s="43"/>
      <c r="L154" s="22"/>
    </row>
    <row r="155" spans="1:12" s="345" customFormat="1" ht="14.25" hidden="1">
      <c r="A155" s="378" t="s">
        <v>372</v>
      </c>
      <c r="B155" s="379"/>
      <c r="C155" s="379"/>
      <c r="D155" s="380"/>
      <c r="E155" s="350">
        <f>E152+E153+E154</f>
        <v>0</v>
      </c>
      <c r="F155" s="52"/>
      <c r="G155" s="351">
        <f t="shared" ref="G155:I155" si="5">G152+G153+G154</f>
        <v>0</v>
      </c>
      <c r="H155" s="351">
        <f t="shared" si="5"/>
        <v>0</v>
      </c>
      <c r="I155" s="351">
        <f t="shared" si="5"/>
        <v>0</v>
      </c>
      <c r="J155" s="347"/>
      <c r="K155" s="69"/>
      <c r="L155" s="344"/>
    </row>
    <row r="156" spans="1:12" ht="15" hidden="1">
      <c r="A156" s="324" t="s">
        <v>363</v>
      </c>
      <c r="B156" s="43"/>
      <c r="C156" s="43"/>
      <c r="D156" s="43" t="s">
        <v>373</v>
      </c>
      <c r="E156" s="279"/>
      <c r="F156" s="40"/>
      <c r="G156" s="40"/>
      <c r="H156" s="40"/>
      <c r="I156" s="40"/>
      <c r="J156" s="324"/>
      <c r="K156" s="43"/>
      <c r="L156" s="22"/>
    </row>
    <row r="157" spans="1:12" ht="15" hidden="1">
      <c r="A157" s="324" t="s">
        <v>359</v>
      </c>
      <c r="B157" s="43"/>
      <c r="C157" s="43"/>
      <c r="D157" s="43" t="str">
        <f>D156</f>
        <v>1019</v>
      </c>
      <c r="E157" s="279"/>
      <c r="F157" s="40"/>
      <c r="G157" s="40"/>
      <c r="H157" s="40"/>
      <c r="I157" s="40"/>
      <c r="J157" s="324"/>
      <c r="K157" s="43"/>
      <c r="L157" s="22"/>
    </row>
    <row r="158" spans="1:12" ht="15" hidden="1">
      <c r="A158" s="324" t="s">
        <v>346</v>
      </c>
      <c r="B158" s="43"/>
      <c r="C158" s="43"/>
      <c r="D158" s="43" t="str">
        <f>D157</f>
        <v>1019</v>
      </c>
      <c r="E158" s="279"/>
      <c r="F158" s="40"/>
      <c r="G158" s="40"/>
      <c r="H158" s="40"/>
      <c r="I158" s="40"/>
      <c r="J158" s="324"/>
      <c r="K158" s="43"/>
      <c r="L158" s="22"/>
    </row>
    <row r="159" spans="1:12" s="345" customFormat="1" ht="14.25" hidden="1">
      <c r="A159" s="378" t="s">
        <v>374</v>
      </c>
      <c r="B159" s="379"/>
      <c r="C159" s="379"/>
      <c r="D159" s="380"/>
      <c r="E159" s="350">
        <f>E156+E157+E158</f>
        <v>0</v>
      </c>
      <c r="F159" s="52"/>
      <c r="G159" s="351">
        <f t="shared" ref="G159:I159" si="6">G156+G157+G158</f>
        <v>0</v>
      </c>
      <c r="H159" s="351">
        <f t="shared" si="6"/>
        <v>0</v>
      </c>
      <c r="I159" s="351">
        <f t="shared" si="6"/>
        <v>0</v>
      </c>
      <c r="J159" s="347"/>
      <c r="K159" s="69"/>
      <c r="L159" s="344"/>
    </row>
    <row r="160" spans="1:12" s="372" customFormat="1" ht="31.15" customHeight="1">
      <c r="A160" s="365"/>
      <c r="B160" s="366"/>
      <c r="C160" s="366"/>
      <c r="D160" s="367" t="s">
        <v>383</v>
      </c>
      <c r="E160" s="368">
        <f>E135+E139+E143+E147+E151+E155+E159</f>
        <v>6849.1463999999996</v>
      </c>
      <c r="F160" s="323"/>
      <c r="G160" s="369">
        <f>G135+G139+G143+G147+G151+G155+G159</f>
        <v>10790946.25</v>
      </c>
      <c r="H160" s="369"/>
      <c r="I160" s="369">
        <f>I135+I139+I143+I147+I151+I155+I159</f>
        <v>6609291.9199999999</v>
      </c>
      <c r="J160" s="370"/>
      <c r="K160" s="370"/>
      <c r="L160" s="371"/>
    </row>
    <row r="161" spans="1:12" ht="15">
      <c r="A161" s="43" t="s">
        <v>348</v>
      </c>
      <c r="B161" s="43"/>
      <c r="C161" s="43"/>
      <c r="D161" s="43" t="s">
        <v>354</v>
      </c>
      <c r="E161" s="39">
        <v>1</v>
      </c>
      <c r="F161" s="40"/>
      <c r="G161" s="40">
        <v>2117</v>
      </c>
      <c r="H161" s="40"/>
      <c r="I161" s="40">
        <v>0</v>
      </c>
      <c r="J161" s="43"/>
      <c r="K161" s="43"/>
      <c r="L161" s="22"/>
    </row>
    <row r="162" spans="1:12" s="345" customFormat="1" ht="14.25">
      <c r="A162" s="378" t="s">
        <v>366</v>
      </c>
      <c r="B162" s="379"/>
      <c r="C162" s="379"/>
      <c r="D162" s="380"/>
      <c r="E162" s="350">
        <f>E161</f>
        <v>1</v>
      </c>
      <c r="F162" s="52"/>
      <c r="G162" s="351">
        <f>G161</f>
        <v>2117</v>
      </c>
      <c r="H162" s="351">
        <f t="shared" ref="H162" si="7">H138+H139+H161</f>
        <v>0</v>
      </c>
      <c r="I162" s="351">
        <f>I161</f>
        <v>0</v>
      </c>
      <c r="J162" s="347"/>
      <c r="K162" s="69"/>
      <c r="L162" s="344"/>
    </row>
    <row r="163" spans="1:12" ht="15">
      <c r="A163" s="324" t="s">
        <v>347</v>
      </c>
      <c r="B163" s="43"/>
      <c r="C163" s="43"/>
      <c r="D163" s="43" t="s">
        <v>339</v>
      </c>
      <c r="E163" s="279">
        <v>1</v>
      </c>
      <c r="F163" s="40"/>
      <c r="G163" s="40">
        <v>171</v>
      </c>
      <c r="H163" s="40"/>
      <c r="I163" s="40">
        <v>86</v>
      </c>
      <c r="J163" s="324"/>
      <c r="K163" s="43"/>
      <c r="L163" s="22"/>
    </row>
    <row r="164" spans="1:12" ht="15" hidden="1">
      <c r="A164" s="324" t="s">
        <v>359</v>
      </c>
      <c r="B164" s="43"/>
      <c r="C164" s="43"/>
      <c r="D164" s="43" t="str">
        <f>D163</f>
        <v>1111</v>
      </c>
      <c r="E164" s="279"/>
      <c r="F164" s="40"/>
      <c r="G164" s="40"/>
      <c r="H164" s="40"/>
      <c r="I164" s="40"/>
      <c r="J164" s="324"/>
      <c r="K164" s="43"/>
      <c r="L164" s="22"/>
    </row>
    <row r="165" spans="1:12" ht="15" hidden="1">
      <c r="A165" s="324" t="s">
        <v>346</v>
      </c>
      <c r="B165" s="43"/>
      <c r="C165" s="43"/>
      <c r="D165" s="43" t="str">
        <f>D164</f>
        <v>1111</v>
      </c>
      <c r="E165" s="279"/>
      <c r="F165" s="40"/>
      <c r="G165" s="40"/>
      <c r="H165" s="40"/>
      <c r="I165" s="40"/>
      <c r="J165" s="324"/>
      <c r="K165" s="43"/>
      <c r="L165" s="22"/>
    </row>
    <row r="166" spans="1:12" s="345" customFormat="1" ht="14.25">
      <c r="A166" s="378" t="s">
        <v>375</v>
      </c>
      <c r="B166" s="379"/>
      <c r="C166" s="379"/>
      <c r="D166" s="380"/>
      <c r="E166" s="350">
        <f>E163+E164+E165</f>
        <v>1</v>
      </c>
      <c r="F166" s="52"/>
      <c r="G166" s="351">
        <f t="shared" ref="G166:I166" si="8">G163+G164+G165</f>
        <v>171</v>
      </c>
      <c r="H166" s="351">
        <f t="shared" si="8"/>
        <v>0</v>
      </c>
      <c r="I166" s="351">
        <f t="shared" si="8"/>
        <v>86</v>
      </c>
      <c r="J166" s="347"/>
      <c r="K166" s="69"/>
      <c r="L166" s="344"/>
    </row>
    <row r="167" spans="1:12" ht="15" hidden="1">
      <c r="A167" s="324" t="s">
        <v>377</v>
      </c>
      <c r="B167" s="43"/>
      <c r="C167" s="43"/>
      <c r="D167" s="43" t="s">
        <v>376</v>
      </c>
      <c r="E167" s="279"/>
      <c r="F167" s="40"/>
      <c r="G167" s="40"/>
      <c r="H167" s="40"/>
      <c r="I167" s="40"/>
      <c r="J167" s="324"/>
      <c r="K167" s="43"/>
      <c r="L167" s="22"/>
    </row>
    <row r="168" spans="1:12" ht="15" hidden="1">
      <c r="A168" s="324" t="s">
        <v>359</v>
      </c>
      <c r="B168" s="43"/>
      <c r="C168" s="43"/>
      <c r="D168" s="43" t="str">
        <f>D167</f>
        <v>1112</v>
      </c>
      <c r="E168" s="279"/>
      <c r="F168" s="40"/>
      <c r="G168" s="40"/>
      <c r="H168" s="40"/>
      <c r="I168" s="40"/>
      <c r="J168" s="324"/>
      <c r="K168" s="43"/>
      <c r="L168" s="22"/>
    </row>
    <row r="169" spans="1:12" ht="15" hidden="1">
      <c r="A169" s="324" t="s">
        <v>346</v>
      </c>
      <c r="B169" s="43"/>
      <c r="C169" s="43"/>
      <c r="D169" s="43" t="str">
        <f>D168</f>
        <v>1112</v>
      </c>
      <c r="E169" s="279"/>
      <c r="F169" s="40"/>
      <c r="G169" s="40"/>
      <c r="H169" s="40"/>
      <c r="I169" s="40"/>
      <c r="J169" s="324"/>
      <c r="K169" s="43"/>
      <c r="L169" s="22"/>
    </row>
    <row r="170" spans="1:12" s="345" customFormat="1" ht="14.25" hidden="1">
      <c r="A170" s="378" t="s">
        <v>378</v>
      </c>
      <c r="B170" s="379"/>
      <c r="C170" s="379"/>
      <c r="D170" s="380"/>
      <c r="E170" s="350">
        <f>E167+E168+E169</f>
        <v>0</v>
      </c>
      <c r="F170" s="52"/>
      <c r="G170" s="351">
        <f t="shared" ref="G170:I170" si="9">G167+G168+G169</f>
        <v>0</v>
      </c>
      <c r="H170" s="351">
        <f t="shared" si="9"/>
        <v>0</v>
      </c>
      <c r="I170" s="351">
        <f t="shared" si="9"/>
        <v>0</v>
      </c>
      <c r="J170" s="347"/>
      <c r="K170" s="69"/>
      <c r="L170" s="344"/>
    </row>
    <row r="171" spans="1:12" ht="15" hidden="1">
      <c r="A171" s="324" t="s">
        <v>380</v>
      </c>
      <c r="B171" s="43"/>
      <c r="C171" s="43"/>
      <c r="D171" s="43" t="s">
        <v>340</v>
      </c>
      <c r="E171" s="279"/>
      <c r="F171" s="40"/>
      <c r="G171" s="40"/>
      <c r="H171" s="40"/>
      <c r="I171" s="40"/>
      <c r="J171" s="324"/>
      <c r="K171" s="43"/>
      <c r="L171" s="22"/>
    </row>
    <row r="172" spans="1:12" ht="15" hidden="1">
      <c r="A172" s="324" t="s">
        <v>377</v>
      </c>
      <c r="B172" s="43"/>
      <c r="C172" s="43"/>
      <c r="D172" s="43" t="str">
        <f>D171</f>
        <v>1113</v>
      </c>
      <c r="E172" s="279"/>
      <c r="F172" s="40"/>
      <c r="G172" s="40"/>
      <c r="H172" s="40"/>
      <c r="I172" s="40"/>
      <c r="J172" s="324"/>
      <c r="K172" s="43"/>
      <c r="L172" s="22"/>
    </row>
    <row r="173" spans="1:12" ht="15">
      <c r="A173" s="324" t="s">
        <v>347</v>
      </c>
      <c r="B173" s="43"/>
      <c r="C173" s="43"/>
      <c r="D173" s="43" t="str">
        <f>D172</f>
        <v>1113</v>
      </c>
      <c r="E173" s="279">
        <v>121</v>
      </c>
      <c r="F173" s="40"/>
      <c r="G173" s="40">
        <v>147329</v>
      </c>
      <c r="H173" s="40"/>
      <c r="I173" s="40">
        <v>73663</v>
      </c>
      <c r="J173" s="324"/>
      <c r="K173" s="43"/>
      <c r="L173" s="22"/>
    </row>
    <row r="174" spans="1:12" s="345" customFormat="1" ht="14.25">
      <c r="A174" s="378" t="s">
        <v>379</v>
      </c>
      <c r="B174" s="379"/>
      <c r="C174" s="379"/>
      <c r="D174" s="380"/>
      <c r="E174" s="350">
        <f>E171+E172+E173</f>
        <v>121</v>
      </c>
      <c r="F174" s="52"/>
      <c r="G174" s="351">
        <f t="shared" ref="G174:I174" si="10">G171+G172+G173</f>
        <v>147329</v>
      </c>
      <c r="H174" s="351">
        <f t="shared" si="10"/>
        <v>0</v>
      </c>
      <c r="I174" s="351">
        <f t="shared" si="10"/>
        <v>73663</v>
      </c>
      <c r="J174" s="347"/>
      <c r="K174" s="69"/>
      <c r="L174" s="344"/>
    </row>
    <row r="175" spans="1:12" ht="15" hidden="1">
      <c r="A175" s="324" t="s">
        <v>380</v>
      </c>
      <c r="B175" s="43"/>
      <c r="C175" s="43"/>
      <c r="D175" s="43" t="s">
        <v>341</v>
      </c>
      <c r="E175" s="279"/>
      <c r="F175" s="40"/>
      <c r="G175" s="40"/>
      <c r="H175" s="40"/>
      <c r="I175" s="40"/>
      <c r="J175" s="324"/>
      <c r="K175" s="43"/>
      <c r="L175" s="22"/>
    </row>
    <row r="176" spans="1:12" ht="15" hidden="1">
      <c r="A176" s="324" t="s">
        <v>377</v>
      </c>
      <c r="B176" s="43"/>
      <c r="C176" s="43"/>
      <c r="D176" s="43" t="str">
        <f>D175</f>
        <v>1118</v>
      </c>
      <c r="E176" s="279"/>
      <c r="F176" s="40"/>
      <c r="G176" s="40"/>
      <c r="H176" s="40"/>
      <c r="I176" s="40"/>
      <c r="J176" s="324"/>
      <c r="K176" s="43"/>
      <c r="L176" s="22"/>
    </row>
    <row r="177" spans="1:16" ht="15">
      <c r="A177" s="324" t="s">
        <v>347</v>
      </c>
      <c r="B177" s="43"/>
      <c r="C177" s="43"/>
      <c r="D177" s="43" t="str">
        <f>D176</f>
        <v>1118</v>
      </c>
      <c r="E177" s="279">
        <v>14</v>
      </c>
      <c r="F177" s="40"/>
      <c r="G177" s="40">
        <v>92453</v>
      </c>
      <c r="H177" s="40"/>
      <c r="I177" s="40">
        <v>46226</v>
      </c>
      <c r="J177" s="324"/>
      <c r="K177" s="43"/>
      <c r="L177" s="22"/>
    </row>
    <row r="178" spans="1:16" s="345" customFormat="1" ht="14.25">
      <c r="A178" s="378" t="s">
        <v>381</v>
      </c>
      <c r="B178" s="379"/>
      <c r="C178" s="379"/>
      <c r="D178" s="380"/>
      <c r="E178" s="350">
        <f>E175+E176+E177</f>
        <v>14</v>
      </c>
      <c r="F178" s="52"/>
      <c r="G178" s="351">
        <f t="shared" ref="G178:I178" si="11">G175+G176+G177</f>
        <v>92453</v>
      </c>
      <c r="H178" s="351">
        <f t="shared" si="11"/>
        <v>0</v>
      </c>
      <c r="I178" s="351">
        <f t="shared" si="11"/>
        <v>46226</v>
      </c>
      <c r="J178" s="347"/>
      <c r="K178" s="69"/>
      <c r="L178" s="344"/>
    </row>
    <row r="179" spans="1:16" s="372" customFormat="1" ht="31.15" customHeight="1">
      <c r="A179" s="365"/>
      <c r="B179" s="366"/>
      <c r="C179" s="366"/>
      <c r="D179" s="367" t="s">
        <v>382</v>
      </c>
      <c r="E179" s="373">
        <f>E166+E170+E174+E178</f>
        <v>136</v>
      </c>
      <c r="F179" s="323"/>
      <c r="G179" s="369">
        <f>G166+G170+G174+G178</f>
        <v>239953</v>
      </c>
      <c r="H179" s="369"/>
      <c r="I179" s="369">
        <f>I166+I170+I174+I178</f>
        <v>119975</v>
      </c>
      <c r="J179" s="370"/>
      <c r="K179" s="370"/>
      <c r="L179" s="371"/>
    </row>
    <row r="180" spans="1:16" ht="15" hidden="1">
      <c r="A180" s="324" t="s">
        <v>384</v>
      </c>
      <c r="B180" s="43"/>
      <c r="C180" s="43"/>
      <c r="D180" s="43" t="s">
        <v>342</v>
      </c>
      <c r="E180" s="374"/>
      <c r="F180" s="40"/>
      <c r="G180" s="40"/>
      <c r="H180" s="40"/>
      <c r="I180" s="40"/>
      <c r="J180" s="324"/>
      <c r="K180" s="43"/>
      <c r="L180" s="22"/>
    </row>
    <row r="181" spans="1:16" ht="15" hidden="1">
      <c r="A181" s="324" t="s">
        <v>385</v>
      </c>
      <c r="B181" s="43"/>
      <c r="C181" s="43"/>
      <c r="D181" s="43" t="str">
        <f>D180</f>
        <v>1514</v>
      </c>
      <c r="E181" s="374"/>
      <c r="F181" s="40"/>
      <c r="G181" s="40"/>
      <c r="H181" s="40"/>
      <c r="I181" s="40"/>
      <c r="J181" s="324"/>
      <c r="K181" s="43"/>
      <c r="L181" s="22"/>
    </row>
    <row r="182" spans="1:16" ht="15">
      <c r="A182" s="324" t="s">
        <v>353</v>
      </c>
      <c r="B182" s="43"/>
      <c r="C182" s="43"/>
      <c r="D182" s="43" t="str">
        <f>D181</f>
        <v>1514</v>
      </c>
      <c r="E182" s="374">
        <v>3.149</v>
      </c>
      <c r="F182" s="40"/>
      <c r="G182" s="40">
        <v>19953.599999999999</v>
      </c>
      <c r="H182" s="40"/>
      <c r="I182" s="40"/>
      <c r="J182" s="324"/>
      <c r="K182" s="43"/>
      <c r="L182" s="22"/>
    </row>
    <row r="183" spans="1:16" s="345" customFormat="1" ht="14.25">
      <c r="A183" s="378" t="s">
        <v>386</v>
      </c>
      <c r="B183" s="379"/>
      <c r="C183" s="379"/>
      <c r="D183" s="380"/>
      <c r="E183" s="360">
        <f>E180+E181+E182</f>
        <v>3.149</v>
      </c>
      <c r="F183" s="52"/>
      <c r="G183" s="351">
        <f t="shared" ref="G183:H183" si="12">G180+G181+G182</f>
        <v>19953.599999999999</v>
      </c>
      <c r="H183" s="351">
        <f t="shared" si="12"/>
        <v>0</v>
      </c>
      <c r="I183" s="351"/>
      <c r="J183" s="347"/>
      <c r="K183" s="69"/>
      <c r="L183" s="344"/>
    </row>
    <row r="184" spans="1:16" ht="15" hidden="1">
      <c r="A184" s="324" t="s">
        <v>384</v>
      </c>
      <c r="B184" s="43"/>
      <c r="C184" s="43"/>
      <c r="D184" s="43" t="s">
        <v>343</v>
      </c>
      <c r="E184" s="279"/>
      <c r="F184" s="40"/>
      <c r="G184" s="40"/>
      <c r="H184" s="40"/>
      <c r="I184" s="40"/>
      <c r="J184" s="324"/>
      <c r="K184" s="43"/>
      <c r="L184" s="22"/>
    </row>
    <row r="185" spans="1:16" ht="15" hidden="1">
      <c r="A185" s="324" t="s">
        <v>385</v>
      </c>
      <c r="B185" s="43"/>
      <c r="C185" s="43"/>
      <c r="D185" s="43" t="str">
        <f>D184</f>
        <v>1518</v>
      </c>
      <c r="E185" s="279"/>
      <c r="F185" s="40"/>
      <c r="G185" s="40"/>
      <c r="H185" s="40"/>
      <c r="I185" s="40"/>
      <c r="J185" s="324"/>
      <c r="K185" s="43"/>
      <c r="L185" s="22"/>
    </row>
    <row r="186" spans="1:16" ht="15">
      <c r="A186" s="324" t="s">
        <v>353</v>
      </c>
      <c r="B186" s="43"/>
      <c r="C186" s="43"/>
      <c r="D186" s="43" t="str">
        <f>D185</f>
        <v>1518</v>
      </c>
      <c r="E186" s="279">
        <v>292</v>
      </c>
      <c r="F186" s="40"/>
      <c r="G186" s="40">
        <v>3202.5</v>
      </c>
      <c r="H186" s="40"/>
      <c r="I186" s="40"/>
      <c r="J186" s="324"/>
      <c r="K186" s="43"/>
      <c r="L186" s="22"/>
    </row>
    <row r="187" spans="1:16" s="345" customFormat="1" ht="14.25">
      <c r="A187" s="378" t="s">
        <v>387</v>
      </c>
      <c r="B187" s="379"/>
      <c r="C187" s="379"/>
      <c r="D187" s="380"/>
      <c r="E187" s="350">
        <f>E184+E185+E186</f>
        <v>292</v>
      </c>
      <c r="F187" s="52"/>
      <c r="G187" s="351">
        <f t="shared" ref="G187:H187" si="13">G184+G185+G186</f>
        <v>3202.5</v>
      </c>
      <c r="H187" s="351">
        <f t="shared" si="13"/>
        <v>0</v>
      </c>
      <c r="I187" s="351"/>
      <c r="J187" s="347"/>
      <c r="K187" s="69"/>
      <c r="L187" s="344"/>
    </row>
    <row r="188" spans="1:16" ht="15" hidden="1">
      <c r="A188" s="324" t="s">
        <v>384</v>
      </c>
      <c r="B188" s="43"/>
      <c r="C188" s="43"/>
      <c r="D188" s="43" t="s">
        <v>344</v>
      </c>
      <c r="E188" s="279"/>
      <c r="F188" s="40"/>
      <c r="G188" s="40"/>
      <c r="H188" s="40"/>
      <c r="I188" s="40"/>
      <c r="J188" s="324"/>
      <c r="K188" s="43"/>
      <c r="L188" s="22"/>
    </row>
    <row r="189" spans="1:16" ht="15" hidden="1">
      <c r="A189" s="324" t="s">
        <v>385</v>
      </c>
      <c r="B189" s="43"/>
      <c r="C189" s="43"/>
      <c r="D189" s="43" t="str">
        <f>D188</f>
        <v>1812</v>
      </c>
      <c r="E189" s="279"/>
      <c r="F189" s="40"/>
      <c r="G189" s="40"/>
      <c r="H189" s="40"/>
      <c r="I189" s="40"/>
      <c r="J189" s="324"/>
      <c r="K189" s="43"/>
      <c r="L189" s="22"/>
    </row>
    <row r="190" spans="1:16" ht="15">
      <c r="A190" s="324" t="s">
        <v>353</v>
      </c>
      <c r="B190" s="43"/>
      <c r="C190" s="43"/>
      <c r="D190" s="43" t="str">
        <f>D189</f>
        <v>1812</v>
      </c>
      <c r="E190" s="279">
        <v>97</v>
      </c>
      <c r="F190" s="40"/>
      <c r="G190" s="40">
        <v>28872.95</v>
      </c>
      <c r="H190" s="40"/>
      <c r="I190" s="40"/>
      <c r="J190" s="324"/>
      <c r="K190" s="43"/>
      <c r="L190" s="22"/>
    </row>
    <row r="191" spans="1:16" s="345" customFormat="1" ht="14.25">
      <c r="A191" s="378" t="s">
        <v>388</v>
      </c>
      <c r="B191" s="379"/>
      <c r="C191" s="379"/>
      <c r="D191" s="380"/>
      <c r="E191" s="350">
        <f>E188+E189+E190</f>
        <v>97</v>
      </c>
      <c r="F191" s="52"/>
      <c r="G191" s="351">
        <f t="shared" ref="G191:H191" si="14">G188+G189+G190</f>
        <v>28872.95</v>
      </c>
      <c r="H191" s="351">
        <f t="shared" si="14"/>
        <v>0</v>
      </c>
      <c r="I191" s="351"/>
      <c r="J191" s="347"/>
      <c r="K191" s="69"/>
      <c r="L191" s="344"/>
    </row>
    <row r="192" spans="1:16" ht="15" hidden="1">
      <c r="A192" s="324" t="s">
        <v>353</v>
      </c>
      <c r="B192" s="50"/>
      <c r="C192" s="42"/>
      <c r="D192" s="43" t="s">
        <v>342</v>
      </c>
      <c r="E192" s="39"/>
      <c r="F192" s="40"/>
      <c r="G192" s="67"/>
      <c r="H192" s="67"/>
      <c r="I192" s="67"/>
      <c r="J192" s="324"/>
      <c r="K192" s="46"/>
      <c r="L192" s="47"/>
      <c r="M192" s="48"/>
      <c r="N192" s="48"/>
      <c r="O192" s="48"/>
      <c r="P192" s="48"/>
    </row>
    <row r="193" spans="1:16" ht="15" hidden="1">
      <c r="A193" s="324" t="s">
        <v>353</v>
      </c>
      <c r="B193" s="50"/>
      <c r="C193" s="42"/>
      <c r="D193" s="43" t="s">
        <v>343</v>
      </c>
      <c r="E193" s="39"/>
      <c r="F193" s="40"/>
      <c r="G193" s="67"/>
      <c r="H193" s="49"/>
      <c r="I193" s="49"/>
      <c r="J193" s="324"/>
      <c r="K193" s="43"/>
      <c r="L193" s="47"/>
      <c r="M193" s="48"/>
      <c r="N193" s="48"/>
      <c r="O193" s="48"/>
      <c r="P193" s="48"/>
    </row>
    <row r="194" spans="1:16" ht="15" hidden="1">
      <c r="A194" s="324" t="s">
        <v>353</v>
      </c>
      <c r="B194" s="50"/>
      <c r="C194" s="42"/>
      <c r="D194" s="43" t="s">
        <v>344</v>
      </c>
      <c r="E194" s="39"/>
      <c r="F194" s="40"/>
      <c r="G194" s="67"/>
      <c r="H194" s="41"/>
      <c r="I194" s="41"/>
      <c r="J194" s="324"/>
      <c r="K194" s="43"/>
      <c r="L194" s="47"/>
      <c r="M194" s="48"/>
      <c r="N194" s="48"/>
      <c r="O194" s="48"/>
      <c r="P194" s="48"/>
    </row>
    <row r="195" spans="1:16" s="345" customFormat="1" ht="14.25" hidden="1">
      <c r="A195" s="378" t="s">
        <v>351</v>
      </c>
      <c r="B195" s="379"/>
      <c r="C195" s="379"/>
      <c r="D195" s="380"/>
      <c r="E195" s="360">
        <f>E192+E193+E194</f>
        <v>0</v>
      </c>
      <c r="F195" s="52"/>
      <c r="G195" s="351">
        <f>G192+G193+G194</f>
        <v>0</v>
      </c>
      <c r="H195" s="351">
        <f t="shared" ref="H195" si="15">H192+H193+H194</f>
        <v>0</v>
      </c>
      <c r="I195" s="351"/>
      <c r="J195" s="347"/>
      <c r="K195" s="69"/>
      <c r="L195" s="344"/>
    </row>
    <row r="196" spans="1:16" s="372" customFormat="1" ht="31.15" customHeight="1">
      <c r="A196" s="365"/>
      <c r="B196" s="366"/>
      <c r="C196" s="366"/>
      <c r="D196" s="367" t="s">
        <v>389</v>
      </c>
      <c r="E196" s="375">
        <f>E183+E187+E191</f>
        <v>392.149</v>
      </c>
      <c r="F196" s="323"/>
      <c r="G196" s="369">
        <f>G183+G187+G191</f>
        <v>52029.05</v>
      </c>
      <c r="H196" s="369"/>
      <c r="I196" s="369">
        <f>I183+I187+I191+I195</f>
        <v>0</v>
      </c>
      <c r="J196" s="370"/>
      <c r="K196" s="370"/>
      <c r="L196" s="371"/>
    </row>
    <row r="197" spans="1:16" ht="15">
      <c r="A197" s="324" t="s">
        <v>355</v>
      </c>
      <c r="B197" s="43"/>
      <c r="C197" s="43"/>
      <c r="D197" s="43" t="s">
        <v>356</v>
      </c>
      <c r="E197" s="39">
        <f>'АКТ№11 пр-пер ЗБЕРІГ.'!F24</f>
        <v>2.2000000000000002</v>
      </c>
      <c r="F197" s="40"/>
      <c r="G197" s="40">
        <f>'АКТ№11 пр-пер ЗБЕРІГ.'!H24</f>
        <v>669</v>
      </c>
      <c r="H197" s="40"/>
      <c r="I197" s="40"/>
      <c r="J197" s="43"/>
      <c r="K197" s="43"/>
      <c r="L197" s="22"/>
    </row>
    <row r="198" spans="1:16" ht="15">
      <c r="A198" s="324" t="s">
        <v>355</v>
      </c>
      <c r="B198" s="43"/>
      <c r="C198" s="43"/>
      <c r="D198" s="43" t="s">
        <v>357</v>
      </c>
      <c r="E198" s="39">
        <f>'АКТ№11 пр-пер ЗБЕРІГ.'!F27</f>
        <v>1</v>
      </c>
      <c r="F198" s="40"/>
      <c r="G198" s="40">
        <f>'АКТ№11 пр-пер ЗБЕРІГ.'!H27</f>
        <v>12637</v>
      </c>
      <c r="H198" s="40"/>
      <c r="I198" s="40"/>
      <c r="J198" s="43"/>
      <c r="K198" s="43"/>
      <c r="L198" s="22"/>
    </row>
    <row r="199" spans="1:16" ht="15" hidden="1">
      <c r="A199" s="43"/>
      <c r="B199" s="43"/>
      <c r="C199" s="43"/>
      <c r="D199" s="43"/>
      <c r="E199" s="39"/>
      <c r="F199" s="40"/>
      <c r="G199" s="40"/>
      <c r="H199" s="40"/>
      <c r="I199" s="40"/>
      <c r="J199" s="43"/>
      <c r="K199" s="43"/>
      <c r="L199" s="22"/>
    </row>
    <row r="200" spans="1:16" s="345" customFormat="1" ht="14.25">
      <c r="A200" s="378" t="s">
        <v>358</v>
      </c>
      <c r="B200" s="379"/>
      <c r="C200" s="379"/>
      <c r="D200" s="380"/>
      <c r="E200" s="362">
        <f>E197+E198+E199</f>
        <v>3.2</v>
      </c>
      <c r="F200" s="52"/>
      <c r="G200" s="351">
        <f>G197+G198</f>
        <v>13306</v>
      </c>
      <c r="H200" s="351">
        <f t="shared" ref="H200" si="16">H197+H198+H199</f>
        <v>0</v>
      </c>
      <c r="I200" s="351"/>
      <c r="J200" s="347"/>
      <c r="K200" s="69"/>
      <c r="L200" s="344"/>
    </row>
    <row r="201" spans="1:16" ht="15" hidden="1">
      <c r="A201" s="43"/>
      <c r="B201" s="43"/>
      <c r="C201" s="43"/>
      <c r="D201" s="43"/>
      <c r="E201" s="39"/>
      <c r="F201" s="40"/>
      <c r="G201" s="40"/>
      <c r="H201" s="40"/>
      <c r="I201" s="40"/>
      <c r="J201" s="43"/>
      <c r="K201" s="43"/>
      <c r="L201" s="22"/>
    </row>
    <row r="202" spans="1:16" ht="15" hidden="1">
      <c r="A202" s="43"/>
      <c r="B202" s="43"/>
      <c r="C202" s="43"/>
      <c r="D202" s="43"/>
      <c r="E202" s="39"/>
      <c r="F202" s="40"/>
      <c r="G202" s="40"/>
      <c r="H202" s="40"/>
      <c r="I202" s="40"/>
      <c r="J202" s="43"/>
      <c r="K202" s="43"/>
      <c r="L202" s="22"/>
    </row>
    <row r="203" spans="1:16" ht="15" hidden="1">
      <c r="A203" s="43"/>
      <c r="B203" s="43"/>
      <c r="C203" s="43"/>
      <c r="D203" s="43"/>
      <c r="E203" s="39"/>
      <c r="F203" s="40"/>
      <c r="G203" s="40"/>
      <c r="H203" s="40"/>
      <c r="I203" s="40"/>
      <c r="J203" s="43"/>
      <c r="K203" s="43"/>
      <c r="L203" s="22"/>
    </row>
    <row r="204" spans="1:16" ht="15" hidden="1">
      <c r="A204" s="43"/>
      <c r="B204" s="43"/>
      <c r="C204" s="43"/>
      <c r="D204" s="43"/>
      <c r="E204" s="39"/>
      <c r="F204" s="40"/>
      <c r="G204" s="40"/>
      <c r="H204" s="40"/>
      <c r="I204" s="40"/>
      <c r="J204" s="43"/>
      <c r="K204" s="43"/>
      <c r="L204" s="22"/>
    </row>
    <row r="205" spans="1:16" ht="15" hidden="1">
      <c r="A205" s="43"/>
      <c r="B205" s="43"/>
      <c r="C205" s="43"/>
      <c r="D205" s="43"/>
      <c r="E205" s="39"/>
      <c r="F205" s="40"/>
      <c r="G205" s="40"/>
      <c r="H205" s="40"/>
      <c r="I205" s="40"/>
      <c r="J205" s="43"/>
      <c r="K205" s="43"/>
      <c r="L205" s="22"/>
    </row>
    <row r="206" spans="1:16" ht="15" hidden="1">
      <c r="A206" s="43"/>
      <c r="B206" s="43"/>
      <c r="C206" s="43"/>
      <c r="D206" s="43"/>
      <c r="E206" s="39"/>
      <c r="F206" s="40"/>
      <c r="G206" s="40"/>
      <c r="H206" s="40"/>
      <c r="I206" s="40"/>
      <c r="J206" s="43"/>
      <c r="K206" s="43"/>
      <c r="L206" s="22"/>
    </row>
    <row r="207" spans="1:16" ht="15" hidden="1">
      <c r="A207" s="43"/>
      <c r="B207" s="43"/>
      <c r="C207" s="43"/>
      <c r="D207" s="43"/>
      <c r="E207" s="39"/>
      <c r="F207" s="40"/>
      <c r="G207" s="40"/>
      <c r="H207" s="40"/>
      <c r="I207" s="40"/>
      <c r="J207" s="43"/>
      <c r="K207" s="43"/>
      <c r="L207" s="22"/>
    </row>
    <row r="208" spans="1:16" ht="15" hidden="1">
      <c r="A208" s="43"/>
      <c r="B208" s="43"/>
      <c r="C208" s="43"/>
      <c r="D208" s="43"/>
      <c r="E208" s="39"/>
      <c r="F208" s="40"/>
      <c r="G208" s="40"/>
      <c r="H208" s="40"/>
      <c r="I208" s="40"/>
      <c r="J208" s="43"/>
      <c r="K208" s="43"/>
      <c r="L208" s="22"/>
    </row>
    <row r="209" spans="1:12" ht="15" hidden="1">
      <c r="A209" s="43"/>
      <c r="B209" s="43"/>
      <c r="C209" s="43"/>
      <c r="D209" s="43"/>
      <c r="E209" s="39"/>
      <c r="F209" s="40"/>
      <c r="G209" s="40"/>
      <c r="H209" s="40"/>
      <c r="I209" s="40"/>
      <c r="J209" s="43"/>
      <c r="K209" s="43"/>
      <c r="L209" s="22"/>
    </row>
    <row r="210" spans="1:12" ht="15" hidden="1">
      <c r="A210" s="43"/>
      <c r="B210" s="43"/>
      <c r="C210" s="43"/>
      <c r="D210" s="43"/>
      <c r="E210" s="39"/>
      <c r="F210" s="40"/>
      <c r="G210" s="40"/>
      <c r="H210" s="40"/>
      <c r="I210" s="40"/>
      <c r="J210" s="43"/>
      <c r="K210" s="43"/>
      <c r="L210" s="22"/>
    </row>
    <row r="211" spans="1:12" ht="15" hidden="1">
      <c r="A211" s="43"/>
      <c r="B211" s="43"/>
      <c r="C211" s="43"/>
      <c r="D211" s="43"/>
      <c r="E211" s="39"/>
      <c r="F211" s="40"/>
      <c r="G211" s="40"/>
      <c r="H211" s="40"/>
      <c r="I211" s="40"/>
      <c r="J211" s="43"/>
      <c r="K211" s="43"/>
      <c r="L211" s="22"/>
    </row>
    <row r="212" spans="1:12" ht="15" hidden="1">
      <c r="A212" s="43"/>
      <c r="B212" s="43"/>
      <c r="C212" s="43"/>
      <c r="D212" s="43"/>
      <c r="E212" s="39"/>
      <c r="F212" s="40"/>
      <c r="G212" s="40"/>
      <c r="H212" s="40"/>
      <c r="I212" s="40"/>
      <c r="J212" s="43"/>
      <c r="K212" s="43"/>
      <c r="L212" s="22"/>
    </row>
    <row r="213" spans="1:12" ht="15" hidden="1">
      <c r="A213" s="43"/>
      <c r="B213" s="43"/>
      <c r="C213" s="43"/>
      <c r="D213" s="43"/>
      <c r="E213" s="39"/>
      <c r="F213" s="40"/>
      <c r="G213" s="40"/>
      <c r="H213" s="40"/>
      <c r="I213" s="40"/>
      <c r="J213" s="43"/>
      <c r="K213" s="43"/>
      <c r="L213" s="22"/>
    </row>
    <row r="214" spans="1:12" ht="15" hidden="1">
      <c r="A214" s="43"/>
      <c r="B214" s="43"/>
      <c r="C214" s="43"/>
      <c r="D214" s="43"/>
      <c r="E214" s="39"/>
      <c r="F214" s="40"/>
      <c r="G214" s="40"/>
      <c r="H214" s="40"/>
      <c r="I214" s="40"/>
      <c r="J214" s="43"/>
      <c r="K214" s="43"/>
      <c r="L214" s="22"/>
    </row>
    <row r="215" spans="1:12" ht="15" hidden="1">
      <c r="A215" s="43"/>
      <c r="B215" s="43"/>
      <c r="C215" s="43"/>
      <c r="D215" s="43"/>
      <c r="E215" s="39"/>
      <c r="F215" s="40"/>
      <c r="G215" s="40"/>
      <c r="H215" s="40"/>
      <c r="I215" s="40"/>
      <c r="J215" s="43"/>
      <c r="K215" s="43"/>
      <c r="L215" s="22"/>
    </row>
    <row r="216" spans="1:12" ht="15" hidden="1">
      <c r="A216" s="43"/>
      <c r="B216" s="43"/>
      <c r="C216" s="43"/>
      <c r="D216" s="43"/>
      <c r="E216" s="39"/>
      <c r="F216" s="40"/>
      <c r="G216" s="40"/>
      <c r="H216" s="40"/>
      <c r="I216" s="40"/>
      <c r="J216" s="43"/>
      <c r="K216" s="43"/>
      <c r="L216" s="22"/>
    </row>
    <row r="217" spans="1:12" ht="15" hidden="1">
      <c r="A217" s="43"/>
      <c r="B217" s="43"/>
      <c r="C217" s="43"/>
      <c r="D217" s="43"/>
      <c r="E217" s="39"/>
      <c r="F217" s="40"/>
      <c r="G217" s="40"/>
      <c r="H217" s="40"/>
      <c r="I217" s="40"/>
      <c r="J217" s="43"/>
      <c r="K217" s="43"/>
      <c r="L217" s="22"/>
    </row>
    <row r="218" spans="1:12" ht="15" hidden="1">
      <c r="A218" s="43"/>
      <c r="B218" s="43"/>
      <c r="C218" s="43"/>
      <c r="D218" s="43"/>
      <c r="E218" s="39"/>
      <c r="F218" s="40"/>
      <c r="G218" s="40"/>
      <c r="H218" s="40"/>
      <c r="I218" s="40"/>
      <c r="J218" s="43"/>
      <c r="K218" s="43"/>
      <c r="L218" s="22"/>
    </row>
    <row r="219" spans="1:12" ht="15" hidden="1">
      <c r="A219" s="43"/>
      <c r="B219" s="43"/>
      <c r="C219" s="43"/>
      <c r="D219" s="43"/>
      <c r="E219" s="39"/>
      <c r="F219" s="40"/>
      <c r="G219" s="40"/>
      <c r="H219" s="40"/>
      <c r="I219" s="40"/>
      <c r="J219" s="43"/>
      <c r="K219" s="43"/>
      <c r="L219" s="22"/>
    </row>
    <row r="220" spans="1:12" ht="15" hidden="1">
      <c r="A220" s="43"/>
      <c r="B220" s="43"/>
      <c r="C220" s="43"/>
      <c r="D220" s="43"/>
      <c r="E220" s="39"/>
      <c r="F220" s="40"/>
      <c r="G220" s="40"/>
      <c r="H220" s="40"/>
      <c r="I220" s="40"/>
      <c r="J220" s="43"/>
      <c r="K220" s="43"/>
      <c r="L220" s="22"/>
    </row>
    <row r="221" spans="1:12" ht="15" hidden="1">
      <c r="A221" s="43"/>
      <c r="B221" s="43"/>
      <c r="C221" s="43"/>
      <c r="D221" s="43"/>
      <c r="E221" s="39"/>
      <c r="F221" s="40"/>
      <c r="G221" s="40"/>
      <c r="H221" s="40"/>
      <c r="I221" s="40"/>
      <c r="J221" s="43"/>
      <c r="K221" s="43"/>
      <c r="L221" s="22"/>
    </row>
    <row r="222" spans="1:12" ht="15" hidden="1">
      <c r="A222" s="43"/>
      <c r="B222" s="43"/>
      <c r="C222" s="43"/>
      <c r="D222" s="43"/>
      <c r="E222" s="39"/>
      <c r="F222" s="40"/>
      <c r="G222" s="40"/>
      <c r="H222" s="40"/>
      <c r="I222" s="40"/>
      <c r="J222" s="43"/>
      <c r="K222" s="43"/>
      <c r="L222" s="22"/>
    </row>
    <row r="223" spans="1:12" ht="15" hidden="1">
      <c r="A223" s="43"/>
      <c r="B223" s="43"/>
      <c r="C223" s="43"/>
      <c r="D223" s="43"/>
      <c r="E223" s="39"/>
      <c r="F223" s="40"/>
      <c r="G223" s="40"/>
      <c r="H223" s="40"/>
      <c r="I223" s="40"/>
      <c r="J223" s="43"/>
      <c r="K223" s="43"/>
      <c r="L223" s="22"/>
    </row>
    <row r="224" spans="1:12" ht="15" hidden="1">
      <c r="A224" s="43"/>
      <c r="B224" s="43"/>
      <c r="C224" s="43"/>
      <c r="D224" s="43"/>
      <c r="E224" s="39"/>
      <c r="F224" s="40"/>
      <c r="G224" s="40"/>
      <c r="H224" s="40"/>
      <c r="I224" s="40"/>
      <c r="J224" s="43"/>
      <c r="K224" s="43"/>
      <c r="L224" s="22"/>
    </row>
    <row r="225" spans="1:12" ht="15" hidden="1">
      <c r="A225" s="43"/>
      <c r="B225" s="43"/>
      <c r="C225" s="43"/>
      <c r="D225" s="43"/>
      <c r="E225" s="39"/>
      <c r="F225" s="40"/>
      <c r="G225" s="40"/>
      <c r="H225" s="40"/>
      <c r="I225" s="40"/>
      <c r="J225" s="43"/>
      <c r="K225" s="43"/>
      <c r="L225" s="22"/>
    </row>
    <row r="226" spans="1:12" ht="15" hidden="1">
      <c r="A226" s="43"/>
      <c r="B226" s="43"/>
      <c r="C226" s="43"/>
      <c r="D226" s="43"/>
      <c r="E226" s="39"/>
      <c r="F226" s="40"/>
      <c r="G226" s="40"/>
      <c r="H226" s="40"/>
      <c r="I226" s="40"/>
      <c r="J226" s="43"/>
      <c r="K226" s="43"/>
      <c r="L226" s="22"/>
    </row>
    <row r="227" spans="1:12" ht="15" hidden="1">
      <c r="A227" s="43"/>
      <c r="B227" s="43"/>
      <c r="C227" s="43"/>
      <c r="D227" s="43"/>
      <c r="E227" s="39"/>
      <c r="F227" s="40"/>
      <c r="G227" s="40"/>
      <c r="H227" s="40"/>
      <c r="I227" s="40"/>
      <c r="J227" s="43"/>
      <c r="K227" s="43"/>
      <c r="L227" s="22"/>
    </row>
    <row r="228" spans="1:12" ht="15" hidden="1">
      <c r="A228" s="43"/>
      <c r="B228" s="43"/>
      <c r="C228" s="43"/>
      <c r="D228" s="43"/>
      <c r="E228" s="39"/>
      <c r="F228" s="40"/>
      <c r="G228" s="40"/>
      <c r="H228" s="40"/>
      <c r="I228" s="40"/>
      <c r="J228" s="43"/>
      <c r="K228" s="43"/>
      <c r="L228" s="22"/>
    </row>
    <row r="229" spans="1:12" ht="15" hidden="1">
      <c r="A229" s="43"/>
      <c r="B229" s="43"/>
      <c r="C229" s="43"/>
      <c r="D229" s="43"/>
      <c r="E229" s="39"/>
      <c r="F229" s="40"/>
      <c r="G229" s="40"/>
      <c r="H229" s="40"/>
      <c r="I229" s="40"/>
      <c r="J229" s="43"/>
      <c r="K229" s="43"/>
      <c r="L229" s="22"/>
    </row>
    <row r="230" spans="1:12" ht="15" hidden="1">
      <c r="A230" s="43"/>
      <c r="B230" s="43"/>
      <c r="C230" s="43"/>
      <c r="D230" s="43"/>
      <c r="E230" s="39"/>
      <c r="F230" s="40"/>
      <c r="G230" s="40"/>
      <c r="H230" s="40"/>
      <c r="I230" s="40"/>
      <c r="J230" s="43"/>
      <c r="K230" s="43"/>
      <c r="L230" s="22"/>
    </row>
    <row r="231" spans="1:12" ht="15" hidden="1">
      <c r="A231" s="43"/>
      <c r="B231" s="43"/>
      <c r="C231" s="43"/>
      <c r="D231" s="43"/>
      <c r="E231" s="39"/>
      <c r="F231" s="40"/>
      <c r="G231" s="40"/>
      <c r="H231" s="40"/>
      <c r="I231" s="40"/>
      <c r="J231" s="43"/>
      <c r="K231" s="43"/>
      <c r="L231" s="22"/>
    </row>
    <row r="232" spans="1:12" ht="15" hidden="1">
      <c r="A232" s="43"/>
      <c r="B232" s="43"/>
      <c r="C232" s="43"/>
      <c r="D232" s="43"/>
      <c r="E232" s="39"/>
      <c r="F232" s="40"/>
      <c r="G232" s="40"/>
      <c r="H232" s="40"/>
      <c r="I232" s="40"/>
      <c r="J232" s="43"/>
      <c r="K232" s="43"/>
      <c r="L232" s="22"/>
    </row>
    <row r="233" spans="1:12" ht="15" hidden="1">
      <c r="A233" s="43"/>
      <c r="B233" s="43"/>
      <c r="C233" s="43"/>
      <c r="D233" s="43"/>
      <c r="E233" s="39"/>
      <c r="F233" s="40"/>
      <c r="G233" s="40"/>
      <c r="H233" s="40"/>
      <c r="I233" s="40"/>
      <c r="J233" s="43"/>
      <c r="K233" s="43"/>
      <c r="L233" s="22"/>
    </row>
    <row r="234" spans="1:12" ht="14.25" hidden="1">
      <c r="A234" s="69"/>
      <c r="B234" s="69"/>
      <c r="C234" s="69"/>
      <c r="D234" s="69"/>
      <c r="E234" s="70"/>
      <c r="F234" s="71"/>
      <c r="G234" s="71"/>
      <c r="H234" s="71"/>
      <c r="I234" s="71"/>
      <c r="J234" s="69"/>
      <c r="K234" s="69"/>
      <c r="L234" s="22"/>
    </row>
    <row r="235" spans="1:12" ht="15" hidden="1">
      <c r="A235" s="43"/>
      <c r="B235" s="43"/>
      <c r="C235" s="43"/>
      <c r="D235" s="43"/>
      <c r="E235" s="39"/>
      <c r="F235" s="40"/>
      <c r="G235" s="40"/>
      <c r="H235" s="40"/>
      <c r="I235" s="40"/>
      <c r="J235" s="43"/>
      <c r="K235" s="43"/>
      <c r="L235" s="22"/>
    </row>
    <row r="236" spans="1:12" ht="15" hidden="1">
      <c r="A236" s="43"/>
      <c r="B236" s="43"/>
      <c r="C236" s="43"/>
      <c r="D236" s="43"/>
      <c r="E236" s="39"/>
      <c r="F236" s="40"/>
      <c r="G236" s="40"/>
      <c r="H236" s="40"/>
      <c r="I236" s="40"/>
      <c r="J236" s="43"/>
      <c r="K236" s="43"/>
      <c r="L236" s="22"/>
    </row>
    <row r="237" spans="1:12" ht="15" hidden="1">
      <c r="A237" s="43"/>
      <c r="B237" s="43"/>
      <c r="C237" s="43"/>
      <c r="D237" s="43"/>
      <c r="E237" s="39"/>
      <c r="F237" s="40"/>
      <c r="G237" s="40"/>
      <c r="H237" s="40"/>
      <c r="I237" s="40"/>
      <c r="J237" s="43"/>
      <c r="K237" s="43"/>
      <c r="L237" s="22"/>
    </row>
    <row r="238" spans="1:12" ht="15" hidden="1">
      <c r="A238" s="43"/>
      <c r="B238" s="43"/>
      <c r="C238" s="43"/>
      <c r="D238" s="43"/>
      <c r="E238" s="39"/>
      <c r="F238" s="40"/>
      <c r="G238" s="40"/>
      <c r="H238" s="40"/>
      <c r="I238" s="40"/>
      <c r="J238" s="43"/>
      <c r="K238" s="43"/>
      <c r="L238" s="22"/>
    </row>
    <row r="239" spans="1:12" ht="15" hidden="1">
      <c r="A239" s="43"/>
      <c r="B239" s="43"/>
      <c r="C239" s="43"/>
      <c r="D239" s="43"/>
      <c r="E239" s="39"/>
      <c r="F239" s="40"/>
      <c r="G239" s="40"/>
      <c r="H239" s="40"/>
      <c r="I239" s="40"/>
      <c r="J239" s="43"/>
      <c r="K239" s="43"/>
      <c r="L239" s="22"/>
    </row>
    <row r="240" spans="1:12" ht="15" hidden="1">
      <c r="A240" s="43"/>
      <c r="B240" s="43"/>
      <c r="C240" s="43"/>
      <c r="D240" s="43"/>
      <c r="E240" s="39"/>
      <c r="F240" s="40"/>
      <c r="G240" s="40"/>
      <c r="H240" s="40"/>
      <c r="I240" s="40"/>
      <c r="J240" s="43"/>
      <c r="K240" s="43"/>
      <c r="L240" s="22"/>
    </row>
    <row r="241" spans="1:12" ht="15" hidden="1">
      <c r="A241" s="43"/>
      <c r="B241" s="43"/>
      <c r="C241" s="43"/>
      <c r="D241" s="43"/>
      <c r="E241" s="39"/>
      <c r="F241" s="40"/>
      <c r="G241" s="40"/>
      <c r="H241" s="40"/>
      <c r="I241" s="40"/>
      <c r="J241" s="43"/>
      <c r="K241" s="43"/>
      <c r="L241" s="22"/>
    </row>
    <row r="242" spans="1:12" ht="15" hidden="1">
      <c r="A242" s="43"/>
      <c r="B242" s="43"/>
      <c r="C242" s="43"/>
      <c r="D242" s="43"/>
      <c r="E242" s="39"/>
      <c r="F242" s="40"/>
      <c r="G242" s="40"/>
      <c r="H242" s="40"/>
      <c r="I242" s="40"/>
      <c r="J242" s="43"/>
      <c r="K242" s="43"/>
      <c r="L242" s="22"/>
    </row>
    <row r="243" spans="1:12" ht="15" hidden="1">
      <c r="A243" s="43"/>
      <c r="B243" s="43"/>
      <c r="C243" s="43"/>
      <c r="D243" s="43"/>
      <c r="E243" s="39"/>
      <c r="F243" s="40"/>
      <c r="G243" s="40"/>
      <c r="H243" s="40"/>
      <c r="I243" s="40"/>
      <c r="J243" s="43"/>
      <c r="K243" s="43"/>
      <c r="L243" s="22"/>
    </row>
    <row r="244" spans="1:12" ht="15" hidden="1">
      <c r="A244" s="43"/>
      <c r="B244" s="43"/>
      <c r="C244" s="43"/>
      <c r="D244" s="43"/>
      <c r="E244" s="39"/>
      <c r="F244" s="40"/>
      <c r="G244" s="40"/>
      <c r="H244" s="40"/>
      <c r="I244" s="40"/>
      <c r="J244" s="43"/>
      <c r="K244" s="43"/>
      <c r="L244" s="22"/>
    </row>
    <row r="245" spans="1:12" ht="15" hidden="1">
      <c r="A245" s="43"/>
      <c r="B245" s="43"/>
      <c r="C245" s="43"/>
      <c r="D245" s="43"/>
      <c r="E245" s="39"/>
      <c r="F245" s="40"/>
      <c r="G245" s="40"/>
      <c r="H245" s="40"/>
      <c r="I245" s="40"/>
      <c r="J245" s="43"/>
      <c r="K245" s="43"/>
      <c r="L245" s="22"/>
    </row>
    <row r="246" spans="1:12" ht="15" hidden="1">
      <c r="A246" s="43"/>
      <c r="B246" s="43"/>
      <c r="C246" s="43"/>
      <c r="D246" s="43"/>
      <c r="E246" s="39"/>
      <c r="F246" s="40"/>
      <c r="G246" s="40"/>
      <c r="H246" s="40"/>
      <c r="I246" s="40"/>
      <c r="J246" s="43"/>
      <c r="K246" s="43"/>
      <c r="L246" s="22"/>
    </row>
    <row r="247" spans="1:12" ht="15" hidden="1">
      <c r="A247" s="43"/>
      <c r="B247" s="43"/>
      <c r="C247" s="43"/>
      <c r="D247" s="43"/>
      <c r="E247" s="39"/>
      <c r="F247" s="40"/>
      <c r="G247" s="40"/>
      <c r="H247" s="40"/>
      <c r="I247" s="40"/>
      <c r="J247" s="43"/>
      <c r="K247" s="43"/>
      <c r="L247" s="22"/>
    </row>
    <row r="248" spans="1:12" ht="15" hidden="1">
      <c r="A248" s="43"/>
      <c r="B248" s="43"/>
      <c r="C248" s="43"/>
      <c r="D248" s="43"/>
      <c r="E248" s="39"/>
      <c r="F248" s="40"/>
      <c r="G248" s="40"/>
      <c r="H248" s="40"/>
      <c r="I248" s="40"/>
      <c r="J248" s="43"/>
      <c r="K248" s="43"/>
      <c r="L248" s="22"/>
    </row>
    <row r="249" spans="1:12" ht="15" hidden="1">
      <c r="A249" s="43"/>
      <c r="B249" s="43"/>
      <c r="C249" s="43"/>
      <c r="D249" s="43"/>
      <c r="E249" s="39"/>
      <c r="F249" s="40"/>
      <c r="G249" s="40"/>
      <c r="H249" s="40"/>
      <c r="I249" s="40"/>
      <c r="J249" s="43"/>
      <c r="K249" s="43"/>
      <c r="L249" s="22"/>
    </row>
    <row r="250" spans="1:12" ht="15" hidden="1">
      <c r="A250" s="43"/>
      <c r="B250" s="43"/>
      <c r="C250" s="43"/>
      <c r="D250" s="43"/>
      <c r="E250" s="39"/>
      <c r="F250" s="40"/>
      <c r="G250" s="40"/>
      <c r="H250" s="40"/>
      <c r="I250" s="40"/>
      <c r="J250" s="43"/>
      <c r="K250" s="43"/>
      <c r="L250" s="22"/>
    </row>
    <row r="251" spans="1:12" ht="15" hidden="1">
      <c r="A251" s="43"/>
      <c r="B251" s="43"/>
      <c r="C251" s="43"/>
      <c r="D251" s="43"/>
      <c r="E251" s="39"/>
      <c r="F251" s="40"/>
      <c r="G251" s="40"/>
      <c r="H251" s="40"/>
      <c r="I251" s="40"/>
      <c r="J251" s="43"/>
      <c r="K251" s="43"/>
      <c r="L251" s="22"/>
    </row>
    <row r="252" spans="1:12" ht="15" hidden="1">
      <c r="A252" s="43"/>
      <c r="B252" s="43"/>
      <c r="C252" s="43"/>
      <c r="D252" s="43"/>
      <c r="E252" s="39"/>
      <c r="F252" s="40"/>
      <c r="G252" s="40"/>
      <c r="H252" s="40"/>
      <c r="I252" s="40"/>
      <c r="J252" s="43"/>
      <c r="K252" s="43"/>
      <c r="L252" s="22"/>
    </row>
    <row r="253" spans="1:12" ht="15" hidden="1">
      <c r="A253" s="43"/>
      <c r="B253" s="43"/>
      <c r="C253" s="43"/>
      <c r="D253" s="43"/>
      <c r="E253" s="39"/>
      <c r="F253" s="40"/>
      <c r="G253" s="40"/>
      <c r="H253" s="40"/>
      <c r="I253" s="40"/>
      <c r="J253" s="43"/>
      <c r="K253" s="43"/>
      <c r="L253" s="22"/>
    </row>
    <row r="254" spans="1:12" ht="15" hidden="1">
      <c r="A254" s="43"/>
      <c r="B254" s="43"/>
      <c r="C254" s="43"/>
      <c r="D254" s="43"/>
      <c r="E254" s="39"/>
      <c r="F254" s="40"/>
      <c r="G254" s="40"/>
      <c r="H254" s="40"/>
      <c r="I254" s="40"/>
      <c r="J254" s="43"/>
      <c r="K254" s="43"/>
      <c r="L254" s="22"/>
    </row>
    <row r="255" spans="1:12" ht="15" hidden="1">
      <c r="A255" s="43"/>
      <c r="B255" s="43"/>
      <c r="C255" s="43"/>
      <c r="D255" s="43"/>
      <c r="E255" s="39"/>
      <c r="F255" s="40"/>
      <c r="G255" s="40"/>
      <c r="H255" s="40"/>
      <c r="I255" s="40"/>
      <c r="J255" s="43"/>
      <c r="K255" s="43"/>
      <c r="L255" s="22"/>
    </row>
    <row r="256" spans="1:12" ht="15" hidden="1">
      <c r="A256" s="43"/>
      <c r="B256" s="43"/>
      <c r="C256" s="43"/>
      <c r="D256" s="43"/>
      <c r="E256" s="39"/>
      <c r="F256" s="40"/>
      <c r="G256" s="40"/>
      <c r="H256" s="40"/>
      <c r="I256" s="40"/>
      <c r="J256" s="43"/>
      <c r="K256" s="43"/>
      <c r="L256" s="22"/>
    </row>
    <row r="257" spans="1:12" ht="15" hidden="1">
      <c r="A257" s="43"/>
      <c r="B257" s="43"/>
      <c r="C257" s="43"/>
      <c r="D257" s="43"/>
      <c r="E257" s="39"/>
      <c r="F257" s="40"/>
      <c r="G257" s="40"/>
      <c r="H257" s="40"/>
      <c r="I257" s="40"/>
      <c r="J257" s="43"/>
      <c r="K257" s="43"/>
      <c r="L257" s="22"/>
    </row>
    <row r="258" spans="1:12" ht="15" hidden="1">
      <c r="A258" s="43"/>
      <c r="B258" s="43"/>
      <c r="C258" s="43"/>
      <c r="D258" s="43"/>
      <c r="E258" s="39"/>
      <c r="F258" s="40"/>
      <c r="G258" s="40"/>
      <c r="H258" s="40"/>
      <c r="I258" s="40"/>
      <c r="J258" s="43"/>
      <c r="K258" s="43"/>
      <c r="L258" s="22"/>
    </row>
    <row r="259" spans="1:12" ht="15" hidden="1">
      <c r="A259" s="43"/>
      <c r="B259" s="43"/>
      <c r="C259" s="43"/>
      <c r="D259" s="43"/>
      <c r="E259" s="39"/>
      <c r="F259" s="40"/>
      <c r="G259" s="40"/>
      <c r="H259" s="40"/>
      <c r="I259" s="40"/>
      <c r="J259" s="43"/>
      <c r="K259" s="43"/>
      <c r="L259" s="22"/>
    </row>
    <row r="260" spans="1:12" ht="15" hidden="1">
      <c r="A260" s="43"/>
      <c r="B260" s="43"/>
      <c r="C260" s="43"/>
      <c r="D260" s="43"/>
      <c r="E260" s="39"/>
      <c r="F260" s="40"/>
      <c r="G260" s="40"/>
      <c r="H260" s="40"/>
      <c r="I260" s="40"/>
      <c r="J260" s="43"/>
      <c r="K260" s="43"/>
      <c r="L260" s="22"/>
    </row>
    <row r="261" spans="1:12" ht="15" hidden="1">
      <c r="A261" s="43"/>
      <c r="B261" s="43"/>
      <c r="C261" s="43"/>
      <c r="D261" s="43"/>
      <c r="E261" s="39"/>
      <c r="F261" s="40"/>
      <c r="G261" s="40"/>
      <c r="H261" s="40"/>
      <c r="I261" s="40"/>
      <c r="J261" s="43"/>
      <c r="K261" s="43"/>
      <c r="L261" s="22"/>
    </row>
    <row r="262" spans="1:12" ht="15" hidden="1">
      <c r="A262" s="43"/>
      <c r="B262" s="43"/>
      <c r="C262" s="43"/>
      <c r="D262" s="43"/>
      <c r="E262" s="39"/>
      <c r="F262" s="40"/>
      <c r="G262" s="40"/>
      <c r="H262" s="40"/>
      <c r="I262" s="40"/>
      <c r="J262" s="43"/>
      <c r="K262" s="43"/>
      <c r="L262" s="22"/>
    </row>
    <row r="263" spans="1:12" ht="15" hidden="1">
      <c r="A263" s="43"/>
      <c r="B263" s="43"/>
      <c r="C263" s="43"/>
      <c r="D263" s="43"/>
      <c r="E263" s="39"/>
      <c r="F263" s="40"/>
      <c r="G263" s="40"/>
      <c r="H263" s="40"/>
      <c r="I263" s="40"/>
      <c r="J263" s="43"/>
      <c r="K263" s="43"/>
      <c r="L263" s="22"/>
    </row>
    <row r="264" spans="1:12" ht="15" hidden="1">
      <c r="A264" s="43"/>
      <c r="B264" s="43"/>
      <c r="C264" s="43"/>
      <c r="D264" s="43"/>
      <c r="E264" s="39"/>
      <c r="F264" s="40"/>
      <c r="G264" s="40"/>
      <c r="H264" s="40"/>
      <c r="I264" s="40"/>
      <c r="J264" s="43"/>
      <c r="K264" s="43"/>
      <c r="L264" s="22"/>
    </row>
    <row r="265" spans="1:12" ht="15" hidden="1">
      <c r="A265" s="43"/>
      <c r="B265" s="43"/>
      <c r="C265" s="43"/>
      <c r="D265" s="43"/>
      <c r="E265" s="39"/>
      <c r="F265" s="40"/>
      <c r="G265" s="40"/>
      <c r="H265" s="40"/>
      <c r="I265" s="40"/>
      <c r="J265" s="43"/>
      <c r="K265" s="43"/>
      <c r="L265" s="22"/>
    </row>
    <row r="266" spans="1:12" ht="15" hidden="1">
      <c r="A266" s="43"/>
      <c r="B266" s="43"/>
      <c r="C266" s="43"/>
      <c r="D266" s="43"/>
      <c r="E266" s="39"/>
      <c r="F266" s="40"/>
      <c r="G266" s="40"/>
      <c r="H266" s="40"/>
      <c r="I266" s="40"/>
      <c r="J266" s="43"/>
      <c r="K266" s="43"/>
      <c r="L266" s="22"/>
    </row>
    <row r="267" spans="1:12" ht="15" hidden="1">
      <c r="A267" s="43"/>
      <c r="B267" s="43"/>
      <c r="C267" s="43"/>
      <c r="D267" s="43"/>
      <c r="E267" s="39"/>
      <c r="F267" s="40"/>
      <c r="G267" s="40"/>
      <c r="H267" s="40"/>
      <c r="I267" s="40"/>
      <c r="J267" s="43"/>
      <c r="K267" s="43"/>
      <c r="L267" s="22"/>
    </row>
    <row r="268" spans="1:12" ht="15" hidden="1">
      <c r="A268" s="43"/>
      <c r="B268" s="43"/>
      <c r="C268" s="43"/>
      <c r="D268" s="43"/>
      <c r="E268" s="39"/>
      <c r="F268" s="40"/>
      <c r="G268" s="40"/>
      <c r="H268" s="40"/>
      <c r="I268" s="40"/>
      <c r="J268" s="43"/>
      <c r="K268" s="43"/>
      <c r="L268" s="22"/>
    </row>
    <row r="269" spans="1:12" ht="15" hidden="1">
      <c r="A269" s="43"/>
      <c r="B269" s="43"/>
      <c r="C269" s="43"/>
      <c r="D269" s="43"/>
      <c r="E269" s="39"/>
      <c r="F269" s="40"/>
      <c r="G269" s="40"/>
      <c r="H269" s="40"/>
      <c r="I269" s="40"/>
      <c r="J269" s="43"/>
      <c r="K269" s="43"/>
      <c r="L269" s="22"/>
    </row>
    <row r="270" spans="1:12" ht="15" hidden="1">
      <c r="A270" s="43"/>
      <c r="B270" s="43"/>
      <c r="C270" s="43"/>
      <c r="D270" s="43"/>
      <c r="E270" s="39"/>
      <c r="F270" s="40"/>
      <c r="G270" s="40"/>
      <c r="H270" s="40"/>
      <c r="I270" s="40"/>
      <c r="J270" s="43"/>
      <c r="K270" s="43"/>
      <c r="L270" s="22"/>
    </row>
    <row r="271" spans="1:12" ht="15" hidden="1">
      <c r="A271" s="43"/>
      <c r="B271" s="43"/>
      <c r="C271" s="43"/>
      <c r="D271" s="43"/>
      <c r="E271" s="39"/>
      <c r="F271" s="40"/>
      <c r="G271" s="40"/>
      <c r="H271" s="40"/>
      <c r="I271" s="40"/>
      <c r="J271" s="43"/>
      <c r="K271" s="43"/>
      <c r="L271" s="22"/>
    </row>
    <row r="272" spans="1:12" ht="15" hidden="1">
      <c r="A272" s="43"/>
      <c r="B272" s="43"/>
      <c r="C272" s="43"/>
      <c r="D272" s="43"/>
      <c r="E272" s="39"/>
      <c r="F272" s="40"/>
      <c r="G272" s="40"/>
      <c r="H272" s="40"/>
      <c r="I272" s="40"/>
      <c r="J272" s="43"/>
      <c r="K272" s="43"/>
      <c r="L272" s="22"/>
    </row>
    <row r="273" spans="1:12" ht="15" hidden="1">
      <c r="A273" s="43"/>
      <c r="B273" s="43"/>
      <c r="C273" s="43"/>
      <c r="D273" s="43"/>
      <c r="E273" s="39"/>
      <c r="F273" s="40"/>
      <c r="G273" s="40"/>
      <c r="H273" s="40"/>
      <c r="I273" s="40"/>
      <c r="J273" s="43"/>
      <c r="K273" s="43"/>
      <c r="L273" s="22"/>
    </row>
    <row r="274" spans="1:12" ht="15" hidden="1">
      <c r="A274" s="43"/>
      <c r="B274" s="43"/>
      <c r="C274" s="43"/>
      <c r="D274" s="43"/>
      <c r="E274" s="39"/>
      <c r="F274" s="40"/>
      <c r="G274" s="40"/>
      <c r="H274" s="40"/>
      <c r="I274" s="40"/>
      <c r="J274" s="43"/>
      <c r="K274" s="43"/>
      <c r="L274" s="22"/>
    </row>
    <row r="275" spans="1:12" ht="15" hidden="1">
      <c r="A275" s="43"/>
      <c r="B275" s="43"/>
      <c r="C275" s="43"/>
      <c r="D275" s="43"/>
      <c r="E275" s="39"/>
      <c r="F275" s="40"/>
      <c r="G275" s="40"/>
      <c r="H275" s="40"/>
      <c r="I275" s="40"/>
      <c r="J275" s="43"/>
      <c r="K275" s="43"/>
      <c r="L275" s="22"/>
    </row>
    <row r="276" spans="1:12" ht="15" hidden="1">
      <c r="A276" s="43"/>
      <c r="B276" s="43"/>
      <c r="C276" s="43"/>
      <c r="D276" s="43"/>
      <c r="E276" s="39"/>
      <c r="F276" s="40"/>
      <c r="G276" s="40"/>
      <c r="H276" s="40"/>
      <c r="I276" s="40"/>
      <c r="J276" s="43"/>
      <c r="K276" s="43"/>
      <c r="L276" s="22"/>
    </row>
    <row r="277" spans="1:12" ht="15" hidden="1">
      <c r="A277" s="43"/>
      <c r="B277" s="43"/>
      <c r="C277" s="43"/>
      <c r="D277" s="43"/>
      <c r="E277" s="39"/>
      <c r="F277" s="40"/>
      <c r="G277" s="40"/>
      <c r="H277" s="40"/>
      <c r="I277" s="40"/>
      <c r="J277" s="43"/>
      <c r="K277" s="43"/>
      <c r="L277" s="22"/>
    </row>
    <row r="278" spans="1:12" ht="15" hidden="1">
      <c r="A278" s="43"/>
      <c r="B278" s="43"/>
      <c r="C278" s="43"/>
      <c r="D278" s="43"/>
      <c r="E278" s="39"/>
      <c r="F278" s="40"/>
      <c r="G278" s="40"/>
      <c r="H278" s="40"/>
      <c r="I278" s="40"/>
      <c r="J278" s="43"/>
      <c r="K278" s="43"/>
      <c r="L278" s="22"/>
    </row>
    <row r="279" spans="1:12" ht="14.25" hidden="1">
      <c r="A279" s="69"/>
      <c r="B279" s="69"/>
      <c r="C279" s="69"/>
      <c r="D279" s="69"/>
      <c r="E279" s="70"/>
      <c r="F279" s="71"/>
      <c r="G279" s="71"/>
      <c r="H279" s="71"/>
      <c r="I279" s="71"/>
      <c r="J279" s="69"/>
      <c r="K279" s="69"/>
      <c r="L279" s="22"/>
    </row>
    <row r="280" spans="1:12" ht="15" hidden="1">
      <c r="A280" s="43"/>
      <c r="B280" s="43"/>
      <c r="C280" s="43"/>
      <c r="D280" s="43"/>
      <c r="E280" s="39"/>
      <c r="F280" s="40"/>
      <c r="G280" s="40"/>
      <c r="H280" s="40"/>
      <c r="I280" s="40"/>
      <c r="J280" s="43"/>
      <c r="K280" s="43"/>
      <c r="L280" s="22"/>
    </row>
    <row r="281" spans="1:12" ht="15" hidden="1">
      <c r="A281" s="43"/>
      <c r="B281" s="43"/>
      <c r="C281" s="43"/>
      <c r="D281" s="43"/>
      <c r="E281" s="39"/>
      <c r="F281" s="40"/>
      <c r="G281" s="40"/>
      <c r="H281" s="40"/>
      <c r="I281" s="40"/>
      <c r="J281" s="43"/>
      <c r="K281" s="43"/>
      <c r="L281" s="22"/>
    </row>
    <row r="282" spans="1:12" ht="15" hidden="1">
      <c r="A282" s="43"/>
      <c r="B282" s="43"/>
      <c r="C282" s="43"/>
      <c r="D282" s="43"/>
      <c r="E282" s="39"/>
      <c r="F282" s="40"/>
      <c r="G282" s="40"/>
      <c r="H282" s="40"/>
      <c r="I282" s="40"/>
      <c r="J282" s="43"/>
      <c r="K282" s="43"/>
      <c r="L282" s="22"/>
    </row>
    <row r="283" spans="1:12" ht="15" hidden="1">
      <c r="A283" s="43"/>
      <c r="B283" s="43"/>
      <c r="C283" s="43"/>
      <c r="D283" s="43"/>
      <c r="E283" s="39"/>
      <c r="F283" s="40"/>
      <c r="G283" s="40"/>
      <c r="H283" s="40"/>
      <c r="I283" s="40"/>
      <c r="J283" s="43"/>
      <c r="K283" s="43"/>
      <c r="L283" s="22"/>
    </row>
    <row r="284" spans="1:12" ht="15" hidden="1">
      <c r="A284" s="43"/>
      <c r="B284" s="43"/>
      <c r="C284" s="43"/>
      <c r="D284" s="43"/>
      <c r="E284" s="39"/>
      <c r="F284" s="40"/>
      <c r="G284" s="40"/>
      <c r="H284" s="40"/>
      <c r="I284" s="40"/>
      <c r="J284" s="43"/>
      <c r="K284" s="43"/>
      <c r="L284" s="22"/>
    </row>
    <row r="285" spans="1:12" ht="15" hidden="1">
      <c r="A285" s="43"/>
      <c r="B285" s="43"/>
      <c r="C285" s="43"/>
      <c r="D285" s="43"/>
      <c r="E285" s="39"/>
      <c r="F285" s="40"/>
      <c r="G285" s="40"/>
      <c r="H285" s="40"/>
      <c r="I285" s="40"/>
      <c r="J285" s="43"/>
      <c r="K285" s="43"/>
      <c r="L285" s="22"/>
    </row>
    <row r="286" spans="1:12" ht="15" hidden="1">
      <c r="A286" s="43"/>
      <c r="B286" s="43"/>
      <c r="C286" s="43"/>
      <c r="D286" s="43"/>
      <c r="E286" s="39"/>
      <c r="F286" s="40"/>
      <c r="G286" s="40"/>
      <c r="H286" s="40"/>
      <c r="I286" s="40"/>
      <c r="J286" s="43"/>
      <c r="K286" s="43"/>
      <c r="L286" s="22"/>
    </row>
    <row r="287" spans="1:12" ht="15" hidden="1">
      <c r="A287" s="43"/>
      <c r="B287" s="43"/>
      <c r="C287" s="43"/>
      <c r="D287" s="43"/>
      <c r="E287" s="39"/>
      <c r="F287" s="40"/>
      <c r="G287" s="40"/>
      <c r="H287" s="40"/>
      <c r="I287" s="40"/>
      <c r="J287" s="43"/>
      <c r="K287" s="43"/>
      <c r="L287" s="22"/>
    </row>
    <row r="288" spans="1:12" ht="15" hidden="1">
      <c r="A288" s="43"/>
      <c r="B288" s="43"/>
      <c r="C288" s="43"/>
      <c r="D288" s="43"/>
      <c r="E288" s="39"/>
      <c r="F288" s="40"/>
      <c r="G288" s="40"/>
      <c r="H288" s="40"/>
      <c r="I288" s="40"/>
      <c r="J288" s="43"/>
      <c r="K288" s="43"/>
      <c r="L288" s="22"/>
    </row>
    <row r="289" spans="1:12" ht="15" hidden="1">
      <c r="A289" s="43"/>
      <c r="B289" s="43"/>
      <c r="C289" s="43"/>
      <c r="D289" s="43"/>
      <c r="E289" s="39"/>
      <c r="F289" s="40"/>
      <c r="G289" s="40"/>
      <c r="H289" s="40"/>
      <c r="I289" s="40"/>
      <c r="J289" s="43"/>
      <c r="K289" s="43"/>
      <c r="L289" s="22"/>
    </row>
    <row r="290" spans="1:12" ht="15" hidden="1">
      <c r="A290" s="43"/>
      <c r="B290" s="43"/>
      <c r="C290" s="43"/>
      <c r="D290" s="43"/>
      <c r="E290" s="39"/>
      <c r="F290" s="40"/>
      <c r="G290" s="40"/>
      <c r="H290" s="40"/>
      <c r="I290" s="40"/>
      <c r="J290" s="43"/>
      <c r="K290" s="43"/>
      <c r="L290" s="22"/>
    </row>
    <row r="291" spans="1:12" ht="15" hidden="1">
      <c r="A291" s="43"/>
      <c r="B291" s="43"/>
      <c r="C291" s="43"/>
      <c r="D291" s="43"/>
      <c r="E291" s="39"/>
      <c r="F291" s="40"/>
      <c r="G291" s="40"/>
      <c r="H291" s="40"/>
      <c r="I291" s="40"/>
      <c r="J291" s="43"/>
      <c r="K291" s="43"/>
      <c r="L291" s="22"/>
    </row>
    <row r="292" spans="1:12" ht="15" hidden="1">
      <c r="A292" s="43"/>
      <c r="B292" s="43"/>
      <c r="C292" s="43"/>
      <c r="D292" s="43"/>
      <c r="E292" s="39"/>
      <c r="F292" s="40"/>
      <c r="G292" s="40"/>
      <c r="H292" s="40"/>
      <c r="I292" s="40"/>
      <c r="J292" s="43"/>
      <c r="K292" s="43"/>
      <c r="L292" s="22"/>
    </row>
    <row r="293" spans="1:12" ht="15" hidden="1">
      <c r="A293" s="43"/>
      <c r="B293" s="43"/>
      <c r="C293" s="43"/>
      <c r="D293" s="43"/>
      <c r="E293" s="39"/>
      <c r="F293" s="40"/>
      <c r="G293" s="40"/>
      <c r="H293" s="40"/>
      <c r="I293" s="40"/>
      <c r="J293" s="43"/>
      <c r="K293" s="43"/>
      <c r="L293" s="22"/>
    </row>
    <row r="294" spans="1:12" ht="15" hidden="1">
      <c r="A294" s="43"/>
      <c r="B294" s="43"/>
      <c r="C294" s="43"/>
      <c r="D294" s="43"/>
      <c r="E294" s="39"/>
      <c r="F294" s="40"/>
      <c r="G294" s="40"/>
      <c r="H294" s="40"/>
      <c r="I294" s="40"/>
      <c r="J294" s="43"/>
      <c r="K294" s="43"/>
      <c r="L294" s="22"/>
    </row>
    <row r="295" spans="1:12" ht="15" hidden="1">
      <c r="A295" s="43"/>
      <c r="B295" s="43"/>
      <c r="C295" s="43"/>
      <c r="D295" s="43"/>
      <c r="E295" s="39"/>
      <c r="F295" s="40"/>
      <c r="G295" s="40"/>
      <c r="H295" s="40"/>
      <c r="I295" s="40"/>
      <c r="J295" s="43"/>
      <c r="K295" s="43"/>
      <c r="L295" s="22"/>
    </row>
    <row r="296" spans="1:12" ht="15" hidden="1">
      <c r="A296" s="43"/>
      <c r="B296" s="43"/>
      <c r="C296" s="43"/>
      <c r="D296" s="43"/>
      <c r="E296" s="39"/>
      <c r="F296" s="40"/>
      <c r="G296" s="40"/>
      <c r="H296" s="40"/>
      <c r="I296" s="40"/>
      <c r="J296" s="43"/>
      <c r="K296" s="43"/>
      <c r="L296" s="22"/>
    </row>
    <row r="297" spans="1:12" ht="15" hidden="1">
      <c r="A297" s="43"/>
      <c r="B297" s="43"/>
      <c r="C297" s="43"/>
      <c r="D297" s="43"/>
      <c r="E297" s="39"/>
      <c r="F297" s="40"/>
      <c r="G297" s="40"/>
      <c r="H297" s="40"/>
      <c r="I297" s="40"/>
      <c r="J297" s="43"/>
      <c r="K297" s="43"/>
      <c r="L297" s="22"/>
    </row>
    <row r="298" spans="1:12" ht="15" hidden="1">
      <c r="A298" s="43"/>
      <c r="B298" s="43"/>
      <c r="C298" s="43"/>
      <c r="D298" s="43"/>
      <c r="E298" s="39"/>
      <c r="F298" s="40"/>
      <c r="G298" s="40"/>
      <c r="H298" s="40"/>
      <c r="I298" s="40"/>
      <c r="J298" s="43"/>
      <c r="K298" s="43"/>
      <c r="L298" s="22"/>
    </row>
    <row r="299" spans="1:12" ht="15" hidden="1">
      <c r="A299" s="43"/>
      <c r="B299" s="43"/>
      <c r="C299" s="43"/>
      <c r="D299" s="43"/>
      <c r="E299" s="39"/>
      <c r="F299" s="40"/>
      <c r="G299" s="40"/>
      <c r="H299" s="40"/>
      <c r="I299" s="40"/>
      <c r="J299" s="43"/>
      <c r="K299" s="43"/>
      <c r="L299" s="22"/>
    </row>
    <row r="300" spans="1:12" ht="15" hidden="1">
      <c r="A300" s="43"/>
      <c r="B300" s="43"/>
      <c r="C300" s="43"/>
      <c r="D300" s="43"/>
      <c r="E300" s="39"/>
      <c r="F300" s="40"/>
      <c r="G300" s="40"/>
      <c r="H300" s="40"/>
      <c r="I300" s="40"/>
      <c r="J300" s="43"/>
      <c r="K300" s="43"/>
      <c r="L300" s="22"/>
    </row>
    <row r="301" spans="1:12" ht="15" hidden="1">
      <c r="A301" s="43"/>
      <c r="B301" s="43"/>
      <c r="C301" s="43"/>
      <c r="D301" s="43"/>
      <c r="E301" s="39"/>
      <c r="F301" s="40"/>
      <c r="G301" s="40"/>
      <c r="H301" s="40"/>
      <c r="I301" s="40"/>
      <c r="J301" s="43"/>
      <c r="K301" s="43"/>
      <c r="L301" s="22"/>
    </row>
    <row r="302" spans="1:12" ht="15" hidden="1">
      <c r="A302" s="43"/>
      <c r="B302" s="43"/>
      <c r="C302" s="43"/>
      <c r="D302" s="43"/>
      <c r="E302" s="39"/>
      <c r="F302" s="40"/>
      <c r="G302" s="40"/>
      <c r="H302" s="40"/>
      <c r="I302" s="40"/>
      <c r="J302" s="43"/>
      <c r="K302" s="43"/>
      <c r="L302" s="22"/>
    </row>
    <row r="303" spans="1:12" ht="15" hidden="1">
      <c r="A303" s="43"/>
      <c r="B303" s="43"/>
      <c r="C303" s="43"/>
      <c r="D303" s="43"/>
      <c r="E303" s="39"/>
      <c r="F303" s="40"/>
      <c r="G303" s="40"/>
      <c r="H303" s="40"/>
      <c r="I303" s="40"/>
      <c r="J303" s="43"/>
      <c r="K303" s="43"/>
      <c r="L303" s="22"/>
    </row>
    <row r="304" spans="1:12" ht="15" hidden="1">
      <c r="A304" s="43"/>
      <c r="B304" s="43"/>
      <c r="C304" s="43"/>
      <c r="D304" s="43"/>
      <c r="E304" s="39"/>
      <c r="F304" s="40"/>
      <c r="G304" s="40"/>
      <c r="H304" s="40"/>
      <c r="I304" s="40"/>
      <c r="J304" s="43"/>
      <c r="K304" s="43"/>
      <c r="L304" s="22"/>
    </row>
    <row r="305" spans="1:12" ht="15" hidden="1">
      <c r="A305" s="43"/>
      <c r="B305" s="43"/>
      <c r="C305" s="43"/>
      <c r="D305" s="43"/>
      <c r="E305" s="39"/>
      <c r="F305" s="40"/>
      <c r="G305" s="40"/>
      <c r="H305" s="40"/>
      <c r="I305" s="40"/>
      <c r="J305" s="43"/>
      <c r="K305" s="43"/>
      <c r="L305" s="22"/>
    </row>
    <row r="306" spans="1:12" ht="15" hidden="1">
      <c r="A306" s="43"/>
      <c r="B306" s="43"/>
      <c r="C306" s="43"/>
      <c r="D306" s="43"/>
      <c r="E306" s="39"/>
      <c r="F306" s="40"/>
      <c r="G306" s="40"/>
      <c r="H306" s="40"/>
      <c r="I306" s="40"/>
      <c r="J306" s="43"/>
      <c r="K306" s="43"/>
      <c r="L306" s="22"/>
    </row>
    <row r="307" spans="1:12" ht="15" hidden="1">
      <c r="A307" s="43"/>
      <c r="B307" s="43"/>
      <c r="C307" s="43"/>
      <c r="D307" s="43"/>
      <c r="E307" s="39"/>
      <c r="F307" s="40"/>
      <c r="G307" s="40"/>
      <c r="H307" s="40"/>
      <c r="I307" s="40"/>
      <c r="J307" s="43"/>
      <c r="K307" s="43"/>
      <c r="L307" s="22"/>
    </row>
    <row r="308" spans="1:12" ht="15" hidden="1">
      <c r="A308" s="43"/>
      <c r="B308" s="43"/>
      <c r="C308" s="43"/>
      <c r="D308" s="43"/>
      <c r="E308" s="39"/>
      <c r="F308" s="40"/>
      <c r="G308" s="40"/>
      <c r="H308" s="40"/>
      <c r="I308" s="40"/>
      <c r="J308" s="43"/>
      <c r="K308" s="43"/>
      <c r="L308" s="22"/>
    </row>
    <row r="309" spans="1:12" ht="15" hidden="1">
      <c r="A309" s="43"/>
      <c r="B309" s="43"/>
      <c r="C309" s="43"/>
      <c r="D309" s="43"/>
      <c r="E309" s="39"/>
      <c r="F309" s="40"/>
      <c r="G309" s="40"/>
      <c r="H309" s="40"/>
      <c r="I309" s="40"/>
      <c r="J309" s="43"/>
      <c r="K309" s="43"/>
      <c r="L309" s="22"/>
    </row>
    <row r="310" spans="1:12" ht="15" hidden="1">
      <c r="A310" s="43"/>
      <c r="B310" s="43"/>
      <c r="C310" s="43"/>
      <c r="D310" s="43"/>
      <c r="E310" s="39"/>
      <c r="F310" s="40"/>
      <c r="G310" s="40"/>
      <c r="H310" s="40"/>
      <c r="I310" s="40"/>
      <c r="J310" s="43"/>
      <c r="K310" s="43"/>
      <c r="L310" s="22"/>
    </row>
    <row r="311" spans="1:12" ht="15" hidden="1">
      <c r="A311" s="43"/>
      <c r="B311" s="43"/>
      <c r="C311" s="43"/>
      <c r="D311" s="43"/>
      <c r="E311" s="39"/>
      <c r="F311" s="40"/>
      <c r="G311" s="40"/>
      <c r="H311" s="40"/>
      <c r="I311" s="40"/>
      <c r="J311" s="43"/>
      <c r="K311" s="43"/>
      <c r="L311" s="22"/>
    </row>
    <row r="312" spans="1:12" ht="15" hidden="1">
      <c r="A312" s="43"/>
      <c r="B312" s="43"/>
      <c r="C312" s="43"/>
      <c r="D312" s="43"/>
      <c r="E312" s="39"/>
      <c r="F312" s="40"/>
      <c r="G312" s="40"/>
      <c r="H312" s="40"/>
      <c r="I312" s="40"/>
      <c r="J312" s="43"/>
      <c r="K312" s="43"/>
      <c r="L312" s="22"/>
    </row>
    <row r="313" spans="1:12" ht="15" hidden="1">
      <c r="A313" s="43"/>
      <c r="B313" s="43"/>
      <c r="C313" s="43"/>
      <c r="D313" s="43"/>
      <c r="E313" s="39"/>
      <c r="F313" s="40"/>
      <c r="G313" s="40"/>
      <c r="H313" s="40"/>
      <c r="I313" s="40"/>
      <c r="J313" s="43"/>
      <c r="K313" s="43"/>
      <c r="L313" s="22"/>
    </row>
    <row r="314" spans="1:12" ht="15" hidden="1">
      <c r="A314" s="43"/>
      <c r="B314" s="43"/>
      <c r="C314" s="43"/>
      <c r="D314" s="43"/>
      <c r="E314" s="39"/>
      <c r="F314" s="40"/>
      <c r="G314" s="40"/>
      <c r="H314" s="40"/>
      <c r="I314" s="40"/>
      <c r="J314" s="43"/>
      <c r="K314" s="43"/>
      <c r="L314" s="22"/>
    </row>
    <row r="315" spans="1:12" ht="15" hidden="1">
      <c r="A315" s="43"/>
      <c r="B315" s="43"/>
      <c r="C315" s="43"/>
      <c r="D315" s="43"/>
      <c r="E315" s="39"/>
      <c r="F315" s="40"/>
      <c r="G315" s="40"/>
      <c r="H315" s="40"/>
      <c r="I315" s="40"/>
      <c r="J315" s="43"/>
      <c r="K315" s="43"/>
      <c r="L315" s="22"/>
    </row>
    <row r="316" spans="1:12" ht="15" hidden="1">
      <c r="A316" s="43"/>
      <c r="B316" s="43"/>
      <c r="C316" s="43"/>
      <c r="D316" s="43"/>
      <c r="E316" s="39"/>
      <c r="F316" s="40"/>
      <c r="G316" s="40"/>
      <c r="H316" s="40"/>
      <c r="I316" s="40"/>
      <c r="J316" s="43"/>
      <c r="K316" s="43"/>
      <c r="L316" s="22"/>
    </row>
    <row r="317" spans="1:12" ht="15" hidden="1">
      <c r="A317" s="43"/>
      <c r="B317" s="43"/>
      <c r="C317" s="43"/>
      <c r="D317" s="43"/>
      <c r="E317" s="39"/>
      <c r="F317" s="40"/>
      <c r="G317" s="40"/>
      <c r="H317" s="40"/>
      <c r="I317" s="40"/>
      <c r="J317" s="43"/>
      <c r="K317" s="43"/>
      <c r="L317" s="22"/>
    </row>
    <row r="318" spans="1:12" ht="15" hidden="1">
      <c r="A318" s="43"/>
      <c r="B318" s="43"/>
      <c r="C318" s="43"/>
      <c r="D318" s="43"/>
      <c r="E318" s="39"/>
      <c r="F318" s="40"/>
      <c r="G318" s="40"/>
      <c r="H318" s="40"/>
      <c r="I318" s="40"/>
      <c r="J318" s="43"/>
      <c r="K318" s="43"/>
      <c r="L318" s="22"/>
    </row>
    <row r="319" spans="1:12" ht="15" hidden="1">
      <c r="A319" s="43"/>
      <c r="B319" s="43"/>
      <c r="C319" s="43"/>
      <c r="D319" s="43"/>
      <c r="E319" s="39"/>
      <c r="F319" s="40"/>
      <c r="G319" s="40"/>
      <c r="H319" s="40"/>
      <c r="I319" s="40"/>
      <c r="J319" s="43"/>
      <c r="K319" s="43"/>
      <c r="L319" s="22"/>
    </row>
    <row r="320" spans="1:12" ht="15" hidden="1">
      <c r="A320" s="43"/>
      <c r="B320" s="43"/>
      <c r="C320" s="43"/>
      <c r="D320" s="43"/>
      <c r="E320" s="39"/>
      <c r="F320" s="40"/>
      <c r="G320" s="40"/>
      <c r="H320" s="40"/>
      <c r="I320" s="40"/>
      <c r="J320" s="43"/>
      <c r="K320" s="43"/>
      <c r="L320" s="22"/>
    </row>
    <row r="321" spans="1:12" ht="15" hidden="1">
      <c r="A321" s="43"/>
      <c r="B321" s="43"/>
      <c r="C321" s="43"/>
      <c r="D321" s="43"/>
      <c r="E321" s="39"/>
      <c r="F321" s="40"/>
      <c r="G321" s="40"/>
      <c r="H321" s="40"/>
      <c r="I321" s="40"/>
      <c r="J321" s="43"/>
      <c r="K321" s="43"/>
      <c r="L321" s="22"/>
    </row>
    <row r="322" spans="1:12" ht="15" hidden="1">
      <c r="A322" s="43"/>
      <c r="B322" s="43"/>
      <c r="C322" s="43"/>
      <c r="D322" s="43"/>
      <c r="E322" s="39"/>
      <c r="F322" s="40"/>
      <c r="G322" s="40"/>
      <c r="H322" s="40"/>
      <c r="I322" s="40"/>
      <c r="J322" s="43"/>
      <c r="K322" s="43"/>
      <c r="L322" s="22"/>
    </row>
    <row r="323" spans="1:12" ht="15" hidden="1">
      <c r="A323" s="43"/>
      <c r="B323" s="43"/>
      <c r="C323" s="43"/>
      <c r="D323" s="43"/>
      <c r="E323" s="39"/>
      <c r="F323" s="40"/>
      <c r="G323" s="40"/>
      <c r="H323" s="40"/>
      <c r="I323" s="40"/>
      <c r="J323" s="43"/>
      <c r="K323" s="43"/>
      <c r="L323" s="22"/>
    </row>
    <row r="324" spans="1:12" ht="15" hidden="1">
      <c r="A324" s="43"/>
      <c r="B324" s="43"/>
      <c r="C324" s="43"/>
      <c r="D324" s="43"/>
      <c r="E324" s="39"/>
      <c r="F324" s="40"/>
      <c r="G324" s="40"/>
      <c r="H324" s="40"/>
      <c r="I324" s="40"/>
      <c r="J324" s="43"/>
      <c r="K324" s="43"/>
      <c r="L324" s="22"/>
    </row>
    <row r="325" spans="1:12" ht="15" hidden="1">
      <c r="A325" s="43"/>
      <c r="B325" s="43"/>
      <c r="C325" s="43"/>
      <c r="D325" s="43"/>
      <c r="E325" s="39"/>
      <c r="F325" s="40"/>
      <c r="G325" s="40"/>
      <c r="H325" s="40"/>
      <c r="I325" s="40"/>
      <c r="J325" s="43"/>
      <c r="K325" s="43"/>
      <c r="L325" s="22"/>
    </row>
    <row r="326" spans="1:12" ht="15" hidden="1">
      <c r="A326" s="43"/>
      <c r="B326" s="43"/>
      <c r="C326" s="43"/>
      <c r="D326" s="43"/>
      <c r="E326" s="39"/>
      <c r="F326" s="40"/>
      <c r="G326" s="40"/>
      <c r="H326" s="40"/>
      <c r="I326" s="40"/>
      <c r="J326" s="43"/>
      <c r="K326" s="43"/>
      <c r="L326" s="22"/>
    </row>
    <row r="327" spans="1:12" ht="15" hidden="1">
      <c r="A327" s="43"/>
      <c r="B327" s="43"/>
      <c r="C327" s="43"/>
      <c r="D327" s="43"/>
      <c r="E327" s="39"/>
      <c r="F327" s="40"/>
      <c r="G327" s="40"/>
      <c r="H327" s="40"/>
      <c r="I327" s="40"/>
      <c r="J327" s="43"/>
      <c r="K327" s="43"/>
      <c r="L327" s="22"/>
    </row>
    <row r="328" spans="1:12" ht="15" hidden="1">
      <c r="A328" s="43"/>
      <c r="B328" s="43"/>
      <c r="C328" s="43"/>
      <c r="D328" s="43"/>
      <c r="E328" s="39"/>
      <c r="F328" s="40"/>
      <c r="G328" s="40"/>
      <c r="H328" s="40"/>
      <c r="I328" s="40"/>
      <c r="J328" s="43"/>
      <c r="K328" s="43"/>
      <c r="L328" s="22"/>
    </row>
    <row r="329" spans="1:12" ht="15" hidden="1">
      <c r="A329" s="43"/>
      <c r="B329" s="43"/>
      <c r="C329" s="43"/>
      <c r="D329" s="43"/>
      <c r="E329" s="39"/>
      <c r="F329" s="40"/>
      <c r="G329" s="40"/>
      <c r="H329" s="40"/>
      <c r="I329" s="40"/>
      <c r="J329" s="43"/>
      <c r="K329" s="43"/>
      <c r="L329" s="22"/>
    </row>
    <row r="330" spans="1:12" ht="15" hidden="1">
      <c r="A330" s="43"/>
      <c r="B330" s="43"/>
      <c r="C330" s="43"/>
      <c r="D330" s="43"/>
      <c r="E330" s="39"/>
      <c r="F330" s="40"/>
      <c r="G330" s="40"/>
      <c r="H330" s="40"/>
      <c r="I330" s="40"/>
      <c r="J330" s="43"/>
      <c r="K330" s="43"/>
      <c r="L330" s="22"/>
    </row>
    <row r="331" spans="1:12" ht="15" hidden="1">
      <c r="A331" s="43"/>
      <c r="B331" s="43"/>
      <c r="C331" s="43"/>
      <c r="D331" s="43"/>
      <c r="E331" s="39"/>
      <c r="F331" s="40"/>
      <c r="G331" s="40"/>
      <c r="H331" s="40"/>
      <c r="I331" s="40"/>
      <c r="J331" s="43"/>
      <c r="K331" s="43"/>
      <c r="L331" s="22"/>
    </row>
    <row r="332" spans="1:12" ht="15" hidden="1">
      <c r="A332" s="43"/>
      <c r="B332" s="43"/>
      <c r="C332" s="43"/>
      <c r="D332" s="43"/>
      <c r="E332" s="39"/>
      <c r="F332" s="40"/>
      <c r="G332" s="40"/>
      <c r="H332" s="40"/>
      <c r="I332" s="40"/>
      <c r="J332" s="43"/>
      <c r="K332" s="43"/>
      <c r="L332" s="22"/>
    </row>
    <row r="333" spans="1:12" ht="15" hidden="1">
      <c r="A333" s="43"/>
      <c r="B333" s="43"/>
      <c r="C333" s="43"/>
      <c r="D333" s="43"/>
      <c r="E333" s="39"/>
      <c r="F333" s="40"/>
      <c r="G333" s="40"/>
      <c r="H333" s="40"/>
      <c r="I333" s="40"/>
      <c r="J333" s="43"/>
      <c r="K333" s="43"/>
      <c r="L333" s="22"/>
    </row>
    <row r="334" spans="1:12" ht="15" hidden="1">
      <c r="A334" s="43"/>
      <c r="B334" s="43"/>
      <c r="C334" s="43"/>
      <c r="D334" s="43"/>
      <c r="E334" s="39"/>
      <c r="F334" s="40"/>
      <c r="G334" s="40"/>
      <c r="H334" s="40"/>
      <c r="I334" s="40"/>
      <c r="J334" s="43"/>
      <c r="K334" s="43"/>
      <c r="L334" s="22"/>
    </row>
    <row r="335" spans="1:12" ht="15" hidden="1">
      <c r="A335" s="43"/>
      <c r="B335" s="43"/>
      <c r="C335" s="43"/>
      <c r="D335" s="43"/>
      <c r="E335" s="39"/>
      <c r="F335" s="40"/>
      <c r="G335" s="40"/>
      <c r="H335" s="40"/>
      <c r="I335" s="40"/>
      <c r="J335" s="43"/>
      <c r="K335" s="43"/>
      <c r="L335" s="22"/>
    </row>
    <row r="336" spans="1:12" ht="15" hidden="1">
      <c r="A336" s="43"/>
      <c r="B336" s="43"/>
      <c r="C336" s="43"/>
      <c r="D336" s="43"/>
      <c r="E336" s="39"/>
      <c r="F336" s="40"/>
      <c r="G336" s="40"/>
      <c r="H336" s="40"/>
      <c r="I336" s="40"/>
      <c r="J336" s="43"/>
      <c r="K336" s="43"/>
      <c r="L336" s="22"/>
    </row>
    <row r="337" spans="1:12" ht="15" hidden="1">
      <c r="A337" s="43"/>
      <c r="B337" s="43"/>
      <c r="C337" s="43"/>
      <c r="D337" s="43"/>
      <c r="E337" s="39"/>
      <c r="F337" s="40"/>
      <c r="G337" s="40"/>
      <c r="H337" s="40"/>
      <c r="I337" s="40"/>
      <c r="J337" s="43"/>
      <c r="K337" s="43"/>
      <c r="L337" s="22"/>
    </row>
    <row r="338" spans="1:12" ht="15" hidden="1">
      <c r="A338" s="43"/>
      <c r="B338" s="43"/>
      <c r="C338" s="43"/>
      <c r="D338" s="43"/>
      <c r="E338" s="39"/>
      <c r="F338" s="40"/>
      <c r="G338" s="40"/>
      <c r="H338" s="40"/>
      <c r="I338" s="40"/>
      <c r="J338" s="43"/>
      <c r="K338" s="43"/>
      <c r="L338" s="22"/>
    </row>
    <row r="339" spans="1:12" ht="15" hidden="1">
      <c r="A339" s="43"/>
      <c r="B339" s="43"/>
      <c r="C339" s="43"/>
      <c r="D339" s="43"/>
      <c r="E339" s="39"/>
      <c r="F339" s="40"/>
      <c r="G339" s="40"/>
      <c r="H339" s="40"/>
      <c r="I339" s="40"/>
      <c r="J339" s="43"/>
      <c r="K339" s="43"/>
      <c r="L339" s="22"/>
    </row>
    <row r="340" spans="1:12" ht="15" hidden="1">
      <c r="A340" s="43"/>
      <c r="B340" s="43"/>
      <c r="C340" s="43"/>
      <c r="D340" s="43"/>
      <c r="E340" s="39"/>
      <c r="F340" s="40"/>
      <c r="G340" s="40"/>
      <c r="H340" s="40"/>
      <c r="I340" s="40"/>
      <c r="J340" s="43"/>
      <c r="K340" s="43"/>
      <c r="L340" s="22"/>
    </row>
    <row r="341" spans="1:12" ht="15" hidden="1">
      <c r="A341" s="43"/>
      <c r="B341" s="43"/>
      <c r="C341" s="43"/>
      <c r="D341" s="43"/>
      <c r="E341" s="39"/>
      <c r="F341" s="40"/>
      <c r="G341" s="40"/>
      <c r="H341" s="40"/>
      <c r="I341" s="40"/>
      <c r="J341" s="43"/>
      <c r="K341" s="43"/>
      <c r="L341" s="22"/>
    </row>
    <row r="342" spans="1:12" ht="15" hidden="1">
      <c r="A342" s="43"/>
      <c r="B342" s="43"/>
      <c r="C342" s="43"/>
      <c r="D342" s="43"/>
      <c r="E342" s="39"/>
      <c r="F342" s="40"/>
      <c r="G342" s="40"/>
      <c r="H342" s="40"/>
      <c r="I342" s="40"/>
      <c r="J342" s="43"/>
      <c r="K342" s="43"/>
      <c r="L342" s="22"/>
    </row>
    <row r="343" spans="1:12" ht="15" hidden="1">
      <c r="A343" s="43"/>
      <c r="B343" s="43"/>
      <c r="C343" s="43"/>
      <c r="D343" s="43"/>
      <c r="E343" s="39"/>
      <c r="F343" s="40"/>
      <c r="G343" s="40"/>
      <c r="H343" s="40"/>
      <c r="I343" s="40"/>
      <c r="J343" s="43"/>
      <c r="K343" s="43"/>
      <c r="L343" s="22"/>
    </row>
    <row r="344" spans="1:12" ht="15" hidden="1">
      <c r="A344" s="43"/>
      <c r="B344" s="43"/>
      <c r="C344" s="43"/>
      <c r="D344" s="43"/>
      <c r="E344" s="39"/>
      <c r="F344" s="40"/>
      <c r="G344" s="40"/>
      <c r="H344" s="40"/>
      <c r="I344" s="40"/>
      <c r="J344" s="43"/>
      <c r="K344" s="43"/>
      <c r="L344" s="22"/>
    </row>
    <row r="345" spans="1:12" ht="15" hidden="1">
      <c r="A345" s="43"/>
      <c r="B345" s="43"/>
      <c r="C345" s="43"/>
      <c r="D345" s="43"/>
      <c r="E345" s="39"/>
      <c r="F345" s="40"/>
      <c r="G345" s="40"/>
      <c r="H345" s="40"/>
      <c r="I345" s="40"/>
      <c r="J345" s="43"/>
      <c r="K345" s="43"/>
      <c r="L345" s="22"/>
    </row>
    <row r="346" spans="1:12" ht="15" hidden="1">
      <c r="A346" s="43"/>
      <c r="B346" s="43"/>
      <c r="C346" s="43"/>
      <c r="D346" s="43"/>
      <c r="E346" s="39"/>
      <c r="F346" s="40"/>
      <c r="G346" s="40"/>
      <c r="H346" s="40"/>
      <c r="I346" s="40"/>
      <c r="J346" s="43"/>
      <c r="K346" s="43"/>
      <c r="L346" s="22"/>
    </row>
    <row r="347" spans="1:12" ht="15" hidden="1">
      <c r="A347" s="43"/>
      <c r="B347" s="43"/>
      <c r="C347" s="43"/>
      <c r="D347" s="43"/>
      <c r="E347" s="39"/>
      <c r="F347" s="40"/>
      <c r="G347" s="40"/>
      <c r="H347" s="40"/>
      <c r="I347" s="40"/>
      <c r="J347" s="43"/>
      <c r="K347" s="43"/>
      <c r="L347" s="22"/>
    </row>
    <row r="348" spans="1:12" ht="15" hidden="1">
      <c r="A348" s="43"/>
      <c r="B348" s="43"/>
      <c r="C348" s="43"/>
      <c r="D348" s="43"/>
      <c r="E348" s="39"/>
      <c r="F348" s="40"/>
      <c r="G348" s="40"/>
      <c r="H348" s="40"/>
      <c r="I348" s="40"/>
      <c r="J348" s="43"/>
      <c r="K348" s="43"/>
      <c r="L348" s="22"/>
    </row>
    <row r="349" spans="1:12" ht="15" hidden="1">
      <c r="A349" s="43"/>
      <c r="B349" s="43"/>
      <c r="C349" s="43"/>
      <c r="D349" s="43"/>
      <c r="E349" s="39"/>
      <c r="F349" s="40"/>
      <c r="G349" s="40"/>
      <c r="H349" s="40"/>
      <c r="I349" s="40"/>
      <c r="J349" s="43"/>
      <c r="K349" s="43"/>
      <c r="L349" s="22"/>
    </row>
    <row r="350" spans="1:12" ht="15" hidden="1">
      <c r="A350" s="43"/>
      <c r="B350" s="43"/>
      <c r="C350" s="43"/>
      <c r="D350" s="43"/>
      <c r="E350" s="39"/>
      <c r="F350" s="40"/>
      <c r="G350" s="40"/>
      <c r="H350" s="40"/>
      <c r="I350" s="40"/>
      <c r="J350" s="43"/>
      <c r="K350" s="43"/>
      <c r="L350" s="22"/>
    </row>
    <row r="351" spans="1:12" ht="15" hidden="1">
      <c r="A351" s="43"/>
      <c r="B351" s="43"/>
      <c r="C351" s="43"/>
      <c r="D351" s="43"/>
      <c r="E351" s="39"/>
      <c r="F351" s="40"/>
      <c r="G351" s="40"/>
      <c r="H351" s="40"/>
      <c r="I351" s="40"/>
      <c r="J351" s="43"/>
      <c r="K351" s="43"/>
      <c r="L351" s="22"/>
    </row>
    <row r="352" spans="1:12" ht="15" hidden="1">
      <c r="A352" s="43"/>
      <c r="B352" s="43"/>
      <c r="C352" s="43"/>
      <c r="D352" s="43"/>
      <c r="E352" s="39"/>
      <c r="F352" s="40"/>
      <c r="G352" s="40"/>
      <c r="H352" s="40"/>
      <c r="I352" s="40"/>
      <c r="J352" s="43"/>
      <c r="K352" s="43"/>
      <c r="L352" s="22"/>
    </row>
    <row r="353" spans="1:12" ht="15" hidden="1">
      <c r="A353" s="43"/>
      <c r="B353" s="43"/>
      <c r="C353" s="43"/>
      <c r="D353" s="43"/>
      <c r="E353" s="39"/>
      <c r="F353" s="40"/>
      <c r="G353" s="40"/>
      <c r="H353" s="40"/>
      <c r="I353" s="40"/>
      <c r="J353" s="43"/>
      <c r="K353" s="43"/>
      <c r="L353" s="22"/>
    </row>
    <row r="354" spans="1:12" ht="15" hidden="1">
      <c r="A354" s="43"/>
      <c r="B354" s="43"/>
      <c r="C354" s="43"/>
      <c r="D354" s="43"/>
      <c r="E354" s="39"/>
      <c r="F354" s="40"/>
      <c r="G354" s="40"/>
      <c r="H354" s="40"/>
      <c r="I354" s="40"/>
      <c r="J354" s="43"/>
      <c r="K354" s="43"/>
      <c r="L354" s="22"/>
    </row>
    <row r="355" spans="1:12" ht="15" hidden="1">
      <c r="A355" s="43"/>
      <c r="B355" s="43"/>
      <c r="C355" s="43"/>
      <c r="D355" s="43"/>
      <c r="E355" s="39"/>
      <c r="F355" s="40"/>
      <c r="G355" s="40"/>
      <c r="H355" s="40"/>
      <c r="I355" s="40"/>
      <c r="J355" s="43"/>
      <c r="K355" s="43"/>
      <c r="L355" s="22"/>
    </row>
    <row r="356" spans="1:12" ht="15" hidden="1">
      <c r="A356" s="43"/>
      <c r="B356" s="43"/>
      <c r="C356" s="43"/>
      <c r="D356" s="43"/>
      <c r="E356" s="39"/>
      <c r="F356" s="40"/>
      <c r="G356" s="40"/>
      <c r="H356" s="40"/>
      <c r="I356" s="40"/>
      <c r="J356" s="43"/>
      <c r="K356" s="43"/>
      <c r="L356" s="22"/>
    </row>
    <row r="357" spans="1:12" ht="15" hidden="1">
      <c r="A357" s="43"/>
      <c r="B357" s="43"/>
      <c r="C357" s="43"/>
      <c r="D357" s="43"/>
      <c r="E357" s="39"/>
      <c r="F357" s="40"/>
      <c r="G357" s="40"/>
      <c r="H357" s="40"/>
      <c r="I357" s="40"/>
      <c r="J357" s="43"/>
      <c r="K357" s="43"/>
      <c r="L357" s="22"/>
    </row>
    <row r="358" spans="1:12" ht="15" hidden="1">
      <c r="A358" s="43"/>
      <c r="B358" s="43"/>
      <c r="C358" s="43"/>
      <c r="D358" s="43"/>
      <c r="E358" s="39"/>
      <c r="F358" s="40"/>
      <c r="G358" s="40"/>
      <c r="H358" s="40"/>
      <c r="I358" s="40"/>
      <c r="J358" s="43"/>
      <c r="K358" s="43"/>
      <c r="L358" s="22"/>
    </row>
    <row r="359" spans="1:12" ht="15" hidden="1">
      <c r="A359" s="43"/>
      <c r="B359" s="43"/>
      <c r="C359" s="43"/>
      <c r="D359" s="43"/>
      <c r="E359" s="39"/>
      <c r="F359" s="40"/>
      <c r="G359" s="40"/>
      <c r="H359" s="40"/>
      <c r="I359" s="40"/>
      <c r="J359" s="43"/>
      <c r="K359" s="43"/>
      <c r="L359" s="22"/>
    </row>
    <row r="360" spans="1:12" ht="15" hidden="1">
      <c r="A360" s="43"/>
      <c r="B360" s="43"/>
      <c r="C360" s="43"/>
      <c r="D360" s="43"/>
      <c r="E360" s="39"/>
      <c r="F360" s="40"/>
      <c r="G360" s="40"/>
      <c r="H360" s="40"/>
      <c r="I360" s="40"/>
      <c r="J360" s="43"/>
      <c r="K360" s="43"/>
      <c r="L360" s="22"/>
    </row>
    <row r="361" spans="1:12" ht="15" hidden="1">
      <c r="A361" s="43"/>
      <c r="B361" s="43"/>
      <c r="C361" s="43"/>
      <c r="D361" s="43"/>
      <c r="E361" s="39"/>
      <c r="F361" s="40"/>
      <c r="G361" s="40"/>
      <c r="H361" s="40"/>
      <c r="I361" s="40"/>
      <c r="J361" s="43"/>
      <c r="K361" s="43"/>
      <c r="L361" s="22"/>
    </row>
    <row r="362" spans="1:12" ht="15" hidden="1">
      <c r="A362" s="43"/>
      <c r="B362" s="43"/>
      <c r="C362" s="43"/>
      <c r="D362" s="43"/>
      <c r="E362" s="39"/>
      <c r="F362" s="40"/>
      <c r="G362" s="40"/>
      <c r="H362" s="40"/>
      <c r="I362" s="40"/>
      <c r="J362" s="43"/>
      <c r="K362" s="43"/>
      <c r="L362" s="22"/>
    </row>
    <row r="363" spans="1:12" ht="15" hidden="1">
      <c r="A363" s="43"/>
      <c r="B363" s="43"/>
      <c r="C363" s="43"/>
      <c r="D363" s="43"/>
      <c r="E363" s="39"/>
      <c r="F363" s="40"/>
      <c r="G363" s="40"/>
      <c r="H363" s="40"/>
      <c r="I363" s="40"/>
      <c r="J363" s="43"/>
      <c r="K363" s="43"/>
      <c r="L363" s="22"/>
    </row>
    <row r="364" spans="1:12" ht="15" hidden="1">
      <c r="A364" s="43"/>
      <c r="B364" s="43"/>
      <c r="C364" s="43"/>
      <c r="D364" s="43"/>
      <c r="E364" s="39"/>
      <c r="F364" s="40"/>
      <c r="G364" s="40"/>
      <c r="H364" s="40"/>
      <c r="I364" s="40"/>
      <c r="J364" s="43"/>
      <c r="K364" s="43"/>
      <c r="L364" s="22"/>
    </row>
    <row r="365" spans="1:12" ht="15" hidden="1">
      <c r="A365" s="43"/>
      <c r="B365" s="43"/>
      <c r="C365" s="43"/>
      <c r="D365" s="43"/>
      <c r="E365" s="39"/>
      <c r="F365" s="40"/>
      <c r="G365" s="40"/>
      <c r="H365" s="40"/>
      <c r="I365" s="40"/>
      <c r="J365" s="43"/>
      <c r="K365" s="43"/>
      <c r="L365" s="22"/>
    </row>
    <row r="366" spans="1:12" ht="15" hidden="1">
      <c r="A366" s="43"/>
      <c r="B366" s="43"/>
      <c r="C366" s="43"/>
      <c r="D366" s="43"/>
      <c r="E366" s="39"/>
      <c r="F366" s="40"/>
      <c r="G366" s="40"/>
      <c r="H366" s="40"/>
      <c r="I366" s="40"/>
      <c r="J366" s="43"/>
      <c r="K366" s="43"/>
      <c r="L366" s="22"/>
    </row>
    <row r="367" spans="1:12" ht="15" hidden="1">
      <c r="A367" s="43"/>
      <c r="B367" s="43"/>
      <c r="C367" s="43"/>
      <c r="D367" s="43"/>
      <c r="E367" s="39"/>
      <c r="F367" s="40"/>
      <c r="G367" s="40"/>
      <c r="H367" s="40"/>
      <c r="I367" s="40"/>
      <c r="J367" s="43"/>
      <c r="K367" s="43"/>
      <c r="L367" s="22"/>
    </row>
    <row r="368" spans="1:12" s="74" customFormat="1" ht="27" hidden="1" customHeight="1">
      <c r="A368" s="403" t="s">
        <v>31</v>
      </c>
      <c r="B368" s="403"/>
      <c r="C368" s="403"/>
      <c r="D368" s="403"/>
      <c r="E368" s="233">
        <f>SUM(E20+E95+E120+E123+E127+E132+E134)</f>
        <v>13.1464</v>
      </c>
      <c r="F368" s="71"/>
      <c r="G368" s="71">
        <f>SUM(G20+G95+G120+G127+G132+G134)</f>
        <v>239336.25</v>
      </c>
      <c r="H368" s="71"/>
      <c r="I368" s="71">
        <f>SUM(I20+I95+I120+I127+I132+I134)</f>
        <v>0</v>
      </c>
      <c r="J368" s="73"/>
      <c r="K368" s="73"/>
      <c r="L368" s="16"/>
    </row>
    <row r="369" spans="1:11" hidden="1"/>
    <row r="370" spans="1:11" s="75" customFormat="1" ht="29.25" hidden="1" customHeight="1">
      <c r="A370" s="75" t="s">
        <v>236</v>
      </c>
    </row>
    <row r="371" spans="1:11" s="75" customFormat="1" ht="15.75" hidden="1" customHeight="1">
      <c r="B371" s="76"/>
      <c r="C371" s="76"/>
      <c r="D371" s="76"/>
      <c r="E371" s="76"/>
      <c r="F371" s="76"/>
      <c r="G371" s="76"/>
      <c r="H371" s="76"/>
      <c r="I371" s="76"/>
      <c r="J371" s="76"/>
      <c r="K371" s="76"/>
    </row>
    <row r="372" spans="1:11" s="75" customFormat="1" ht="25.5" hidden="1" customHeight="1">
      <c r="A372" s="75" t="s">
        <v>32</v>
      </c>
      <c r="B372" s="77" t="s">
        <v>305</v>
      </c>
      <c r="C372" s="78"/>
      <c r="D372" s="78"/>
      <c r="E372" s="78"/>
      <c r="F372" s="78"/>
      <c r="G372" s="78"/>
      <c r="H372" s="78"/>
      <c r="I372" s="78"/>
      <c r="J372" s="78"/>
      <c r="K372" s="78"/>
    </row>
    <row r="373" spans="1:11" s="75" customFormat="1" ht="15" hidden="1">
      <c r="B373" s="404" t="s">
        <v>33</v>
      </c>
      <c r="C373" s="404"/>
      <c r="D373" s="404"/>
      <c r="E373" s="404"/>
      <c r="F373" s="404"/>
      <c r="G373" s="404"/>
      <c r="H373" s="404"/>
      <c r="I373" s="404"/>
      <c r="J373" s="404"/>
      <c r="K373" s="404"/>
    </row>
    <row r="374" spans="1:11" s="75" customFormat="1" ht="15" hidden="1">
      <c r="A374" s="75" t="s">
        <v>34</v>
      </c>
      <c r="D374" s="79" t="s">
        <v>275</v>
      </c>
    </row>
    <row r="375" spans="1:11" s="75" customFormat="1" ht="15" hidden="1">
      <c r="C375" s="76"/>
      <c r="D375" s="76"/>
      <c r="E375" s="76"/>
      <c r="F375" s="76"/>
      <c r="G375" s="76"/>
      <c r="H375" s="76"/>
      <c r="I375" s="76"/>
      <c r="J375" s="76"/>
      <c r="K375" s="76"/>
    </row>
    <row r="376" spans="1:11" s="75" customFormat="1" ht="15" hidden="1">
      <c r="A376" s="75" t="s">
        <v>35</v>
      </c>
      <c r="C376" s="78"/>
      <c r="D376" s="78"/>
      <c r="E376" s="78"/>
      <c r="F376" s="78"/>
      <c r="G376" s="78"/>
      <c r="H376" s="78"/>
      <c r="I376" s="78"/>
      <c r="J376" s="78"/>
      <c r="K376" s="78"/>
    </row>
    <row r="377" spans="1:11" s="75" customFormat="1" ht="15" hidden="1"/>
    <row r="378" spans="1:11" s="75" customFormat="1" ht="15" hidden="1">
      <c r="A378" s="75" t="s">
        <v>36</v>
      </c>
      <c r="D378" s="79"/>
    </row>
    <row r="379" spans="1:11" s="75" customFormat="1" ht="15" hidden="1">
      <c r="B379" s="80"/>
      <c r="C379" s="405" t="s">
        <v>37</v>
      </c>
      <c r="D379" s="406"/>
      <c r="E379" s="406"/>
      <c r="F379" s="406"/>
      <c r="G379" s="406"/>
      <c r="H379" s="406"/>
      <c r="I379" s="406"/>
      <c r="J379" s="406"/>
      <c r="K379" s="406"/>
    </row>
    <row r="380" spans="1:11" s="75" customFormat="1" ht="15" hidden="1">
      <c r="A380" s="75" t="s">
        <v>38</v>
      </c>
      <c r="B380" s="78"/>
      <c r="C380" s="78"/>
      <c r="D380" s="78"/>
      <c r="E380" s="78"/>
      <c r="F380" s="78"/>
      <c r="G380" s="78"/>
      <c r="H380" s="78"/>
      <c r="I380" s="78"/>
      <c r="J380" s="78"/>
      <c r="K380" s="78"/>
    </row>
    <row r="381" spans="1:11" s="75" customFormat="1" ht="15" hidden="1"/>
    <row r="382" spans="1:11" s="75" customFormat="1" ht="15" hidden="1">
      <c r="A382" s="75" t="s">
        <v>39</v>
      </c>
      <c r="B382" s="78"/>
      <c r="C382" s="78"/>
      <c r="D382" s="78"/>
      <c r="E382" s="78"/>
      <c r="F382" s="78"/>
      <c r="G382" s="78"/>
      <c r="H382" s="78"/>
      <c r="I382" s="78"/>
      <c r="J382" s="78"/>
      <c r="K382" s="78"/>
    </row>
    <row r="383" spans="1:11" s="75" customFormat="1" ht="15" hidden="1"/>
    <row r="384" spans="1:11" s="75" customFormat="1" ht="15" hidden="1"/>
    <row r="385" spans="1:10" s="75" customFormat="1" ht="15">
      <c r="A385" s="401"/>
      <c r="B385" s="401"/>
      <c r="C385" s="401"/>
      <c r="D385" s="401"/>
    </row>
    <row r="386" spans="1:10" ht="66.599999999999994" customHeight="1">
      <c r="A386" s="400"/>
      <c r="B386" s="400"/>
      <c r="C386" s="400"/>
      <c r="D386" s="400"/>
      <c r="E386" s="18"/>
      <c r="F386" s="18"/>
      <c r="G386" s="18"/>
      <c r="H386" s="18"/>
      <c r="I386" s="18"/>
      <c r="J386" s="18"/>
    </row>
    <row r="387" spans="1:10" ht="22.15" customHeight="1">
      <c r="A387" s="354" t="s">
        <v>40</v>
      </c>
      <c r="B387" s="398" t="s">
        <v>220</v>
      </c>
      <c r="C387" s="398"/>
      <c r="D387" s="398"/>
      <c r="E387" s="355"/>
      <c r="F387" s="356"/>
      <c r="G387" s="84"/>
      <c r="H387" s="399" t="s">
        <v>221</v>
      </c>
      <c r="I387" s="399"/>
      <c r="J387" s="357"/>
    </row>
    <row r="388" spans="1:10" s="102" customFormat="1" ht="12" customHeight="1">
      <c r="A388" s="359"/>
      <c r="B388" s="407" t="s">
        <v>42</v>
      </c>
      <c r="C388" s="407"/>
      <c r="D388" s="407"/>
      <c r="E388" s="87"/>
      <c r="F388" s="180" t="s">
        <v>10</v>
      </c>
      <c r="G388" s="87"/>
      <c r="H388" s="408" t="s">
        <v>43</v>
      </c>
      <c r="I388" s="408"/>
      <c r="J388" s="180"/>
    </row>
    <row r="389" spans="1:10" ht="22.15" customHeight="1">
      <c r="A389" s="354" t="s">
        <v>44</v>
      </c>
      <c r="B389" s="398" t="s">
        <v>222</v>
      </c>
      <c r="C389" s="398"/>
      <c r="D389" s="398"/>
      <c r="E389" s="355"/>
      <c r="F389" s="356"/>
      <c r="G389" s="84"/>
      <c r="H389" s="399" t="s">
        <v>223</v>
      </c>
      <c r="I389" s="399"/>
      <c r="J389" s="357"/>
    </row>
    <row r="390" spans="1:10" s="102" customFormat="1" ht="12" customHeight="1">
      <c r="A390" s="359"/>
      <c r="B390" s="407" t="s">
        <v>42</v>
      </c>
      <c r="C390" s="407"/>
      <c r="D390" s="407"/>
      <c r="E390" s="87"/>
      <c r="F390" s="180" t="s">
        <v>10</v>
      </c>
      <c r="G390" s="87"/>
      <c r="H390" s="408" t="s">
        <v>43</v>
      </c>
      <c r="I390" s="408"/>
      <c r="J390" s="180"/>
    </row>
    <row r="391" spans="1:10" ht="22.15" customHeight="1">
      <c r="A391" s="86"/>
      <c r="B391" s="398" t="s">
        <v>224</v>
      </c>
      <c r="C391" s="398"/>
      <c r="D391" s="398"/>
      <c r="E391" s="355"/>
      <c r="F391" s="356"/>
      <c r="G391" s="84"/>
      <c r="H391" s="399" t="s">
        <v>225</v>
      </c>
      <c r="I391" s="399"/>
      <c r="J391" s="357"/>
    </row>
    <row r="392" spans="1:10" s="102" customFormat="1" ht="12" customHeight="1">
      <c r="A392" s="359"/>
      <c r="B392" s="407" t="s">
        <v>42</v>
      </c>
      <c r="C392" s="407"/>
      <c r="D392" s="407"/>
      <c r="E392" s="87"/>
      <c r="F392" s="180" t="s">
        <v>10</v>
      </c>
      <c r="G392" s="87"/>
      <c r="H392" s="408" t="s">
        <v>43</v>
      </c>
      <c r="I392" s="408"/>
      <c r="J392" s="180"/>
    </row>
    <row r="393" spans="1:10" ht="22.15" customHeight="1">
      <c r="A393" s="86"/>
      <c r="B393" s="398" t="s">
        <v>226</v>
      </c>
      <c r="C393" s="398"/>
      <c r="D393" s="398"/>
      <c r="E393" s="355"/>
      <c r="F393" s="356"/>
      <c r="G393" s="84"/>
      <c r="H393" s="399" t="s">
        <v>227</v>
      </c>
      <c r="I393" s="399"/>
      <c r="J393" s="358"/>
    </row>
    <row r="394" spans="1:10" s="102" customFormat="1" ht="12" customHeight="1">
      <c r="A394" s="359"/>
      <c r="B394" s="407" t="s">
        <v>42</v>
      </c>
      <c r="C394" s="407"/>
      <c r="D394" s="407"/>
      <c r="E394" s="87"/>
      <c r="F394" s="180" t="s">
        <v>10</v>
      </c>
      <c r="G394" s="87"/>
      <c r="H394" s="408" t="s">
        <v>43</v>
      </c>
      <c r="I394" s="408"/>
      <c r="J394" s="180"/>
    </row>
    <row r="395" spans="1:10" ht="30.6" customHeight="1">
      <c r="A395" s="86"/>
      <c r="B395" s="398" t="s">
        <v>228</v>
      </c>
      <c r="C395" s="398"/>
      <c r="D395" s="398"/>
      <c r="E395" s="355"/>
      <c r="F395" s="356"/>
      <c r="G395" s="84"/>
      <c r="H395" s="399" t="s">
        <v>45</v>
      </c>
      <c r="I395" s="399"/>
      <c r="J395" s="358"/>
    </row>
    <row r="396" spans="1:10" s="102" customFormat="1" ht="12" customHeight="1">
      <c r="A396" s="359"/>
      <c r="B396" s="407" t="s">
        <v>42</v>
      </c>
      <c r="C396" s="407"/>
      <c r="D396" s="407"/>
      <c r="E396" s="87"/>
      <c r="F396" s="180" t="s">
        <v>10</v>
      </c>
      <c r="G396" s="87"/>
      <c r="H396" s="408" t="s">
        <v>43</v>
      </c>
      <c r="I396" s="408"/>
      <c r="J396" s="180"/>
    </row>
    <row r="397" spans="1:10" ht="22.15" customHeight="1">
      <c r="A397" s="86"/>
      <c r="B397" s="398" t="s">
        <v>229</v>
      </c>
      <c r="C397" s="398"/>
      <c r="D397" s="398"/>
      <c r="E397" s="355"/>
      <c r="F397" s="356"/>
      <c r="G397" s="84"/>
      <c r="H397" s="399" t="s">
        <v>230</v>
      </c>
      <c r="I397" s="399"/>
      <c r="J397" s="358"/>
    </row>
    <row r="398" spans="1:10" s="102" customFormat="1" ht="12" customHeight="1">
      <c r="A398" s="359"/>
      <c r="B398" s="404" t="s">
        <v>42</v>
      </c>
      <c r="C398" s="404"/>
      <c r="D398" s="404"/>
      <c r="E398" s="87"/>
      <c r="F398" s="180" t="s">
        <v>10</v>
      </c>
      <c r="G398" s="87"/>
      <c r="H398" s="409"/>
      <c r="I398" s="409"/>
      <c r="J398" s="180"/>
    </row>
    <row r="399" spans="1:10" s="75" customFormat="1" ht="15" hidden="1">
      <c r="A399" s="91" t="s">
        <v>46</v>
      </c>
    </row>
    <row r="400" spans="1:10" s="75" customFormat="1" ht="15" hidden="1">
      <c r="B400" s="79"/>
      <c r="C400" s="79"/>
      <c r="D400" s="79"/>
      <c r="E400" s="79"/>
      <c r="F400" s="79"/>
      <c r="G400" s="79"/>
      <c r="H400" s="79"/>
      <c r="I400" s="79"/>
    </row>
    <row r="401" spans="1:16" s="75" customFormat="1" ht="15.75" hidden="1">
      <c r="A401" s="92" t="s">
        <v>47</v>
      </c>
      <c r="B401" s="411"/>
      <c r="C401" s="411"/>
      <c r="D401" s="411"/>
      <c r="E401" s="79"/>
      <c r="F401" s="79"/>
      <c r="G401" s="79"/>
      <c r="H401" s="410"/>
      <c r="I401" s="410"/>
    </row>
    <row r="402" spans="1:16" s="75" customFormat="1" ht="15.75" hidden="1">
      <c r="A402" s="92"/>
      <c r="B402" s="411"/>
      <c r="C402" s="411"/>
      <c r="D402" s="411"/>
      <c r="E402" s="79"/>
      <c r="F402" s="79"/>
      <c r="G402" s="79"/>
      <c r="H402" s="410"/>
      <c r="I402" s="410"/>
    </row>
    <row r="403" spans="1:16" s="75" customFormat="1" ht="15.75" hidden="1">
      <c r="A403" s="92" t="s">
        <v>48</v>
      </c>
      <c r="B403" s="411"/>
      <c r="C403" s="411"/>
      <c r="D403" s="411"/>
      <c r="F403" s="78"/>
      <c r="H403" s="410"/>
      <c r="I403" s="410"/>
    </row>
    <row r="404" spans="1:16" s="75" customFormat="1" ht="15" hidden="1">
      <c r="B404" s="404" t="s">
        <v>42</v>
      </c>
      <c r="C404" s="404"/>
      <c r="D404" s="404"/>
      <c r="F404" s="180" t="s">
        <v>10</v>
      </c>
      <c r="H404" s="408" t="s">
        <v>43</v>
      </c>
      <c r="I404" s="408"/>
      <c r="J404" s="87"/>
    </row>
    <row r="405" spans="1:16" s="75" customFormat="1" ht="15" hidden="1"/>
    <row r="406" spans="1:16" s="94" customFormat="1" ht="24" hidden="1" customHeight="1">
      <c r="A406" s="94" t="s">
        <v>49</v>
      </c>
    </row>
    <row r="407" spans="1:16" s="75" customFormat="1" ht="28.15" hidden="1" customHeight="1">
      <c r="A407" s="420" t="s">
        <v>50</v>
      </c>
      <c r="B407" s="421"/>
      <c r="C407" s="420" t="s">
        <v>51</v>
      </c>
      <c r="D407" s="421"/>
      <c r="E407" s="420" t="s">
        <v>52</v>
      </c>
      <c r="F407" s="422"/>
      <c r="G407" s="421"/>
      <c r="H407" s="420" t="s">
        <v>53</v>
      </c>
      <c r="I407" s="421"/>
    </row>
    <row r="408" spans="1:16" s="75" customFormat="1" ht="15" hidden="1">
      <c r="A408" s="95"/>
      <c r="B408" s="96"/>
      <c r="C408" s="95"/>
      <c r="D408" s="97"/>
      <c r="E408" s="96"/>
      <c r="F408" s="96"/>
      <c r="G408" s="97"/>
      <c r="H408" s="96"/>
      <c r="I408" s="97"/>
    </row>
    <row r="409" spans="1:16" s="75" customFormat="1" ht="15" hidden="1">
      <c r="A409" s="95"/>
      <c r="B409" s="96"/>
      <c r="C409" s="95"/>
      <c r="D409" s="97"/>
      <c r="E409" s="96"/>
      <c r="F409" s="96"/>
      <c r="G409" s="97"/>
      <c r="H409" s="96"/>
      <c r="I409" s="97"/>
    </row>
    <row r="410" spans="1:16" s="75" customFormat="1" ht="15" hidden="1">
      <c r="A410" s="95"/>
      <c r="B410" s="96"/>
      <c r="C410" s="95"/>
      <c r="D410" s="97"/>
      <c r="E410" s="96"/>
      <c r="F410" s="96"/>
      <c r="G410" s="97"/>
      <c r="H410" s="96"/>
      <c r="I410" s="97"/>
    </row>
    <row r="411" spans="1:16" hidden="1">
      <c r="A411" s="98"/>
      <c r="B411" s="99"/>
      <c r="C411" s="98"/>
      <c r="D411" s="100"/>
      <c r="E411" s="99"/>
      <c r="F411" s="99"/>
      <c r="G411" s="100"/>
      <c r="H411" s="99"/>
      <c r="I411" s="100"/>
    </row>
    <row r="412" spans="1:16" ht="13.9" hidden="1" customHeight="1">
      <c r="L412" s="48"/>
      <c r="M412" s="48"/>
      <c r="N412" s="48"/>
      <c r="O412" s="48"/>
      <c r="P412" s="48"/>
    </row>
    <row r="413" spans="1:16" ht="37.15" hidden="1" customHeight="1">
      <c r="A413" s="412" t="s">
        <v>231</v>
      </c>
      <c r="B413" s="412"/>
      <c r="C413" s="412"/>
      <c r="D413" s="412"/>
      <c r="E413" s="412"/>
      <c r="F413" s="412"/>
      <c r="G413" s="412"/>
      <c r="H413" s="412"/>
      <c r="I413" s="412"/>
      <c r="J413" s="412"/>
      <c r="K413" s="412"/>
      <c r="L413" s="48"/>
      <c r="M413" s="48"/>
      <c r="N413" s="48"/>
      <c r="O413" s="48"/>
      <c r="P413" s="48"/>
    </row>
    <row r="414" spans="1:16" s="75" customFormat="1" ht="16.5" hidden="1">
      <c r="A414" s="75" t="s">
        <v>276</v>
      </c>
      <c r="L414" s="101"/>
      <c r="M414" s="101"/>
      <c r="N414" s="101"/>
      <c r="O414" s="101"/>
      <c r="P414" s="101"/>
    </row>
    <row r="415" spans="1:16" s="75" customFormat="1" ht="6.6" hidden="1" customHeight="1">
      <c r="L415" s="101"/>
      <c r="M415" s="101"/>
      <c r="N415" s="101"/>
      <c r="O415" s="101"/>
      <c r="P415" s="101"/>
    </row>
    <row r="416" spans="1:16" s="75" customFormat="1" ht="32.25" hidden="1" customHeight="1">
      <c r="A416" s="412" t="s">
        <v>232</v>
      </c>
      <c r="B416" s="412"/>
      <c r="C416" s="412"/>
      <c r="D416" s="412"/>
      <c r="E416" s="412"/>
      <c r="F416" s="412"/>
      <c r="G416" s="412"/>
      <c r="H416" s="412"/>
      <c r="I416" s="412"/>
      <c r="J416" s="412"/>
      <c r="K416" s="412"/>
      <c r="L416" s="101"/>
      <c r="M416" s="101"/>
      <c r="N416" s="101"/>
      <c r="O416" s="101"/>
      <c r="P416" s="101"/>
    </row>
    <row r="417" spans="1:16" s="103" customFormat="1" ht="18.75" hidden="1">
      <c r="A417" s="1"/>
      <c r="B417" s="1"/>
      <c r="C417" s="102"/>
      <c r="D417" s="102"/>
      <c r="E417" s="102"/>
      <c r="F417" s="413" t="s">
        <v>54</v>
      </c>
      <c r="G417" s="413"/>
      <c r="H417" s="413"/>
      <c r="I417" s="413"/>
      <c r="J417" s="413"/>
      <c r="K417" s="1"/>
    </row>
    <row r="418" spans="1:16" s="103" customFormat="1" hidden="1">
      <c r="A418" s="1"/>
      <c r="B418" s="104"/>
      <c r="C418" s="102"/>
      <c r="D418" s="102"/>
      <c r="E418" s="102"/>
      <c r="F418" s="105">
        <f>B421</f>
        <v>239336.25</v>
      </c>
      <c r="G418" s="106" t="str">
        <f>IF(TRUNC(F418/1000000,0)=0,"",IF(TRUNC(F418/1000000,0)=4,"Чотири",IF(TRUNC(F418/1000000,0)=0,"",IF(TRUNC(F418/1000000,0)=5,"П’ять",IF(TRUNC(F418/1000000,0)=0,"",IF(TRUNC(F418/1000000,0)=6,"Шість",G419))))))</f>
        <v/>
      </c>
      <c r="H418" s="107" t="str">
        <f>IF(TRUNC(F418/10000,0)-TRUNC(F418/100000,0)*10=0,"",IF(TRUNC(F418/10000,0)-TRUNC(F418/100000,0)*10=1,IF(TRUNC(F418/1000,0)-TRUNC(F418/10000,0)*10=0,"десять",""),H420))</f>
        <v>тридцать</v>
      </c>
      <c r="I418" s="107" t="str">
        <f>IF(TRUNC(F418/10,0)-TRUNC(F418/100,0)*10=2,"двадцять",IF(TRUNC(F418/10,0)-TRUNC(F418/100,0)*10=3,"тридцать",IF(TRUNC(F418/10,0)-TRUNC(F418/100,0)*10=4,"сорок",IF(TRUNC(F418/10,0)-TRUNC(F418/100,0)*10=5,"п’ятдесят",IF(TRUNC(F418/10,0)-TRUNC(F418/100,0)*10=6,"шістдесят",IF(TRUNC(F418/10,0)-TRUNC(F418/100,0)*10=7,"сімдесят",IF(TRUNC(F418/10,0)-TRUNC(F418/100,0)*10=8,"вісімдесят","дев’яносто")))))))</f>
        <v>тридцать</v>
      </c>
      <c r="J418" s="107" t="str">
        <f>IF(TRUNC(F418/1000000,0)+TRUNC(F418/100000,0)-TRUNC(F418/1000000,0)*10+TRUNC(F418/10000,0)-TRUNC(F418/100000,0)*10+TRUNC(F418/1000,0)-TRUNC(F418/10000,0)*10+TRUNC(F418/100,0)-TRUNC(F418/1000,0)*10+TRUNC(F418/10,0)-TRUNC(F418/100,0)*10+TRUNC(F418/1,0)-TRUNC(F418/10,0)*10=0,"Нуль гривень",IF(RIGHT(IF(TRUNC(F418/1,0)-TRUNC(F418/10,0)*10=1,IF(TRUNC(F418/10,0)-TRUNC(F418/100,0)*10=1,"одинадцять","одна"),K420),1)="а","гривня",IF(RIGHT(J419,1)="і","гривні",IF(RIGHT(J419,1)="и","гривні","гривень"))))</f>
        <v>гривень</v>
      </c>
      <c r="K418" s="86" t="str">
        <f>IF(TRUNC(F418/1,0)-TRUNC(F418/10,0)*10=5,IF(TRUNC(F418/10,0)-TRUNC(F418/100,0)*10=1,"п’ятнадцять","п’ять"),IF(TRUNC(F418/1,0)-TRUNC(F418/10,0)*10=6,IF(TRUNC(F418/10,0)-TRUNC(F418/100,0)*10=1,"шістнадцять","шість"),IF(TRUNC(F418/1,0)-TRUNC(F418/10,0)*10=7,IF(TRUNC(F418/10,0)-TRUNC(F418/100,0)*10=1,"сімнадцять","сім"),J421)))</f>
        <v>шість</v>
      </c>
    </row>
    <row r="419" spans="1:16" s="103" customFormat="1" hidden="1">
      <c r="A419" s="1"/>
      <c r="B419" s="104"/>
      <c r="C419" s="102"/>
      <c r="D419" s="102"/>
      <c r="E419" s="102"/>
      <c r="F419" s="108" t="str">
        <f>IF(TRUNC(F418/1000000,0)=0,"",IF(TRUNC(F418/1000000,0)=1,"Один",IF(TRUNC(F418/1000000,0)=0,"",IF(TRUNC(F418/1000000,0)=2,"Два",IF(TRUNC(F418/1000000,0)=0,"",IF(TRUNC(F418/1000000,0)=3,"Три",G418))))))</f>
        <v/>
      </c>
      <c r="G419" s="106" t="str">
        <f>IF(TRUNC(F418/1000000,0)=0,"",IF(TRUNC(F418/1000000,0)=7,"Сім",IF(TRUNC(F418/1000000,0)=0,"",IF(TRUNC(F418/1000000,0)=8,"Вісім",IF(TRUNC(F418/1000000,0)=0,"",IF(TRUNC(F418/1000000,0)=9,"Дев’ять",H421))))))</f>
        <v/>
      </c>
      <c r="H419" s="107" t="str">
        <f>IF(TRUNC(F418/100000,0)-TRUNC(F418/1000000,0)*10=0,"",IF(TRUNC(F418/100000,0)-TRUNC(F418/1000000,0)*10=1,"сто",G420))</f>
        <v>двісті</v>
      </c>
      <c r="I419" s="107" t="e">
        <f>IF(TRUNC(F418/1000,0)-TRUNC(F418/10000,0)*10=1,IF(TRUNC(F418/10000,0)-TRUNC(F418/100000,0)*10=1,"одинадцять","одна"),IF(TRUNC(F418/1000,0)-TRUNC(F418/10000,0)*10=2,IF(TRUNC(F418/10000,0)-TRUNC(F418/100000,0)*10=1,"дванадцять","дві"),#REF!))</f>
        <v>#REF!</v>
      </c>
      <c r="J419" s="107" t="str">
        <f>IF(TRUNC(F418/1,0)-TRUNC(F418/10,0)*10=1,IF(TRUNC(F418/10,0)-TRUNC(F418/100,0)*10=1,"одинадцять","одна"),K420)</f>
        <v>шість</v>
      </c>
      <c r="K419" s="86" t="str">
        <f>IF(TRUNC(F418/10,0)-TRUNC(F418/100,0)*10=0,"",IF(TRUNC(F418/10,0)-TRUNC(F418/100,0)*10=1,IF(TRUNC(F418/1,0)-TRUNC(F418/10,0)*10=0,"десять",""),I418))</f>
        <v>тридцать</v>
      </c>
    </row>
    <row r="420" spans="1:16" s="103" customFormat="1" hidden="1">
      <c r="A420" s="1"/>
      <c r="B420" s="104"/>
      <c r="C420" s="102"/>
      <c r="D420" s="102"/>
      <c r="E420" s="102"/>
      <c r="F420" s="108" t="str">
        <f>IF(TRUNC(F418/1000000,0)=0,"",IF(TRUNC(F418/1000000,0)=2,"Два",IF(TRUNC(F418/1000000,0)=0,"",IF(TRUNC(F418/1000000,0)=3,"Три",G418))))</f>
        <v/>
      </c>
      <c r="G420" s="109" t="str">
        <f>IF(TRUNC(F418/100000,0)-TRUNC(F418/1000000,0)*10=2,"двісті",IF(TRUNC(F418/100000,0)-TRUNC(F418/1000000,0)*10=3,"триста",IF(TRUNC(F418/100000,0)-TRUNC(F418/1000000,0)*10=4,"чотириста",IF(TRUNC(F418/100000,0)-TRUNC(F418/1000000,0)*10=5,"п’ятсот",IF(TRUNC(F418/100000,0)-TRUNC(F418/1000000,0)*10=6,"шістсот",IF(TRUNC(F418/100000,0)-TRUNC(F418/1000000,0)*10=7,"сімсот",IF(TRUNC(F418/100000,0)-TRUNC(F418/1000000,0)*10=8,"вісімсот","дев’ятсот")))))))</f>
        <v>двісті</v>
      </c>
      <c r="H420" s="107" t="str">
        <f>IF(TRUNC(F418/10000,0)-TRUNC(F418/100000,0)*10=2,"двадцять",IF(TRUNC(F418/10000,0)-TRUNC(F418/100000,0)*10=3,"тридцать",IF(TRUNC(F418/10000,0)-TRUNC(F418/100000,0)*10=4,"сорок",IF(TRUNC(F418/10000,0)-TRUNC(F418/100000,0)*10=5,"п’ятдесят",#REF!))))</f>
        <v>тридцать</v>
      </c>
      <c r="I420" s="107" t="str">
        <f>IF(TRUNC(F418/100,0)-TRUNC(F418/1000,0)*10=2,"двісті",IF(TRUNC(F418/100,0)-TRUNC(F418/1000,0)*10=3,"триста",IF(TRUNC(F418/100,0)-TRUNC(F418/1000,0)*10=4,"чотириста",IF(TRUNC(F418/100,0)-TRUNC(F418/1000,0)*10=5,"п’ятсот",IF(TRUNC(F418/100,0)-TRUNC(F418/1000,0)*10=6,"шістсот",IF(TRUNC(F418/100,0)-TRUNC(F418/1000,0)*10=7,"сімсот",IF(TRUNC(F418/100,0)-TRUNC(F418/1000,0)*10=8,"вісімсот","дев’ятсот")))))))</f>
        <v>триста</v>
      </c>
      <c r="J420" s="107" t="str">
        <f>IF(TRUNC(F418/1000,0)-TRUNC(F418/10000,0)*10=7,IF(TRUNC(F418/10000,0)-TRUNC(F418/100000,0)*10=1,"сімнадцять","сім"),IF(TRUNC(F418/1000,0)-TRUNC(F418/10000,0)*10=8,IF(TRUNC(F418/10000,0)-TRUNC(F418/100000,0)*10=1,"вісімнадцять","вісім"),IF(TRUNC(F418/1000,0)-TRUNC(F418/10000,0)*10=9,IF(TRUNC(F418/10000,0)-TRUNC(F418/100000,0)*10=1,"дев’ятнадцять","дев’ять"),"")))</f>
        <v>дев’ять</v>
      </c>
      <c r="K420" s="86" t="str">
        <f>IF(TRUNC(F418/1,0)-TRUNC(F418/10,0)*10=2,IF(TRUNC(F418/10,0)-TRUNC(F418/100,0)*10=1,"дванадцять","дві"),IF(TRUNC(F418/1,0)-TRUNC(F418/10,0)*10=3,IF(TRUNC(F418/10,0)-TRUNC(F418/100,0)*10=1,"тринадцять","три"),IF(TRUNC(F418/1,0)-TRUNC(F418/10,0)*10=4,IF(TRUNC(F418/10,0)-TRUNC(F418/100,0)*10=1,"чотирнадцять","чотири"),K418)))</f>
        <v>шість</v>
      </c>
    </row>
    <row r="421" spans="1:16" s="103" customFormat="1" ht="33.75" hidden="1" customHeight="1">
      <c r="A421" s="1"/>
      <c r="B421" s="110">
        <f>G368</f>
        <v>239336.25</v>
      </c>
      <c r="C421" s="111"/>
      <c r="D421" s="111"/>
      <c r="E421" s="111"/>
      <c r="F421" s="112" t="e">
        <f>CONCATENATE(UPPER(LEFT(TRIM(CONCATENATE(IF(TRUNC(F418/1000000,0)=0,"",IF(TRUNC(F418/1000000,0)=1,"Один",F420))," ",H421," ",H419," ",H418," ",I419," ",I421," ",#REF!," ",K419," ",J419," ",J418," ",IF(ROUND((F418-TRUNC(F418/1,0))*100,0)&lt;=9,0,""),ROUND((F418-TRUNC(F418/1,0))*100,0),"коп.")),1)),RIGHT(TRIM(G421),LEN(TRIM(CONCATENATE(IF(TRUNC(F418/1000000,0)=0,"",IF(TRUNC(F418/1000000,0)=1,"Один",F420))," ",H421," ",H419," ",H418," ",I419," ",I421," ",#REF!," ",K419," ",J419," ",J418," ",IF(ROUND((F418-TRUNC(F418/1,0))*100,0)&lt;=9,0,""),ROUND((F418-TRUNC(F418/1,0))*100,0),"коп.")))-1))</f>
        <v>#REF!</v>
      </c>
      <c r="G421" s="113" t="e">
        <f>CONCATENATE(IF(TRUNC(F418/1000000,0)=0,"",IF(TRUNC(F418/1000000,0)=1,"Один",F420))," ",H421," ",H419," ",H418," ",I419," ",I421," ",#REF!," ",K419," ",J419," ",J418," ",IF(ROUND((F418-TRUNC(F418/1,0))*100,0)&lt;=9,0,""),ROUND((F418-TRUNC(F418/1,0))*100,0),"коп.")</f>
        <v>#REF!</v>
      </c>
      <c r="H421" s="107" t="str">
        <f>IF(TRUNC(F418/1000000,0)=0,"",IF(RIGHT(IF(TRUNC(F418/1000000,0)=0,"",IF(TRUNC(F418/1000000,0)=1,"Один",F420)),1)="н","мільйон",IF(RIGHT(F419,1)="а","мільйони",IF(RIGHT(F419,1)="и","мільйони","мільйонів"))))</f>
        <v/>
      </c>
      <c r="I421" s="107" t="e">
        <f>IF(TRUNC(F418/100000,0)-TRUNC(F418/1000000,0)*10+TRUNC(F418/10000,0)-TRUNC(F418/100000,0)*10+TRUNC(F418/1000,0)-TRUNC(F418/10000,0)*10=0,"",IF(RIGHT(I419,1)="а","тисяча",IF(RIGHT(I419,1)="і","тисячі",IF(RIGHT(I419,1)="и","тисячі","тисяч"))))</f>
        <v>#REF!</v>
      </c>
      <c r="J421" s="107" t="str">
        <f>IF(TRUNC(F418/1,0)-TRUNC(F418/10,0)*10=8,IF(TRUNC(F418/10,0)-TRUNC(F418/100,0)*10=1,"вісімнадцять","вісім"),IF(TRUNC(F418/1,0)-TRUNC(F418/10,0)*10=9,IF(TRUNC(F418/10,0)-TRUNC(F418/100,0)*10=1,"дев’ятнадцять","дев’ять"),""))</f>
        <v/>
      </c>
      <c r="K421" s="86"/>
    </row>
    <row r="422" spans="1:16" s="103" customFormat="1" ht="13.5" hidden="1" customHeight="1">
      <c r="A422" s="1"/>
      <c r="B422" s="114"/>
      <c r="C422" s="111"/>
      <c r="D422" s="111"/>
      <c r="E422" s="111"/>
      <c r="F422" s="115"/>
      <c r="G422" s="116"/>
      <c r="H422" s="116"/>
      <c r="I422" s="116"/>
      <c r="J422" s="116"/>
      <c r="K422" s="116"/>
    </row>
    <row r="423" spans="1:16" s="103" customFormat="1" hidden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6" s="103" customFormat="1" hidden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6" s="103" customFormat="1" hidden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6" s="103" customFormat="1" hidden="1">
      <c r="A426" s="1"/>
      <c r="B426" s="1" t="s">
        <v>55</v>
      </c>
      <c r="C426" s="1"/>
      <c r="D426" s="1"/>
      <c r="E426" s="1"/>
      <c r="F426" s="1"/>
      <c r="G426" s="1"/>
      <c r="H426" s="1"/>
      <c r="I426" s="1"/>
      <c r="J426" s="1"/>
      <c r="K426" s="1"/>
    </row>
    <row r="427" spans="1:16" s="103" customFormat="1" hidden="1">
      <c r="A427" s="1"/>
      <c r="B427" s="1" t="s">
        <v>56</v>
      </c>
      <c r="C427" s="1"/>
      <c r="D427" s="1"/>
      <c r="E427" s="1"/>
      <c r="F427" s="1"/>
      <c r="G427" s="1"/>
      <c r="H427" s="1"/>
      <c r="I427" s="1"/>
      <c r="J427" s="1"/>
      <c r="K427" s="1"/>
    </row>
    <row r="428" spans="1:16" s="103" customFormat="1" hidden="1">
      <c r="A428" s="104"/>
      <c r="B428" s="104" t="s">
        <v>57</v>
      </c>
      <c r="C428" s="104"/>
      <c r="D428" s="104"/>
      <c r="E428" s="104"/>
      <c r="F428" s="104"/>
      <c r="G428" s="104"/>
      <c r="H428" s="104"/>
      <c r="I428" s="104"/>
      <c r="J428" s="104"/>
      <c r="K428" s="1"/>
    </row>
    <row r="429" spans="1:16" hidden="1">
      <c r="L429" s="48"/>
      <c r="M429" s="48"/>
      <c r="N429" s="48"/>
      <c r="O429" s="48"/>
      <c r="P429" s="48"/>
    </row>
    <row r="430" spans="1:16" hidden="1"/>
    <row r="431" spans="1:16" hidden="1">
      <c r="L431" s="48"/>
      <c r="M431" s="48"/>
      <c r="N431" s="48"/>
      <c r="O431" s="48"/>
      <c r="P431" s="48"/>
    </row>
    <row r="432" spans="1:16" s="103" customFormat="1" ht="18.75" hidden="1">
      <c r="A432" s="1"/>
      <c r="B432" s="1"/>
      <c r="C432" s="102"/>
      <c r="D432" s="102"/>
      <c r="E432" s="102"/>
      <c r="F432" s="413" t="s">
        <v>54</v>
      </c>
      <c r="G432" s="413"/>
      <c r="H432" s="413"/>
      <c r="I432" s="413"/>
      <c r="J432" s="413"/>
      <c r="K432" s="1"/>
    </row>
    <row r="433" spans="1:11" s="103" customFormat="1" hidden="1">
      <c r="A433" s="1"/>
      <c r="B433" s="104"/>
      <c r="C433" s="102"/>
      <c r="D433" s="102"/>
      <c r="E433" s="102"/>
      <c r="F433" s="105" t="e">
        <f>#REF!</f>
        <v>#REF!</v>
      </c>
      <c r="G433" s="106" t="e">
        <f>IF(TRUNC(F433/1000000,0)=0,"",IF(TRUNC(F433/1000000,0)=4,"Чотири",IF(TRUNC(F433/1000000,0)=0,"",IF(TRUNC(F433/1000000,0)=5,"П’ять",IF(TRUNC(F433/1000000,0)=0,"",IF(TRUNC(F433/1000000,0)=6,"Шість",G434))))))</f>
        <v>#REF!</v>
      </c>
      <c r="H433" s="107" t="e">
        <f>IF(TRUNC(F433/10000,0)-TRUNC(F433/100000,0)*10=0,"",IF(TRUNC(F433/10000,0)-TRUNC(F433/100000,0)*10=1,IF(TRUNC(F433/1000,0)-TRUNC(F433/10000,0)*10=0,"десять",""),H435))</f>
        <v>#REF!</v>
      </c>
      <c r="I433" s="107" t="e">
        <f>IF(TRUNC(F433/10,0)-TRUNC(F433/100,0)*10=2,"двадцять",IF(TRUNC(F433/10,0)-TRUNC(F433/100,0)*10=3,"тридцать",IF(TRUNC(F433/10,0)-TRUNC(F433/100,0)*10=4,"сорок",IF(TRUNC(F433/10,0)-TRUNC(F433/100,0)*10=5,"п’ятдесят",IF(TRUNC(F433/10,0)-TRUNC(F433/100,0)*10=6,"шістдесят",IF(TRUNC(F433/10,0)-TRUNC(F433/100,0)*10=7,"сімдесят",IF(TRUNC(F433/10,0)-TRUNC(F433/100,0)*10=8,"вісімдесят","дев’яносто")))))))</f>
        <v>#REF!</v>
      </c>
      <c r="J433" s="107" t="e">
        <f>IF(TRUNC(F433/1000000,0)+TRUNC(F433/100000,0)-TRUNC(F433/1000000,0)*10+TRUNC(F433/10000,0)-TRUNC(F433/100000,0)*10+TRUNC(F433/1000,0)-TRUNC(F433/10000,0)*10+TRUNC(F433/100,0)-TRUNC(F433/1000,0)*10+TRUNC(F433/10,0)-TRUNC(F433/100,0)*10+TRUNC(F433/1,0)-TRUNC(F433/10,0)*10=0,"Нуль гривень",IF(RIGHT(IF(TRUNC(F433/1,0)-TRUNC(F433/10,0)*10=1,IF(TRUNC(F433/10,0)-TRUNC(F433/100,0)*10=1,"одинадцять","одна"),K435),1)="а","гривня",IF(RIGHT(J434,1)="і","гривні",IF(RIGHT(J434,1)="и","гривні","гривень"))))</f>
        <v>#REF!</v>
      </c>
      <c r="K433" s="86" t="e">
        <f>IF(TRUNC(F433/1,0)-TRUNC(F433/10,0)*10=5,IF(TRUNC(F433/10,0)-TRUNC(F433/100,0)*10=1,"п’ятнадцять","п’ять"),IF(TRUNC(F433/1,0)-TRUNC(F433/10,0)*10=6,IF(TRUNC(F433/10,0)-TRUNC(F433/100,0)*10=1,"шістнадцять","шість"),IF(TRUNC(F433/1,0)-TRUNC(F433/10,0)*10=7,IF(TRUNC(F433/10,0)-TRUNC(F433/100,0)*10=1,"сімнадцять","сім"),J436)))</f>
        <v>#REF!</v>
      </c>
    </row>
    <row r="434" spans="1:11" s="103" customFormat="1" hidden="1">
      <c r="A434" s="1"/>
      <c r="B434" s="104"/>
      <c r="C434" s="102"/>
      <c r="D434" s="102"/>
      <c r="E434" s="102"/>
      <c r="F434" s="108" t="e">
        <f>IF(TRUNC(F433/1000000,0)=0,"",IF(TRUNC(F433/1000000,0)=1,"Один",IF(TRUNC(F433/1000000,0)=0,"",IF(TRUNC(F433/1000000,0)=2,"Два",IF(TRUNC(F433/1000000,0)=0,"",IF(TRUNC(F433/1000000,0)=3,"Три",G433))))))</f>
        <v>#REF!</v>
      </c>
      <c r="G434" s="106" t="e">
        <f>IF(TRUNC(F433/1000000,0)=0,"",IF(TRUNC(F433/1000000,0)=7,"Сім",IF(TRUNC(F433/1000000,0)=0,"",IF(TRUNC(F433/1000000,0)=8,"Вісім",IF(TRUNC(F433/1000000,0)=0,"",IF(TRUNC(F433/1000000,0)=9,"Дев’ять",H436))))))</f>
        <v>#REF!</v>
      </c>
      <c r="H434" s="107" t="e">
        <f>IF(TRUNC(F433/100000,0)-TRUNC(F433/1000000,0)*10=0,"",IF(TRUNC(F433/100000,0)-TRUNC(F433/1000000,0)*10=1,"сто",G435))</f>
        <v>#REF!</v>
      </c>
      <c r="I434" s="107" t="e">
        <f>IF(TRUNC(F433/1000,0)-TRUNC(F433/10000,0)*10=1,IF(TRUNC(F433/10000,0)-TRUNC(F433/100000,0)*10=1,"одинадцять","одна"),IF(TRUNC(F433/1000,0)-TRUNC(F433/10000,0)*10=2,IF(TRUNC(F433/10000,0)-TRUNC(F433/100000,0)*10=1,"дванадцять","дві"),#REF!))</f>
        <v>#REF!</v>
      </c>
      <c r="J434" s="107" t="e">
        <f>IF(TRUNC(F433/1,0)-TRUNC(F433/10,0)*10=1,IF(TRUNC(F433/10,0)-TRUNC(F433/100,0)*10=1,"одинадцять","одна"),K435)</f>
        <v>#REF!</v>
      </c>
      <c r="K434" s="86" t="e">
        <f>IF(TRUNC(F433/10,0)-TRUNC(F433/100,0)*10=0,"",IF(TRUNC(F433/10,0)-TRUNC(F433/100,0)*10=1,IF(TRUNC(F433/1,0)-TRUNC(F433/10,0)*10=0,"десять",""),I433))</f>
        <v>#REF!</v>
      </c>
    </row>
    <row r="435" spans="1:11" s="103" customFormat="1" hidden="1">
      <c r="A435" s="1"/>
      <c r="B435" s="104"/>
      <c r="C435" s="102"/>
      <c r="D435" s="102"/>
      <c r="E435" s="102"/>
      <c r="F435" s="108" t="e">
        <f>IF(TRUNC(F433/1000000,0)=0,"",IF(TRUNC(F433/1000000,0)=2,"Два",IF(TRUNC(F433/1000000,0)=0,"",IF(TRUNC(F433/1000000,0)=3,"Три",G433))))</f>
        <v>#REF!</v>
      </c>
      <c r="G435" s="109" t="e">
        <f>IF(TRUNC(F433/100000,0)-TRUNC(F433/1000000,0)*10=2,"двісті",IF(TRUNC(F433/100000,0)-TRUNC(F433/1000000,0)*10=3,"триста",IF(TRUNC(F433/100000,0)-TRUNC(F433/1000000,0)*10=4,"чотириста",IF(TRUNC(F433/100000,0)-TRUNC(F433/1000000,0)*10=5,"п’ятсот",IF(TRUNC(F433/100000,0)-TRUNC(F433/1000000,0)*10=6,"шістсот",IF(TRUNC(F433/100000,0)-TRUNC(F433/1000000,0)*10=7,"сімсот",IF(TRUNC(F433/100000,0)-TRUNC(F433/1000000,0)*10=8,"вісімсот","дев’ятсот")))))))</f>
        <v>#REF!</v>
      </c>
      <c r="H435" s="107" t="e">
        <f>IF(TRUNC(F433/10000,0)-TRUNC(F433/100000,0)*10=2,"двадцять",IF(TRUNC(F433/10000,0)-TRUNC(F433/100000,0)*10=3,"тридцать",IF(TRUNC(F433/10000,0)-TRUNC(F433/100000,0)*10=4,"сорок",IF(TRUNC(F433/10000,0)-TRUNC(F433/100000,0)*10=5,"п’ятдесят",#REF!))))</f>
        <v>#REF!</v>
      </c>
      <c r="I435" s="107" t="e">
        <f>IF(TRUNC(F433/100,0)-TRUNC(F433/1000,0)*10=2,"двісті",IF(TRUNC(F433/100,0)-TRUNC(F433/1000,0)*10=3,"триста",IF(TRUNC(F433/100,0)-TRUNC(F433/1000,0)*10=4,"чотириста",IF(TRUNC(F433/100,0)-TRUNC(F433/1000,0)*10=5,"п’ятсот",IF(TRUNC(F433/100,0)-TRUNC(F433/1000,0)*10=6,"шістсот",IF(TRUNC(F433/100,0)-TRUNC(F433/1000,0)*10=7,"сімсот",IF(TRUNC(F433/100,0)-TRUNC(F433/1000,0)*10=8,"вісімсот","дев’ятсот")))))))</f>
        <v>#REF!</v>
      </c>
      <c r="J435" s="107" t="e">
        <f>IF(TRUNC(F433/1000,0)-TRUNC(F433/10000,0)*10=7,IF(TRUNC(F433/10000,0)-TRUNC(F433/100000,0)*10=1,"сімнадцять","сім"),IF(TRUNC(F433/1000,0)-TRUNC(F433/10000,0)*10=8,IF(TRUNC(F433/10000,0)-TRUNC(F433/100000,0)*10=1,"вісімнадцять","вісім"),IF(TRUNC(F433/1000,0)-TRUNC(F433/10000,0)*10=9,IF(TRUNC(F433/10000,0)-TRUNC(F433/100000,0)*10=1,"дев’ятнадцять","дев’ять"),"")))</f>
        <v>#REF!</v>
      </c>
      <c r="K435" s="86" t="e">
        <f>IF(TRUNC(F433/1,0)-TRUNC(F433/10,0)*10=2,IF(TRUNC(F433/10,0)-TRUNC(F433/100,0)*10=1,"дванадцять","дві"),IF(TRUNC(F433/1,0)-TRUNC(F433/10,0)*10=3,IF(TRUNC(F433/10,0)-TRUNC(F433/100,0)*10=1,"тринадцять","три"),IF(TRUNC(F433/1,0)-TRUNC(F433/10,0)*10=4,IF(TRUNC(F433/10,0)-TRUNC(F433/100,0)*10=1,"чотирнадцять","чотири"),K433)))</f>
        <v>#REF!</v>
      </c>
    </row>
    <row r="436" spans="1:11" s="103" customFormat="1" ht="33.75" hidden="1" customHeight="1">
      <c r="A436" s="1"/>
      <c r="B436" s="117" t="e">
        <f>F436</f>
        <v>#REF!</v>
      </c>
      <c r="C436" s="111"/>
      <c r="D436" s="111"/>
      <c r="E436" s="111"/>
      <c r="F436" s="112" t="e">
        <f>CONCATENATE(UPPER(LEFT(TRIM(CONCATENATE(IF(TRUNC(F433/1000000,0)=0,"",IF(TRUNC(F433/1000000,0)=1,"Один",F435))," ",H436," ",H434," ",H433," ",I434," ",I436," ",#REF!," ",K434," ",J434," ",J433," ",IF(ROUND((F433-TRUNC(F433/1,0))*100,0)&lt;=9,0,""),ROUND((F433-TRUNC(F433/1,0))*100,0),"коп.")),1)),RIGHT(TRIM(G436),LEN(TRIM(CONCATENATE(IF(TRUNC(F433/1000000,0)=0,"",IF(TRUNC(F433/1000000,0)=1,"Один",F435))," ",H436," ",H434," ",H433," ",I434," ",I436," ",#REF!," ",K434," ",J434," ",J433," ",IF(ROUND((F433-TRUNC(F433/1,0))*100,0)&lt;=9,0,""),ROUND((F433-TRUNC(F433/1,0))*100,0),"коп.")))-1))</f>
        <v>#REF!</v>
      </c>
      <c r="G436" s="113" t="e">
        <f>CONCATENATE(IF(TRUNC(F433/1000000,0)=0,"",IF(TRUNC(F433/1000000,0)=1,"Один",F435))," ",H436," ",H434," ",H433," ",I434," ",I436," ",#REF!," ",K434," ",J434," ",J433," ",IF(ROUND((F433-TRUNC(F433/1,0))*100,0)&lt;=9,0,""),ROUND((F433-TRUNC(F433/1,0))*100,0),"коп.")</f>
        <v>#REF!</v>
      </c>
      <c r="H436" s="107" t="e">
        <f>IF(TRUNC(F433/1000000,0)=0,"",IF(RIGHT(IF(TRUNC(F433/1000000,0)=0,"",IF(TRUNC(F433/1000000,0)=1,"Один",F435)),1)="н","мільйон",IF(RIGHT(F434,1)="а","мільйони",IF(RIGHT(F434,1)="и","мільйони","мільйонів"))))</f>
        <v>#REF!</v>
      </c>
      <c r="I436" s="107" t="e">
        <f>IF(TRUNC(F433/100000,0)-TRUNC(F433/1000000,0)*10+TRUNC(F433/10000,0)-TRUNC(F433/100000,0)*10+TRUNC(F433/1000,0)-TRUNC(F433/10000,0)*10=0,"",IF(RIGHT(I434,1)="а","тисяча",IF(RIGHT(I434,1)="і","тисячі",IF(RIGHT(I434,1)="и","тисячі","тисяч"))))</f>
        <v>#REF!</v>
      </c>
      <c r="J436" s="107" t="e">
        <f>IF(TRUNC(F433/1,0)-TRUNC(F433/10,0)*10=8,IF(TRUNC(F433/10,0)-TRUNC(F433/100,0)*10=1,"вісімнадцять","вісім"),IF(TRUNC(F433/1,0)-TRUNC(F433/10,0)*10=9,IF(TRUNC(F433/10,0)-TRUNC(F433/100,0)*10=1,"дев’ятнадцять","дев’ять"),""))</f>
        <v>#REF!</v>
      </c>
      <c r="K436" s="86"/>
    </row>
    <row r="437" spans="1:11" s="103" customFormat="1" ht="13.5" hidden="1" customHeight="1">
      <c r="A437" s="1"/>
      <c r="B437" s="114"/>
      <c r="C437" s="111"/>
      <c r="D437" s="111"/>
      <c r="E437" s="111"/>
      <c r="F437" s="115"/>
      <c r="G437" s="116"/>
      <c r="H437" s="116"/>
      <c r="I437" s="116"/>
      <c r="J437" s="116"/>
      <c r="K437" s="116"/>
    </row>
    <row r="438" spans="1:11" s="103" customFormat="1" hidden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s="103" customFormat="1" hidden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s="103" customFormat="1" hidden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s="103" customFormat="1" hidden="1">
      <c r="A441" s="1"/>
      <c r="B441" s="1" t="s">
        <v>55</v>
      </c>
      <c r="C441" s="1"/>
      <c r="D441" s="1"/>
      <c r="E441" s="1"/>
      <c r="F441" s="1"/>
      <c r="G441" s="1"/>
      <c r="H441" s="1"/>
      <c r="I441" s="1"/>
      <c r="J441" s="1"/>
      <c r="K441" s="1"/>
    </row>
    <row r="442" spans="1:11" s="103" customFormat="1" hidden="1">
      <c r="A442" s="1"/>
      <c r="B442" s="1" t="s">
        <v>56</v>
      </c>
      <c r="C442" s="1"/>
      <c r="D442" s="1"/>
      <c r="E442" s="1"/>
      <c r="F442" s="1"/>
      <c r="G442" s="1"/>
      <c r="H442" s="1"/>
      <c r="I442" s="1"/>
      <c r="J442" s="1"/>
      <c r="K442" s="1"/>
    </row>
    <row r="443" spans="1:11" s="103" customFormat="1" hidden="1">
      <c r="A443" s="104"/>
      <c r="B443" s="104" t="s">
        <v>57</v>
      </c>
      <c r="C443" s="104"/>
      <c r="D443" s="104"/>
      <c r="E443" s="104"/>
      <c r="F443" s="104"/>
      <c r="G443" s="104"/>
      <c r="H443" s="104"/>
      <c r="I443" s="104"/>
      <c r="J443" s="104"/>
      <c r="K443" s="1"/>
    </row>
    <row r="444" spans="1:11" hidden="1"/>
    <row r="445" spans="1:11" hidden="1"/>
    <row r="446" spans="1:11" hidden="1"/>
    <row r="447" spans="1:11" ht="15.75" hidden="1">
      <c r="D447" s="118"/>
    </row>
    <row r="448" spans="1:11" ht="31.5" hidden="1">
      <c r="D448" s="118" t="s">
        <v>58</v>
      </c>
    </row>
    <row r="449" spans="4:4" ht="15.75">
      <c r="D449" s="118"/>
    </row>
  </sheetData>
  <mergeCells count="89">
    <mergeCell ref="A413:K413"/>
    <mergeCell ref="A416:K416"/>
    <mergeCell ref="F417:J417"/>
    <mergeCell ref="F432:J432"/>
    <mergeCell ref="B404:D404"/>
    <mergeCell ref="H404:I404"/>
    <mergeCell ref="A407:B407"/>
    <mergeCell ref="C407:D407"/>
    <mergeCell ref="E407:G407"/>
    <mergeCell ref="H407:I407"/>
    <mergeCell ref="B401:D401"/>
    <mergeCell ref="H401:I401"/>
    <mergeCell ref="B402:D402"/>
    <mergeCell ref="H402:I402"/>
    <mergeCell ref="B403:D403"/>
    <mergeCell ref="H403:I403"/>
    <mergeCell ref="B396:D396"/>
    <mergeCell ref="H396:I396"/>
    <mergeCell ref="B397:D397"/>
    <mergeCell ref="H397:I397"/>
    <mergeCell ref="B398:D398"/>
    <mergeCell ref="H398:I398"/>
    <mergeCell ref="B393:D393"/>
    <mergeCell ref="H393:I393"/>
    <mergeCell ref="B394:D394"/>
    <mergeCell ref="H394:I394"/>
    <mergeCell ref="B395:D395"/>
    <mergeCell ref="H395:I395"/>
    <mergeCell ref="B390:D390"/>
    <mergeCell ref="H390:I390"/>
    <mergeCell ref="B391:D391"/>
    <mergeCell ref="H391:I391"/>
    <mergeCell ref="B392:D392"/>
    <mergeCell ref="H392:I392"/>
    <mergeCell ref="B387:D387"/>
    <mergeCell ref="H387:I387"/>
    <mergeCell ref="B388:D388"/>
    <mergeCell ref="H388:I388"/>
    <mergeCell ref="B389:D389"/>
    <mergeCell ref="H389:I389"/>
    <mergeCell ref="A386:D386"/>
    <mergeCell ref="A174:D174"/>
    <mergeCell ref="A178:D178"/>
    <mergeCell ref="A183:D183"/>
    <mergeCell ref="A187:D187"/>
    <mergeCell ref="A191:D191"/>
    <mergeCell ref="A195:D195"/>
    <mergeCell ref="A200:D200"/>
    <mergeCell ref="A368:D368"/>
    <mergeCell ref="B373:K373"/>
    <mergeCell ref="C379:K379"/>
    <mergeCell ref="A385:D385"/>
    <mergeCell ref="A170:D170"/>
    <mergeCell ref="C15:D15"/>
    <mergeCell ref="A134:D134"/>
    <mergeCell ref="A135:D135"/>
    <mergeCell ref="A139:D139"/>
    <mergeCell ref="A143:D143"/>
    <mergeCell ref="A147:D147"/>
    <mergeCell ref="A151:D151"/>
    <mergeCell ref="A155:D155"/>
    <mergeCell ref="A159:D159"/>
    <mergeCell ref="A162:D162"/>
    <mergeCell ref="A166:D166"/>
    <mergeCell ref="A12:K12"/>
    <mergeCell ref="A13:A14"/>
    <mergeCell ref="B13:B14"/>
    <mergeCell ref="C13:D14"/>
    <mergeCell ref="E13:E14"/>
    <mergeCell ref="F13:F14"/>
    <mergeCell ref="G13:G14"/>
    <mergeCell ref="H13:I14"/>
    <mergeCell ref="J13:J14"/>
    <mergeCell ref="K13:K14"/>
    <mergeCell ref="C11:D11"/>
    <mergeCell ref="H11:I11"/>
    <mergeCell ref="J11:K11"/>
    <mergeCell ref="I2:K2"/>
    <mergeCell ref="A3:K3"/>
    <mergeCell ref="A4:K4"/>
    <mergeCell ref="A5:K5"/>
    <mergeCell ref="A6:K6"/>
    <mergeCell ref="C7:G7"/>
    <mergeCell ref="I7:K7"/>
    <mergeCell ref="B8:C8"/>
    <mergeCell ref="I8:K8"/>
    <mergeCell ref="C10:D10"/>
    <mergeCell ref="H10:I10"/>
    <mergeCell ref="J10:K10"/>
  </mergeCells>
  <pageMargins left="1.1811023622047245" right="0.59055118110236227" top="0.19685039370078741" bottom="0.19685039370078741" header="0" footer="0"/>
  <pageSetup paperSize="9" scale="80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04"/>
  <sheetViews>
    <sheetView tabSelected="1" view="pageBreakPreview" topLeftCell="A365" zoomScale="110" zoomScaleSheetLayoutView="110" workbookViewId="0">
      <selection activeCell="B14" sqref="B14"/>
    </sheetView>
  </sheetViews>
  <sheetFormatPr defaultColWidth="9.140625" defaultRowHeight="12.75"/>
  <cols>
    <col min="1" max="1" width="20.28515625" style="1" customWidth="1"/>
    <col min="2" max="2" width="21.42578125" style="1" customWidth="1"/>
    <col min="3" max="3" width="14.28515625" style="1" customWidth="1"/>
    <col min="4" max="4" width="28.28515625" style="1" customWidth="1"/>
    <col min="5" max="5" width="10.7109375" style="1" customWidth="1"/>
    <col min="6" max="6" width="14" style="1" customWidth="1"/>
    <col min="7" max="7" width="14.5703125" style="1" customWidth="1"/>
    <col min="8" max="8" width="14.28515625" style="1" customWidth="1"/>
    <col min="9" max="9" width="14.5703125" style="1" customWidth="1"/>
    <col min="10" max="10" width="10" style="1" customWidth="1"/>
    <col min="11" max="11" width="6.7109375" style="1" customWidth="1"/>
    <col min="12" max="13" width="9.140625" style="1"/>
    <col min="14" max="14" width="9.140625" style="1" customWidth="1"/>
    <col min="15" max="16384" width="9.140625" style="1"/>
  </cols>
  <sheetData>
    <row r="1" spans="1:11" ht="12" customHeight="1">
      <c r="I1" s="2" t="s">
        <v>0</v>
      </c>
    </row>
    <row r="2" spans="1:11" ht="12" customHeight="1">
      <c r="I2" s="2" t="s">
        <v>1</v>
      </c>
    </row>
    <row r="3" spans="1:11" ht="12" customHeight="1">
      <c r="I3" s="3" t="s">
        <v>2</v>
      </c>
    </row>
    <row r="4" spans="1:11" ht="15" customHeight="1">
      <c r="A4" s="4" t="s">
        <v>3</v>
      </c>
      <c r="B4" s="5"/>
      <c r="C4" s="5"/>
      <c r="J4" s="6"/>
    </row>
    <row r="5" spans="1:11" ht="13.15" customHeight="1">
      <c r="A5" s="404" t="s">
        <v>4</v>
      </c>
      <c r="B5" s="404"/>
      <c r="C5" s="404"/>
      <c r="J5" s="6"/>
    </row>
    <row r="6" spans="1:11" ht="7.15" hidden="1" customHeight="1">
      <c r="J6" s="6"/>
    </row>
    <row r="7" spans="1:11" ht="18" customHeight="1">
      <c r="A7" s="7" t="s">
        <v>5</v>
      </c>
      <c r="B7" s="8"/>
      <c r="C7" s="9">
        <v>26518697</v>
      </c>
      <c r="D7" s="8"/>
      <c r="E7" s="8"/>
      <c r="F7" s="8"/>
      <c r="G7" s="8"/>
      <c r="H7" s="8"/>
      <c r="I7" s="424" t="s">
        <v>6</v>
      </c>
      <c r="J7" s="424"/>
      <c r="K7" s="424"/>
    </row>
    <row r="8" spans="1:11" ht="15.75">
      <c r="A8" s="10"/>
      <c r="B8" s="10"/>
      <c r="C8" s="10"/>
      <c r="D8" s="10"/>
      <c r="E8" s="10"/>
      <c r="F8" s="10"/>
      <c r="G8" s="10"/>
      <c r="H8" s="10"/>
      <c r="I8" s="11" t="s">
        <v>7</v>
      </c>
      <c r="J8" s="10"/>
      <c r="K8" s="12"/>
    </row>
    <row r="9" spans="1:11" ht="15.75">
      <c r="A9" s="13"/>
      <c r="B9" s="13"/>
      <c r="C9" s="13"/>
      <c r="D9" s="13"/>
      <c r="E9" s="13"/>
      <c r="F9" s="13"/>
      <c r="G9" s="13"/>
      <c r="H9" s="13"/>
      <c r="I9" s="404" t="s">
        <v>8</v>
      </c>
      <c r="J9" s="404"/>
      <c r="K9" s="404"/>
    </row>
    <row r="10" spans="1:11" ht="14.25">
      <c r="I10" s="14"/>
      <c r="J10" s="14"/>
      <c r="K10" s="144" t="s">
        <v>9</v>
      </c>
    </row>
    <row r="11" spans="1:11" ht="15.6" customHeight="1">
      <c r="A11" s="16"/>
      <c r="B11" s="16"/>
      <c r="C11" s="16"/>
      <c r="D11" s="16"/>
      <c r="E11" s="16"/>
      <c r="F11" s="16"/>
      <c r="G11" s="16"/>
      <c r="H11" s="16"/>
      <c r="I11" s="381" t="s">
        <v>10</v>
      </c>
      <c r="J11" s="381"/>
      <c r="K11" s="381"/>
    </row>
    <row r="12" spans="1:11" ht="15.6" customHeight="1">
      <c r="A12" s="16"/>
      <c r="B12" s="16"/>
      <c r="C12" s="16"/>
      <c r="D12" s="16"/>
      <c r="E12" s="16"/>
      <c r="F12" s="16"/>
      <c r="G12" s="16"/>
      <c r="H12" s="16"/>
      <c r="I12" s="425" t="s">
        <v>277</v>
      </c>
      <c r="J12" s="425"/>
      <c r="K12" s="425"/>
    </row>
    <row r="13" spans="1:11" s="10" customFormat="1" ht="25.15" customHeight="1">
      <c r="A13" s="423" t="s">
        <v>11</v>
      </c>
      <c r="B13" s="423"/>
      <c r="C13" s="423"/>
      <c r="D13" s="423"/>
      <c r="E13" s="423"/>
      <c r="F13" s="423"/>
      <c r="G13" s="423"/>
      <c r="H13" s="423"/>
      <c r="I13" s="423"/>
      <c r="J13" s="423"/>
      <c r="K13" s="423"/>
    </row>
    <row r="14" spans="1:11" s="18" customFormat="1" ht="15.75">
      <c r="A14" s="17"/>
      <c r="B14" s="17"/>
      <c r="C14" s="384" t="s">
        <v>322</v>
      </c>
      <c r="D14" s="384"/>
      <c r="E14" s="384"/>
      <c r="F14" s="384"/>
      <c r="G14" s="384"/>
      <c r="H14" s="119"/>
      <c r="I14" s="385" t="s">
        <v>275</v>
      </c>
      <c r="J14" s="385"/>
      <c r="K14" s="385"/>
    </row>
    <row r="15" spans="1:11" s="18" customFormat="1" ht="15.75">
      <c r="A15" s="19"/>
      <c r="B15" s="386"/>
      <c r="C15" s="386"/>
      <c r="D15" s="19"/>
      <c r="E15" s="19"/>
      <c r="F15" s="19"/>
      <c r="H15" s="120"/>
      <c r="I15" s="387" t="s">
        <v>12</v>
      </c>
      <c r="J15" s="387"/>
      <c r="K15" s="387"/>
    </row>
    <row r="16" spans="1:11" ht="3.6" customHeight="1"/>
    <row r="17" spans="1:16" ht="18.600000000000001" customHeight="1">
      <c r="A17" s="20"/>
      <c r="B17" s="20"/>
      <c r="C17" s="388"/>
      <c r="D17" s="388"/>
      <c r="E17" s="20"/>
      <c r="F17" s="20"/>
      <c r="G17" s="21"/>
      <c r="H17" s="389" t="s">
        <v>13</v>
      </c>
      <c r="I17" s="390"/>
      <c r="J17" s="389" t="s">
        <v>14</v>
      </c>
      <c r="K17" s="390"/>
      <c r="L17" s="20"/>
    </row>
    <row r="18" spans="1:16" ht="18" customHeight="1">
      <c r="A18" s="20"/>
      <c r="B18" s="20"/>
      <c r="C18" s="388"/>
      <c r="D18" s="388"/>
      <c r="E18" s="20"/>
      <c r="F18" s="20"/>
      <c r="G18" s="21"/>
      <c r="H18" s="395">
        <v>7</v>
      </c>
      <c r="I18" s="426"/>
      <c r="J18" s="395"/>
      <c r="K18" s="426"/>
      <c r="L18" s="20"/>
    </row>
    <row r="19" spans="1:16" ht="22.9" customHeight="1">
      <c r="A19" s="391" t="s">
        <v>213</v>
      </c>
      <c r="B19" s="391" t="s">
        <v>214</v>
      </c>
      <c r="C19" s="391" t="s">
        <v>15</v>
      </c>
      <c r="D19" s="391"/>
      <c r="E19" s="391" t="s">
        <v>16</v>
      </c>
      <c r="F19" s="391" t="s">
        <v>17</v>
      </c>
      <c r="G19" s="391" t="s">
        <v>18</v>
      </c>
      <c r="H19" s="428" t="s">
        <v>19</v>
      </c>
      <c r="I19" s="390"/>
      <c r="J19" s="391" t="s">
        <v>20</v>
      </c>
      <c r="K19" s="391" t="s">
        <v>62</v>
      </c>
      <c r="L19" s="22"/>
    </row>
    <row r="20" spans="1:16" s="26" customFormat="1" ht="18.600000000000001" customHeight="1">
      <c r="A20" s="392"/>
      <c r="B20" s="392"/>
      <c r="C20" s="392"/>
      <c r="D20" s="392"/>
      <c r="E20" s="392"/>
      <c r="F20" s="392"/>
      <c r="G20" s="392"/>
      <c r="H20" s="23" t="s">
        <v>21</v>
      </c>
      <c r="I20" s="24" t="s">
        <v>22</v>
      </c>
      <c r="J20" s="392"/>
      <c r="K20" s="392"/>
      <c r="L20" s="25"/>
    </row>
    <row r="21" spans="1:16" s="31" customFormat="1" ht="11.25">
      <c r="A21" s="27">
        <v>1</v>
      </c>
      <c r="B21" s="27">
        <v>2</v>
      </c>
      <c r="C21" s="393">
        <v>3</v>
      </c>
      <c r="D21" s="394"/>
      <c r="E21" s="27">
        <v>4</v>
      </c>
      <c r="F21" s="27">
        <v>5</v>
      </c>
      <c r="G21" s="27">
        <v>6</v>
      </c>
      <c r="H21" s="28">
        <v>7</v>
      </c>
      <c r="I21" s="28">
        <v>8</v>
      </c>
      <c r="J21" s="29">
        <v>9</v>
      </c>
      <c r="K21" s="29">
        <v>10</v>
      </c>
      <c r="L21" s="30"/>
    </row>
    <row r="22" spans="1:16" s="56" customFormat="1" ht="43.15" customHeight="1">
      <c r="A22" s="272" t="s">
        <v>23</v>
      </c>
      <c r="B22" s="272" t="s">
        <v>24</v>
      </c>
      <c r="C22" s="224">
        <v>101100003</v>
      </c>
      <c r="D22" s="227" t="s">
        <v>106</v>
      </c>
      <c r="E22" s="230">
        <v>8.2978000000000005</v>
      </c>
      <c r="F22" s="189">
        <v>19543.650000000001</v>
      </c>
      <c r="G22" s="189">
        <v>156349.22</v>
      </c>
      <c r="H22" s="189">
        <v>0</v>
      </c>
      <c r="I22" s="189">
        <v>0</v>
      </c>
      <c r="J22" s="186" t="s">
        <v>252</v>
      </c>
      <c r="K22" s="186"/>
      <c r="L22" s="66"/>
    </row>
    <row r="23" spans="1:16" s="56" customFormat="1" ht="42" customHeight="1">
      <c r="A23" s="272" t="s">
        <v>23</v>
      </c>
      <c r="B23" s="272" t="s">
        <v>24</v>
      </c>
      <c r="C23" s="224">
        <v>101100004</v>
      </c>
      <c r="D23" s="227" t="s">
        <v>107</v>
      </c>
      <c r="E23" s="230">
        <v>2.8485999999999998</v>
      </c>
      <c r="F23" s="189">
        <v>17891.34</v>
      </c>
      <c r="G23" s="189">
        <v>53674.03</v>
      </c>
      <c r="H23" s="189">
        <v>0</v>
      </c>
      <c r="I23" s="189">
        <v>0</v>
      </c>
      <c r="J23" s="186" t="s">
        <v>252</v>
      </c>
      <c r="K23" s="186"/>
      <c r="L23" s="66"/>
    </row>
    <row r="24" spans="1:16" s="31" customFormat="1" ht="30.75" customHeight="1">
      <c r="A24" s="271" t="s">
        <v>23</v>
      </c>
      <c r="B24" s="281" t="s">
        <v>24</v>
      </c>
      <c r="C24" s="223">
        <v>101100001</v>
      </c>
      <c r="D24" s="237" t="s">
        <v>280</v>
      </c>
      <c r="E24" s="256">
        <v>2</v>
      </c>
      <c r="F24" s="280">
        <v>14656.5</v>
      </c>
      <c r="G24" s="280">
        <v>29313</v>
      </c>
      <c r="H24" s="361">
        <v>0</v>
      </c>
      <c r="I24" s="361">
        <v>0</v>
      </c>
      <c r="J24" s="32"/>
      <c r="K24" s="256"/>
      <c r="L24" s="30"/>
    </row>
    <row r="25" spans="1:16" s="278" customFormat="1" ht="11.25" hidden="1">
      <c r="A25" s="273"/>
      <c r="B25" s="273"/>
      <c r="C25" s="274"/>
      <c r="D25" s="275"/>
      <c r="E25" s="273"/>
      <c r="F25" s="273"/>
      <c r="G25" s="273"/>
      <c r="H25" s="276"/>
      <c r="I25" s="276"/>
      <c r="J25" s="32"/>
      <c r="K25" s="32"/>
      <c r="L25" s="277"/>
    </row>
    <row r="26" spans="1:16" s="56" customFormat="1" ht="14.45" customHeight="1">
      <c r="A26" s="427" t="s">
        <v>105</v>
      </c>
      <c r="B26" s="427"/>
      <c r="C26" s="427"/>
      <c r="D26" s="427"/>
      <c r="E26" s="231">
        <f>SUM(E22:E25)</f>
        <v>13.1464</v>
      </c>
      <c r="F26" s="52"/>
      <c r="G26" s="52">
        <f>SUM(G22:G25)</f>
        <v>239336.25</v>
      </c>
      <c r="H26" s="52"/>
      <c r="I26" s="52">
        <f>SUM(I22:I25)</f>
        <v>0</v>
      </c>
      <c r="J26" s="53"/>
      <c r="K26" s="53"/>
      <c r="L26" s="54"/>
      <c r="M26" s="55"/>
      <c r="N26" s="55"/>
      <c r="O26" s="55"/>
      <c r="P26" s="55"/>
    </row>
    <row r="27" spans="1:16" s="45" customFormat="1" ht="25.5">
      <c r="A27" s="271" t="s">
        <v>23</v>
      </c>
      <c r="B27" s="124" t="s">
        <v>24</v>
      </c>
      <c r="C27" s="223">
        <v>101310001</v>
      </c>
      <c r="D27" s="226" t="s">
        <v>93</v>
      </c>
      <c r="E27" s="39">
        <v>1</v>
      </c>
      <c r="F27" s="40">
        <v>51940</v>
      </c>
      <c r="G27" s="41">
        <v>51940</v>
      </c>
      <c r="H27" s="41">
        <v>34368</v>
      </c>
      <c r="I27" s="41">
        <v>34368</v>
      </c>
      <c r="J27" s="42"/>
      <c r="K27" s="43"/>
      <c r="L27" s="44"/>
    </row>
    <row r="28" spans="1:16" s="45" customFormat="1" ht="27.95" customHeight="1">
      <c r="A28" s="260" t="s">
        <v>23</v>
      </c>
      <c r="B28" s="124" t="s">
        <v>24</v>
      </c>
      <c r="C28" s="223">
        <v>101310007</v>
      </c>
      <c r="D28" s="226" t="s">
        <v>94</v>
      </c>
      <c r="E28" s="39">
        <v>1</v>
      </c>
      <c r="F28" s="40">
        <v>1724</v>
      </c>
      <c r="G28" s="41">
        <v>1724</v>
      </c>
      <c r="H28" s="41">
        <v>1114.2</v>
      </c>
      <c r="I28" s="41">
        <v>1114.2</v>
      </c>
      <c r="J28" s="42"/>
      <c r="K28" s="43"/>
      <c r="L28" s="44"/>
    </row>
    <row r="29" spans="1:16" s="45" customFormat="1" ht="25.5">
      <c r="A29" s="271" t="s">
        <v>23</v>
      </c>
      <c r="B29" s="124" t="s">
        <v>24</v>
      </c>
      <c r="C29" s="225">
        <v>101350001</v>
      </c>
      <c r="D29" s="228" t="s">
        <v>281</v>
      </c>
      <c r="E29" s="39">
        <v>1</v>
      </c>
      <c r="F29" s="40">
        <v>207100</v>
      </c>
      <c r="G29" s="41">
        <v>207100</v>
      </c>
      <c r="H29" s="41">
        <v>81483</v>
      </c>
      <c r="I29" s="41">
        <v>81483</v>
      </c>
      <c r="J29" s="42"/>
      <c r="K29" s="43"/>
      <c r="L29" s="44"/>
    </row>
    <row r="30" spans="1:16" s="45" customFormat="1" ht="30">
      <c r="A30" s="271" t="s">
        <v>23</v>
      </c>
      <c r="B30" s="124" t="s">
        <v>24</v>
      </c>
      <c r="C30" s="225">
        <v>101350002</v>
      </c>
      <c r="D30" s="229" t="s">
        <v>282</v>
      </c>
      <c r="E30" s="39">
        <v>1</v>
      </c>
      <c r="F30" s="40">
        <v>29625</v>
      </c>
      <c r="G30" s="41">
        <v>29625</v>
      </c>
      <c r="H30" s="41">
        <v>29625</v>
      </c>
      <c r="I30" s="41">
        <v>29625</v>
      </c>
      <c r="J30" s="42"/>
      <c r="K30" s="43"/>
      <c r="L30" s="44"/>
    </row>
    <row r="31" spans="1:16" s="45" customFormat="1" ht="27.95" customHeight="1">
      <c r="A31" s="271" t="s">
        <v>23</v>
      </c>
      <c r="B31" s="124" t="s">
        <v>24</v>
      </c>
      <c r="C31" s="223">
        <v>101330001</v>
      </c>
      <c r="D31" s="226" t="s">
        <v>283</v>
      </c>
      <c r="E31" s="39">
        <v>6791</v>
      </c>
      <c r="F31" s="40">
        <v>1.24</v>
      </c>
      <c r="G31" s="41">
        <v>84050</v>
      </c>
      <c r="H31" s="41">
        <v>8.0399999999999991</v>
      </c>
      <c r="I31" s="41">
        <v>54630.5</v>
      </c>
      <c r="J31" s="42"/>
      <c r="K31" s="43"/>
      <c r="L31" s="44"/>
    </row>
    <row r="32" spans="1:16" s="45" customFormat="1" ht="27.95" customHeight="1">
      <c r="A32" s="260" t="s">
        <v>23</v>
      </c>
      <c r="B32" s="124" t="s">
        <v>24</v>
      </c>
      <c r="C32" s="223">
        <v>101330002</v>
      </c>
      <c r="D32" s="226" t="s">
        <v>284</v>
      </c>
      <c r="E32" s="39">
        <v>1</v>
      </c>
      <c r="F32" s="40">
        <v>492</v>
      </c>
      <c r="G32" s="41">
        <v>492</v>
      </c>
      <c r="H32" s="41">
        <v>321.60000000000002</v>
      </c>
      <c r="I32" s="41">
        <v>321.60000000000002</v>
      </c>
      <c r="J32" s="42"/>
      <c r="K32" s="43"/>
      <c r="L32" s="44"/>
    </row>
    <row r="33" spans="1:12" s="45" customFormat="1" ht="27.95" customHeight="1">
      <c r="A33" s="260" t="s">
        <v>23</v>
      </c>
      <c r="B33" s="124" t="s">
        <v>24</v>
      </c>
      <c r="C33" s="223">
        <v>101330003</v>
      </c>
      <c r="D33" s="226" t="s">
        <v>285</v>
      </c>
      <c r="E33" s="39">
        <v>1</v>
      </c>
      <c r="F33" s="40">
        <v>517</v>
      </c>
      <c r="G33" s="41">
        <v>517</v>
      </c>
      <c r="H33" s="41">
        <v>332.85</v>
      </c>
      <c r="I33" s="41">
        <v>332.85</v>
      </c>
      <c r="J33" s="42"/>
      <c r="K33" s="43"/>
      <c r="L33" s="44"/>
    </row>
    <row r="34" spans="1:12" s="45" customFormat="1" ht="27.95" customHeight="1">
      <c r="A34" s="260" t="s">
        <v>23</v>
      </c>
      <c r="B34" s="124" t="s">
        <v>24</v>
      </c>
      <c r="C34" s="223">
        <v>101330004</v>
      </c>
      <c r="D34" s="226" t="s">
        <v>286</v>
      </c>
      <c r="E34" s="39">
        <v>1</v>
      </c>
      <c r="F34" s="40">
        <v>15466</v>
      </c>
      <c r="G34" s="41">
        <v>15466</v>
      </c>
      <c r="H34" s="41">
        <v>3476.3</v>
      </c>
      <c r="I34" s="41">
        <v>3476.3</v>
      </c>
      <c r="J34" s="42" t="s">
        <v>154</v>
      </c>
      <c r="K34" s="43"/>
      <c r="L34" s="44"/>
    </row>
    <row r="35" spans="1:12" s="283" customFormat="1" ht="27.95" customHeight="1">
      <c r="A35" s="260" t="s">
        <v>23</v>
      </c>
      <c r="B35" s="124" t="s">
        <v>24</v>
      </c>
      <c r="C35" s="223">
        <v>101330005</v>
      </c>
      <c r="D35" s="226" t="s">
        <v>287</v>
      </c>
      <c r="E35" s="39">
        <v>1</v>
      </c>
      <c r="F35" s="40">
        <v>15466</v>
      </c>
      <c r="G35" s="41">
        <v>15466</v>
      </c>
      <c r="H35" s="41">
        <v>3476.3</v>
      </c>
      <c r="I35" s="41">
        <v>3476.3</v>
      </c>
      <c r="J35" s="42" t="s">
        <v>154</v>
      </c>
      <c r="K35" s="43"/>
      <c r="L35" s="282"/>
    </row>
    <row r="36" spans="1:12" s="283" customFormat="1" ht="27.95" customHeight="1">
      <c r="A36" s="260" t="s">
        <v>23</v>
      </c>
      <c r="B36" s="124" t="s">
        <v>24</v>
      </c>
      <c r="C36" s="223">
        <v>101330008</v>
      </c>
      <c r="D36" s="226" t="s">
        <v>288</v>
      </c>
      <c r="E36" s="39">
        <v>1</v>
      </c>
      <c r="F36" s="40">
        <v>70240</v>
      </c>
      <c r="G36" s="41">
        <v>70240</v>
      </c>
      <c r="H36" s="41">
        <v>10536</v>
      </c>
      <c r="I36" s="41">
        <v>10536</v>
      </c>
      <c r="J36" s="42" t="s">
        <v>162</v>
      </c>
      <c r="K36" s="43"/>
      <c r="L36" s="282"/>
    </row>
    <row r="37" spans="1:12" s="283" customFormat="1" ht="27.95" customHeight="1">
      <c r="A37" s="260" t="s">
        <v>23</v>
      </c>
      <c r="B37" s="124" t="s">
        <v>24</v>
      </c>
      <c r="C37" s="223">
        <v>101330009</v>
      </c>
      <c r="D37" s="226" t="s">
        <v>289</v>
      </c>
      <c r="E37" s="39">
        <v>1</v>
      </c>
      <c r="F37" s="40">
        <v>130320</v>
      </c>
      <c r="G37" s="41">
        <v>130320</v>
      </c>
      <c r="H37" s="41">
        <v>19548</v>
      </c>
      <c r="I37" s="41">
        <v>19548</v>
      </c>
      <c r="J37" s="42" t="s">
        <v>162</v>
      </c>
      <c r="K37" s="43"/>
      <c r="L37" s="282"/>
    </row>
    <row r="38" spans="1:12" s="283" customFormat="1" ht="27.95" customHeight="1">
      <c r="A38" s="260" t="s">
        <v>23</v>
      </c>
      <c r="B38" s="124" t="s">
        <v>24</v>
      </c>
      <c r="C38" s="223">
        <v>101330010</v>
      </c>
      <c r="D38" s="226" t="s">
        <v>290</v>
      </c>
      <c r="E38" s="39">
        <v>1</v>
      </c>
      <c r="F38" s="40">
        <v>37850</v>
      </c>
      <c r="G38" s="41">
        <v>37850</v>
      </c>
      <c r="H38" s="41">
        <v>4889.5</v>
      </c>
      <c r="I38" s="41">
        <v>4889.5</v>
      </c>
      <c r="J38" s="42" t="s">
        <v>155</v>
      </c>
      <c r="K38" s="43"/>
      <c r="L38" s="282"/>
    </row>
    <row r="39" spans="1:12" s="283" customFormat="1" ht="27.95" customHeight="1">
      <c r="A39" s="260" t="s">
        <v>23</v>
      </c>
      <c r="B39" s="124" t="s">
        <v>24</v>
      </c>
      <c r="C39" s="223">
        <v>101330014</v>
      </c>
      <c r="D39" s="226" t="s">
        <v>291</v>
      </c>
      <c r="E39" s="39">
        <v>1</v>
      </c>
      <c r="F39" s="40">
        <v>15107</v>
      </c>
      <c r="G39" s="41">
        <v>15107</v>
      </c>
      <c r="H39" s="41">
        <v>1510.35</v>
      </c>
      <c r="I39" s="41">
        <v>1510.35</v>
      </c>
      <c r="J39" s="42" t="s">
        <v>155</v>
      </c>
      <c r="K39" s="43"/>
      <c r="L39" s="282"/>
    </row>
    <row r="40" spans="1:12" s="283" customFormat="1" ht="27.95" customHeight="1">
      <c r="A40" s="260" t="s">
        <v>23</v>
      </c>
      <c r="B40" s="124" t="s">
        <v>24</v>
      </c>
      <c r="C40" s="223">
        <v>101330015</v>
      </c>
      <c r="D40" s="226" t="s">
        <v>292</v>
      </c>
      <c r="E40" s="39">
        <v>1</v>
      </c>
      <c r="F40" s="40">
        <v>11806</v>
      </c>
      <c r="G40" s="41">
        <v>11806</v>
      </c>
      <c r="H40" s="41">
        <v>1180.3</v>
      </c>
      <c r="I40" s="41">
        <v>1180.3</v>
      </c>
      <c r="J40" s="42" t="s">
        <v>155</v>
      </c>
      <c r="K40" s="43"/>
      <c r="L40" s="282"/>
    </row>
    <row r="41" spans="1:12" s="283" customFormat="1" ht="27.95" customHeight="1">
      <c r="A41" s="260" t="s">
        <v>23</v>
      </c>
      <c r="B41" s="124" t="s">
        <v>24</v>
      </c>
      <c r="C41" s="223">
        <v>101340003</v>
      </c>
      <c r="D41" s="237" t="s">
        <v>293</v>
      </c>
      <c r="E41" s="39">
        <v>1</v>
      </c>
      <c r="F41" s="40">
        <v>95046</v>
      </c>
      <c r="G41" s="41">
        <v>95046</v>
      </c>
      <c r="H41" s="41">
        <v>9504.2999999999993</v>
      </c>
      <c r="I41" s="41">
        <v>9504.2999999999993</v>
      </c>
      <c r="J41" s="42" t="s">
        <v>155</v>
      </c>
      <c r="K41" s="43"/>
      <c r="L41" s="282"/>
    </row>
    <row r="42" spans="1:12" s="283" customFormat="1" ht="42.95" customHeight="1">
      <c r="A42" s="260" t="s">
        <v>23</v>
      </c>
      <c r="B42" s="124" t="s">
        <v>24</v>
      </c>
      <c r="C42" s="223">
        <v>101340001</v>
      </c>
      <c r="D42" s="237" t="s">
        <v>294</v>
      </c>
      <c r="E42" s="39">
        <v>1</v>
      </c>
      <c r="F42" s="40">
        <v>256645</v>
      </c>
      <c r="G42" s="41">
        <v>256645</v>
      </c>
      <c r="H42" s="41">
        <v>48120.25</v>
      </c>
      <c r="I42" s="41">
        <v>48120.25</v>
      </c>
      <c r="J42" s="42" t="s">
        <v>162</v>
      </c>
      <c r="K42" s="43"/>
      <c r="L42" s="282"/>
    </row>
    <row r="43" spans="1:12" s="283" customFormat="1" ht="55.9" customHeight="1">
      <c r="A43" s="260" t="s">
        <v>23</v>
      </c>
      <c r="B43" s="124" t="s">
        <v>24</v>
      </c>
      <c r="C43" s="223">
        <v>101340004</v>
      </c>
      <c r="D43" s="237" t="s">
        <v>295</v>
      </c>
      <c r="E43" s="39">
        <v>1</v>
      </c>
      <c r="F43" s="40">
        <v>144845</v>
      </c>
      <c r="G43" s="41">
        <v>144845</v>
      </c>
      <c r="H43" s="41">
        <v>9656.25</v>
      </c>
      <c r="I43" s="41">
        <v>9656.25</v>
      </c>
      <c r="J43" s="42" t="s">
        <v>156</v>
      </c>
      <c r="K43" s="43"/>
      <c r="L43" s="282"/>
    </row>
    <row r="44" spans="1:12" s="283" customFormat="1" ht="42.95" customHeight="1">
      <c r="A44" s="260" t="s">
        <v>23</v>
      </c>
      <c r="B44" s="124" t="s">
        <v>24</v>
      </c>
      <c r="C44" s="223">
        <v>101340002</v>
      </c>
      <c r="D44" s="237" t="s">
        <v>296</v>
      </c>
      <c r="E44" s="39">
        <v>1</v>
      </c>
      <c r="F44" s="40">
        <v>299025</v>
      </c>
      <c r="G44" s="41">
        <v>299025</v>
      </c>
      <c r="H44" s="41">
        <v>44853.25</v>
      </c>
      <c r="I44" s="41">
        <v>44853.25</v>
      </c>
      <c r="J44" s="42" t="s">
        <v>162</v>
      </c>
      <c r="K44" s="43"/>
      <c r="L44" s="282"/>
    </row>
    <row r="45" spans="1:12" s="283" customFormat="1" ht="27.95" customHeight="1">
      <c r="A45" s="260" t="s">
        <v>23</v>
      </c>
      <c r="B45" s="124" t="s">
        <v>24</v>
      </c>
      <c r="C45" s="223">
        <v>101330011</v>
      </c>
      <c r="D45" s="226" t="s">
        <v>297</v>
      </c>
      <c r="E45" s="39">
        <v>1</v>
      </c>
      <c r="F45" s="40">
        <v>106117</v>
      </c>
      <c r="G45" s="41">
        <v>106117</v>
      </c>
      <c r="H45" s="41">
        <v>10611.85</v>
      </c>
      <c r="I45" s="41">
        <v>10611.85</v>
      </c>
      <c r="J45" s="42" t="s">
        <v>162</v>
      </c>
      <c r="K45" s="43"/>
      <c r="L45" s="282"/>
    </row>
    <row r="46" spans="1:12" s="283" customFormat="1" ht="27.95" customHeight="1">
      <c r="A46" s="260" t="s">
        <v>23</v>
      </c>
      <c r="B46" s="124" t="s">
        <v>24</v>
      </c>
      <c r="C46" s="223">
        <v>101330012</v>
      </c>
      <c r="D46" s="226" t="s">
        <v>298</v>
      </c>
      <c r="E46" s="39">
        <v>1</v>
      </c>
      <c r="F46" s="40">
        <v>109406</v>
      </c>
      <c r="G46" s="41">
        <v>109406</v>
      </c>
      <c r="H46" s="41">
        <v>10940.3</v>
      </c>
      <c r="I46" s="41">
        <v>10940.3</v>
      </c>
      <c r="J46" s="42" t="s">
        <v>162</v>
      </c>
      <c r="K46" s="43"/>
      <c r="L46" s="282"/>
    </row>
    <row r="47" spans="1:12" s="283" customFormat="1" ht="27.95" customHeight="1">
      <c r="A47" s="260" t="s">
        <v>23</v>
      </c>
      <c r="B47" s="124" t="s">
        <v>24</v>
      </c>
      <c r="C47" s="223">
        <v>101330013</v>
      </c>
      <c r="D47" s="226" t="s">
        <v>299</v>
      </c>
      <c r="E47" s="39">
        <v>1</v>
      </c>
      <c r="F47" s="40">
        <v>61033</v>
      </c>
      <c r="G47" s="41">
        <v>61033</v>
      </c>
      <c r="H47" s="41">
        <v>6103.65</v>
      </c>
      <c r="I47" s="41">
        <v>6103.65</v>
      </c>
      <c r="J47" s="42" t="s">
        <v>162</v>
      </c>
      <c r="K47" s="43"/>
      <c r="L47" s="282"/>
    </row>
    <row r="48" spans="1:12" s="283" customFormat="1" ht="15" hidden="1">
      <c r="A48" s="35"/>
      <c r="B48" s="36"/>
      <c r="C48" s="225"/>
      <c r="D48" s="229"/>
      <c r="E48" s="39"/>
      <c r="F48" s="40"/>
      <c r="G48" s="41"/>
      <c r="H48" s="41"/>
      <c r="I48" s="41"/>
      <c r="J48" s="42"/>
      <c r="K48" s="43"/>
      <c r="L48" s="282"/>
    </row>
    <row r="49" spans="1:12" s="283" customFormat="1" ht="15" hidden="1">
      <c r="A49" s="35"/>
      <c r="B49" s="36"/>
      <c r="C49" s="225"/>
      <c r="D49" s="229"/>
      <c r="E49" s="39"/>
      <c r="F49" s="40"/>
      <c r="G49" s="41"/>
      <c r="H49" s="41"/>
      <c r="I49" s="41"/>
      <c r="J49" s="42"/>
      <c r="K49" s="43"/>
      <c r="L49" s="282"/>
    </row>
    <row r="50" spans="1:12" s="283" customFormat="1" ht="15" hidden="1">
      <c r="A50" s="35"/>
      <c r="B50" s="36"/>
      <c r="C50" s="225"/>
      <c r="D50" s="229"/>
      <c r="E50" s="39"/>
      <c r="F50" s="40"/>
      <c r="G50" s="41"/>
      <c r="H50" s="41"/>
      <c r="I50" s="41"/>
      <c r="J50" s="42"/>
      <c r="K50" s="43"/>
      <c r="L50" s="282"/>
    </row>
    <row r="51" spans="1:12" s="283" customFormat="1" ht="15" hidden="1">
      <c r="A51" s="35"/>
      <c r="B51" s="36"/>
      <c r="C51" s="225"/>
      <c r="D51" s="229"/>
      <c r="E51" s="39"/>
      <c r="F51" s="40"/>
      <c r="G51" s="41"/>
      <c r="H51" s="41"/>
      <c r="I51" s="41"/>
      <c r="J51" s="42"/>
      <c r="K51" s="43"/>
      <c r="L51" s="282"/>
    </row>
    <row r="52" spans="1:12" s="283" customFormat="1" ht="15" hidden="1">
      <c r="A52" s="35"/>
      <c r="B52" s="36"/>
      <c r="C52" s="225"/>
      <c r="D52" s="229"/>
      <c r="E52" s="39"/>
      <c r="F52" s="40"/>
      <c r="G52" s="41"/>
      <c r="H52" s="41"/>
      <c r="I52" s="41"/>
      <c r="J52" s="42"/>
      <c r="K52" s="43"/>
      <c r="L52" s="282"/>
    </row>
    <row r="53" spans="1:12" s="283" customFormat="1" ht="15" hidden="1">
      <c r="A53" s="35"/>
      <c r="B53" s="36"/>
      <c r="C53" s="225"/>
      <c r="D53" s="229"/>
      <c r="E53" s="39"/>
      <c r="F53" s="40"/>
      <c r="G53" s="41"/>
      <c r="H53" s="41"/>
      <c r="I53" s="41"/>
      <c r="J53" s="42"/>
      <c r="K53" s="43"/>
      <c r="L53" s="282"/>
    </row>
    <row r="54" spans="1:12" s="283" customFormat="1" ht="15" hidden="1">
      <c r="A54" s="35"/>
      <c r="B54" s="36"/>
      <c r="C54" s="225"/>
      <c r="D54" s="229"/>
      <c r="E54" s="39"/>
      <c r="F54" s="40"/>
      <c r="G54" s="41"/>
      <c r="H54" s="41"/>
      <c r="I54" s="41"/>
      <c r="J54" s="42"/>
      <c r="K54" s="43"/>
      <c r="L54" s="282"/>
    </row>
    <row r="55" spans="1:12" s="283" customFormat="1" ht="15" hidden="1">
      <c r="A55" s="35"/>
      <c r="B55" s="36"/>
      <c r="C55" s="225"/>
      <c r="D55" s="229"/>
      <c r="E55" s="39"/>
      <c r="F55" s="40"/>
      <c r="G55" s="41"/>
      <c r="H55" s="41"/>
      <c r="I55" s="41"/>
      <c r="J55" s="42"/>
      <c r="K55" s="43"/>
      <c r="L55" s="282"/>
    </row>
    <row r="56" spans="1:12" s="283" customFormat="1" ht="15" hidden="1">
      <c r="A56" s="35"/>
      <c r="B56" s="36"/>
      <c r="C56" s="225"/>
      <c r="D56" s="229"/>
      <c r="E56" s="39"/>
      <c r="F56" s="40"/>
      <c r="G56" s="41"/>
      <c r="H56" s="41"/>
      <c r="I56" s="41"/>
      <c r="J56" s="42"/>
      <c r="K56" s="43"/>
      <c r="L56" s="282"/>
    </row>
    <row r="57" spans="1:12" s="283" customFormat="1" ht="15" hidden="1">
      <c r="A57" s="35"/>
      <c r="B57" s="36"/>
      <c r="C57" s="225"/>
      <c r="D57" s="229"/>
      <c r="E57" s="39"/>
      <c r="F57" s="40"/>
      <c r="G57" s="41"/>
      <c r="H57" s="41"/>
      <c r="I57" s="41"/>
      <c r="J57" s="42"/>
      <c r="K57" s="43"/>
      <c r="L57" s="282"/>
    </row>
    <row r="58" spans="1:12" s="283" customFormat="1" ht="15" hidden="1">
      <c r="A58" s="35"/>
      <c r="B58" s="36"/>
      <c r="C58" s="225"/>
      <c r="D58" s="229"/>
      <c r="E58" s="39"/>
      <c r="F58" s="40"/>
      <c r="G58" s="41"/>
      <c r="H58" s="41"/>
      <c r="I58" s="41"/>
      <c r="J58" s="42"/>
      <c r="K58" s="43"/>
      <c r="L58" s="282"/>
    </row>
    <row r="59" spans="1:12" s="283" customFormat="1" ht="15" hidden="1">
      <c r="A59" s="35"/>
      <c r="B59" s="36"/>
      <c r="C59" s="225"/>
      <c r="D59" s="229"/>
      <c r="E59" s="39"/>
      <c r="F59" s="40"/>
      <c r="G59" s="41"/>
      <c r="H59" s="41"/>
      <c r="I59" s="41"/>
      <c r="J59" s="42"/>
      <c r="K59" s="43"/>
      <c r="L59" s="282"/>
    </row>
    <row r="60" spans="1:12" s="283" customFormat="1" ht="15" hidden="1">
      <c r="A60" s="35"/>
      <c r="B60" s="36"/>
      <c r="C60" s="225"/>
      <c r="D60" s="229"/>
      <c r="E60" s="39"/>
      <c r="F60" s="40"/>
      <c r="G60" s="41"/>
      <c r="H60" s="41"/>
      <c r="I60" s="41"/>
      <c r="J60" s="42"/>
      <c r="K60" s="43"/>
      <c r="L60" s="282"/>
    </row>
    <row r="61" spans="1:12" s="283" customFormat="1" ht="15" hidden="1">
      <c r="A61" s="35"/>
      <c r="B61" s="36"/>
      <c r="C61" s="225"/>
      <c r="D61" s="229"/>
      <c r="E61" s="39"/>
      <c r="F61" s="40"/>
      <c r="G61" s="41"/>
      <c r="H61" s="41"/>
      <c r="I61" s="41"/>
      <c r="J61" s="42"/>
      <c r="K61" s="43"/>
      <c r="L61" s="282"/>
    </row>
    <row r="62" spans="1:12" s="283" customFormat="1" ht="15" hidden="1">
      <c r="A62" s="35"/>
      <c r="B62" s="36"/>
      <c r="C62" s="225"/>
      <c r="D62" s="229"/>
      <c r="E62" s="39"/>
      <c r="F62" s="40"/>
      <c r="G62" s="41"/>
      <c r="H62" s="41"/>
      <c r="I62" s="41"/>
      <c r="J62" s="42"/>
      <c r="K62" s="43"/>
      <c r="L62" s="282"/>
    </row>
    <row r="63" spans="1:12" s="283" customFormat="1" ht="15" hidden="1">
      <c r="A63" s="35"/>
      <c r="B63" s="36"/>
      <c r="C63" s="225"/>
      <c r="D63" s="229"/>
      <c r="E63" s="39"/>
      <c r="F63" s="40"/>
      <c r="G63" s="41"/>
      <c r="H63" s="41"/>
      <c r="I63" s="41"/>
      <c r="J63" s="42"/>
      <c r="K63" s="43"/>
      <c r="L63" s="282"/>
    </row>
    <row r="64" spans="1:12" s="283" customFormat="1" ht="15" hidden="1">
      <c r="A64" s="35"/>
      <c r="B64" s="36"/>
      <c r="C64" s="225"/>
      <c r="D64" s="229"/>
      <c r="E64" s="39"/>
      <c r="F64" s="40"/>
      <c r="G64" s="41"/>
      <c r="H64" s="41"/>
      <c r="I64" s="41"/>
      <c r="J64" s="42"/>
      <c r="K64" s="43"/>
      <c r="L64" s="282"/>
    </row>
    <row r="65" spans="1:12" s="283" customFormat="1" ht="15" hidden="1">
      <c r="A65" s="35"/>
      <c r="B65" s="36"/>
      <c r="C65" s="225"/>
      <c r="D65" s="229"/>
      <c r="E65" s="39"/>
      <c r="F65" s="40"/>
      <c r="G65" s="41"/>
      <c r="H65" s="41"/>
      <c r="I65" s="41"/>
      <c r="J65" s="42"/>
      <c r="K65" s="43"/>
      <c r="L65" s="282"/>
    </row>
    <row r="66" spans="1:12" s="283" customFormat="1" ht="15" hidden="1">
      <c r="A66" s="35"/>
      <c r="B66" s="36"/>
      <c r="C66" s="225"/>
      <c r="D66" s="229"/>
      <c r="E66" s="39"/>
      <c r="F66" s="40"/>
      <c r="G66" s="41"/>
      <c r="H66" s="41"/>
      <c r="I66" s="41"/>
      <c r="J66" s="42"/>
      <c r="K66" s="43"/>
      <c r="L66" s="282"/>
    </row>
    <row r="67" spans="1:12" s="283" customFormat="1" ht="15" hidden="1">
      <c r="A67" s="35"/>
      <c r="B67" s="36"/>
      <c r="C67" s="225"/>
      <c r="D67" s="229"/>
      <c r="E67" s="39"/>
      <c r="F67" s="40"/>
      <c r="G67" s="41"/>
      <c r="H67" s="41"/>
      <c r="I67" s="41"/>
      <c r="J67" s="42"/>
      <c r="K67" s="43"/>
      <c r="L67" s="282"/>
    </row>
    <row r="68" spans="1:12" s="283" customFormat="1" ht="15" hidden="1">
      <c r="A68" s="35"/>
      <c r="B68" s="36"/>
      <c r="C68" s="225"/>
      <c r="D68" s="229"/>
      <c r="E68" s="39"/>
      <c r="F68" s="40"/>
      <c r="G68" s="41"/>
      <c r="H68" s="41"/>
      <c r="I68" s="41"/>
      <c r="J68" s="42"/>
      <c r="K68" s="43"/>
      <c r="L68" s="282"/>
    </row>
    <row r="69" spans="1:12" s="283" customFormat="1" ht="15" hidden="1">
      <c r="A69" s="35"/>
      <c r="B69" s="36"/>
      <c r="C69" s="225"/>
      <c r="D69" s="229"/>
      <c r="E69" s="39"/>
      <c r="F69" s="40"/>
      <c r="G69" s="41"/>
      <c r="H69" s="41"/>
      <c r="I69" s="41"/>
      <c r="J69" s="42"/>
      <c r="K69" s="43"/>
      <c r="L69" s="282"/>
    </row>
    <row r="70" spans="1:12" s="283" customFormat="1" ht="15" hidden="1">
      <c r="A70" s="35"/>
      <c r="B70" s="36"/>
      <c r="C70" s="225"/>
      <c r="D70" s="229"/>
      <c r="E70" s="39"/>
      <c r="F70" s="40"/>
      <c r="G70" s="41"/>
      <c r="H70" s="41"/>
      <c r="I70" s="41"/>
      <c r="J70" s="42"/>
      <c r="K70" s="43"/>
      <c r="L70" s="282"/>
    </row>
    <row r="71" spans="1:12" s="283" customFormat="1" ht="15" hidden="1">
      <c r="A71" s="35"/>
      <c r="B71" s="36"/>
      <c r="C71" s="225"/>
      <c r="D71" s="229"/>
      <c r="E71" s="39"/>
      <c r="F71" s="40"/>
      <c r="G71" s="41"/>
      <c r="H71" s="41"/>
      <c r="I71" s="41"/>
      <c r="J71" s="42"/>
      <c r="K71" s="43"/>
      <c r="L71" s="282"/>
    </row>
    <row r="72" spans="1:12" s="283" customFormat="1" ht="15" hidden="1">
      <c r="A72" s="35"/>
      <c r="B72" s="36"/>
      <c r="C72" s="225"/>
      <c r="D72" s="229"/>
      <c r="E72" s="39"/>
      <c r="F72" s="40"/>
      <c r="G72" s="41"/>
      <c r="H72" s="41"/>
      <c r="I72" s="41"/>
      <c r="J72" s="42"/>
      <c r="K72" s="43"/>
      <c r="L72" s="282"/>
    </row>
    <row r="73" spans="1:12" s="283" customFormat="1" ht="15" hidden="1">
      <c r="A73" s="35"/>
      <c r="B73" s="36"/>
      <c r="C73" s="225"/>
      <c r="D73" s="229"/>
      <c r="E73" s="39"/>
      <c r="F73" s="40"/>
      <c r="G73" s="41"/>
      <c r="H73" s="41"/>
      <c r="I73" s="41"/>
      <c r="J73" s="42"/>
      <c r="K73" s="43"/>
      <c r="L73" s="282"/>
    </row>
    <row r="74" spans="1:12" s="283" customFormat="1" ht="15" hidden="1">
      <c r="A74" s="35"/>
      <c r="B74" s="36"/>
      <c r="C74" s="225"/>
      <c r="D74" s="229"/>
      <c r="E74" s="39"/>
      <c r="F74" s="40"/>
      <c r="G74" s="41"/>
      <c r="H74" s="41"/>
      <c r="I74" s="41"/>
      <c r="J74" s="42"/>
      <c r="K74" s="43"/>
      <c r="L74" s="282"/>
    </row>
    <row r="75" spans="1:12" s="283" customFormat="1" ht="15" hidden="1">
      <c r="A75" s="35"/>
      <c r="B75" s="36"/>
      <c r="C75" s="225"/>
      <c r="D75" s="229"/>
      <c r="E75" s="39"/>
      <c r="F75" s="40"/>
      <c r="G75" s="41"/>
      <c r="H75" s="41"/>
      <c r="I75" s="41"/>
      <c r="J75" s="42"/>
      <c r="K75" s="43"/>
      <c r="L75" s="282"/>
    </row>
    <row r="76" spans="1:12" s="283" customFormat="1" ht="15" hidden="1">
      <c r="A76" s="35"/>
      <c r="B76" s="36"/>
      <c r="C76" s="225"/>
      <c r="D76" s="229"/>
      <c r="E76" s="39"/>
      <c r="F76" s="40"/>
      <c r="G76" s="41"/>
      <c r="H76" s="41"/>
      <c r="I76" s="41"/>
      <c r="J76" s="42"/>
      <c r="K76" s="43"/>
      <c r="L76" s="282"/>
    </row>
    <row r="77" spans="1:12" s="283" customFormat="1" ht="15" hidden="1">
      <c r="A77" s="35"/>
      <c r="B77" s="36"/>
      <c r="C77" s="225"/>
      <c r="D77" s="229"/>
      <c r="E77" s="39"/>
      <c r="F77" s="40"/>
      <c r="G77" s="41"/>
      <c r="H77" s="41"/>
      <c r="I77" s="41"/>
      <c r="J77" s="42"/>
      <c r="K77" s="43"/>
      <c r="L77" s="282"/>
    </row>
    <row r="78" spans="1:12" s="283" customFormat="1" ht="15" hidden="1">
      <c r="A78" s="35"/>
      <c r="B78" s="36"/>
      <c r="C78" s="225"/>
      <c r="D78" s="229"/>
      <c r="E78" s="39"/>
      <c r="F78" s="40"/>
      <c r="G78" s="41"/>
      <c r="H78" s="41"/>
      <c r="I78" s="41"/>
      <c r="J78" s="42"/>
      <c r="K78" s="43"/>
      <c r="L78" s="282"/>
    </row>
    <row r="79" spans="1:12" s="283" customFormat="1" ht="15" hidden="1">
      <c r="A79" s="35"/>
      <c r="B79" s="36"/>
      <c r="C79" s="225"/>
      <c r="D79" s="229"/>
      <c r="E79" s="39"/>
      <c r="F79" s="40"/>
      <c r="G79" s="41"/>
      <c r="H79" s="41"/>
      <c r="I79" s="41"/>
      <c r="J79" s="42"/>
      <c r="K79" s="43"/>
      <c r="L79" s="282"/>
    </row>
    <row r="80" spans="1:12" s="283" customFormat="1" ht="15" hidden="1">
      <c r="A80" s="35"/>
      <c r="B80" s="36"/>
      <c r="C80" s="225"/>
      <c r="D80" s="229"/>
      <c r="E80" s="39"/>
      <c r="F80" s="40"/>
      <c r="G80" s="41"/>
      <c r="H80" s="41"/>
      <c r="I80" s="41"/>
      <c r="J80" s="42"/>
      <c r="K80" s="43"/>
      <c r="L80" s="282"/>
    </row>
    <row r="81" spans="1:12" s="283" customFormat="1" ht="15" hidden="1">
      <c r="A81" s="35"/>
      <c r="B81" s="36"/>
      <c r="C81" s="225"/>
      <c r="D81" s="229"/>
      <c r="E81" s="39"/>
      <c r="F81" s="40"/>
      <c r="G81" s="41"/>
      <c r="H81" s="41"/>
      <c r="I81" s="41"/>
      <c r="J81" s="42"/>
      <c r="K81" s="43"/>
      <c r="L81" s="282"/>
    </row>
    <row r="82" spans="1:12" s="283" customFormat="1" ht="15" hidden="1">
      <c r="A82" s="35"/>
      <c r="B82" s="36"/>
      <c r="C82" s="225"/>
      <c r="D82" s="229"/>
      <c r="E82" s="39"/>
      <c r="F82" s="40"/>
      <c r="G82" s="41"/>
      <c r="H82" s="41"/>
      <c r="I82" s="41"/>
      <c r="J82" s="42"/>
      <c r="K82" s="43"/>
      <c r="L82" s="282"/>
    </row>
    <row r="83" spans="1:12" s="283" customFormat="1" ht="15" hidden="1">
      <c r="A83" s="35"/>
      <c r="B83" s="36"/>
      <c r="C83" s="225"/>
      <c r="D83" s="229"/>
      <c r="E83" s="39"/>
      <c r="F83" s="40"/>
      <c r="G83" s="41"/>
      <c r="H83" s="41"/>
      <c r="I83" s="41"/>
      <c r="J83" s="42"/>
      <c r="K83" s="43"/>
      <c r="L83" s="282"/>
    </row>
    <row r="84" spans="1:12" s="283" customFormat="1" ht="15" hidden="1">
      <c r="A84" s="35"/>
      <c r="B84" s="36"/>
      <c r="C84" s="225"/>
      <c r="D84" s="229"/>
      <c r="E84" s="39"/>
      <c r="F84" s="40"/>
      <c r="G84" s="41"/>
      <c r="H84" s="41"/>
      <c r="I84" s="41"/>
      <c r="J84" s="42"/>
      <c r="K84" s="43"/>
      <c r="L84" s="282"/>
    </row>
    <row r="85" spans="1:12" s="283" customFormat="1" ht="15" hidden="1">
      <c r="A85" s="35"/>
      <c r="B85" s="36"/>
      <c r="C85" s="225"/>
      <c r="D85" s="229"/>
      <c r="E85" s="39"/>
      <c r="F85" s="40"/>
      <c r="G85" s="41"/>
      <c r="H85" s="41"/>
      <c r="I85" s="41"/>
      <c r="J85" s="42"/>
      <c r="K85" s="43"/>
      <c r="L85" s="282"/>
    </row>
    <row r="86" spans="1:12" s="283" customFormat="1" ht="15" hidden="1">
      <c r="A86" s="35"/>
      <c r="B86" s="36"/>
      <c r="C86" s="225"/>
      <c r="D86" s="229"/>
      <c r="E86" s="39"/>
      <c r="F86" s="40"/>
      <c r="G86" s="41"/>
      <c r="H86" s="41"/>
      <c r="I86" s="41"/>
      <c r="J86" s="42"/>
      <c r="K86" s="43"/>
      <c r="L86" s="282"/>
    </row>
    <row r="87" spans="1:12" s="283" customFormat="1" ht="27.95" hidden="1" customHeight="1">
      <c r="A87" s="37"/>
      <c r="B87" s="42"/>
      <c r="C87" s="223"/>
      <c r="D87" s="226"/>
      <c r="E87" s="39"/>
      <c r="F87" s="40"/>
      <c r="G87" s="41"/>
      <c r="H87" s="41"/>
      <c r="I87" s="41"/>
      <c r="J87" s="42"/>
      <c r="K87" s="43"/>
      <c r="L87" s="282"/>
    </row>
    <row r="88" spans="1:12" s="283" customFormat="1" ht="27.95" hidden="1" customHeight="1">
      <c r="A88" s="37"/>
      <c r="B88" s="42"/>
      <c r="C88" s="223"/>
      <c r="D88" s="226"/>
      <c r="E88" s="39"/>
      <c r="F88" s="40"/>
      <c r="G88" s="41"/>
      <c r="H88" s="41"/>
      <c r="I88" s="41"/>
      <c r="J88" s="42"/>
      <c r="K88" s="43"/>
      <c r="L88" s="282"/>
    </row>
    <row r="89" spans="1:12" s="283" customFormat="1" ht="27.95" hidden="1" customHeight="1">
      <c r="A89" s="37"/>
      <c r="B89" s="42"/>
      <c r="C89" s="223"/>
      <c r="D89" s="226"/>
      <c r="E89" s="39"/>
      <c r="F89" s="40"/>
      <c r="G89" s="41"/>
      <c r="H89" s="41"/>
      <c r="I89" s="41"/>
      <c r="J89" s="42"/>
      <c r="K89" s="43"/>
      <c r="L89" s="282"/>
    </row>
    <row r="90" spans="1:12" s="283" customFormat="1" ht="27.95" hidden="1" customHeight="1">
      <c r="A90" s="37"/>
      <c r="B90" s="42"/>
      <c r="C90" s="223"/>
      <c r="D90" s="226"/>
      <c r="E90" s="39"/>
      <c r="F90" s="40"/>
      <c r="G90" s="41"/>
      <c r="H90" s="41"/>
      <c r="I90" s="41"/>
      <c r="J90" s="42"/>
      <c r="K90" s="43"/>
      <c r="L90" s="282"/>
    </row>
    <row r="91" spans="1:12" s="283" customFormat="1" ht="27.95" hidden="1" customHeight="1">
      <c r="A91" s="37"/>
      <c r="B91" s="42"/>
      <c r="C91" s="223"/>
      <c r="D91" s="226"/>
      <c r="E91" s="39"/>
      <c r="F91" s="40"/>
      <c r="G91" s="41"/>
      <c r="H91" s="41"/>
      <c r="I91" s="41"/>
      <c r="J91" s="42"/>
      <c r="K91" s="43"/>
      <c r="L91" s="282"/>
    </row>
    <row r="92" spans="1:12" s="283" customFormat="1" ht="27.95" hidden="1" customHeight="1">
      <c r="A92" s="37"/>
      <c r="B92" s="42"/>
      <c r="C92" s="223"/>
      <c r="D92" s="226"/>
      <c r="E92" s="39"/>
      <c r="F92" s="40"/>
      <c r="G92" s="41"/>
      <c r="H92" s="41"/>
      <c r="I92" s="41"/>
      <c r="J92" s="42"/>
      <c r="K92" s="43"/>
      <c r="L92" s="282"/>
    </row>
    <row r="93" spans="1:12" s="283" customFormat="1" ht="27.95" hidden="1" customHeight="1">
      <c r="A93" s="37"/>
      <c r="B93" s="42"/>
      <c r="C93" s="223"/>
      <c r="D93" s="226"/>
      <c r="E93" s="39"/>
      <c r="F93" s="40"/>
      <c r="G93" s="41"/>
      <c r="H93" s="41"/>
      <c r="I93" s="41"/>
      <c r="J93" s="42"/>
      <c r="K93" s="43"/>
      <c r="L93" s="282"/>
    </row>
    <row r="94" spans="1:12" s="283" customFormat="1" ht="27.95" hidden="1" customHeight="1">
      <c r="A94" s="37"/>
      <c r="B94" s="42"/>
      <c r="C94" s="223"/>
      <c r="D94" s="226"/>
      <c r="E94" s="39"/>
      <c r="F94" s="40"/>
      <c r="G94" s="41"/>
      <c r="H94" s="41"/>
      <c r="I94" s="41"/>
      <c r="J94" s="42"/>
      <c r="K94" s="43"/>
      <c r="L94" s="282"/>
    </row>
    <row r="95" spans="1:12" s="283" customFormat="1" ht="27.95" hidden="1" customHeight="1">
      <c r="A95" s="37"/>
      <c r="B95" s="42"/>
      <c r="C95" s="223"/>
      <c r="D95" s="226"/>
      <c r="E95" s="39"/>
      <c r="F95" s="40"/>
      <c r="G95" s="41"/>
      <c r="H95" s="41"/>
      <c r="I95" s="41"/>
      <c r="J95" s="42"/>
      <c r="K95" s="43"/>
      <c r="L95" s="282"/>
    </row>
    <row r="96" spans="1:12" s="283" customFormat="1" ht="27.95" hidden="1" customHeight="1">
      <c r="A96" s="37"/>
      <c r="B96" s="42"/>
      <c r="C96" s="223"/>
      <c r="D96" s="226"/>
      <c r="E96" s="39"/>
      <c r="F96" s="40"/>
      <c r="G96" s="41"/>
      <c r="H96" s="41"/>
      <c r="I96" s="41"/>
      <c r="J96" s="42"/>
      <c r="K96" s="43"/>
      <c r="L96" s="282"/>
    </row>
    <row r="97" spans="1:16" ht="27.95" hidden="1" customHeight="1">
      <c r="A97" s="37"/>
      <c r="B97" s="42"/>
      <c r="C97" s="223"/>
      <c r="D97" s="226"/>
      <c r="E97" s="39"/>
      <c r="F97" s="40"/>
      <c r="G97" s="41"/>
      <c r="H97" s="41"/>
      <c r="I97" s="41"/>
      <c r="J97" s="42"/>
      <c r="K97" s="46"/>
      <c r="L97" s="47"/>
      <c r="M97" s="48"/>
      <c r="N97" s="48"/>
      <c r="O97" s="48"/>
      <c r="P97" s="48"/>
    </row>
    <row r="98" spans="1:16" ht="42.95" hidden="1" customHeight="1">
      <c r="A98" s="37"/>
      <c r="B98" s="42"/>
      <c r="C98" s="223"/>
      <c r="D98" s="226"/>
      <c r="E98" s="39"/>
      <c r="F98" s="40"/>
      <c r="G98" s="41"/>
      <c r="H98" s="41"/>
      <c r="I98" s="41"/>
      <c r="J98" s="42"/>
      <c r="K98" s="46"/>
      <c r="L98" s="47"/>
      <c r="M98" s="48"/>
      <c r="N98" s="48"/>
      <c r="O98" s="48"/>
      <c r="P98" s="48"/>
    </row>
    <row r="99" spans="1:16" ht="55.9" hidden="1" customHeight="1">
      <c r="A99" s="37"/>
      <c r="B99" s="42"/>
      <c r="C99" s="223"/>
      <c r="D99" s="226"/>
      <c r="E99" s="39"/>
      <c r="F99" s="40"/>
      <c r="G99" s="41"/>
      <c r="H99" s="49"/>
      <c r="I99" s="49"/>
      <c r="J99" s="50"/>
      <c r="K99" s="46"/>
      <c r="L99" s="47"/>
      <c r="M99" s="48"/>
      <c r="N99" s="48"/>
      <c r="O99" s="48"/>
      <c r="P99" s="48"/>
    </row>
    <row r="100" spans="1:16" ht="42.95" hidden="1" customHeight="1">
      <c r="A100" s="37"/>
      <c r="B100" s="42"/>
      <c r="C100" s="223"/>
      <c r="D100" s="226"/>
      <c r="E100" s="39"/>
      <c r="F100" s="40"/>
      <c r="G100" s="41"/>
      <c r="H100" s="41"/>
      <c r="I100" s="41"/>
      <c r="J100" s="42"/>
      <c r="K100" s="46"/>
      <c r="L100" s="47"/>
      <c r="M100" s="48"/>
      <c r="N100" s="48"/>
      <c r="O100" s="48"/>
      <c r="P100" s="48"/>
    </row>
    <row r="101" spans="1:16" s="56" customFormat="1" ht="14.45" customHeight="1">
      <c r="A101" s="427" t="s">
        <v>25</v>
      </c>
      <c r="B101" s="427"/>
      <c r="C101" s="427"/>
      <c r="D101" s="427"/>
      <c r="E101" s="51">
        <f>SUM(E27:E100)</f>
        <v>6811</v>
      </c>
      <c r="F101" s="52"/>
      <c r="G101" s="52">
        <f>SUM(G27:G100)</f>
        <v>1743820</v>
      </c>
      <c r="H101" s="52"/>
      <c r="I101" s="52">
        <f>SUM(I27:I100)</f>
        <v>386281.74999999994</v>
      </c>
      <c r="J101" s="53"/>
      <c r="K101" s="53"/>
      <c r="L101" s="54"/>
      <c r="M101" s="55"/>
      <c r="N101" s="55"/>
      <c r="O101" s="55"/>
      <c r="P101" s="55"/>
    </row>
    <row r="102" spans="1:16" ht="25.5">
      <c r="A102" s="271" t="s">
        <v>23</v>
      </c>
      <c r="B102" s="124" t="s">
        <v>24</v>
      </c>
      <c r="C102" s="225">
        <v>101490004</v>
      </c>
      <c r="D102" s="228" t="s">
        <v>241</v>
      </c>
      <c r="E102" s="39">
        <v>1</v>
      </c>
      <c r="F102" s="40">
        <v>196</v>
      </c>
      <c r="G102" s="40">
        <v>196</v>
      </c>
      <c r="H102" s="40">
        <v>196</v>
      </c>
      <c r="I102" s="40">
        <v>196</v>
      </c>
      <c r="J102" s="46"/>
      <c r="K102" s="43"/>
      <c r="L102" s="47"/>
      <c r="M102" s="48"/>
      <c r="N102" s="48"/>
      <c r="O102" s="48"/>
      <c r="P102" s="48"/>
    </row>
    <row r="103" spans="1:16" ht="25.5">
      <c r="A103" s="271" t="s">
        <v>23</v>
      </c>
      <c r="B103" s="124" t="s">
        <v>24</v>
      </c>
      <c r="C103" s="225">
        <v>101480003</v>
      </c>
      <c r="D103" s="228" t="s">
        <v>96</v>
      </c>
      <c r="E103" s="39">
        <v>1</v>
      </c>
      <c r="F103" s="40">
        <v>5830</v>
      </c>
      <c r="G103" s="40">
        <v>5830</v>
      </c>
      <c r="H103" s="40">
        <v>5830</v>
      </c>
      <c r="I103" s="40">
        <v>5830</v>
      </c>
      <c r="J103" s="43" t="s">
        <v>147</v>
      </c>
      <c r="K103" s="43"/>
      <c r="L103" s="22"/>
    </row>
    <row r="104" spans="1:16" ht="25.5">
      <c r="A104" s="271" t="s">
        <v>23</v>
      </c>
      <c r="B104" s="124" t="s">
        <v>24</v>
      </c>
      <c r="C104" s="225">
        <v>101480004</v>
      </c>
      <c r="D104" s="228" t="s">
        <v>97</v>
      </c>
      <c r="E104" s="39">
        <v>1</v>
      </c>
      <c r="F104" s="40">
        <v>5465</v>
      </c>
      <c r="G104" s="40">
        <v>5465</v>
      </c>
      <c r="H104" s="40">
        <v>4111.5</v>
      </c>
      <c r="I104" s="40">
        <v>4111.5</v>
      </c>
      <c r="J104" s="43" t="s">
        <v>242</v>
      </c>
      <c r="K104" s="43"/>
      <c r="L104" s="22"/>
    </row>
    <row r="105" spans="1:16" ht="25.5">
      <c r="A105" s="271" t="s">
        <v>23</v>
      </c>
      <c r="B105" s="124" t="s">
        <v>24</v>
      </c>
      <c r="C105" s="225">
        <v>101480005</v>
      </c>
      <c r="D105" s="229" t="s">
        <v>97</v>
      </c>
      <c r="E105" s="39">
        <v>1</v>
      </c>
      <c r="F105" s="40">
        <v>5465</v>
      </c>
      <c r="G105" s="40">
        <v>5465</v>
      </c>
      <c r="H105" s="40">
        <v>4111.5</v>
      </c>
      <c r="I105" s="40">
        <v>4111.5</v>
      </c>
      <c r="J105" s="43" t="s">
        <v>242</v>
      </c>
      <c r="K105" s="43"/>
      <c r="L105" s="22"/>
    </row>
    <row r="106" spans="1:16" ht="25.5">
      <c r="A106" s="271" t="s">
        <v>23</v>
      </c>
      <c r="B106" s="124" t="s">
        <v>24</v>
      </c>
      <c r="C106" s="225">
        <v>101480006</v>
      </c>
      <c r="D106" s="228" t="s">
        <v>98</v>
      </c>
      <c r="E106" s="39">
        <v>1</v>
      </c>
      <c r="F106" s="40">
        <v>1240</v>
      </c>
      <c r="G106" s="40">
        <v>1240</v>
      </c>
      <c r="H106" s="40">
        <v>922</v>
      </c>
      <c r="I106" s="40">
        <v>922</v>
      </c>
      <c r="J106" s="43" t="s">
        <v>242</v>
      </c>
      <c r="K106" s="43"/>
      <c r="L106" s="22"/>
    </row>
    <row r="107" spans="1:16" ht="25.5">
      <c r="A107" s="271" t="s">
        <v>23</v>
      </c>
      <c r="B107" s="124" t="s">
        <v>24</v>
      </c>
      <c r="C107" s="225">
        <v>101480007</v>
      </c>
      <c r="D107" s="228" t="s">
        <v>99</v>
      </c>
      <c r="E107" s="39">
        <v>1</v>
      </c>
      <c r="F107" s="40">
        <v>10000</v>
      </c>
      <c r="G107" s="40">
        <v>10000</v>
      </c>
      <c r="H107" s="40">
        <v>5245</v>
      </c>
      <c r="I107" s="40">
        <v>5245</v>
      </c>
      <c r="J107" s="43" t="s">
        <v>153</v>
      </c>
      <c r="K107" s="43"/>
      <c r="L107" s="22"/>
    </row>
    <row r="108" spans="1:16" ht="25.5">
      <c r="A108" s="271" t="s">
        <v>23</v>
      </c>
      <c r="B108" s="124" t="s">
        <v>24</v>
      </c>
      <c r="C108" s="225">
        <v>101480008</v>
      </c>
      <c r="D108" s="229" t="s">
        <v>100</v>
      </c>
      <c r="E108" s="39">
        <v>1</v>
      </c>
      <c r="F108" s="40">
        <v>10000</v>
      </c>
      <c r="G108" s="40">
        <v>10000</v>
      </c>
      <c r="H108" s="40">
        <v>5245</v>
      </c>
      <c r="I108" s="40">
        <v>5245</v>
      </c>
      <c r="J108" s="43" t="s">
        <v>153</v>
      </c>
      <c r="K108" s="43"/>
      <c r="L108" s="22"/>
    </row>
    <row r="109" spans="1:16" ht="25.5">
      <c r="A109" s="271" t="s">
        <v>23</v>
      </c>
      <c r="B109" s="124" t="s">
        <v>24</v>
      </c>
      <c r="C109" s="225">
        <v>101460001</v>
      </c>
      <c r="D109" s="228" t="s">
        <v>101</v>
      </c>
      <c r="E109" s="39">
        <v>1</v>
      </c>
      <c r="F109" s="40">
        <v>8535</v>
      </c>
      <c r="G109" s="40">
        <v>8535</v>
      </c>
      <c r="H109" s="40">
        <v>4262.5</v>
      </c>
      <c r="I109" s="40">
        <v>4262.5</v>
      </c>
      <c r="J109" s="43" t="s">
        <v>154</v>
      </c>
      <c r="K109" s="43"/>
      <c r="L109" s="22"/>
    </row>
    <row r="110" spans="1:16" ht="30">
      <c r="A110" s="260" t="s">
        <v>23</v>
      </c>
      <c r="B110" s="124" t="s">
        <v>24</v>
      </c>
      <c r="C110" s="225">
        <v>101460002</v>
      </c>
      <c r="D110" s="229" t="s">
        <v>102</v>
      </c>
      <c r="E110" s="39">
        <v>1</v>
      </c>
      <c r="F110" s="40">
        <v>13000</v>
      </c>
      <c r="G110" s="40">
        <v>13000</v>
      </c>
      <c r="H110" s="40">
        <v>5956</v>
      </c>
      <c r="I110" s="40">
        <v>5956</v>
      </c>
      <c r="J110" s="43" t="s">
        <v>154</v>
      </c>
      <c r="K110" s="43"/>
      <c r="L110" s="22"/>
    </row>
    <row r="111" spans="1:16" ht="25.5">
      <c r="A111" s="260" t="s">
        <v>23</v>
      </c>
      <c r="B111" s="124" t="s">
        <v>24</v>
      </c>
      <c r="C111" s="225">
        <v>101460003</v>
      </c>
      <c r="D111" s="229" t="s">
        <v>103</v>
      </c>
      <c r="E111" s="39">
        <v>1</v>
      </c>
      <c r="F111" s="40">
        <v>7600</v>
      </c>
      <c r="G111" s="40">
        <v>7600</v>
      </c>
      <c r="H111" s="40">
        <v>5442</v>
      </c>
      <c r="I111" s="40">
        <v>5442</v>
      </c>
      <c r="J111" s="43" t="s">
        <v>154</v>
      </c>
      <c r="K111" s="43"/>
      <c r="L111" s="22"/>
    </row>
    <row r="112" spans="1:16" ht="25.5">
      <c r="A112" s="260" t="s">
        <v>23</v>
      </c>
      <c r="B112" s="124" t="s">
        <v>24</v>
      </c>
      <c r="C112" s="223">
        <v>101440008</v>
      </c>
      <c r="D112" s="226" t="s">
        <v>244</v>
      </c>
      <c r="E112" s="39">
        <v>1</v>
      </c>
      <c r="F112" s="40">
        <v>8183258</v>
      </c>
      <c r="G112" s="40">
        <v>8183258</v>
      </c>
      <c r="H112" s="40">
        <v>6059581</v>
      </c>
      <c r="I112" s="40">
        <v>6059581</v>
      </c>
      <c r="J112" s="43" t="s">
        <v>245</v>
      </c>
      <c r="K112" s="43"/>
      <c r="L112" s="22"/>
    </row>
    <row r="113" spans="1:16" ht="27.95" customHeight="1">
      <c r="A113" s="260" t="s">
        <v>23</v>
      </c>
      <c r="B113" s="124" t="s">
        <v>24</v>
      </c>
      <c r="C113" s="225">
        <v>101460005</v>
      </c>
      <c r="D113" s="228" t="s">
        <v>104</v>
      </c>
      <c r="E113" s="39">
        <v>1</v>
      </c>
      <c r="F113" s="40">
        <v>10500</v>
      </c>
      <c r="G113" s="40">
        <v>10500</v>
      </c>
      <c r="H113" s="40">
        <v>2100</v>
      </c>
      <c r="I113" s="40">
        <v>2100</v>
      </c>
      <c r="J113" s="43" t="s">
        <v>245</v>
      </c>
      <c r="K113" s="43"/>
      <c r="L113" s="22"/>
    </row>
    <row r="114" spans="1:16" ht="27.95" customHeight="1">
      <c r="A114" s="260" t="s">
        <v>23</v>
      </c>
      <c r="B114" s="124" t="s">
        <v>24</v>
      </c>
      <c r="C114" s="225">
        <v>101440010</v>
      </c>
      <c r="D114" s="229" t="s">
        <v>246</v>
      </c>
      <c r="E114" s="39">
        <v>1</v>
      </c>
      <c r="F114" s="40">
        <v>96066</v>
      </c>
      <c r="G114" s="40">
        <v>96066</v>
      </c>
      <c r="H114" s="40">
        <v>30040.6</v>
      </c>
      <c r="I114" s="40">
        <v>30040.6</v>
      </c>
      <c r="J114" s="43" t="s">
        <v>155</v>
      </c>
      <c r="K114" s="43"/>
      <c r="L114" s="22"/>
    </row>
    <row r="115" spans="1:16" ht="27.95" customHeight="1">
      <c r="A115" s="260" t="s">
        <v>23</v>
      </c>
      <c r="B115" s="124" t="s">
        <v>24</v>
      </c>
      <c r="C115" s="225">
        <v>101440015</v>
      </c>
      <c r="D115" s="229" t="s">
        <v>247</v>
      </c>
      <c r="E115" s="39">
        <v>1</v>
      </c>
      <c r="F115" s="40">
        <v>17232</v>
      </c>
      <c r="G115" s="40">
        <v>17232</v>
      </c>
      <c r="H115" s="40">
        <v>17232</v>
      </c>
      <c r="I115" s="40">
        <v>17232</v>
      </c>
      <c r="J115" s="43" t="s">
        <v>248</v>
      </c>
      <c r="K115" s="43"/>
      <c r="L115" s="22"/>
    </row>
    <row r="116" spans="1:16" ht="27.95" customHeight="1">
      <c r="A116" s="260" t="s">
        <v>23</v>
      </c>
      <c r="B116" s="124" t="s">
        <v>24</v>
      </c>
      <c r="C116" s="284">
        <v>101440016</v>
      </c>
      <c r="D116" s="229" t="s">
        <v>250</v>
      </c>
      <c r="E116" s="39">
        <v>1</v>
      </c>
      <c r="F116" s="40">
        <v>17232</v>
      </c>
      <c r="G116" s="40">
        <v>17232</v>
      </c>
      <c r="H116" s="40">
        <v>17232</v>
      </c>
      <c r="I116" s="40">
        <v>17232</v>
      </c>
      <c r="J116" s="43" t="s">
        <v>249</v>
      </c>
      <c r="K116" s="43"/>
      <c r="L116" s="22"/>
    </row>
    <row r="117" spans="1:16" ht="27.95" customHeight="1">
      <c r="A117" s="260" t="s">
        <v>23</v>
      </c>
      <c r="B117" s="124" t="s">
        <v>24</v>
      </c>
      <c r="C117" s="225">
        <v>101440017</v>
      </c>
      <c r="D117" s="229" t="s">
        <v>251</v>
      </c>
      <c r="E117" s="39">
        <v>1</v>
      </c>
      <c r="F117" s="40">
        <v>17232</v>
      </c>
      <c r="G117" s="40">
        <v>17232</v>
      </c>
      <c r="H117" s="40">
        <v>17232</v>
      </c>
      <c r="I117" s="40">
        <v>17232</v>
      </c>
      <c r="J117" s="43" t="s">
        <v>249</v>
      </c>
      <c r="K117" s="43"/>
      <c r="L117" s="22"/>
    </row>
    <row r="118" spans="1:16" ht="30">
      <c r="A118" s="271" t="s">
        <v>23</v>
      </c>
      <c r="B118" s="124" t="s">
        <v>24</v>
      </c>
      <c r="C118" s="225">
        <v>101410010</v>
      </c>
      <c r="D118" s="229" t="s">
        <v>300</v>
      </c>
      <c r="E118" s="39">
        <v>1</v>
      </c>
      <c r="F118" s="40">
        <v>89774</v>
      </c>
      <c r="G118" s="40">
        <v>89774</v>
      </c>
      <c r="H118" s="40">
        <v>8977.4</v>
      </c>
      <c r="I118" s="40">
        <v>8977.4</v>
      </c>
      <c r="J118" s="46" t="s">
        <v>156</v>
      </c>
      <c r="K118" s="43"/>
      <c r="L118" s="47"/>
      <c r="M118" s="48"/>
      <c r="N118" s="48"/>
      <c r="O118" s="48"/>
      <c r="P118" s="48"/>
    </row>
    <row r="119" spans="1:16" ht="25.5">
      <c r="A119" s="271" t="s">
        <v>23</v>
      </c>
      <c r="B119" s="124" t="s">
        <v>24</v>
      </c>
      <c r="C119" s="225">
        <v>101410011</v>
      </c>
      <c r="D119" s="229" t="s">
        <v>301</v>
      </c>
      <c r="E119" s="39">
        <v>1</v>
      </c>
      <c r="F119" s="40">
        <v>52000</v>
      </c>
      <c r="G119" s="40">
        <v>52000</v>
      </c>
      <c r="H119" s="40">
        <v>866.67</v>
      </c>
      <c r="I119" s="40">
        <v>866.67</v>
      </c>
      <c r="J119" s="43" t="s">
        <v>252</v>
      </c>
      <c r="K119" s="43"/>
      <c r="L119" s="22"/>
    </row>
    <row r="120" spans="1:16" ht="30">
      <c r="A120" s="271" t="s">
        <v>23</v>
      </c>
      <c r="B120" s="124" t="s">
        <v>24</v>
      </c>
      <c r="C120" s="225">
        <v>101440018</v>
      </c>
      <c r="D120" s="229" t="s">
        <v>302</v>
      </c>
      <c r="E120" s="39">
        <v>1</v>
      </c>
      <c r="F120" s="40">
        <v>155880</v>
      </c>
      <c r="G120" s="40">
        <v>155880</v>
      </c>
      <c r="H120" s="40">
        <v>2598</v>
      </c>
      <c r="I120" s="40">
        <v>2598</v>
      </c>
      <c r="J120" s="43" t="s">
        <v>252</v>
      </c>
      <c r="K120" s="43"/>
      <c r="L120" s="22"/>
    </row>
    <row r="121" spans="1:16" ht="30">
      <c r="A121" s="271" t="s">
        <v>23</v>
      </c>
      <c r="B121" s="124" t="s">
        <v>24</v>
      </c>
      <c r="C121" s="225">
        <v>101440014</v>
      </c>
      <c r="D121" s="285" t="s">
        <v>303</v>
      </c>
      <c r="E121" s="39">
        <v>1</v>
      </c>
      <c r="F121" s="40">
        <v>78720</v>
      </c>
      <c r="G121" s="40">
        <v>78720</v>
      </c>
      <c r="H121" s="40">
        <v>15744</v>
      </c>
      <c r="I121" s="40">
        <v>15744</v>
      </c>
      <c r="J121" s="43" t="s">
        <v>155</v>
      </c>
      <c r="K121" s="43"/>
      <c r="L121" s="22"/>
    </row>
    <row r="122" spans="1:16" ht="25.5">
      <c r="A122" s="271" t="s">
        <v>23</v>
      </c>
      <c r="B122" s="124" t="s">
        <v>24</v>
      </c>
      <c r="C122" s="225">
        <v>101480013</v>
      </c>
      <c r="D122" s="228" t="s">
        <v>304</v>
      </c>
      <c r="E122" s="39">
        <v>1</v>
      </c>
      <c r="F122" s="40">
        <v>15600</v>
      </c>
      <c r="G122" s="40">
        <v>15600</v>
      </c>
      <c r="H122" s="40">
        <v>3120</v>
      </c>
      <c r="I122" s="40">
        <v>3120</v>
      </c>
      <c r="J122" s="46" t="s">
        <v>156</v>
      </c>
      <c r="K122" s="43"/>
      <c r="L122" s="47"/>
      <c r="M122" s="48"/>
      <c r="N122" s="48"/>
      <c r="O122" s="48"/>
      <c r="P122" s="48"/>
    </row>
    <row r="123" spans="1:16" ht="27.95" hidden="1" customHeight="1">
      <c r="A123" s="62"/>
      <c r="B123" s="36"/>
      <c r="C123" s="57"/>
      <c r="D123" s="58"/>
      <c r="E123" s="39"/>
      <c r="F123" s="40"/>
      <c r="G123" s="40"/>
      <c r="H123" s="40"/>
      <c r="I123" s="40"/>
      <c r="J123" s="43"/>
      <c r="K123" s="43"/>
      <c r="L123" s="22"/>
    </row>
    <row r="124" spans="1:16" ht="27.95" hidden="1" customHeight="1">
      <c r="A124" s="62"/>
      <c r="B124" s="36"/>
      <c r="C124" s="64"/>
      <c r="D124" s="60"/>
      <c r="E124" s="39"/>
      <c r="F124" s="40"/>
      <c r="G124" s="40"/>
      <c r="H124" s="40"/>
      <c r="I124" s="40"/>
      <c r="J124" s="43"/>
      <c r="K124" s="43"/>
      <c r="L124" s="22"/>
    </row>
    <row r="125" spans="1:16" ht="27.95" hidden="1" customHeight="1">
      <c r="A125" s="62"/>
      <c r="B125" s="36"/>
      <c r="C125" s="57"/>
      <c r="D125" s="58"/>
      <c r="E125" s="39"/>
      <c r="F125" s="40"/>
      <c r="G125" s="40"/>
      <c r="H125" s="40"/>
      <c r="I125" s="40"/>
      <c r="J125" s="43"/>
      <c r="K125" s="43"/>
      <c r="L125" s="22"/>
    </row>
    <row r="126" spans="1:16" s="56" customFormat="1" ht="15">
      <c r="A126" s="427" t="s">
        <v>26</v>
      </c>
      <c r="B126" s="427"/>
      <c r="C126" s="427"/>
      <c r="D126" s="427"/>
      <c r="E126" s="51">
        <f>SUM(E102:E125)</f>
        <v>21</v>
      </c>
      <c r="F126" s="52"/>
      <c r="G126" s="52">
        <f>SUM(G102:G125)</f>
        <v>8800825</v>
      </c>
      <c r="H126" s="52"/>
      <c r="I126" s="52">
        <f>SUM(I102:I125)</f>
        <v>6216045.1699999999</v>
      </c>
      <c r="J126" s="65"/>
      <c r="K126" s="65"/>
      <c r="L126" s="66"/>
    </row>
    <row r="127" spans="1:16" s="56" customFormat="1" ht="30" hidden="1" customHeight="1">
      <c r="A127" s="190" t="s">
        <v>23</v>
      </c>
      <c r="B127" s="190" t="s">
        <v>24</v>
      </c>
      <c r="C127" s="151">
        <v>101100003</v>
      </c>
      <c r="D127" s="191" t="s">
        <v>106</v>
      </c>
      <c r="E127" s="188"/>
      <c r="F127" s="189"/>
      <c r="G127" s="189"/>
      <c r="H127" s="189"/>
      <c r="I127" s="189"/>
      <c r="J127" s="186"/>
      <c r="K127" s="186"/>
      <c r="L127" s="66"/>
    </row>
    <row r="128" spans="1:16" s="56" customFormat="1" ht="30" hidden="1" customHeight="1">
      <c r="A128" s="190" t="s">
        <v>23</v>
      </c>
      <c r="B128" s="190" t="s">
        <v>24</v>
      </c>
      <c r="C128" s="151">
        <v>101100004</v>
      </c>
      <c r="D128" s="191" t="s">
        <v>107</v>
      </c>
      <c r="E128" s="188"/>
      <c r="F128" s="189"/>
      <c r="G128" s="189"/>
      <c r="H128" s="189"/>
      <c r="I128" s="189"/>
      <c r="J128" s="186"/>
      <c r="K128" s="186"/>
      <c r="L128" s="66"/>
    </row>
    <row r="129" spans="1:12" s="56" customFormat="1" ht="30" hidden="1" customHeight="1">
      <c r="A129" s="427" t="s">
        <v>105</v>
      </c>
      <c r="B129" s="427"/>
      <c r="C129" s="427"/>
      <c r="D129" s="427"/>
      <c r="E129" s="51">
        <f>SUM(E127+E128)</f>
        <v>0</v>
      </c>
      <c r="F129" s="52"/>
      <c r="G129" s="52">
        <f>SUM(G128)</f>
        <v>0</v>
      </c>
      <c r="H129" s="52"/>
      <c r="I129" s="52">
        <f>SUM(I128)</f>
        <v>0</v>
      </c>
      <c r="J129" s="65"/>
      <c r="K129" s="65"/>
      <c r="L129" s="66"/>
    </row>
    <row r="130" spans="1:12" s="56" customFormat="1" ht="30" customHeight="1">
      <c r="A130" s="272" t="s">
        <v>23</v>
      </c>
      <c r="B130" s="272" t="s">
        <v>24</v>
      </c>
      <c r="C130" s="224">
        <v>101510001</v>
      </c>
      <c r="D130" s="227" t="s">
        <v>108</v>
      </c>
      <c r="E130" s="188">
        <v>1</v>
      </c>
      <c r="F130" s="189">
        <v>6162</v>
      </c>
      <c r="G130" s="189">
        <v>6162</v>
      </c>
      <c r="H130" s="189">
        <v>6162</v>
      </c>
      <c r="I130" s="189">
        <v>6162</v>
      </c>
      <c r="J130" s="186"/>
      <c r="K130" s="186"/>
      <c r="L130" s="66"/>
    </row>
    <row r="131" spans="1:12" s="56" customFormat="1" ht="30" hidden="1" customHeight="1">
      <c r="A131" s="187"/>
      <c r="B131" s="187"/>
      <c r="C131" s="151"/>
      <c r="D131" s="191"/>
      <c r="E131" s="188"/>
      <c r="F131" s="189"/>
      <c r="G131" s="189"/>
      <c r="H131" s="189"/>
      <c r="I131" s="189"/>
      <c r="J131" s="186"/>
      <c r="K131" s="186"/>
      <c r="L131" s="66"/>
    </row>
    <row r="132" spans="1:12" ht="15" hidden="1">
      <c r="A132" s="37"/>
      <c r="B132" s="42"/>
      <c r="C132" s="37"/>
      <c r="D132" s="136"/>
      <c r="E132" s="39"/>
      <c r="F132" s="40"/>
      <c r="G132" s="40"/>
      <c r="H132" s="40"/>
      <c r="I132" s="40"/>
      <c r="J132" s="43"/>
      <c r="K132" s="43"/>
      <c r="L132" s="22"/>
    </row>
    <row r="133" spans="1:12" ht="15">
      <c r="A133" s="427" t="s">
        <v>27</v>
      </c>
      <c r="B133" s="427"/>
      <c r="C133" s="427"/>
      <c r="D133" s="427"/>
      <c r="E133" s="51">
        <f>SUM(E130:E132)</f>
        <v>1</v>
      </c>
      <c r="F133" s="52"/>
      <c r="G133" s="52">
        <f>G130</f>
        <v>6162</v>
      </c>
      <c r="H133" s="52"/>
      <c r="I133" s="52">
        <f>I130</f>
        <v>6162</v>
      </c>
      <c r="J133" s="65"/>
      <c r="K133" s="65"/>
      <c r="L133" s="22"/>
    </row>
    <row r="134" spans="1:12" ht="25.5">
      <c r="A134" s="260" t="s">
        <v>23</v>
      </c>
      <c r="B134" s="124" t="s">
        <v>24</v>
      </c>
      <c r="C134" s="223">
        <v>101630001</v>
      </c>
      <c r="D134" s="226" t="s">
        <v>28</v>
      </c>
      <c r="E134" s="39">
        <v>1</v>
      </c>
      <c r="F134" s="40">
        <v>186</v>
      </c>
      <c r="G134" s="40">
        <v>186</v>
      </c>
      <c r="H134" s="40">
        <v>186</v>
      </c>
      <c r="I134" s="40">
        <v>186</v>
      </c>
      <c r="J134" s="43"/>
      <c r="K134" s="43"/>
      <c r="L134" s="22"/>
    </row>
    <row r="135" spans="1:12" ht="25.5">
      <c r="A135" s="260" t="s">
        <v>23</v>
      </c>
      <c r="B135" s="124" t="s">
        <v>24</v>
      </c>
      <c r="C135" s="223">
        <v>101630002</v>
      </c>
      <c r="D135" s="226" t="s">
        <v>109</v>
      </c>
      <c r="E135" s="39">
        <v>1</v>
      </c>
      <c r="F135" s="40">
        <v>26</v>
      </c>
      <c r="G135" s="40">
        <v>26</v>
      </c>
      <c r="H135" s="40">
        <v>26</v>
      </c>
      <c r="I135" s="40">
        <v>26</v>
      </c>
      <c r="J135" s="43"/>
      <c r="K135" s="43"/>
      <c r="L135" s="22"/>
    </row>
    <row r="136" spans="1:12" ht="25.5">
      <c r="A136" s="260" t="s">
        <v>23</v>
      </c>
      <c r="B136" s="124" t="s">
        <v>24</v>
      </c>
      <c r="C136" s="223">
        <v>101630003</v>
      </c>
      <c r="D136" s="226" t="s">
        <v>243</v>
      </c>
      <c r="E136" s="39">
        <v>1</v>
      </c>
      <c r="F136" s="40">
        <v>591</v>
      </c>
      <c r="G136" s="40">
        <v>591</v>
      </c>
      <c r="H136" s="40">
        <v>591</v>
      </c>
      <c r="I136" s="40">
        <v>591</v>
      </c>
      <c r="J136" s="43"/>
      <c r="K136" s="43"/>
      <c r="L136" s="22"/>
    </row>
    <row r="137" spans="1:12" ht="15" hidden="1">
      <c r="A137" s="37"/>
      <c r="B137" s="42"/>
      <c r="C137" s="37"/>
      <c r="D137" s="38"/>
      <c r="E137" s="39"/>
      <c r="F137" s="40"/>
      <c r="G137" s="40"/>
      <c r="H137" s="40"/>
      <c r="I137" s="40"/>
      <c r="J137" s="43"/>
      <c r="K137" s="43"/>
      <c r="L137" s="22"/>
    </row>
    <row r="138" spans="1:12" ht="15">
      <c r="A138" s="427" t="s">
        <v>29</v>
      </c>
      <c r="B138" s="427"/>
      <c r="C138" s="427"/>
      <c r="D138" s="427"/>
      <c r="E138" s="51">
        <f>SUM(E134:E137)</f>
        <v>3</v>
      </c>
      <c r="F138" s="52"/>
      <c r="G138" s="52">
        <f>SUM(G134:G137)</f>
        <v>803</v>
      </c>
      <c r="H138" s="52"/>
      <c r="I138" s="52">
        <f>SUM(I134:I137)</f>
        <v>803</v>
      </c>
      <c r="J138" s="65"/>
      <c r="K138" s="65"/>
      <c r="L138" s="22"/>
    </row>
    <row r="139" spans="1:12" ht="15" hidden="1">
      <c r="A139" s="37"/>
      <c r="B139" s="42"/>
      <c r="C139" s="37"/>
      <c r="D139" s="38"/>
      <c r="E139" s="39"/>
      <c r="F139" s="40"/>
      <c r="G139" s="40"/>
      <c r="H139" s="40"/>
      <c r="I139" s="40"/>
      <c r="J139" s="43"/>
      <c r="K139" s="43"/>
      <c r="L139" s="22"/>
    </row>
    <row r="140" spans="1:12" ht="15" hidden="1">
      <c r="A140" s="427" t="s">
        <v>30</v>
      </c>
      <c r="B140" s="427"/>
      <c r="C140" s="427"/>
      <c r="D140" s="427"/>
      <c r="E140" s="51">
        <f>SUM(E139)</f>
        <v>0</v>
      </c>
      <c r="F140" s="52"/>
      <c r="G140" s="52">
        <f>SUM(G139)</f>
        <v>0</v>
      </c>
      <c r="H140" s="52"/>
      <c r="I140" s="52">
        <f>SUM(I139)</f>
        <v>0</v>
      </c>
      <c r="J140" s="65"/>
      <c r="K140" s="65"/>
      <c r="L140" s="22"/>
    </row>
    <row r="141" spans="1:12" ht="15" hidden="1">
      <c r="A141" s="43"/>
      <c r="B141" s="43"/>
      <c r="C141" s="43"/>
      <c r="D141" s="43"/>
      <c r="E141" s="39"/>
      <c r="F141" s="40"/>
      <c r="G141" s="40"/>
      <c r="H141" s="40"/>
      <c r="I141" s="40"/>
      <c r="J141" s="43"/>
      <c r="K141" s="43"/>
      <c r="L141" s="22"/>
    </row>
    <row r="142" spans="1:12" ht="15" hidden="1">
      <c r="A142" s="43"/>
      <c r="B142" s="43"/>
      <c r="C142" s="43"/>
      <c r="D142" s="43"/>
      <c r="E142" s="39"/>
      <c r="F142" s="40"/>
      <c r="G142" s="40"/>
      <c r="H142" s="40"/>
      <c r="I142" s="40"/>
      <c r="J142" s="43"/>
      <c r="K142" s="43"/>
      <c r="L142" s="22"/>
    </row>
    <row r="143" spans="1:12" ht="15" hidden="1">
      <c r="A143" s="43"/>
      <c r="B143" s="43"/>
      <c r="C143" s="43"/>
      <c r="D143" s="43"/>
      <c r="E143" s="39"/>
      <c r="F143" s="40"/>
      <c r="G143" s="40"/>
      <c r="H143" s="40"/>
      <c r="I143" s="40"/>
      <c r="J143" s="43"/>
      <c r="K143" s="43"/>
      <c r="L143" s="22"/>
    </row>
    <row r="144" spans="1:12" ht="15" hidden="1">
      <c r="A144" s="43"/>
      <c r="B144" s="43"/>
      <c r="C144" s="43"/>
      <c r="D144" s="43"/>
      <c r="E144" s="39"/>
      <c r="F144" s="40"/>
      <c r="G144" s="40"/>
      <c r="H144" s="40"/>
      <c r="I144" s="40"/>
      <c r="J144" s="43"/>
      <c r="K144" s="43"/>
      <c r="L144" s="22"/>
    </row>
    <row r="145" spans="1:16" ht="15" hidden="1">
      <c r="A145" s="43"/>
      <c r="B145" s="43"/>
      <c r="C145" s="43"/>
      <c r="D145" s="43"/>
      <c r="E145" s="39"/>
      <c r="F145" s="40"/>
      <c r="G145" s="40"/>
      <c r="H145" s="40"/>
      <c r="I145" s="40"/>
      <c r="J145" s="43"/>
      <c r="K145" s="43"/>
      <c r="L145" s="22"/>
    </row>
    <row r="146" spans="1:16" ht="15" hidden="1">
      <c r="A146" s="43"/>
      <c r="B146" s="50"/>
      <c r="C146" s="42"/>
      <c r="D146" s="43"/>
      <c r="E146" s="39"/>
      <c r="F146" s="40"/>
      <c r="G146" s="67"/>
      <c r="H146" s="67"/>
      <c r="I146" s="67"/>
      <c r="J146" s="68"/>
      <c r="K146" s="46"/>
      <c r="L146" s="47"/>
      <c r="M146" s="48"/>
      <c r="N146" s="48"/>
      <c r="O146" s="48"/>
      <c r="P146" s="48"/>
    </row>
    <row r="147" spans="1:16" ht="15" hidden="1">
      <c r="A147" s="43"/>
      <c r="B147" s="50"/>
      <c r="C147" s="42"/>
      <c r="D147" s="43"/>
      <c r="E147" s="39"/>
      <c r="F147" s="40"/>
      <c r="G147" s="49"/>
      <c r="H147" s="49"/>
      <c r="I147" s="49"/>
      <c r="J147" s="50"/>
      <c r="K147" s="43"/>
      <c r="L147" s="47"/>
      <c r="M147" s="48"/>
      <c r="N147" s="48"/>
      <c r="O147" s="48"/>
      <c r="P147" s="48"/>
    </row>
    <row r="148" spans="1:16" ht="15" hidden="1">
      <c r="A148" s="43"/>
      <c r="B148" s="50"/>
      <c r="C148" s="42"/>
      <c r="D148" s="43"/>
      <c r="E148" s="39"/>
      <c r="F148" s="40"/>
      <c r="G148" s="41"/>
      <c r="H148" s="41"/>
      <c r="I148" s="41"/>
      <c r="J148" s="42"/>
      <c r="K148" s="43"/>
      <c r="L148" s="47"/>
      <c r="M148" s="48"/>
      <c r="N148" s="48"/>
      <c r="O148" s="48"/>
      <c r="P148" s="48"/>
    </row>
    <row r="149" spans="1:16" ht="15" hidden="1">
      <c r="A149" s="43"/>
      <c r="B149" s="43"/>
      <c r="C149" s="43"/>
      <c r="D149" s="43"/>
      <c r="E149" s="39"/>
      <c r="F149" s="40"/>
      <c r="G149" s="40"/>
      <c r="H149" s="40"/>
      <c r="I149" s="40"/>
      <c r="J149" s="43"/>
      <c r="K149" s="43"/>
      <c r="L149" s="22"/>
    </row>
    <row r="150" spans="1:16" ht="15" hidden="1">
      <c r="A150" s="43"/>
      <c r="B150" s="43"/>
      <c r="C150" s="43"/>
      <c r="D150" s="43"/>
      <c r="E150" s="39"/>
      <c r="F150" s="40"/>
      <c r="G150" s="40"/>
      <c r="H150" s="40"/>
      <c r="I150" s="40"/>
      <c r="J150" s="43"/>
      <c r="K150" s="43"/>
      <c r="L150" s="22"/>
    </row>
    <row r="151" spans="1:16" ht="15" hidden="1">
      <c r="A151" s="43"/>
      <c r="B151" s="43"/>
      <c r="C151" s="43"/>
      <c r="D151" s="43"/>
      <c r="E151" s="39"/>
      <c r="F151" s="40"/>
      <c r="G151" s="40"/>
      <c r="H151" s="40"/>
      <c r="I151" s="40"/>
      <c r="J151" s="43"/>
      <c r="K151" s="43"/>
      <c r="L151" s="22"/>
    </row>
    <row r="152" spans="1:16" ht="15" hidden="1">
      <c r="A152" s="43"/>
      <c r="B152" s="43"/>
      <c r="C152" s="43"/>
      <c r="D152" s="43"/>
      <c r="E152" s="39"/>
      <c r="F152" s="40"/>
      <c r="G152" s="40"/>
      <c r="H152" s="40"/>
      <c r="I152" s="40"/>
      <c r="J152" s="43"/>
      <c r="K152" s="43"/>
      <c r="L152" s="22"/>
    </row>
    <row r="153" spans="1:16" ht="15" hidden="1">
      <c r="A153" s="43"/>
      <c r="B153" s="43"/>
      <c r="C153" s="43"/>
      <c r="D153" s="43"/>
      <c r="E153" s="39"/>
      <c r="F153" s="40"/>
      <c r="G153" s="40"/>
      <c r="H153" s="40"/>
      <c r="I153" s="40"/>
      <c r="J153" s="43"/>
      <c r="K153" s="43"/>
      <c r="L153" s="22"/>
    </row>
    <row r="154" spans="1:16" ht="15" hidden="1">
      <c r="A154" s="43"/>
      <c r="B154" s="43"/>
      <c r="C154" s="43"/>
      <c r="D154" s="43"/>
      <c r="E154" s="39"/>
      <c r="F154" s="40"/>
      <c r="G154" s="40"/>
      <c r="H154" s="40"/>
      <c r="I154" s="40"/>
      <c r="J154" s="43"/>
      <c r="K154" s="43"/>
      <c r="L154" s="22"/>
    </row>
    <row r="155" spans="1:16" ht="15" hidden="1">
      <c r="A155" s="43"/>
      <c r="B155" s="43"/>
      <c r="C155" s="43"/>
      <c r="D155" s="43"/>
      <c r="E155" s="39"/>
      <c r="F155" s="40"/>
      <c r="G155" s="40"/>
      <c r="H155" s="40"/>
      <c r="I155" s="40"/>
      <c r="J155" s="43"/>
      <c r="K155" s="43"/>
      <c r="L155" s="22"/>
    </row>
    <row r="156" spans="1:16" ht="15" hidden="1">
      <c r="A156" s="43"/>
      <c r="B156" s="43"/>
      <c r="C156" s="43"/>
      <c r="D156" s="43"/>
      <c r="E156" s="39"/>
      <c r="F156" s="40"/>
      <c r="G156" s="40"/>
      <c r="H156" s="40"/>
      <c r="I156" s="40"/>
      <c r="J156" s="43"/>
      <c r="K156" s="43"/>
      <c r="L156" s="22"/>
    </row>
    <row r="157" spans="1:16" ht="15" hidden="1">
      <c r="A157" s="43"/>
      <c r="B157" s="43"/>
      <c r="C157" s="43"/>
      <c r="D157" s="43"/>
      <c r="E157" s="39"/>
      <c r="F157" s="40"/>
      <c r="G157" s="40"/>
      <c r="H157" s="40"/>
      <c r="I157" s="40"/>
      <c r="J157" s="43"/>
      <c r="K157" s="43"/>
      <c r="L157" s="22"/>
    </row>
    <row r="158" spans="1:16" ht="15" hidden="1">
      <c r="A158" s="43"/>
      <c r="B158" s="43"/>
      <c r="C158" s="43"/>
      <c r="D158" s="43"/>
      <c r="E158" s="39"/>
      <c r="F158" s="40"/>
      <c r="G158" s="40"/>
      <c r="H158" s="40"/>
      <c r="I158" s="40"/>
      <c r="J158" s="43"/>
      <c r="K158" s="43"/>
      <c r="L158" s="22"/>
    </row>
    <row r="159" spans="1:16" ht="15" hidden="1">
      <c r="A159" s="43"/>
      <c r="B159" s="43"/>
      <c r="C159" s="43"/>
      <c r="D159" s="43"/>
      <c r="E159" s="39"/>
      <c r="F159" s="40"/>
      <c r="G159" s="40"/>
      <c r="H159" s="40"/>
      <c r="I159" s="40"/>
      <c r="J159" s="43"/>
      <c r="K159" s="43"/>
      <c r="L159" s="22"/>
    </row>
    <row r="160" spans="1:16" ht="15" hidden="1">
      <c r="A160" s="43"/>
      <c r="B160" s="43"/>
      <c r="C160" s="43"/>
      <c r="D160" s="43"/>
      <c r="E160" s="39"/>
      <c r="F160" s="40"/>
      <c r="G160" s="40"/>
      <c r="H160" s="40"/>
      <c r="I160" s="40"/>
      <c r="J160" s="43"/>
      <c r="K160" s="43"/>
      <c r="L160" s="22"/>
    </row>
    <row r="161" spans="1:12" ht="15" hidden="1">
      <c r="A161" s="43"/>
      <c r="B161" s="43"/>
      <c r="C161" s="43"/>
      <c r="D161" s="43"/>
      <c r="E161" s="39"/>
      <c r="F161" s="40"/>
      <c r="G161" s="40"/>
      <c r="H161" s="40"/>
      <c r="I161" s="40"/>
      <c r="J161" s="43"/>
      <c r="K161" s="43"/>
      <c r="L161" s="22"/>
    </row>
    <row r="162" spans="1:12" ht="15" hidden="1">
      <c r="A162" s="43"/>
      <c r="B162" s="43"/>
      <c r="C162" s="43"/>
      <c r="D162" s="43"/>
      <c r="E162" s="39"/>
      <c r="F162" s="40"/>
      <c r="G162" s="40"/>
      <c r="H162" s="40"/>
      <c r="I162" s="40"/>
      <c r="J162" s="43"/>
      <c r="K162" s="43"/>
      <c r="L162" s="22"/>
    </row>
    <row r="163" spans="1:12" ht="15" hidden="1">
      <c r="A163" s="43"/>
      <c r="B163" s="43"/>
      <c r="C163" s="43"/>
      <c r="D163" s="43"/>
      <c r="E163" s="39"/>
      <c r="F163" s="40"/>
      <c r="G163" s="40"/>
      <c r="H163" s="40"/>
      <c r="I163" s="40"/>
      <c r="J163" s="43"/>
      <c r="K163" s="43"/>
      <c r="L163" s="22"/>
    </row>
    <row r="164" spans="1:12" ht="15" hidden="1">
      <c r="A164" s="43"/>
      <c r="B164" s="43"/>
      <c r="C164" s="43"/>
      <c r="D164" s="43"/>
      <c r="E164" s="39"/>
      <c r="F164" s="40"/>
      <c r="G164" s="40"/>
      <c r="H164" s="40"/>
      <c r="I164" s="40"/>
      <c r="J164" s="43"/>
      <c r="K164" s="43"/>
      <c r="L164" s="22"/>
    </row>
    <row r="165" spans="1:12" ht="15" hidden="1">
      <c r="A165" s="43"/>
      <c r="B165" s="43"/>
      <c r="C165" s="43"/>
      <c r="D165" s="43"/>
      <c r="E165" s="39"/>
      <c r="F165" s="40"/>
      <c r="G165" s="40"/>
      <c r="H165" s="40"/>
      <c r="I165" s="40"/>
      <c r="J165" s="43"/>
      <c r="K165" s="43"/>
      <c r="L165" s="22"/>
    </row>
    <row r="166" spans="1:12" ht="15" hidden="1">
      <c r="A166" s="43"/>
      <c r="B166" s="43"/>
      <c r="C166" s="43"/>
      <c r="D166" s="43"/>
      <c r="E166" s="39"/>
      <c r="F166" s="40"/>
      <c r="G166" s="40"/>
      <c r="H166" s="40"/>
      <c r="I166" s="40"/>
      <c r="J166" s="43"/>
      <c r="K166" s="43"/>
      <c r="L166" s="22"/>
    </row>
    <row r="167" spans="1:12" ht="15" hidden="1">
      <c r="A167" s="43"/>
      <c r="B167" s="43"/>
      <c r="C167" s="43"/>
      <c r="D167" s="43"/>
      <c r="E167" s="39"/>
      <c r="F167" s="40"/>
      <c r="G167" s="40"/>
      <c r="H167" s="40"/>
      <c r="I167" s="40"/>
      <c r="J167" s="43"/>
      <c r="K167" s="43"/>
      <c r="L167" s="22"/>
    </row>
    <row r="168" spans="1:12" ht="15" hidden="1">
      <c r="A168" s="43"/>
      <c r="B168" s="43"/>
      <c r="C168" s="43"/>
      <c r="D168" s="43"/>
      <c r="E168" s="39"/>
      <c r="F168" s="40"/>
      <c r="G168" s="40"/>
      <c r="H168" s="40"/>
      <c r="I168" s="40"/>
      <c r="J168" s="43"/>
      <c r="K168" s="43"/>
      <c r="L168" s="22"/>
    </row>
    <row r="169" spans="1:12" ht="15" hidden="1">
      <c r="A169" s="43"/>
      <c r="B169" s="43"/>
      <c r="C169" s="43"/>
      <c r="D169" s="43"/>
      <c r="E169" s="39"/>
      <c r="F169" s="40"/>
      <c r="G169" s="40"/>
      <c r="H169" s="40"/>
      <c r="I169" s="40"/>
      <c r="J169" s="43"/>
      <c r="K169" s="43"/>
      <c r="L169" s="22"/>
    </row>
    <row r="170" spans="1:12" ht="15" hidden="1">
      <c r="A170" s="43"/>
      <c r="B170" s="43"/>
      <c r="C170" s="43"/>
      <c r="D170" s="43"/>
      <c r="E170" s="39"/>
      <c r="F170" s="40"/>
      <c r="G170" s="40"/>
      <c r="H170" s="40"/>
      <c r="I170" s="40"/>
      <c r="J170" s="43"/>
      <c r="K170" s="43"/>
      <c r="L170" s="22"/>
    </row>
    <row r="171" spans="1:12" ht="15" hidden="1">
      <c r="A171" s="43"/>
      <c r="B171" s="43"/>
      <c r="C171" s="43"/>
      <c r="D171" s="43"/>
      <c r="E171" s="39"/>
      <c r="F171" s="40"/>
      <c r="G171" s="40"/>
      <c r="H171" s="40"/>
      <c r="I171" s="40"/>
      <c r="J171" s="43"/>
      <c r="K171" s="43"/>
      <c r="L171" s="22"/>
    </row>
    <row r="172" spans="1:12" ht="15" hidden="1">
      <c r="A172" s="43"/>
      <c r="B172" s="43"/>
      <c r="C172" s="43"/>
      <c r="D172" s="43"/>
      <c r="E172" s="39"/>
      <c r="F172" s="40"/>
      <c r="G172" s="40"/>
      <c r="H172" s="40"/>
      <c r="I172" s="40"/>
      <c r="J172" s="43"/>
      <c r="K172" s="43"/>
      <c r="L172" s="22"/>
    </row>
    <row r="173" spans="1:12" ht="15" hidden="1">
      <c r="A173" s="43"/>
      <c r="B173" s="43"/>
      <c r="C173" s="43"/>
      <c r="D173" s="43"/>
      <c r="E173" s="39"/>
      <c r="F173" s="40"/>
      <c r="G173" s="40"/>
      <c r="H173" s="40"/>
      <c r="I173" s="40"/>
      <c r="J173" s="43"/>
      <c r="K173" s="43"/>
      <c r="L173" s="22"/>
    </row>
    <row r="174" spans="1:12" ht="15" hidden="1">
      <c r="A174" s="43"/>
      <c r="B174" s="43"/>
      <c r="C174" s="43"/>
      <c r="D174" s="43"/>
      <c r="E174" s="39"/>
      <c r="F174" s="40"/>
      <c r="G174" s="40"/>
      <c r="H174" s="40"/>
      <c r="I174" s="40"/>
      <c r="J174" s="43"/>
      <c r="K174" s="43"/>
      <c r="L174" s="22"/>
    </row>
    <row r="175" spans="1:12" ht="15" hidden="1">
      <c r="A175" s="43"/>
      <c r="B175" s="43"/>
      <c r="C175" s="43"/>
      <c r="D175" s="43"/>
      <c r="E175" s="39"/>
      <c r="F175" s="40"/>
      <c r="G175" s="40"/>
      <c r="H175" s="40"/>
      <c r="I175" s="40"/>
      <c r="J175" s="43"/>
      <c r="K175" s="43"/>
      <c r="L175" s="22"/>
    </row>
    <row r="176" spans="1:12" ht="15" hidden="1">
      <c r="A176" s="43"/>
      <c r="B176" s="43"/>
      <c r="C176" s="43"/>
      <c r="D176" s="43"/>
      <c r="E176" s="39"/>
      <c r="F176" s="40"/>
      <c r="G176" s="40"/>
      <c r="H176" s="40"/>
      <c r="I176" s="40"/>
      <c r="J176" s="43"/>
      <c r="K176" s="43"/>
      <c r="L176" s="22"/>
    </row>
    <row r="177" spans="1:12" ht="15" hidden="1">
      <c r="A177" s="43"/>
      <c r="B177" s="43"/>
      <c r="C177" s="43"/>
      <c r="D177" s="43"/>
      <c r="E177" s="39"/>
      <c r="F177" s="40"/>
      <c r="G177" s="40"/>
      <c r="H177" s="40"/>
      <c r="I177" s="40"/>
      <c r="J177" s="43"/>
      <c r="K177" s="43"/>
      <c r="L177" s="22"/>
    </row>
    <row r="178" spans="1:12" ht="15" hidden="1">
      <c r="A178" s="43"/>
      <c r="B178" s="43"/>
      <c r="C178" s="43"/>
      <c r="D178" s="43"/>
      <c r="E178" s="39"/>
      <c r="F178" s="40"/>
      <c r="G178" s="40"/>
      <c r="H178" s="40"/>
      <c r="I178" s="40"/>
      <c r="J178" s="43"/>
      <c r="K178" s="43"/>
      <c r="L178" s="22"/>
    </row>
    <row r="179" spans="1:12" ht="15" hidden="1">
      <c r="A179" s="43"/>
      <c r="B179" s="43"/>
      <c r="C179" s="43"/>
      <c r="D179" s="43"/>
      <c r="E179" s="39"/>
      <c r="F179" s="40"/>
      <c r="G179" s="40"/>
      <c r="H179" s="40"/>
      <c r="I179" s="40"/>
      <c r="J179" s="43"/>
      <c r="K179" s="43"/>
      <c r="L179" s="22"/>
    </row>
    <row r="180" spans="1:12" ht="15" hidden="1">
      <c r="A180" s="43"/>
      <c r="B180" s="43"/>
      <c r="C180" s="43"/>
      <c r="D180" s="43"/>
      <c r="E180" s="39"/>
      <c r="F180" s="40"/>
      <c r="G180" s="40"/>
      <c r="H180" s="40"/>
      <c r="I180" s="40"/>
      <c r="J180" s="43"/>
      <c r="K180" s="43"/>
      <c r="L180" s="22"/>
    </row>
    <row r="181" spans="1:12" ht="15" hidden="1">
      <c r="A181" s="43"/>
      <c r="B181" s="43"/>
      <c r="C181" s="43"/>
      <c r="D181" s="43"/>
      <c r="E181" s="39"/>
      <c r="F181" s="40"/>
      <c r="G181" s="40"/>
      <c r="H181" s="40"/>
      <c r="I181" s="40"/>
      <c r="J181" s="43"/>
      <c r="K181" s="43"/>
      <c r="L181" s="22"/>
    </row>
    <row r="182" spans="1:12" ht="15" hidden="1">
      <c r="A182" s="43"/>
      <c r="B182" s="43"/>
      <c r="C182" s="43"/>
      <c r="D182" s="43"/>
      <c r="E182" s="39"/>
      <c r="F182" s="40"/>
      <c r="G182" s="40"/>
      <c r="H182" s="40"/>
      <c r="I182" s="40"/>
      <c r="J182" s="43"/>
      <c r="K182" s="43"/>
      <c r="L182" s="22"/>
    </row>
    <row r="183" spans="1:12" ht="15" hidden="1">
      <c r="A183" s="43"/>
      <c r="B183" s="43"/>
      <c r="C183" s="43"/>
      <c r="D183" s="43"/>
      <c r="E183" s="39"/>
      <c r="F183" s="40"/>
      <c r="G183" s="40"/>
      <c r="H183" s="40"/>
      <c r="I183" s="40"/>
      <c r="J183" s="43"/>
      <c r="K183" s="43"/>
      <c r="L183" s="22"/>
    </row>
    <row r="184" spans="1:12" ht="15" hidden="1">
      <c r="A184" s="43"/>
      <c r="B184" s="43"/>
      <c r="C184" s="43"/>
      <c r="D184" s="43"/>
      <c r="E184" s="39"/>
      <c r="F184" s="40"/>
      <c r="G184" s="40"/>
      <c r="H184" s="40"/>
      <c r="I184" s="40"/>
      <c r="J184" s="43"/>
      <c r="K184" s="43"/>
      <c r="L184" s="22"/>
    </row>
    <row r="185" spans="1:12" ht="15" hidden="1">
      <c r="A185" s="43"/>
      <c r="B185" s="43"/>
      <c r="C185" s="43"/>
      <c r="D185" s="43"/>
      <c r="E185" s="39"/>
      <c r="F185" s="40"/>
      <c r="G185" s="40"/>
      <c r="H185" s="40"/>
      <c r="I185" s="40"/>
      <c r="J185" s="43"/>
      <c r="K185" s="43"/>
      <c r="L185" s="22"/>
    </row>
    <row r="186" spans="1:12" ht="15" hidden="1">
      <c r="A186" s="43"/>
      <c r="B186" s="43"/>
      <c r="C186" s="43"/>
      <c r="D186" s="43"/>
      <c r="E186" s="39"/>
      <c r="F186" s="40"/>
      <c r="G186" s="40"/>
      <c r="H186" s="40"/>
      <c r="I186" s="40"/>
      <c r="J186" s="43"/>
      <c r="K186" s="43"/>
      <c r="L186" s="22"/>
    </row>
    <row r="187" spans="1:12" ht="15" hidden="1">
      <c r="A187" s="43"/>
      <c r="B187" s="43"/>
      <c r="C187" s="43"/>
      <c r="D187" s="43"/>
      <c r="E187" s="39"/>
      <c r="F187" s="40"/>
      <c r="G187" s="40"/>
      <c r="H187" s="40"/>
      <c r="I187" s="40"/>
      <c r="J187" s="43"/>
      <c r="K187" s="43"/>
      <c r="L187" s="22"/>
    </row>
    <row r="188" spans="1:12" ht="15" hidden="1">
      <c r="A188" s="43"/>
      <c r="B188" s="43"/>
      <c r="C188" s="43"/>
      <c r="D188" s="43"/>
      <c r="E188" s="39"/>
      <c r="F188" s="40"/>
      <c r="G188" s="40"/>
      <c r="H188" s="40"/>
      <c r="I188" s="40"/>
      <c r="J188" s="43"/>
      <c r="K188" s="43"/>
      <c r="L188" s="22"/>
    </row>
    <row r="189" spans="1:12" ht="15" hidden="1">
      <c r="A189" s="43"/>
      <c r="B189" s="43"/>
      <c r="C189" s="43"/>
      <c r="D189" s="43"/>
      <c r="E189" s="39"/>
      <c r="F189" s="40"/>
      <c r="G189" s="40"/>
      <c r="H189" s="40"/>
      <c r="I189" s="40"/>
      <c r="J189" s="43"/>
      <c r="K189" s="43"/>
      <c r="L189" s="22"/>
    </row>
    <row r="190" spans="1:12" ht="14.25" hidden="1">
      <c r="A190" s="69"/>
      <c r="B190" s="69"/>
      <c r="C190" s="69"/>
      <c r="D190" s="69"/>
      <c r="E190" s="70"/>
      <c r="F190" s="71"/>
      <c r="G190" s="71"/>
      <c r="H190" s="71"/>
      <c r="I190" s="71"/>
      <c r="J190" s="69"/>
      <c r="K190" s="69"/>
      <c r="L190" s="22"/>
    </row>
    <row r="191" spans="1:12" ht="15" hidden="1">
      <c r="A191" s="43"/>
      <c r="B191" s="43"/>
      <c r="C191" s="43"/>
      <c r="D191" s="43"/>
      <c r="E191" s="39"/>
      <c r="F191" s="40"/>
      <c r="G191" s="40"/>
      <c r="H191" s="40"/>
      <c r="I191" s="40"/>
      <c r="J191" s="43"/>
      <c r="K191" s="43"/>
      <c r="L191" s="22"/>
    </row>
    <row r="192" spans="1:12" ht="15" hidden="1">
      <c r="A192" s="43"/>
      <c r="B192" s="43"/>
      <c r="C192" s="43"/>
      <c r="D192" s="43"/>
      <c r="E192" s="39"/>
      <c r="F192" s="40"/>
      <c r="G192" s="40"/>
      <c r="H192" s="40"/>
      <c r="I192" s="40"/>
      <c r="J192" s="43"/>
      <c r="K192" s="43"/>
      <c r="L192" s="22"/>
    </row>
    <row r="193" spans="1:12" ht="15" hidden="1">
      <c r="A193" s="43"/>
      <c r="B193" s="43"/>
      <c r="C193" s="43"/>
      <c r="D193" s="43"/>
      <c r="E193" s="39"/>
      <c r="F193" s="40"/>
      <c r="G193" s="40"/>
      <c r="H193" s="40"/>
      <c r="I193" s="40"/>
      <c r="J193" s="43"/>
      <c r="K193" s="43"/>
      <c r="L193" s="22"/>
    </row>
    <row r="194" spans="1:12" ht="15" hidden="1">
      <c r="A194" s="43"/>
      <c r="B194" s="43"/>
      <c r="C194" s="43"/>
      <c r="D194" s="43"/>
      <c r="E194" s="39"/>
      <c r="F194" s="40"/>
      <c r="G194" s="40"/>
      <c r="H194" s="40"/>
      <c r="I194" s="40"/>
      <c r="J194" s="43"/>
      <c r="K194" s="43"/>
      <c r="L194" s="22"/>
    </row>
    <row r="195" spans="1:12" ht="15" hidden="1">
      <c r="A195" s="43"/>
      <c r="B195" s="43"/>
      <c r="C195" s="43"/>
      <c r="D195" s="43"/>
      <c r="E195" s="39"/>
      <c r="F195" s="40"/>
      <c r="G195" s="40"/>
      <c r="H195" s="40"/>
      <c r="I195" s="40"/>
      <c r="J195" s="43"/>
      <c r="K195" s="43"/>
      <c r="L195" s="22"/>
    </row>
    <row r="196" spans="1:12" ht="15" hidden="1">
      <c r="A196" s="43"/>
      <c r="B196" s="43"/>
      <c r="C196" s="43"/>
      <c r="D196" s="43"/>
      <c r="E196" s="39"/>
      <c r="F196" s="40"/>
      <c r="G196" s="40"/>
      <c r="H196" s="40"/>
      <c r="I196" s="40"/>
      <c r="J196" s="43"/>
      <c r="K196" s="43"/>
      <c r="L196" s="22"/>
    </row>
    <row r="197" spans="1:12" ht="15" hidden="1">
      <c r="A197" s="43"/>
      <c r="B197" s="43"/>
      <c r="C197" s="43"/>
      <c r="D197" s="43"/>
      <c r="E197" s="39"/>
      <c r="F197" s="40"/>
      <c r="G197" s="40"/>
      <c r="H197" s="40"/>
      <c r="I197" s="40"/>
      <c r="J197" s="43"/>
      <c r="K197" s="43"/>
      <c r="L197" s="22"/>
    </row>
    <row r="198" spans="1:12" ht="15" hidden="1">
      <c r="A198" s="43"/>
      <c r="B198" s="43"/>
      <c r="C198" s="43"/>
      <c r="D198" s="43"/>
      <c r="E198" s="39"/>
      <c r="F198" s="40"/>
      <c r="G198" s="40"/>
      <c r="H198" s="40"/>
      <c r="I198" s="40"/>
      <c r="J198" s="43"/>
      <c r="K198" s="43"/>
      <c r="L198" s="22"/>
    </row>
    <row r="199" spans="1:12" ht="15" hidden="1">
      <c r="A199" s="43"/>
      <c r="B199" s="43"/>
      <c r="C199" s="43"/>
      <c r="D199" s="43"/>
      <c r="E199" s="39"/>
      <c r="F199" s="40"/>
      <c r="G199" s="40"/>
      <c r="H199" s="40"/>
      <c r="I199" s="40"/>
      <c r="J199" s="43"/>
      <c r="K199" s="43"/>
      <c r="L199" s="22"/>
    </row>
    <row r="200" spans="1:12" ht="15" hidden="1">
      <c r="A200" s="43"/>
      <c r="B200" s="43"/>
      <c r="C200" s="43"/>
      <c r="D200" s="43"/>
      <c r="E200" s="39"/>
      <c r="F200" s="40"/>
      <c r="G200" s="40"/>
      <c r="H200" s="40"/>
      <c r="I200" s="40"/>
      <c r="J200" s="43"/>
      <c r="K200" s="43"/>
      <c r="L200" s="22"/>
    </row>
    <row r="201" spans="1:12" ht="15" hidden="1">
      <c r="A201" s="43"/>
      <c r="B201" s="43"/>
      <c r="C201" s="43"/>
      <c r="D201" s="43"/>
      <c r="E201" s="39"/>
      <c r="F201" s="40"/>
      <c r="G201" s="40"/>
      <c r="H201" s="40"/>
      <c r="I201" s="40"/>
      <c r="J201" s="43"/>
      <c r="K201" s="43"/>
      <c r="L201" s="22"/>
    </row>
    <row r="202" spans="1:12" ht="15" hidden="1">
      <c r="A202" s="43"/>
      <c r="B202" s="43"/>
      <c r="C202" s="43"/>
      <c r="D202" s="43"/>
      <c r="E202" s="39"/>
      <c r="F202" s="40"/>
      <c r="G202" s="40"/>
      <c r="H202" s="40"/>
      <c r="I202" s="40"/>
      <c r="J202" s="43"/>
      <c r="K202" s="43"/>
      <c r="L202" s="22"/>
    </row>
    <row r="203" spans="1:12" ht="15" hidden="1">
      <c r="A203" s="43"/>
      <c r="B203" s="43"/>
      <c r="C203" s="43"/>
      <c r="D203" s="43"/>
      <c r="E203" s="39"/>
      <c r="F203" s="40"/>
      <c r="G203" s="40"/>
      <c r="H203" s="40"/>
      <c r="I203" s="40"/>
      <c r="J203" s="43"/>
      <c r="K203" s="43"/>
      <c r="L203" s="22"/>
    </row>
    <row r="204" spans="1:12" ht="15" hidden="1">
      <c r="A204" s="43"/>
      <c r="B204" s="43"/>
      <c r="C204" s="43"/>
      <c r="D204" s="43"/>
      <c r="E204" s="39"/>
      <c r="F204" s="40"/>
      <c r="G204" s="40"/>
      <c r="H204" s="40"/>
      <c r="I204" s="40"/>
      <c r="J204" s="43"/>
      <c r="K204" s="43"/>
      <c r="L204" s="22"/>
    </row>
    <row r="205" spans="1:12" ht="15" hidden="1">
      <c r="A205" s="43"/>
      <c r="B205" s="43"/>
      <c r="C205" s="43"/>
      <c r="D205" s="43"/>
      <c r="E205" s="39"/>
      <c r="F205" s="40"/>
      <c r="G205" s="40"/>
      <c r="H205" s="40"/>
      <c r="I205" s="40"/>
      <c r="J205" s="43"/>
      <c r="K205" s="43"/>
      <c r="L205" s="22"/>
    </row>
    <row r="206" spans="1:12" ht="15" hidden="1">
      <c r="A206" s="43"/>
      <c r="B206" s="43"/>
      <c r="C206" s="43"/>
      <c r="D206" s="43"/>
      <c r="E206" s="39"/>
      <c r="F206" s="40"/>
      <c r="G206" s="40"/>
      <c r="H206" s="40"/>
      <c r="I206" s="40"/>
      <c r="J206" s="43"/>
      <c r="K206" s="43"/>
      <c r="L206" s="22"/>
    </row>
    <row r="207" spans="1:12" ht="15" hidden="1">
      <c r="A207" s="43"/>
      <c r="B207" s="43"/>
      <c r="C207" s="43"/>
      <c r="D207" s="43"/>
      <c r="E207" s="39"/>
      <c r="F207" s="40"/>
      <c r="G207" s="40"/>
      <c r="H207" s="40"/>
      <c r="I207" s="40"/>
      <c r="J207" s="43"/>
      <c r="K207" s="43"/>
      <c r="L207" s="22"/>
    </row>
    <row r="208" spans="1:12" ht="15" hidden="1">
      <c r="A208" s="43"/>
      <c r="B208" s="43"/>
      <c r="C208" s="43"/>
      <c r="D208" s="43"/>
      <c r="E208" s="39"/>
      <c r="F208" s="40"/>
      <c r="G208" s="40"/>
      <c r="H208" s="40"/>
      <c r="I208" s="40"/>
      <c r="J208" s="43"/>
      <c r="K208" s="43"/>
      <c r="L208" s="22"/>
    </row>
    <row r="209" spans="1:12" ht="15" hidden="1">
      <c r="A209" s="43"/>
      <c r="B209" s="43"/>
      <c r="C209" s="43"/>
      <c r="D209" s="43"/>
      <c r="E209" s="39"/>
      <c r="F209" s="40"/>
      <c r="G209" s="40"/>
      <c r="H209" s="40"/>
      <c r="I209" s="40"/>
      <c r="J209" s="43"/>
      <c r="K209" s="43"/>
      <c r="L209" s="22"/>
    </row>
    <row r="210" spans="1:12" ht="15" hidden="1">
      <c r="A210" s="43"/>
      <c r="B210" s="43"/>
      <c r="C210" s="43"/>
      <c r="D210" s="43"/>
      <c r="E210" s="39"/>
      <c r="F210" s="40"/>
      <c r="G210" s="40"/>
      <c r="H210" s="40"/>
      <c r="I210" s="40"/>
      <c r="J210" s="43"/>
      <c r="K210" s="43"/>
      <c r="L210" s="22"/>
    </row>
    <row r="211" spans="1:12" ht="15" hidden="1">
      <c r="A211" s="43"/>
      <c r="B211" s="43"/>
      <c r="C211" s="43"/>
      <c r="D211" s="43"/>
      <c r="E211" s="39"/>
      <c r="F211" s="40"/>
      <c r="G211" s="40"/>
      <c r="H211" s="40"/>
      <c r="I211" s="40"/>
      <c r="J211" s="43"/>
      <c r="K211" s="43"/>
      <c r="L211" s="22"/>
    </row>
    <row r="212" spans="1:12" ht="15" hidden="1">
      <c r="A212" s="43"/>
      <c r="B212" s="43"/>
      <c r="C212" s="43"/>
      <c r="D212" s="43"/>
      <c r="E212" s="39"/>
      <c r="F212" s="40"/>
      <c r="G212" s="40"/>
      <c r="H212" s="40"/>
      <c r="I212" s="40"/>
      <c r="J212" s="43"/>
      <c r="K212" s="43"/>
      <c r="L212" s="22"/>
    </row>
    <row r="213" spans="1:12" ht="15" hidden="1">
      <c r="A213" s="43"/>
      <c r="B213" s="43"/>
      <c r="C213" s="43"/>
      <c r="D213" s="43"/>
      <c r="E213" s="39"/>
      <c r="F213" s="40"/>
      <c r="G213" s="40"/>
      <c r="H213" s="40"/>
      <c r="I213" s="40"/>
      <c r="J213" s="43"/>
      <c r="K213" s="43"/>
      <c r="L213" s="22"/>
    </row>
    <row r="214" spans="1:12" ht="15" hidden="1">
      <c r="A214" s="43"/>
      <c r="B214" s="43"/>
      <c r="C214" s="43"/>
      <c r="D214" s="43"/>
      <c r="E214" s="39"/>
      <c r="F214" s="40"/>
      <c r="G214" s="40"/>
      <c r="H214" s="40"/>
      <c r="I214" s="40"/>
      <c r="J214" s="43"/>
      <c r="K214" s="43"/>
      <c r="L214" s="22"/>
    </row>
    <row r="215" spans="1:12" ht="15" hidden="1">
      <c r="A215" s="43"/>
      <c r="B215" s="43"/>
      <c r="C215" s="43"/>
      <c r="D215" s="43"/>
      <c r="E215" s="39"/>
      <c r="F215" s="40"/>
      <c r="G215" s="40"/>
      <c r="H215" s="40"/>
      <c r="I215" s="40"/>
      <c r="J215" s="43"/>
      <c r="K215" s="43"/>
      <c r="L215" s="22"/>
    </row>
    <row r="216" spans="1:12" ht="15" hidden="1">
      <c r="A216" s="43"/>
      <c r="B216" s="43"/>
      <c r="C216" s="43"/>
      <c r="D216" s="43"/>
      <c r="E216" s="39"/>
      <c r="F216" s="40"/>
      <c r="G216" s="40"/>
      <c r="H216" s="40"/>
      <c r="I216" s="40"/>
      <c r="J216" s="43"/>
      <c r="K216" s="43"/>
      <c r="L216" s="22"/>
    </row>
    <row r="217" spans="1:12" ht="15" hidden="1">
      <c r="A217" s="43"/>
      <c r="B217" s="43"/>
      <c r="C217" s="43"/>
      <c r="D217" s="43"/>
      <c r="E217" s="39"/>
      <c r="F217" s="40"/>
      <c r="G217" s="40"/>
      <c r="H217" s="40"/>
      <c r="I217" s="40"/>
      <c r="J217" s="43"/>
      <c r="K217" s="43"/>
      <c r="L217" s="22"/>
    </row>
    <row r="218" spans="1:12" ht="15" hidden="1">
      <c r="A218" s="43"/>
      <c r="B218" s="43"/>
      <c r="C218" s="43"/>
      <c r="D218" s="43"/>
      <c r="E218" s="39"/>
      <c r="F218" s="40"/>
      <c r="G218" s="40"/>
      <c r="H218" s="40"/>
      <c r="I218" s="40"/>
      <c r="J218" s="43"/>
      <c r="K218" s="43"/>
      <c r="L218" s="22"/>
    </row>
    <row r="219" spans="1:12" ht="15" hidden="1">
      <c r="A219" s="43"/>
      <c r="B219" s="43"/>
      <c r="C219" s="43"/>
      <c r="D219" s="43"/>
      <c r="E219" s="39"/>
      <c r="F219" s="40"/>
      <c r="G219" s="40"/>
      <c r="H219" s="40"/>
      <c r="I219" s="40"/>
      <c r="J219" s="43"/>
      <c r="K219" s="43"/>
      <c r="L219" s="22"/>
    </row>
    <row r="220" spans="1:12" ht="15" hidden="1">
      <c r="A220" s="43"/>
      <c r="B220" s="43"/>
      <c r="C220" s="43"/>
      <c r="D220" s="43"/>
      <c r="E220" s="39"/>
      <c r="F220" s="40"/>
      <c r="G220" s="40"/>
      <c r="H220" s="40"/>
      <c r="I220" s="40"/>
      <c r="J220" s="43"/>
      <c r="K220" s="43"/>
      <c r="L220" s="22"/>
    </row>
    <row r="221" spans="1:12" ht="15" hidden="1">
      <c r="A221" s="43"/>
      <c r="B221" s="43"/>
      <c r="C221" s="43"/>
      <c r="D221" s="43"/>
      <c r="E221" s="39"/>
      <c r="F221" s="40"/>
      <c r="G221" s="40"/>
      <c r="H221" s="40"/>
      <c r="I221" s="40"/>
      <c r="J221" s="43"/>
      <c r="K221" s="43"/>
      <c r="L221" s="22"/>
    </row>
    <row r="222" spans="1:12" ht="15" hidden="1">
      <c r="A222" s="43"/>
      <c r="B222" s="43"/>
      <c r="C222" s="43"/>
      <c r="D222" s="43"/>
      <c r="E222" s="39"/>
      <c r="F222" s="40"/>
      <c r="G222" s="40"/>
      <c r="H222" s="40"/>
      <c r="I222" s="40"/>
      <c r="J222" s="43"/>
      <c r="K222" s="43"/>
      <c r="L222" s="22"/>
    </row>
    <row r="223" spans="1:12" ht="15" hidden="1">
      <c r="A223" s="43"/>
      <c r="B223" s="43"/>
      <c r="C223" s="43"/>
      <c r="D223" s="43"/>
      <c r="E223" s="39"/>
      <c r="F223" s="40"/>
      <c r="G223" s="40"/>
      <c r="H223" s="40"/>
      <c r="I223" s="40"/>
      <c r="J223" s="43"/>
      <c r="K223" s="43"/>
      <c r="L223" s="22"/>
    </row>
    <row r="224" spans="1:12" ht="15" hidden="1">
      <c r="A224" s="43"/>
      <c r="B224" s="43"/>
      <c r="C224" s="43"/>
      <c r="D224" s="43"/>
      <c r="E224" s="39"/>
      <c r="F224" s="40"/>
      <c r="G224" s="40"/>
      <c r="H224" s="40"/>
      <c r="I224" s="40"/>
      <c r="J224" s="43"/>
      <c r="K224" s="43"/>
      <c r="L224" s="22"/>
    </row>
    <row r="225" spans="1:12" ht="15" hidden="1">
      <c r="A225" s="43"/>
      <c r="B225" s="43"/>
      <c r="C225" s="43"/>
      <c r="D225" s="43"/>
      <c r="E225" s="39"/>
      <c r="F225" s="40"/>
      <c r="G225" s="40"/>
      <c r="H225" s="40"/>
      <c r="I225" s="40"/>
      <c r="J225" s="43"/>
      <c r="K225" s="43"/>
      <c r="L225" s="22"/>
    </row>
    <row r="226" spans="1:12" ht="15" hidden="1">
      <c r="A226" s="43"/>
      <c r="B226" s="43"/>
      <c r="C226" s="43"/>
      <c r="D226" s="43"/>
      <c r="E226" s="39"/>
      <c r="F226" s="40"/>
      <c r="G226" s="40"/>
      <c r="H226" s="40"/>
      <c r="I226" s="40"/>
      <c r="J226" s="43"/>
      <c r="K226" s="43"/>
      <c r="L226" s="22"/>
    </row>
    <row r="227" spans="1:12" ht="15" hidden="1">
      <c r="A227" s="43"/>
      <c r="B227" s="43"/>
      <c r="C227" s="43"/>
      <c r="D227" s="43"/>
      <c r="E227" s="39"/>
      <c r="F227" s="40"/>
      <c r="G227" s="40"/>
      <c r="H227" s="40"/>
      <c r="I227" s="40"/>
      <c r="J227" s="43"/>
      <c r="K227" s="43"/>
      <c r="L227" s="22"/>
    </row>
    <row r="228" spans="1:12" ht="15" hidden="1">
      <c r="A228" s="43"/>
      <c r="B228" s="43"/>
      <c r="C228" s="43"/>
      <c r="D228" s="43"/>
      <c r="E228" s="39"/>
      <c r="F228" s="40"/>
      <c r="G228" s="40"/>
      <c r="H228" s="40"/>
      <c r="I228" s="40"/>
      <c r="J228" s="43"/>
      <c r="K228" s="43"/>
      <c r="L228" s="22"/>
    </row>
    <row r="229" spans="1:12" ht="15" hidden="1">
      <c r="A229" s="43"/>
      <c r="B229" s="43"/>
      <c r="C229" s="43"/>
      <c r="D229" s="43"/>
      <c r="E229" s="39"/>
      <c r="F229" s="40"/>
      <c r="G229" s="40"/>
      <c r="H229" s="40"/>
      <c r="I229" s="40"/>
      <c r="J229" s="43"/>
      <c r="K229" s="43"/>
      <c r="L229" s="22"/>
    </row>
    <row r="230" spans="1:12" ht="15" hidden="1">
      <c r="A230" s="43"/>
      <c r="B230" s="43"/>
      <c r="C230" s="43"/>
      <c r="D230" s="43"/>
      <c r="E230" s="39"/>
      <c r="F230" s="40"/>
      <c r="G230" s="40"/>
      <c r="H230" s="40"/>
      <c r="I230" s="40"/>
      <c r="J230" s="43"/>
      <c r="K230" s="43"/>
      <c r="L230" s="22"/>
    </row>
    <row r="231" spans="1:12" ht="15" hidden="1">
      <c r="A231" s="43"/>
      <c r="B231" s="43"/>
      <c r="C231" s="43"/>
      <c r="D231" s="43"/>
      <c r="E231" s="39"/>
      <c r="F231" s="40"/>
      <c r="G231" s="40"/>
      <c r="H231" s="40"/>
      <c r="I231" s="40"/>
      <c r="J231" s="43"/>
      <c r="K231" s="43"/>
      <c r="L231" s="22"/>
    </row>
    <row r="232" spans="1:12" ht="15" hidden="1">
      <c r="A232" s="43"/>
      <c r="B232" s="43"/>
      <c r="C232" s="43"/>
      <c r="D232" s="43"/>
      <c r="E232" s="39"/>
      <c r="F232" s="40"/>
      <c r="G232" s="40"/>
      <c r="H232" s="40"/>
      <c r="I232" s="40"/>
      <c r="J232" s="43"/>
      <c r="K232" s="43"/>
      <c r="L232" s="22"/>
    </row>
    <row r="233" spans="1:12" ht="15" hidden="1">
      <c r="A233" s="43"/>
      <c r="B233" s="43"/>
      <c r="C233" s="43"/>
      <c r="D233" s="43"/>
      <c r="E233" s="39"/>
      <c r="F233" s="40"/>
      <c r="G233" s="40"/>
      <c r="H233" s="40"/>
      <c r="I233" s="40"/>
      <c r="J233" s="43"/>
      <c r="K233" s="43"/>
      <c r="L233" s="22"/>
    </row>
    <row r="234" spans="1:12" ht="15" hidden="1">
      <c r="A234" s="43"/>
      <c r="B234" s="43"/>
      <c r="C234" s="43"/>
      <c r="D234" s="43"/>
      <c r="E234" s="39"/>
      <c r="F234" s="40"/>
      <c r="G234" s="40"/>
      <c r="H234" s="40"/>
      <c r="I234" s="40"/>
      <c r="J234" s="43"/>
      <c r="K234" s="43"/>
      <c r="L234" s="22"/>
    </row>
    <row r="235" spans="1:12" ht="14.25" hidden="1">
      <c r="A235" s="69"/>
      <c r="B235" s="69"/>
      <c r="C235" s="69"/>
      <c r="D235" s="69"/>
      <c r="E235" s="70"/>
      <c r="F235" s="71"/>
      <c r="G235" s="71"/>
      <c r="H235" s="71"/>
      <c r="I235" s="71"/>
      <c r="J235" s="69"/>
      <c r="K235" s="69"/>
      <c r="L235" s="22"/>
    </row>
    <row r="236" spans="1:12" ht="15" hidden="1">
      <c r="A236" s="43"/>
      <c r="B236" s="43"/>
      <c r="C236" s="43"/>
      <c r="D236" s="43"/>
      <c r="E236" s="39"/>
      <c r="F236" s="40"/>
      <c r="G236" s="40"/>
      <c r="H236" s="40"/>
      <c r="I236" s="40"/>
      <c r="J236" s="43"/>
      <c r="K236" s="43"/>
      <c r="L236" s="22"/>
    </row>
    <row r="237" spans="1:12" ht="15" hidden="1">
      <c r="A237" s="43"/>
      <c r="B237" s="43"/>
      <c r="C237" s="43"/>
      <c r="D237" s="43"/>
      <c r="E237" s="39"/>
      <c r="F237" s="40"/>
      <c r="G237" s="40"/>
      <c r="H237" s="40"/>
      <c r="I237" s="40"/>
      <c r="J237" s="43"/>
      <c r="K237" s="43"/>
      <c r="L237" s="22"/>
    </row>
    <row r="238" spans="1:12" ht="15" hidden="1">
      <c r="A238" s="43"/>
      <c r="B238" s="43"/>
      <c r="C238" s="43"/>
      <c r="D238" s="43"/>
      <c r="E238" s="39"/>
      <c r="F238" s="40"/>
      <c r="G238" s="40"/>
      <c r="H238" s="40"/>
      <c r="I238" s="40"/>
      <c r="J238" s="43"/>
      <c r="K238" s="43"/>
      <c r="L238" s="22"/>
    </row>
    <row r="239" spans="1:12" ht="15" hidden="1">
      <c r="A239" s="43"/>
      <c r="B239" s="43"/>
      <c r="C239" s="43"/>
      <c r="D239" s="43"/>
      <c r="E239" s="39"/>
      <c r="F239" s="40"/>
      <c r="G239" s="40"/>
      <c r="H239" s="40"/>
      <c r="I239" s="40"/>
      <c r="J239" s="43"/>
      <c r="K239" s="43"/>
      <c r="L239" s="22"/>
    </row>
    <row r="240" spans="1:12" ht="15" hidden="1">
      <c r="A240" s="43"/>
      <c r="B240" s="43"/>
      <c r="C240" s="43"/>
      <c r="D240" s="43"/>
      <c r="E240" s="39"/>
      <c r="F240" s="40"/>
      <c r="G240" s="40"/>
      <c r="H240" s="40"/>
      <c r="I240" s="40"/>
      <c r="J240" s="43"/>
      <c r="K240" s="43"/>
      <c r="L240" s="22"/>
    </row>
    <row r="241" spans="1:12" ht="15" hidden="1">
      <c r="A241" s="43"/>
      <c r="B241" s="43"/>
      <c r="C241" s="43"/>
      <c r="D241" s="43"/>
      <c r="E241" s="39"/>
      <c r="F241" s="40"/>
      <c r="G241" s="40"/>
      <c r="H241" s="40"/>
      <c r="I241" s="40"/>
      <c r="J241" s="43"/>
      <c r="K241" s="43"/>
      <c r="L241" s="22"/>
    </row>
    <row r="242" spans="1:12" ht="15" hidden="1">
      <c r="A242" s="43"/>
      <c r="B242" s="43"/>
      <c r="C242" s="43"/>
      <c r="D242" s="43"/>
      <c r="E242" s="39"/>
      <c r="F242" s="40"/>
      <c r="G242" s="40"/>
      <c r="H242" s="40"/>
      <c r="I242" s="40"/>
      <c r="J242" s="43"/>
      <c r="K242" s="43"/>
      <c r="L242" s="22"/>
    </row>
    <row r="243" spans="1:12" ht="15" hidden="1">
      <c r="A243" s="43"/>
      <c r="B243" s="43"/>
      <c r="C243" s="43"/>
      <c r="D243" s="43"/>
      <c r="E243" s="39"/>
      <c r="F243" s="40"/>
      <c r="G243" s="40"/>
      <c r="H243" s="40"/>
      <c r="I243" s="40"/>
      <c r="J243" s="43"/>
      <c r="K243" s="43"/>
      <c r="L243" s="22"/>
    </row>
    <row r="244" spans="1:12" ht="15" hidden="1">
      <c r="A244" s="43"/>
      <c r="B244" s="43"/>
      <c r="C244" s="43"/>
      <c r="D244" s="43"/>
      <c r="E244" s="39"/>
      <c r="F244" s="40"/>
      <c r="G244" s="40"/>
      <c r="H244" s="40"/>
      <c r="I244" s="40"/>
      <c r="J244" s="43"/>
      <c r="K244" s="43"/>
      <c r="L244" s="22"/>
    </row>
    <row r="245" spans="1:12" ht="15" hidden="1">
      <c r="A245" s="43"/>
      <c r="B245" s="43"/>
      <c r="C245" s="43"/>
      <c r="D245" s="43"/>
      <c r="E245" s="39"/>
      <c r="F245" s="40"/>
      <c r="G245" s="40"/>
      <c r="H245" s="40"/>
      <c r="I245" s="40"/>
      <c r="J245" s="43"/>
      <c r="K245" s="43"/>
      <c r="L245" s="22"/>
    </row>
    <row r="246" spans="1:12" ht="15" hidden="1">
      <c r="A246" s="43"/>
      <c r="B246" s="43"/>
      <c r="C246" s="43"/>
      <c r="D246" s="43"/>
      <c r="E246" s="39"/>
      <c r="F246" s="40"/>
      <c r="G246" s="40"/>
      <c r="H246" s="40"/>
      <c r="I246" s="40"/>
      <c r="J246" s="43"/>
      <c r="K246" s="43"/>
      <c r="L246" s="22"/>
    </row>
    <row r="247" spans="1:12" ht="15" hidden="1">
      <c r="A247" s="43"/>
      <c r="B247" s="43"/>
      <c r="C247" s="43"/>
      <c r="D247" s="43"/>
      <c r="E247" s="39"/>
      <c r="F247" s="40"/>
      <c r="G247" s="40"/>
      <c r="H247" s="40"/>
      <c r="I247" s="40"/>
      <c r="J247" s="43"/>
      <c r="K247" s="43"/>
      <c r="L247" s="22"/>
    </row>
    <row r="248" spans="1:12" ht="15" hidden="1">
      <c r="A248" s="43"/>
      <c r="B248" s="43"/>
      <c r="C248" s="43"/>
      <c r="D248" s="43"/>
      <c r="E248" s="39"/>
      <c r="F248" s="40"/>
      <c r="G248" s="40"/>
      <c r="H248" s="40"/>
      <c r="I248" s="40"/>
      <c r="J248" s="43"/>
      <c r="K248" s="43"/>
      <c r="L248" s="22"/>
    </row>
    <row r="249" spans="1:12" ht="15" hidden="1">
      <c r="A249" s="43"/>
      <c r="B249" s="43"/>
      <c r="C249" s="43"/>
      <c r="D249" s="43"/>
      <c r="E249" s="39"/>
      <c r="F249" s="40"/>
      <c r="G249" s="40"/>
      <c r="H249" s="40"/>
      <c r="I249" s="40"/>
      <c r="J249" s="43"/>
      <c r="K249" s="43"/>
      <c r="L249" s="22"/>
    </row>
    <row r="250" spans="1:12" ht="15" hidden="1">
      <c r="A250" s="43"/>
      <c r="B250" s="43"/>
      <c r="C250" s="43"/>
      <c r="D250" s="43"/>
      <c r="E250" s="39"/>
      <c r="F250" s="40"/>
      <c r="G250" s="40"/>
      <c r="H250" s="40"/>
      <c r="I250" s="40"/>
      <c r="J250" s="43"/>
      <c r="K250" s="43"/>
      <c r="L250" s="22"/>
    </row>
    <row r="251" spans="1:12" ht="15" hidden="1">
      <c r="A251" s="43"/>
      <c r="B251" s="43"/>
      <c r="C251" s="43"/>
      <c r="D251" s="43"/>
      <c r="E251" s="39"/>
      <c r="F251" s="40"/>
      <c r="G251" s="40"/>
      <c r="H251" s="40"/>
      <c r="I251" s="40"/>
      <c r="J251" s="43"/>
      <c r="K251" s="43"/>
      <c r="L251" s="22"/>
    </row>
    <row r="252" spans="1:12" ht="15" hidden="1">
      <c r="A252" s="43"/>
      <c r="B252" s="43"/>
      <c r="C252" s="43"/>
      <c r="D252" s="43"/>
      <c r="E252" s="39"/>
      <c r="F252" s="40"/>
      <c r="G252" s="40"/>
      <c r="H252" s="40"/>
      <c r="I252" s="40"/>
      <c r="J252" s="43"/>
      <c r="K252" s="43"/>
      <c r="L252" s="22"/>
    </row>
    <row r="253" spans="1:12" ht="15" hidden="1">
      <c r="A253" s="43"/>
      <c r="B253" s="43"/>
      <c r="C253" s="43"/>
      <c r="D253" s="43"/>
      <c r="E253" s="39"/>
      <c r="F253" s="40"/>
      <c r="G253" s="40"/>
      <c r="H253" s="40"/>
      <c r="I253" s="40"/>
      <c r="J253" s="43"/>
      <c r="K253" s="43"/>
      <c r="L253" s="22"/>
    </row>
    <row r="254" spans="1:12" ht="15" hidden="1">
      <c r="A254" s="43"/>
      <c r="B254" s="43"/>
      <c r="C254" s="43"/>
      <c r="D254" s="43"/>
      <c r="E254" s="39"/>
      <c r="F254" s="40"/>
      <c r="G254" s="40"/>
      <c r="H254" s="40"/>
      <c r="I254" s="40"/>
      <c r="J254" s="43"/>
      <c r="K254" s="43"/>
      <c r="L254" s="22"/>
    </row>
    <row r="255" spans="1:12" ht="15" hidden="1">
      <c r="A255" s="43"/>
      <c r="B255" s="43"/>
      <c r="C255" s="43"/>
      <c r="D255" s="43"/>
      <c r="E255" s="39"/>
      <c r="F255" s="40"/>
      <c r="G255" s="40"/>
      <c r="H255" s="40"/>
      <c r="I255" s="40"/>
      <c r="J255" s="43"/>
      <c r="K255" s="43"/>
      <c r="L255" s="22"/>
    </row>
    <row r="256" spans="1:12" ht="15" hidden="1">
      <c r="A256" s="43"/>
      <c r="B256" s="43"/>
      <c r="C256" s="43"/>
      <c r="D256" s="43"/>
      <c r="E256" s="39"/>
      <c r="F256" s="40"/>
      <c r="G256" s="40"/>
      <c r="H256" s="40"/>
      <c r="I256" s="40"/>
      <c r="J256" s="43"/>
      <c r="K256" s="43"/>
      <c r="L256" s="22"/>
    </row>
    <row r="257" spans="1:12" ht="15" hidden="1">
      <c r="A257" s="43"/>
      <c r="B257" s="43"/>
      <c r="C257" s="43"/>
      <c r="D257" s="43"/>
      <c r="E257" s="39"/>
      <c r="F257" s="40"/>
      <c r="G257" s="40"/>
      <c r="H257" s="40"/>
      <c r="I257" s="40"/>
      <c r="J257" s="43"/>
      <c r="K257" s="43"/>
      <c r="L257" s="22"/>
    </row>
    <row r="258" spans="1:12" ht="15" hidden="1">
      <c r="A258" s="43"/>
      <c r="B258" s="43"/>
      <c r="C258" s="43"/>
      <c r="D258" s="43"/>
      <c r="E258" s="39"/>
      <c r="F258" s="40"/>
      <c r="G258" s="40"/>
      <c r="H258" s="40"/>
      <c r="I258" s="40"/>
      <c r="J258" s="43"/>
      <c r="K258" s="43"/>
      <c r="L258" s="22"/>
    </row>
    <row r="259" spans="1:12" ht="15" hidden="1">
      <c r="A259" s="43"/>
      <c r="B259" s="43"/>
      <c r="C259" s="43"/>
      <c r="D259" s="43"/>
      <c r="E259" s="39"/>
      <c r="F259" s="40"/>
      <c r="G259" s="40"/>
      <c r="H259" s="40"/>
      <c r="I259" s="40"/>
      <c r="J259" s="43"/>
      <c r="K259" s="43"/>
      <c r="L259" s="22"/>
    </row>
    <row r="260" spans="1:12" ht="15" hidden="1">
      <c r="A260" s="43"/>
      <c r="B260" s="43"/>
      <c r="C260" s="43"/>
      <c r="D260" s="43"/>
      <c r="E260" s="39"/>
      <c r="F260" s="40"/>
      <c r="G260" s="40"/>
      <c r="H260" s="40"/>
      <c r="I260" s="40"/>
      <c r="J260" s="43"/>
      <c r="K260" s="43"/>
      <c r="L260" s="22"/>
    </row>
    <row r="261" spans="1:12" ht="15" hidden="1">
      <c r="A261" s="43"/>
      <c r="B261" s="43"/>
      <c r="C261" s="43"/>
      <c r="D261" s="43"/>
      <c r="E261" s="39"/>
      <c r="F261" s="40"/>
      <c r="G261" s="40"/>
      <c r="H261" s="40"/>
      <c r="I261" s="40"/>
      <c r="J261" s="43"/>
      <c r="K261" s="43"/>
      <c r="L261" s="22"/>
    </row>
    <row r="262" spans="1:12" ht="15" hidden="1">
      <c r="A262" s="43"/>
      <c r="B262" s="43"/>
      <c r="C262" s="43"/>
      <c r="D262" s="43"/>
      <c r="E262" s="39"/>
      <c r="F262" s="40"/>
      <c r="G262" s="40"/>
      <c r="H262" s="40"/>
      <c r="I262" s="40"/>
      <c r="J262" s="43"/>
      <c r="K262" s="43"/>
      <c r="L262" s="22"/>
    </row>
    <row r="263" spans="1:12" ht="15" hidden="1">
      <c r="A263" s="43"/>
      <c r="B263" s="43"/>
      <c r="C263" s="43"/>
      <c r="D263" s="43"/>
      <c r="E263" s="39"/>
      <c r="F263" s="40"/>
      <c r="G263" s="40"/>
      <c r="H263" s="40"/>
      <c r="I263" s="40"/>
      <c r="J263" s="43"/>
      <c r="K263" s="43"/>
      <c r="L263" s="22"/>
    </row>
    <row r="264" spans="1:12" ht="15" hidden="1">
      <c r="A264" s="43"/>
      <c r="B264" s="43"/>
      <c r="C264" s="43"/>
      <c r="D264" s="43"/>
      <c r="E264" s="39"/>
      <c r="F264" s="40"/>
      <c r="G264" s="40"/>
      <c r="H264" s="40"/>
      <c r="I264" s="40"/>
      <c r="J264" s="43"/>
      <c r="K264" s="43"/>
      <c r="L264" s="22"/>
    </row>
    <row r="265" spans="1:12" ht="15" hidden="1">
      <c r="A265" s="43"/>
      <c r="B265" s="43"/>
      <c r="C265" s="43"/>
      <c r="D265" s="43"/>
      <c r="E265" s="39"/>
      <c r="F265" s="40"/>
      <c r="G265" s="40"/>
      <c r="H265" s="40"/>
      <c r="I265" s="40"/>
      <c r="J265" s="43"/>
      <c r="K265" s="43"/>
      <c r="L265" s="22"/>
    </row>
    <row r="266" spans="1:12" ht="15" hidden="1">
      <c r="A266" s="43"/>
      <c r="B266" s="43"/>
      <c r="C266" s="43"/>
      <c r="D266" s="43"/>
      <c r="E266" s="39"/>
      <c r="F266" s="40"/>
      <c r="G266" s="40"/>
      <c r="H266" s="40"/>
      <c r="I266" s="40"/>
      <c r="J266" s="43"/>
      <c r="K266" s="43"/>
      <c r="L266" s="22"/>
    </row>
    <row r="267" spans="1:12" ht="15" hidden="1">
      <c r="A267" s="43"/>
      <c r="B267" s="43"/>
      <c r="C267" s="43"/>
      <c r="D267" s="43"/>
      <c r="E267" s="39"/>
      <c r="F267" s="40"/>
      <c r="G267" s="40"/>
      <c r="H267" s="40"/>
      <c r="I267" s="40"/>
      <c r="J267" s="43"/>
      <c r="K267" s="43"/>
      <c r="L267" s="22"/>
    </row>
    <row r="268" spans="1:12" ht="15" hidden="1">
      <c r="A268" s="43"/>
      <c r="B268" s="43"/>
      <c r="C268" s="43"/>
      <c r="D268" s="43"/>
      <c r="E268" s="39"/>
      <c r="F268" s="40"/>
      <c r="G268" s="40"/>
      <c r="H268" s="40"/>
      <c r="I268" s="40"/>
      <c r="J268" s="43"/>
      <c r="K268" s="43"/>
      <c r="L268" s="22"/>
    </row>
    <row r="269" spans="1:12" ht="15" hidden="1">
      <c r="A269" s="43"/>
      <c r="B269" s="43"/>
      <c r="C269" s="43"/>
      <c r="D269" s="43"/>
      <c r="E269" s="39"/>
      <c r="F269" s="40"/>
      <c r="G269" s="40"/>
      <c r="H269" s="40"/>
      <c r="I269" s="40"/>
      <c r="J269" s="43"/>
      <c r="K269" s="43"/>
      <c r="L269" s="22"/>
    </row>
    <row r="270" spans="1:12" ht="15" hidden="1">
      <c r="A270" s="43"/>
      <c r="B270" s="43"/>
      <c r="C270" s="43"/>
      <c r="D270" s="43"/>
      <c r="E270" s="39"/>
      <c r="F270" s="40"/>
      <c r="G270" s="40"/>
      <c r="H270" s="40"/>
      <c r="I270" s="40"/>
      <c r="J270" s="43"/>
      <c r="K270" s="43"/>
      <c r="L270" s="22"/>
    </row>
    <row r="271" spans="1:12" ht="15" hidden="1">
      <c r="A271" s="43"/>
      <c r="B271" s="43"/>
      <c r="C271" s="43"/>
      <c r="D271" s="43"/>
      <c r="E271" s="39"/>
      <c r="F271" s="40"/>
      <c r="G271" s="40"/>
      <c r="H271" s="40"/>
      <c r="I271" s="40"/>
      <c r="J271" s="43"/>
      <c r="K271" s="43"/>
      <c r="L271" s="22"/>
    </row>
    <row r="272" spans="1:12" ht="15" hidden="1">
      <c r="A272" s="43"/>
      <c r="B272" s="43"/>
      <c r="C272" s="43"/>
      <c r="D272" s="43"/>
      <c r="E272" s="39"/>
      <c r="F272" s="40"/>
      <c r="G272" s="40"/>
      <c r="H272" s="40"/>
      <c r="I272" s="40"/>
      <c r="J272" s="43"/>
      <c r="K272" s="43"/>
      <c r="L272" s="22"/>
    </row>
    <row r="273" spans="1:12" ht="15" hidden="1">
      <c r="A273" s="43"/>
      <c r="B273" s="43"/>
      <c r="C273" s="43"/>
      <c r="D273" s="43"/>
      <c r="E273" s="39"/>
      <c r="F273" s="40"/>
      <c r="G273" s="40"/>
      <c r="H273" s="40"/>
      <c r="I273" s="40"/>
      <c r="J273" s="43"/>
      <c r="K273" s="43"/>
      <c r="L273" s="22"/>
    </row>
    <row r="274" spans="1:12" ht="15" hidden="1">
      <c r="A274" s="43"/>
      <c r="B274" s="43"/>
      <c r="C274" s="43"/>
      <c r="D274" s="43"/>
      <c r="E274" s="39"/>
      <c r="F274" s="40"/>
      <c r="G274" s="40"/>
      <c r="H274" s="40"/>
      <c r="I274" s="40"/>
      <c r="J274" s="43"/>
      <c r="K274" s="43"/>
      <c r="L274" s="22"/>
    </row>
    <row r="275" spans="1:12" ht="15" hidden="1">
      <c r="A275" s="43"/>
      <c r="B275" s="43"/>
      <c r="C275" s="43"/>
      <c r="D275" s="43"/>
      <c r="E275" s="39"/>
      <c r="F275" s="40"/>
      <c r="G275" s="40"/>
      <c r="H275" s="40"/>
      <c r="I275" s="40"/>
      <c r="J275" s="43"/>
      <c r="K275" s="43"/>
      <c r="L275" s="22"/>
    </row>
    <row r="276" spans="1:12" ht="15" hidden="1">
      <c r="A276" s="43"/>
      <c r="B276" s="43"/>
      <c r="C276" s="43"/>
      <c r="D276" s="43"/>
      <c r="E276" s="39"/>
      <c r="F276" s="40"/>
      <c r="G276" s="40"/>
      <c r="H276" s="40"/>
      <c r="I276" s="40"/>
      <c r="J276" s="43"/>
      <c r="K276" s="43"/>
      <c r="L276" s="22"/>
    </row>
    <row r="277" spans="1:12" ht="15" hidden="1">
      <c r="A277" s="43"/>
      <c r="B277" s="43"/>
      <c r="C277" s="43"/>
      <c r="D277" s="43"/>
      <c r="E277" s="39"/>
      <c r="F277" s="40"/>
      <c r="G277" s="40"/>
      <c r="H277" s="40"/>
      <c r="I277" s="40"/>
      <c r="J277" s="43"/>
      <c r="K277" s="43"/>
      <c r="L277" s="22"/>
    </row>
    <row r="278" spans="1:12" ht="15" hidden="1">
      <c r="A278" s="43"/>
      <c r="B278" s="43"/>
      <c r="C278" s="43"/>
      <c r="D278" s="43"/>
      <c r="E278" s="39"/>
      <c r="F278" s="40"/>
      <c r="G278" s="40"/>
      <c r="H278" s="40"/>
      <c r="I278" s="40"/>
      <c r="J278" s="43"/>
      <c r="K278" s="43"/>
      <c r="L278" s="22"/>
    </row>
    <row r="279" spans="1:12" ht="15" hidden="1">
      <c r="A279" s="43"/>
      <c r="B279" s="43"/>
      <c r="C279" s="43"/>
      <c r="D279" s="43"/>
      <c r="E279" s="39"/>
      <c r="F279" s="40"/>
      <c r="G279" s="40"/>
      <c r="H279" s="40"/>
      <c r="I279" s="40"/>
      <c r="J279" s="43"/>
      <c r="K279" s="43"/>
      <c r="L279" s="22"/>
    </row>
    <row r="280" spans="1:12" ht="15" hidden="1">
      <c r="A280" s="43"/>
      <c r="B280" s="43"/>
      <c r="C280" s="43"/>
      <c r="D280" s="43"/>
      <c r="E280" s="39"/>
      <c r="F280" s="40"/>
      <c r="G280" s="40"/>
      <c r="H280" s="40"/>
      <c r="I280" s="40"/>
      <c r="J280" s="43"/>
      <c r="K280" s="43"/>
      <c r="L280" s="22"/>
    </row>
    <row r="281" spans="1:12" ht="15" hidden="1">
      <c r="A281" s="43"/>
      <c r="B281" s="43"/>
      <c r="C281" s="43"/>
      <c r="D281" s="43"/>
      <c r="E281" s="39"/>
      <c r="F281" s="40"/>
      <c r="G281" s="40"/>
      <c r="H281" s="40"/>
      <c r="I281" s="40"/>
      <c r="J281" s="43"/>
      <c r="K281" s="43"/>
      <c r="L281" s="22"/>
    </row>
    <row r="282" spans="1:12" ht="15" hidden="1">
      <c r="A282" s="43"/>
      <c r="B282" s="43"/>
      <c r="C282" s="43"/>
      <c r="D282" s="43"/>
      <c r="E282" s="39"/>
      <c r="F282" s="40"/>
      <c r="G282" s="40"/>
      <c r="H282" s="40"/>
      <c r="I282" s="40"/>
      <c r="J282" s="43"/>
      <c r="K282" s="43"/>
      <c r="L282" s="22"/>
    </row>
    <row r="283" spans="1:12" ht="15" hidden="1">
      <c r="A283" s="43"/>
      <c r="B283" s="43"/>
      <c r="C283" s="43"/>
      <c r="D283" s="43"/>
      <c r="E283" s="39"/>
      <c r="F283" s="40"/>
      <c r="G283" s="40"/>
      <c r="H283" s="40"/>
      <c r="I283" s="40"/>
      <c r="J283" s="43"/>
      <c r="K283" s="43"/>
      <c r="L283" s="22"/>
    </row>
    <row r="284" spans="1:12" ht="15" hidden="1">
      <c r="A284" s="43"/>
      <c r="B284" s="43"/>
      <c r="C284" s="43"/>
      <c r="D284" s="43"/>
      <c r="E284" s="39"/>
      <c r="F284" s="40"/>
      <c r="G284" s="40"/>
      <c r="H284" s="40"/>
      <c r="I284" s="40"/>
      <c r="J284" s="43"/>
      <c r="K284" s="43"/>
      <c r="L284" s="22"/>
    </row>
    <row r="285" spans="1:12" ht="15" hidden="1">
      <c r="A285" s="43"/>
      <c r="B285" s="43"/>
      <c r="C285" s="43"/>
      <c r="D285" s="43"/>
      <c r="E285" s="39"/>
      <c r="F285" s="40"/>
      <c r="G285" s="40"/>
      <c r="H285" s="40"/>
      <c r="I285" s="40"/>
      <c r="J285" s="43"/>
      <c r="K285" s="43"/>
      <c r="L285" s="22"/>
    </row>
    <row r="286" spans="1:12" ht="15" hidden="1">
      <c r="A286" s="43"/>
      <c r="B286" s="43"/>
      <c r="C286" s="43"/>
      <c r="D286" s="43"/>
      <c r="E286" s="39"/>
      <c r="F286" s="40"/>
      <c r="G286" s="40"/>
      <c r="H286" s="40"/>
      <c r="I286" s="40"/>
      <c r="J286" s="43"/>
      <c r="K286" s="43"/>
      <c r="L286" s="22"/>
    </row>
    <row r="287" spans="1:12" ht="15" hidden="1">
      <c r="A287" s="43"/>
      <c r="B287" s="43"/>
      <c r="C287" s="43"/>
      <c r="D287" s="43"/>
      <c r="E287" s="39"/>
      <c r="F287" s="40"/>
      <c r="G287" s="40"/>
      <c r="H287" s="40"/>
      <c r="I287" s="40"/>
      <c r="J287" s="43"/>
      <c r="K287" s="43"/>
      <c r="L287" s="22"/>
    </row>
    <row r="288" spans="1:12" ht="15" hidden="1">
      <c r="A288" s="43"/>
      <c r="B288" s="43"/>
      <c r="C288" s="43"/>
      <c r="D288" s="43"/>
      <c r="E288" s="39"/>
      <c r="F288" s="40"/>
      <c r="G288" s="40"/>
      <c r="H288" s="40"/>
      <c r="I288" s="40"/>
      <c r="J288" s="43"/>
      <c r="K288" s="43"/>
      <c r="L288" s="22"/>
    </row>
    <row r="289" spans="1:12" ht="15" hidden="1">
      <c r="A289" s="43"/>
      <c r="B289" s="43"/>
      <c r="C289" s="43"/>
      <c r="D289" s="43"/>
      <c r="E289" s="39"/>
      <c r="F289" s="40"/>
      <c r="G289" s="40"/>
      <c r="H289" s="40"/>
      <c r="I289" s="40"/>
      <c r="J289" s="43"/>
      <c r="K289" s="43"/>
      <c r="L289" s="22"/>
    </row>
    <row r="290" spans="1:12" ht="15" hidden="1">
      <c r="A290" s="43"/>
      <c r="B290" s="43"/>
      <c r="C290" s="43"/>
      <c r="D290" s="43"/>
      <c r="E290" s="39"/>
      <c r="F290" s="40"/>
      <c r="G290" s="40"/>
      <c r="H290" s="40"/>
      <c r="I290" s="40"/>
      <c r="J290" s="43"/>
      <c r="K290" s="43"/>
      <c r="L290" s="22"/>
    </row>
    <row r="291" spans="1:12" ht="15" hidden="1">
      <c r="A291" s="43"/>
      <c r="B291" s="43"/>
      <c r="C291" s="43"/>
      <c r="D291" s="43"/>
      <c r="E291" s="39"/>
      <c r="F291" s="40"/>
      <c r="G291" s="40"/>
      <c r="H291" s="40"/>
      <c r="I291" s="40"/>
      <c r="J291" s="43"/>
      <c r="K291" s="43"/>
      <c r="L291" s="22"/>
    </row>
    <row r="292" spans="1:12" ht="15" hidden="1">
      <c r="A292" s="43"/>
      <c r="B292" s="43"/>
      <c r="C292" s="43"/>
      <c r="D292" s="43"/>
      <c r="E292" s="39"/>
      <c r="F292" s="40"/>
      <c r="G292" s="40"/>
      <c r="H292" s="40"/>
      <c r="I292" s="40"/>
      <c r="J292" s="43"/>
      <c r="K292" s="43"/>
      <c r="L292" s="22"/>
    </row>
    <row r="293" spans="1:12" ht="15" hidden="1">
      <c r="A293" s="43"/>
      <c r="B293" s="43"/>
      <c r="C293" s="43"/>
      <c r="D293" s="43"/>
      <c r="E293" s="39"/>
      <c r="F293" s="40"/>
      <c r="G293" s="40"/>
      <c r="H293" s="40"/>
      <c r="I293" s="40"/>
      <c r="J293" s="43"/>
      <c r="K293" s="43"/>
      <c r="L293" s="22"/>
    </row>
    <row r="294" spans="1:12" ht="15" hidden="1">
      <c r="A294" s="43"/>
      <c r="B294" s="43"/>
      <c r="C294" s="43"/>
      <c r="D294" s="43"/>
      <c r="E294" s="39"/>
      <c r="F294" s="40"/>
      <c r="G294" s="40"/>
      <c r="H294" s="40"/>
      <c r="I294" s="40"/>
      <c r="J294" s="43"/>
      <c r="K294" s="43"/>
      <c r="L294" s="22"/>
    </row>
    <row r="295" spans="1:12" ht="15" hidden="1">
      <c r="A295" s="43"/>
      <c r="B295" s="43"/>
      <c r="C295" s="43"/>
      <c r="D295" s="43"/>
      <c r="E295" s="39"/>
      <c r="F295" s="40"/>
      <c r="G295" s="40"/>
      <c r="H295" s="40"/>
      <c r="I295" s="40"/>
      <c r="J295" s="43"/>
      <c r="K295" s="43"/>
      <c r="L295" s="22"/>
    </row>
    <row r="296" spans="1:12" ht="15" hidden="1">
      <c r="A296" s="43"/>
      <c r="B296" s="43"/>
      <c r="C296" s="43"/>
      <c r="D296" s="43"/>
      <c r="E296" s="39"/>
      <c r="F296" s="40"/>
      <c r="G296" s="40"/>
      <c r="H296" s="40"/>
      <c r="I296" s="40"/>
      <c r="J296" s="43"/>
      <c r="K296" s="43"/>
      <c r="L296" s="22"/>
    </row>
    <row r="297" spans="1:12" ht="15" hidden="1">
      <c r="A297" s="43"/>
      <c r="B297" s="43"/>
      <c r="C297" s="43"/>
      <c r="D297" s="43"/>
      <c r="E297" s="39"/>
      <c r="F297" s="40"/>
      <c r="G297" s="40"/>
      <c r="H297" s="40"/>
      <c r="I297" s="40"/>
      <c r="J297" s="43"/>
      <c r="K297" s="43"/>
      <c r="L297" s="22"/>
    </row>
    <row r="298" spans="1:12" ht="15" hidden="1">
      <c r="A298" s="43"/>
      <c r="B298" s="43"/>
      <c r="C298" s="43"/>
      <c r="D298" s="43"/>
      <c r="E298" s="39"/>
      <c r="F298" s="40"/>
      <c r="G298" s="40"/>
      <c r="H298" s="40"/>
      <c r="I298" s="40"/>
      <c r="J298" s="43"/>
      <c r="K298" s="43"/>
      <c r="L298" s="22"/>
    </row>
    <row r="299" spans="1:12" ht="15" hidden="1">
      <c r="A299" s="43"/>
      <c r="B299" s="43"/>
      <c r="C299" s="43"/>
      <c r="D299" s="43"/>
      <c r="E299" s="39"/>
      <c r="F299" s="40"/>
      <c r="G299" s="40"/>
      <c r="H299" s="40"/>
      <c r="I299" s="40"/>
      <c r="J299" s="43"/>
      <c r="K299" s="43"/>
      <c r="L299" s="22"/>
    </row>
    <row r="300" spans="1:12" ht="15" hidden="1">
      <c r="A300" s="43"/>
      <c r="B300" s="43"/>
      <c r="C300" s="43"/>
      <c r="D300" s="43"/>
      <c r="E300" s="39"/>
      <c r="F300" s="40"/>
      <c r="G300" s="40"/>
      <c r="H300" s="40"/>
      <c r="I300" s="40"/>
      <c r="J300" s="43"/>
      <c r="K300" s="43"/>
      <c r="L300" s="22"/>
    </row>
    <row r="301" spans="1:12" ht="15" hidden="1">
      <c r="A301" s="43"/>
      <c r="B301" s="43"/>
      <c r="C301" s="43"/>
      <c r="D301" s="43"/>
      <c r="E301" s="39"/>
      <c r="F301" s="40"/>
      <c r="G301" s="40"/>
      <c r="H301" s="40"/>
      <c r="I301" s="40"/>
      <c r="J301" s="43"/>
      <c r="K301" s="43"/>
      <c r="L301" s="22"/>
    </row>
    <row r="302" spans="1:12" ht="15" hidden="1">
      <c r="A302" s="43"/>
      <c r="B302" s="43"/>
      <c r="C302" s="43"/>
      <c r="D302" s="43"/>
      <c r="E302" s="39"/>
      <c r="F302" s="40"/>
      <c r="G302" s="40"/>
      <c r="H302" s="40"/>
      <c r="I302" s="40"/>
      <c r="J302" s="43"/>
      <c r="K302" s="43"/>
      <c r="L302" s="22"/>
    </row>
    <row r="303" spans="1:12" ht="15" hidden="1">
      <c r="A303" s="43"/>
      <c r="B303" s="43"/>
      <c r="C303" s="43"/>
      <c r="D303" s="43"/>
      <c r="E303" s="39"/>
      <c r="F303" s="40"/>
      <c r="G303" s="40"/>
      <c r="H303" s="40"/>
      <c r="I303" s="40"/>
      <c r="J303" s="43"/>
      <c r="K303" s="43"/>
      <c r="L303" s="22"/>
    </row>
    <row r="304" spans="1:12" ht="15" hidden="1">
      <c r="A304" s="43"/>
      <c r="B304" s="43"/>
      <c r="C304" s="43"/>
      <c r="D304" s="43"/>
      <c r="E304" s="39"/>
      <c r="F304" s="40"/>
      <c r="G304" s="40"/>
      <c r="H304" s="40"/>
      <c r="I304" s="40"/>
      <c r="J304" s="43"/>
      <c r="K304" s="43"/>
      <c r="L304" s="22"/>
    </row>
    <row r="305" spans="1:12" ht="15" hidden="1">
      <c r="A305" s="43"/>
      <c r="B305" s="43"/>
      <c r="C305" s="43"/>
      <c r="D305" s="43"/>
      <c r="E305" s="39"/>
      <c r="F305" s="40"/>
      <c r="G305" s="40"/>
      <c r="H305" s="40"/>
      <c r="I305" s="40"/>
      <c r="J305" s="43"/>
      <c r="K305" s="43"/>
      <c r="L305" s="22"/>
    </row>
    <row r="306" spans="1:12" ht="15" hidden="1">
      <c r="A306" s="43"/>
      <c r="B306" s="43"/>
      <c r="C306" s="43"/>
      <c r="D306" s="43"/>
      <c r="E306" s="39"/>
      <c r="F306" s="40"/>
      <c r="G306" s="40"/>
      <c r="H306" s="40"/>
      <c r="I306" s="40"/>
      <c r="J306" s="43"/>
      <c r="K306" s="43"/>
      <c r="L306" s="22"/>
    </row>
    <row r="307" spans="1:12" ht="15" hidden="1">
      <c r="A307" s="43"/>
      <c r="B307" s="43"/>
      <c r="C307" s="43"/>
      <c r="D307" s="43"/>
      <c r="E307" s="39"/>
      <c r="F307" s="40"/>
      <c r="G307" s="40"/>
      <c r="H307" s="40"/>
      <c r="I307" s="40"/>
      <c r="J307" s="43"/>
      <c r="K307" s="43"/>
      <c r="L307" s="22"/>
    </row>
    <row r="308" spans="1:12" ht="15" hidden="1">
      <c r="A308" s="43"/>
      <c r="B308" s="43"/>
      <c r="C308" s="43"/>
      <c r="D308" s="43"/>
      <c r="E308" s="39"/>
      <c r="F308" s="40"/>
      <c r="G308" s="40"/>
      <c r="H308" s="40"/>
      <c r="I308" s="40"/>
      <c r="J308" s="43"/>
      <c r="K308" s="43"/>
      <c r="L308" s="22"/>
    </row>
    <row r="309" spans="1:12" ht="15" hidden="1">
      <c r="A309" s="43"/>
      <c r="B309" s="43"/>
      <c r="C309" s="43"/>
      <c r="D309" s="43"/>
      <c r="E309" s="39"/>
      <c r="F309" s="40"/>
      <c r="G309" s="40"/>
      <c r="H309" s="40"/>
      <c r="I309" s="40"/>
      <c r="J309" s="43"/>
      <c r="K309" s="43"/>
      <c r="L309" s="22"/>
    </row>
    <row r="310" spans="1:12" ht="15" hidden="1">
      <c r="A310" s="43"/>
      <c r="B310" s="43"/>
      <c r="C310" s="43"/>
      <c r="D310" s="43"/>
      <c r="E310" s="39"/>
      <c r="F310" s="40"/>
      <c r="G310" s="40"/>
      <c r="H310" s="40"/>
      <c r="I310" s="40"/>
      <c r="J310" s="43"/>
      <c r="K310" s="43"/>
      <c r="L310" s="22"/>
    </row>
    <row r="311" spans="1:12" ht="15" hidden="1">
      <c r="A311" s="43"/>
      <c r="B311" s="43"/>
      <c r="C311" s="43"/>
      <c r="D311" s="43"/>
      <c r="E311" s="39"/>
      <c r="F311" s="40"/>
      <c r="G311" s="40"/>
      <c r="H311" s="40"/>
      <c r="I311" s="40"/>
      <c r="J311" s="43"/>
      <c r="K311" s="43"/>
      <c r="L311" s="22"/>
    </row>
    <row r="312" spans="1:12" ht="15" hidden="1">
      <c r="A312" s="43"/>
      <c r="B312" s="43"/>
      <c r="C312" s="43"/>
      <c r="D312" s="43"/>
      <c r="E312" s="39"/>
      <c r="F312" s="40"/>
      <c r="G312" s="40"/>
      <c r="H312" s="40"/>
      <c r="I312" s="40"/>
      <c r="J312" s="43"/>
      <c r="K312" s="43"/>
      <c r="L312" s="22"/>
    </row>
    <row r="313" spans="1:12" ht="15" hidden="1">
      <c r="A313" s="43"/>
      <c r="B313" s="43"/>
      <c r="C313" s="43"/>
      <c r="D313" s="43"/>
      <c r="E313" s="39"/>
      <c r="F313" s="40"/>
      <c r="G313" s="40"/>
      <c r="H313" s="40"/>
      <c r="I313" s="40"/>
      <c r="J313" s="43"/>
      <c r="K313" s="43"/>
      <c r="L313" s="22"/>
    </row>
    <row r="314" spans="1:12" ht="15" hidden="1">
      <c r="A314" s="43"/>
      <c r="B314" s="43"/>
      <c r="C314" s="43"/>
      <c r="D314" s="43"/>
      <c r="E314" s="39"/>
      <c r="F314" s="40"/>
      <c r="G314" s="40"/>
      <c r="H314" s="40"/>
      <c r="I314" s="40"/>
      <c r="J314" s="43"/>
      <c r="K314" s="43"/>
      <c r="L314" s="22"/>
    </row>
    <row r="315" spans="1:12" ht="15" hidden="1">
      <c r="A315" s="43"/>
      <c r="B315" s="43"/>
      <c r="C315" s="43"/>
      <c r="D315" s="43"/>
      <c r="E315" s="39"/>
      <c r="F315" s="40"/>
      <c r="G315" s="40"/>
      <c r="H315" s="40"/>
      <c r="I315" s="40"/>
      <c r="J315" s="43"/>
      <c r="K315" s="43"/>
      <c r="L315" s="22"/>
    </row>
    <row r="316" spans="1:12" ht="15" hidden="1">
      <c r="A316" s="43"/>
      <c r="B316" s="43"/>
      <c r="C316" s="43"/>
      <c r="D316" s="43"/>
      <c r="E316" s="39"/>
      <c r="F316" s="40"/>
      <c r="G316" s="40"/>
      <c r="H316" s="40"/>
      <c r="I316" s="40"/>
      <c r="J316" s="43"/>
      <c r="K316" s="43"/>
      <c r="L316" s="22"/>
    </row>
    <row r="317" spans="1:12" ht="15" hidden="1">
      <c r="A317" s="43"/>
      <c r="B317" s="43"/>
      <c r="C317" s="43"/>
      <c r="D317" s="43"/>
      <c r="E317" s="39"/>
      <c r="F317" s="40"/>
      <c r="G317" s="40"/>
      <c r="H317" s="40"/>
      <c r="I317" s="40"/>
      <c r="J317" s="43"/>
      <c r="K317" s="43"/>
      <c r="L317" s="22"/>
    </row>
    <row r="318" spans="1:12" ht="15" hidden="1">
      <c r="A318" s="43"/>
      <c r="B318" s="43"/>
      <c r="C318" s="43"/>
      <c r="D318" s="43"/>
      <c r="E318" s="39"/>
      <c r="F318" s="40"/>
      <c r="G318" s="40"/>
      <c r="H318" s="40"/>
      <c r="I318" s="40"/>
      <c r="J318" s="43"/>
      <c r="K318" s="43"/>
      <c r="L318" s="22"/>
    </row>
    <row r="319" spans="1:12" ht="15" hidden="1">
      <c r="A319" s="43"/>
      <c r="B319" s="43"/>
      <c r="C319" s="43"/>
      <c r="D319" s="43"/>
      <c r="E319" s="39"/>
      <c r="F319" s="40"/>
      <c r="G319" s="40"/>
      <c r="H319" s="40"/>
      <c r="I319" s="40"/>
      <c r="J319" s="43"/>
      <c r="K319" s="43"/>
      <c r="L319" s="22"/>
    </row>
    <row r="320" spans="1:12" ht="15" hidden="1">
      <c r="A320" s="43"/>
      <c r="B320" s="43"/>
      <c r="C320" s="43"/>
      <c r="D320" s="43"/>
      <c r="E320" s="39"/>
      <c r="F320" s="40"/>
      <c r="G320" s="40"/>
      <c r="H320" s="40"/>
      <c r="I320" s="40"/>
      <c r="J320" s="43"/>
      <c r="K320" s="43"/>
      <c r="L320" s="22"/>
    </row>
    <row r="321" spans="1:12" ht="15" hidden="1">
      <c r="A321" s="43"/>
      <c r="B321" s="43"/>
      <c r="C321" s="43"/>
      <c r="D321" s="43"/>
      <c r="E321" s="39"/>
      <c r="F321" s="40"/>
      <c r="G321" s="40"/>
      <c r="H321" s="40"/>
      <c r="I321" s="40"/>
      <c r="J321" s="43"/>
      <c r="K321" s="43"/>
      <c r="L321" s="22"/>
    </row>
    <row r="322" spans="1:12" ht="15" hidden="1">
      <c r="A322" s="43"/>
      <c r="B322" s="43"/>
      <c r="C322" s="43"/>
      <c r="D322" s="43"/>
      <c r="E322" s="39"/>
      <c r="F322" s="40"/>
      <c r="G322" s="40"/>
      <c r="H322" s="40"/>
      <c r="I322" s="40"/>
      <c r="J322" s="43"/>
      <c r="K322" s="43"/>
      <c r="L322" s="22"/>
    </row>
    <row r="323" spans="1:12" ht="15" hidden="1">
      <c r="A323" s="43"/>
      <c r="B323" s="43"/>
      <c r="C323" s="43"/>
      <c r="D323" s="43"/>
      <c r="E323" s="39"/>
      <c r="F323" s="40"/>
      <c r="G323" s="40"/>
      <c r="H323" s="40"/>
      <c r="I323" s="40"/>
      <c r="J323" s="43"/>
      <c r="K323" s="43"/>
      <c r="L323" s="22"/>
    </row>
    <row r="324" spans="1:12" s="74" customFormat="1" ht="27" customHeight="1">
      <c r="A324" s="403" t="s">
        <v>31</v>
      </c>
      <c r="B324" s="403"/>
      <c r="C324" s="403"/>
      <c r="D324" s="403"/>
      <c r="E324" s="233">
        <f>SUM(E26+E101+E126+E129+E133+E138+E140)</f>
        <v>6849.1463999999996</v>
      </c>
      <c r="F324" s="71"/>
      <c r="G324" s="71">
        <f>SUM(G26+G101+G126+G133+G138+G140)</f>
        <v>10790946.25</v>
      </c>
      <c r="H324" s="71"/>
      <c r="I324" s="71">
        <f>SUM(I26+I101+I126+I133+I138+I140)</f>
        <v>6609291.9199999999</v>
      </c>
      <c r="J324" s="73"/>
      <c r="K324" s="73"/>
      <c r="L324" s="16"/>
    </row>
    <row r="325" spans="1:12" hidden="1"/>
    <row r="326" spans="1:12" s="75" customFormat="1" ht="29.25" customHeight="1">
      <c r="A326" s="75" t="s">
        <v>236</v>
      </c>
    </row>
    <row r="327" spans="1:12" s="75" customFormat="1" ht="15.75" hidden="1" customHeight="1">
      <c r="B327" s="76"/>
      <c r="C327" s="76"/>
      <c r="D327" s="76"/>
      <c r="E327" s="76"/>
      <c r="F327" s="76"/>
      <c r="G327" s="76"/>
      <c r="H327" s="76"/>
      <c r="I327" s="76"/>
      <c r="J327" s="76"/>
      <c r="K327" s="76"/>
    </row>
    <row r="328" spans="1:12" s="75" customFormat="1" ht="25.5" customHeight="1">
      <c r="A328" s="75" t="s">
        <v>32</v>
      </c>
      <c r="B328" s="77" t="s">
        <v>305</v>
      </c>
      <c r="C328" s="78"/>
      <c r="D328" s="78"/>
      <c r="E328" s="78"/>
      <c r="F328" s="78"/>
      <c r="G328" s="78"/>
      <c r="H328" s="78"/>
      <c r="I328" s="78"/>
      <c r="J328" s="78"/>
      <c r="K328" s="78"/>
    </row>
    <row r="329" spans="1:12" s="75" customFormat="1" ht="15">
      <c r="B329" s="404" t="s">
        <v>33</v>
      </c>
      <c r="C329" s="404"/>
      <c r="D329" s="404"/>
      <c r="E329" s="404"/>
      <c r="F329" s="404"/>
      <c r="G329" s="404"/>
      <c r="H329" s="404"/>
      <c r="I329" s="404"/>
      <c r="J329" s="404"/>
      <c r="K329" s="404"/>
    </row>
    <row r="330" spans="1:12" s="75" customFormat="1" ht="15">
      <c r="A330" s="75" t="s">
        <v>34</v>
      </c>
      <c r="D330" s="79" t="s">
        <v>275</v>
      </c>
    </row>
    <row r="331" spans="1:12" s="75" customFormat="1" ht="15">
      <c r="C331" s="76"/>
      <c r="D331" s="76"/>
      <c r="E331" s="76"/>
      <c r="F331" s="76"/>
      <c r="G331" s="76"/>
      <c r="H331" s="76"/>
      <c r="I331" s="76"/>
      <c r="J331" s="76"/>
      <c r="K331" s="76"/>
    </row>
    <row r="332" spans="1:12" s="75" customFormat="1" ht="15">
      <c r="A332" s="75" t="s">
        <v>35</v>
      </c>
      <c r="C332" s="78"/>
      <c r="D332" s="78"/>
      <c r="E332" s="78"/>
      <c r="F332" s="78"/>
      <c r="G332" s="78"/>
      <c r="H332" s="78"/>
      <c r="I332" s="78"/>
      <c r="J332" s="78"/>
      <c r="K332" s="78"/>
    </row>
    <row r="333" spans="1:12" s="75" customFormat="1" ht="15"/>
    <row r="334" spans="1:12" s="75" customFormat="1" ht="15">
      <c r="A334" s="75" t="s">
        <v>36</v>
      </c>
      <c r="D334" s="79"/>
    </row>
    <row r="335" spans="1:12" s="75" customFormat="1" ht="15">
      <c r="B335" s="80"/>
      <c r="C335" s="405" t="s">
        <v>37</v>
      </c>
      <c r="D335" s="406"/>
      <c r="E335" s="406"/>
      <c r="F335" s="406"/>
      <c r="G335" s="406"/>
      <c r="H335" s="406"/>
      <c r="I335" s="406"/>
      <c r="J335" s="406"/>
      <c r="K335" s="406"/>
    </row>
    <row r="336" spans="1:12" s="75" customFormat="1" ht="15">
      <c r="A336" s="75" t="s">
        <v>38</v>
      </c>
      <c r="B336" s="78"/>
      <c r="C336" s="78"/>
      <c r="D336" s="78"/>
      <c r="E336" s="78"/>
      <c r="F336" s="78"/>
      <c r="G336" s="78"/>
      <c r="H336" s="78"/>
      <c r="I336" s="78"/>
      <c r="J336" s="78"/>
      <c r="K336" s="78"/>
    </row>
    <row r="337" spans="1:11" s="75" customFormat="1" ht="15"/>
    <row r="338" spans="1:11" s="75" customFormat="1" ht="15">
      <c r="A338" s="75" t="s">
        <v>39</v>
      </c>
      <c r="B338" s="78"/>
      <c r="C338" s="78"/>
      <c r="D338" s="78"/>
      <c r="E338" s="78"/>
      <c r="F338" s="78"/>
      <c r="G338" s="78"/>
      <c r="H338" s="78"/>
      <c r="I338" s="78"/>
      <c r="J338" s="78"/>
      <c r="K338" s="78"/>
    </row>
    <row r="339" spans="1:11" s="75" customFormat="1" ht="15" hidden="1"/>
    <row r="340" spans="1:11" s="75" customFormat="1" ht="15" hidden="1"/>
    <row r="341" spans="1:11" ht="58.9" customHeight="1"/>
    <row r="342" spans="1:11" s="18" customFormat="1" ht="33" customHeight="1">
      <c r="A342" s="363" t="s">
        <v>40</v>
      </c>
      <c r="B342" s="429" t="s">
        <v>220</v>
      </c>
      <c r="C342" s="429"/>
      <c r="D342" s="429"/>
      <c r="E342" s="82"/>
      <c r="F342" s="83"/>
      <c r="G342" s="364"/>
      <c r="H342" s="410" t="s">
        <v>221</v>
      </c>
      <c r="I342" s="410"/>
      <c r="J342" s="270"/>
    </row>
    <row r="343" spans="1:11">
      <c r="A343" s="86"/>
      <c r="B343" s="404" t="s">
        <v>42</v>
      </c>
      <c r="C343" s="404"/>
      <c r="D343" s="404"/>
      <c r="E343" s="87"/>
      <c r="F343" s="180" t="s">
        <v>10</v>
      </c>
      <c r="G343" s="89"/>
      <c r="H343" s="408" t="s">
        <v>43</v>
      </c>
      <c r="I343" s="408"/>
      <c r="J343" s="180"/>
    </row>
    <row r="344" spans="1:11" ht="15.75">
      <c r="A344" s="81" t="s">
        <v>44</v>
      </c>
      <c r="B344" s="411" t="s">
        <v>222</v>
      </c>
      <c r="C344" s="411"/>
      <c r="D344" s="411"/>
      <c r="E344" s="82"/>
      <c r="F344" s="83"/>
      <c r="G344" s="84"/>
      <c r="H344" s="410" t="s">
        <v>223</v>
      </c>
      <c r="I344" s="410"/>
      <c r="J344" s="85"/>
    </row>
    <row r="345" spans="1:11">
      <c r="A345" s="86"/>
      <c r="B345" s="404" t="s">
        <v>42</v>
      </c>
      <c r="C345" s="404"/>
      <c r="D345" s="404"/>
      <c r="E345" s="87"/>
      <c r="F345" s="180" t="s">
        <v>10</v>
      </c>
      <c r="G345" s="89"/>
      <c r="H345" s="408" t="s">
        <v>43</v>
      </c>
      <c r="I345" s="408"/>
      <c r="J345" s="180"/>
    </row>
    <row r="346" spans="1:11" ht="15.75">
      <c r="A346" s="86"/>
      <c r="B346" s="411" t="s">
        <v>224</v>
      </c>
      <c r="C346" s="411"/>
      <c r="D346" s="411"/>
      <c r="E346" s="82"/>
      <c r="F346" s="83"/>
      <c r="G346" s="84"/>
      <c r="H346" s="410" t="s">
        <v>225</v>
      </c>
      <c r="I346" s="410"/>
      <c r="J346" s="85"/>
    </row>
    <row r="347" spans="1:11">
      <c r="A347" s="86"/>
      <c r="B347" s="404" t="s">
        <v>42</v>
      </c>
      <c r="C347" s="404"/>
      <c r="D347" s="404"/>
      <c r="E347" s="87"/>
      <c r="F347" s="180" t="s">
        <v>10</v>
      </c>
      <c r="G347" s="89"/>
      <c r="H347" s="408" t="s">
        <v>43</v>
      </c>
      <c r="I347" s="408"/>
      <c r="J347" s="180"/>
    </row>
    <row r="348" spans="1:11" ht="15.75">
      <c r="A348" s="86"/>
      <c r="B348" s="411" t="s">
        <v>226</v>
      </c>
      <c r="C348" s="411"/>
      <c r="D348" s="411"/>
      <c r="E348" s="82"/>
      <c r="F348" s="83"/>
      <c r="G348" s="84"/>
      <c r="H348" s="410" t="s">
        <v>227</v>
      </c>
      <c r="I348" s="410"/>
      <c r="J348" s="90"/>
    </row>
    <row r="349" spans="1:11">
      <c r="A349" s="86"/>
      <c r="B349" s="404" t="s">
        <v>42</v>
      </c>
      <c r="C349" s="404"/>
      <c r="D349" s="404"/>
      <c r="E349" s="87"/>
      <c r="F349" s="180" t="s">
        <v>10</v>
      </c>
      <c r="G349" s="89"/>
      <c r="H349" s="408" t="s">
        <v>43</v>
      </c>
      <c r="I349" s="408"/>
      <c r="J349" s="180"/>
    </row>
    <row r="350" spans="1:11" ht="15.75">
      <c r="A350" s="86"/>
      <c r="B350" s="411" t="s">
        <v>228</v>
      </c>
      <c r="C350" s="411"/>
      <c r="D350" s="411"/>
      <c r="E350" s="82"/>
      <c r="F350" s="83"/>
      <c r="G350" s="84"/>
      <c r="H350" s="410" t="s">
        <v>45</v>
      </c>
      <c r="I350" s="410"/>
      <c r="J350" s="90"/>
    </row>
    <row r="351" spans="1:11">
      <c r="A351" s="86"/>
      <c r="B351" s="404" t="s">
        <v>42</v>
      </c>
      <c r="C351" s="404"/>
      <c r="D351" s="404"/>
      <c r="E351" s="87"/>
      <c r="F351" s="180" t="s">
        <v>10</v>
      </c>
      <c r="G351" s="89"/>
      <c r="H351" s="408" t="s">
        <v>43</v>
      </c>
      <c r="I351" s="408"/>
      <c r="J351" s="180"/>
    </row>
    <row r="352" spans="1:11" ht="15.75">
      <c r="A352" s="86"/>
      <c r="B352" s="411" t="s">
        <v>229</v>
      </c>
      <c r="C352" s="411"/>
      <c r="D352" s="411"/>
      <c r="E352" s="82"/>
      <c r="F352" s="83"/>
      <c r="G352" s="84"/>
      <c r="H352" s="410" t="s">
        <v>230</v>
      </c>
      <c r="I352" s="410"/>
      <c r="J352" s="90"/>
    </row>
    <row r="353" spans="1:16" ht="15.75">
      <c r="A353" s="86"/>
      <c r="B353" s="404" t="s">
        <v>42</v>
      </c>
      <c r="C353" s="404"/>
      <c r="D353" s="404"/>
      <c r="E353" s="87"/>
      <c r="F353" s="180" t="s">
        <v>10</v>
      </c>
      <c r="G353" s="89"/>
      <c r="H353" s="410"/>
      <c r="I353" s="410"/>
      <c r="J353" s="180"/>
    </row>
    <row r="354" spans="1:16" s="75" customFormat="1" ht="15">
      <c r="A354" s="91" t="s">
        <v>46</v>
      </c>
    </row>
    <row r="355" spans="1:16" s="75" customFormat="1" ht="15" hidden="1">
      <c r="B355" s="79"/>
      <c r="C355" s="79"/>
      <c r="D355" s="79"/>
      <c r="E355" s="79"/>
      <c r="F355" s="79"/>
      <c r="G355" s="79"/>
      <c r="H355" s="79"/>
      <c r="I355" s="79"/>
    </row>
    <row r="356" spans="1:16" s="75" customFormat="1" ht="15.75">
      <c r="A356" s="92" t="s">
        <v>47</v>
      </c>
      <c r="B356" s="411"/>
      <c r="C356" s="411"/>
      <c r="D356" s="411"/>
      <c r="E356" s="79"/>
      <c r="F356" s="79"/>
      <c r="G356" s="79"/>
      <c r="H356" s="410"/>
      <c r="I356" s="410"/>
    </row>
    <row r="357" spans="1:16" s="75" customFormat="1" ht="15.75">
      <c r="A357" s="92"/>
      <c r="B357" s="411"/>
      <c r="C357" s="411"/>
      <c r="D357" s="411"/>
      <c r="E357" s="79"/>
      <c r="F357" s="79"/>
      <c r="G357" s="79"/>
      <c r="H357" s="410"/>
      <c r="I357" s="410"/>
    </row>
    <row r="358" spans="1:16" s="75" customFormat="1" ht="15.75">
      <c r="A358" s="92" t="s">
        <v>48</v>
      </c>
      <c r="B358" s="411"/>
      <c r="C358" s="411"/>
      <c r="D358" s="411"/>
      <c r="F358" s="78"/>
      <c r="H358" s="410"/>
      <c r="I358" s="410"/>
    </row>
    <row r="359" spans="1:16" s="75" customFormat="1" ht="15">
      <c r="B359" s="404" t="s">
        <v>42</v>
      </c>
      <c r="C359" s="404"/>
      <c r="D359" s="404"/>
      <c r="F359" s="180" t="s">
        <v>10</v>
      </c>
      <c r="H359" s="408" t="s">
        <v>43</v>
      </c>
      <c r="I359" s="408"/>
      <c r="J359" s="87"/>
    </row>
    <row r="360" spans="1:16" s="75" customFormat="1" ht="15" hidden="1"/>
    <row r="361" spans="1:16" s="94" customFormat="1" ht="24" customHeight="1">
      <c r="A361" s="94" t="s">
        <v>49</v>
      </c>
    </row>
    <row r="362" spans="1:16" s="75" customFormat="1" ht="28.15" customHeight="1">
      <c r="A362" s="420" t="s">
        <v>50</v>
      </c>
      <c r="B362" s="421"/>
      <c r="C362" s="420" t="s">
        <v>51</v>
      </c>
      <c r="D362" s="421"/>
      <c r="E362" s="420" t="s">
        <v>52</v>
      </c>
      <c r="F362" s="422"/>
      <c r="G362" s="421"/>
      <c r="H362" s="420" t="s">
        <v>53</v>
      </c>
      <c r="I362" s="421"/>
    </row>
    <row r="363" spans="1:16" s="75" customFormat="1" ht="15">
      <c r="A363" s="95"/>
      <c r="B363" s="96"/>
      <c r="C363" s="95"/>
      <c r="D363" s="97"/>
      <c r="E363" s="96"/>
      <c r="F363" s="96"/>
      <c r="G363" s="97"/>
      <c r="H363" s="96"/>
      <c r="I363" s="97"/>
    </row>
    <row r="364" spans="1:16" s="75" customFormat="1" ht="15">
      <c r="A364" s="95"/>
      <c r="B364" s="96"/>
      <c r="C364" s="95"/>
      <c r="D364" s="97"/>
      <c r="E364" s="96"/>
      <c r="F364" s="96"/>
      <c r="G364" s="97"/>
      <c r="H364" s="96"/>
      <c r="I364" s="97"/>
    </row>
    <row r="365" spans="1:16" s="75" customFormat="1" ht="15">
      <c r="A365" s="95"/>
      <c r="B365" s="96"/>
      <c r="C365" s="95"/>
      <c r="D365" s="97"/>
      <c r="E365" s="96"/>
      <c r="F365" s="96"/>
      <c r="G365" s="97"/>
      <c r="H365" s="96"/>
      <c r="I365" s="97"/>
    </row>
    <row r="366" spans="1:16" hidden="1">
      <c r="A366" s="98"/>
      <c r="B366" s="99"/>
      <c r="C366" s="98"/>
      <c r="D366" s="100"/>
      <c r="E366" s="99"/>
      <c r="F366" s="99"/>
      <c r="G366" s="100"/>
      <c r="H366" s="99"/>
      <c r="I366" s="100"/>
    </row>
    <row r="367" spans="1:16" ht="13.9" hidden="1" customHeight="1">
      <c r="L367" s="48"/>
      <c r="M367" s="48"/>
      <c r="N367" s="48"/>
      <c r="O367" s="48"/>
      <c r="P367" s="48"/>
    </row>
    <row r="368" spans="1:16" ht="37.15" customHeight="1">
      <c r="A368" s="412" t="s">
        <v>231</v>
      </c>
      <c r="B368" s="412"/>
      <c r="C368" s="412"/>
      <c r="D368" s="412"/>
      <c r="E368" s="412"/>
      <c r="F368" s="412"/>
      <c r="G368" s="412"/>
      <c r="H368" s="412"/>
      <c r="I368" s="412"/>
      <c r="J368" s="412"/>
      <c r="K368" s="412"/>
      <c r="L368" s="48"/>
      <c r="M368" s="48"/>
      <c r="N368" s="48"/>
      <c r="O368" s="48"/>
      <c r="P368" s="48"/>
    </row>
    <row r="369" spans="1:16" s="75" customFormat="1" ht="16.5">
      <c r="A369" s="75" t="s">
        <v>276</v>
      </c>
      <c r="L369" s="101"/>
      <c r="M369" s="101"/>
      <c r="N369" s="101"/>
      <c r="O369" s="101"/>
      <c r="P369" s="101"/>
    </row>
    <row r="370" spans="1:16" s="75" customFormat="1" ht="6.6" customHeight="1">
      <c r="L370" s="101"/>
      <c r="M370" s="101"/>
      <c r="N370" s="101"/>
      <c r="O370" s="101"/>
      <c r="P370" s="101"/>
    </row>
    <row r="371" spans="1:16" s="75" customFormat="1" ht="32.25" customHeight="1">
      <c r="A371" s="412" t="s">
        <v>232</v>
      </c>
      <c r="B371" s="412"/>
      <c r="C371" s="412"/>
      <c r="D371" s="412"/>
      <c r="E371" s="412"/>
      <c r="F371" s="412"/>
      <c r="G371" s="412"/>
      <c r="H371" s="412"/>
      <c r="I371" s="412"/>
      <c r="J371" s="412"/>
      <c r="K371" s="412"/>
      <c r="L371" s="101"/>
      <c r="M371" s="101"/>
      <c r="N371" s="101"/>
      <c r="O371" s="101"/>
      <c r="P371" s="101"/>
    </row>
    <row r="372" spans="1:16" s="103" customFormat="1" ht="18.75" hidden="1">
      <c r="A372" s="1"/>
      <c r="B372" s="1"/>
      <c r="C372" s="102"/>
      <c r="D372" s="102"/>
      <c r="E372" s="102"/>
      <c r="F372" s="413" t="s">
        <v>54</v>
      </c>
      <c r="G372" s="413"/>
      <c r="H372" s="413"/>
      <c r="I372" s="413"/>
      <c r="J372" s="413"/>
      <c r="K372" s="1"/>
    </row>
    <row r="373" spans="1:16" s="103" customFormat="1" hidden="1">
      <c r="A373" s="1"/>
      <c r="B373" s="104"/>
      <c r="C373" s="102"/>
      <c r="D373" s="102"/>
      <c r="E373" s="102"/>
      <c r="F373" s="105">
        <f>B376</f>
        <v>10790946.25</v>
      </c>
      <c r="G373" s="106" t="str">
        <f ca="1">IF(TRUNC(F373/1000000,0)=0,"",IF(TRUNC(F373/1000000,0)=4,"Чотири",IF(TRUNC(F373/1000000,0)=0,"",IF(TRUNC(F373/1000000,0)=5,"П’ять",IF(TRUNC(F373/1000000,0)=0,"",IF(TRUNC(F373/1000000,0)=6,"Шість",G374))))))</f>
        <v>мільйони</v>
      </c>
      <c r="H373" s="107" t="e">
        <f>IF(TRUNC(F373/10000,0)-TRUNC(F373/100000,0)*10=0,"",IF(TRUNC(F373/10000,0)-TRUNC(F373/100000,0)*10=1,IF(TRUNC(F373/1000,0)-TRUNC(F373/10000,0)*10=0,"десять",""),H375))</f>
        <v>#REF!</v>
      </c>
      <c r="I373" s="107" t="str">
        <f>IF(TRUNC(F373/10,0)-TRUNC(F373/100,0)*10=2,"двадцять",IF(TRUNC(F373/10,0)-TRUNC(F373/100,0)*10=3,"тридцать",IF(TRUNC(F373/10,0)-TRUNC(F373/100,0)*10=4,"сорок",IF(TRUNC(F373/10,0)-TRUNC(F373/100,0)*10=5,"п’ятдесят",IF(TRUNC(F373/10,0)-TRUNC(F373/100,0)*10=6,"шістдесят",IF(TRUNC(F373/10,0)-TRUNC(F373/100,0)*10=7,"сімдесят",IF(TRUNC(F373/10,0)-TRUNC(F373/100,0)*10=8,"вісімдесят","дев’яносто")))))))</f>
        <v>сорок</v>
      </c>
      <c r="J373" s="107" t="str">
        <f>IF(TRUNC(F373/1000000,0)+TRUNC(F373/100000,0)-TRUNC(F373/1000000,0)*10+TRUNC(F373/10000,0)-TRUNC(F373/100000,0)*10+TRUNC(F373/1000,0)-TRUNC(F373/10000,0)*10+TRUNC(F373/100,0)-TRUNC(F373/1000,0)*10+TRUNC(F373/10,0)-TRUNC(F373/100,0)*10+TRUNC(F373/1,0)-TRUNC(F373/10,0)*10=0,"Нуль гривень",IF(RIGHT(IF(TRUNC(F373/1,0)-TRUNC(F373/10,0)*10=1,IF(TRUNC(F373/10,0)-TRUNC(F373/100,0)*10=1,"одинадцять","одна"),K375),1)="а","гривня",IF(RIGHT(J374,1)="і","гривні",IF(RIGHT(J374,1)="и","гривні","гривень"))))</f>
        <v>гривень</v>
      </c>
      <c r="K373" s="86" t="str">
        <f>IF(TRUNC(F373/1,0)-TRUNC(F373/10,0)*10=5,IF(TRUNC(F373/10,0)-TRUNC(F373/100,0)*10=1,"п’ятнадцять","п’ять"),IF(TRUNC(F373/1,0)-TRUNC(F373/10,0)*10=6,IF(TRUNC(F373/10,0)-TRUNC(F373/100,0)*10=1,"шістнадцять","шість"),IF(TRUNC(F373/1,0)-TRUNC(F373/10,0)*10=7,IF(TRUNC(F373/10,0)-TRUNC(F373/100,0)*10=1,"сімнадцять","сім"),J376)))</f>
        <v>шість</v>
      </c>
    </row>
    <row r="374" spans="1:16" s="103" customFormat="1" hidden="1">
      <c r="A374" s="1"/>
      <c r="B374" s="104"/>
      <c r="C374" s="102"/>
      <c r="D374" s="102"/>
      <c r="E374" s="102"/>
      <c r="F374" s="108" t="str">
        <f ca="1">IF(TRUNC(F373/1000000,0)=0,"",IF(TRUNC(F373/1000000,0)=1,"Один",IF(TRUNC(F373/1000000,0)=0,"",IF(TRUNC(F373/1000000,0)=2,"Два",IF(TRUNC(F373/1000000,0)=0,"",IF(TRUNC(F373/1000000,0)=3,"Три",G373))))))</f>
        <v>Два</v>
      </c>
      <c r="G374" s="106" t="str">
        <f ca="1">IF(TRUNC(F373/1000000,0)=0,"",IF(TRUNC(F373/1000000,0)=7,"Сім",IF(TRUNC(F373/1000000,0)=0,"",IF(TRUNC(F373/1000000,0)=8,"Вісім",IF(TRUNC(F373/1000000,0)=0,"",IF(TRUNC(F373/1000000,0)=9,"Дев’ять",H376))))))</f>
        <v>мільйони</v>
      </c>
      <c r="H374" s="107" t="str">
        <f>IF(TRUNC(F373/100000,0)-TRUNC(F373/1000000,0)*10=0,"",IF(TRUNC(F373/100000,0)-TRUNC(F373/1000000,0)*10=1,"сто",G375))</f>
        <v>сімсот</v>
      </c>
      <c r="I374" s="107" t="e">
        <f>IF(TRUNC(F373/1000,0)-TRUNC(F373/10000,0)*10=1,IF(TRUNC(F373/10000,0)-TRUNC(F373/100000,0)*10=1,"одинадцять","одна"),IF(TRUNC(F373/1000,0)-TRUNC(F373/10000,0)*10=2,IF(TRUNC(F373/10000,0)-TRUNC(F373/100000,0)*10=1,"дванадцять","дві"),#REF!))</f>
        <v>#REF!</v>
      </c>
      <c r="J374" s="107" t="str">
        <f>IF(TRUNC(F373/1,0)-TRUNC(F373/10,0)*10=1,IF(TRUNC(F373/10,0)-TRUNC(F373/100,0)*10=1,"одинадцять","одна"),K375)</f>
        <v>шість</v>
      </c>
      <c r="K374" s="86" t="str">
        <f>IF(TRUNC(F373/10,0)-TRUNC(F373/100,0)*10=0,"",IF(TRUNC(F373/10,0)-TRUNC(F373/100,0)*10=1,IF(TRUNC(F373/1,0)-TRUNC(F373/10,0)*10=0,"десять",""),I373))</f>
        <v>сорок</v>
      </c>
    </row>
    <row r="375" spans="1:16" s="103" customFormat="1" hidden="1">
      <c r="A375" s="1"/>
      <c r="B375" s="104"/>
      <c r="C375" s="102"/>
      <c r="D375" s="102"/>
      <c r="E375" s="102"/>
      <c r="F375" s="108" t="str">
        <f ca="1">IF(TRUNC(F373/1000000,0)=0,"",IF(TRUNC(F373/1000000,0)=2,"Два",IF(TRUNC(F373/1000000,0)=0,"",IF(TRUNC(F373/1000000,0)=3,"Три",G373))))</f>
        <v>Два</v>
      </c>
      <c r="G375" s="109" t="str">
        <f>IF(TRUNC(F373/100000,0)-TRUNC(F373/1000000,0)*10=2,"двісті",IF(TRUNC(F373/100000,0)-TRUNC(F373/1000000,0)*10=3,"триста",IF(TRUNC(F373/100000,0)-TRUNC(F373/1000000,0)*10=4,"чотириста",IF(TRUNC(F373/100000,0)-TRUNC(F373/1000000,0)*10=5,"п’ятсот",IF(TRUNC(F373/100000,0)-TRUNC(F373/1000000,0)*10=6,"шістсот",IF(TRUNC(F373/100000,0)-TRUNC(F373/1000000,0)*10=7,"сімсот",IF(TRUNC(F373/100000,0)-TRUNC(F373/1000000,0)*10=8,"вісімсот","дев’ятсот")))))))</f>
        <v>сімсот</v>
      </c>
      <c r="H375" s="107" t="e">
        <f>IF(TRUNC(F373/10000,0)-TRUNC(F373/100000,0)*10=2,"двадцять",IF(TRUNC(F373/10000,0)-TRUNC(F373/100000,0)*10=3,"тридцать",IF(TRUNC(F373/10000,0)-TRUNC(F373/100000,0)*10=4,"сорок",IF(TRUNC(F373/10000,0)-TRUNC(F373/100000,0)*10=5,"п’ятдесят",#REF!))))</f>
        <v>#REF!</v>
      </c>
      <c r="I375" s="107" t="str">
        <f>IF(TRUNC(F373/100,0)-TRUNC(F373/1000,0)*10=2,"двісті",IF(TRUNC(F373/100,0)-TRUNC(F373/1000,0)*10=3,"триста",IF(TRUNC(F373/100,0)-TRUNC(F373/1000,0)*10=4,"чотириста",IF(TRUNC(F373/100,0)-TRUNC(F373/1000,0)*10=5,"п’ятсот",IF(TRUNC(F373/100,0)-TRUNC(F373/1000,0)*10=6,"шістсот",IF(TRUNC(F373/100,0)-TRUNC(F373/1000,0)*10=7,"сімсот",IF(TRUNC(F373/100,0)-TRUNC(F373/1000,0)*10=8,"вісімсот","дев’ятсот")))))))</f>
        <v>дев’ятсот</v>
      </c>
      <c r="J375" s="107" t="str">
        <f>IF(TRUNC(F373/1000,0)-TRUNC(F373/10000,0)*10=7,IF(TRUNC(F373/10000,0)-TRUNC(F373/100000,0)*10=1,"сімнадцять","сім"),IF(TRUNC(F373/1000,0)-TRUNC(F373/10000,0)*10=8,IF(TRUNC(F373/10000,0)-TRUNC(F373/100000,0)*10=1,"вісімнадцять","вісім"),IF(TRUNC(F373/1000,0)-TRUNC(F373/10000,0)*10=9,IF(TRUNC(F373/10000,0)-TRUNC(F373/100000,0)*10=1,"дев’ятнадцять","дев’ять"),"")))</f>
        <v/>
      </c>
      <c r="K375" s="86" t="str">
        <f>IF(TRUNC(F373/1,0)-TRUNC(F373/10,0)*10=2,IF(TRUNC(F373/10,0)-TRUNC(F373/100,0)*10=1,"дванадцять","дві"),IF(TRUNC(F373/1,0)-TRUNC(F373/10,0)*10=3,IF(TRUNC(F373/10,0)-TRUNC(F373/100,0)*10=1,"тринадцять","три"),IF(TRUNC(F373/1,0)-TRUNC(F373/10,0)*10=4,IF(TRUNC(F373/10,0)-TRUNC(F373/100,0)*10=1,"чотирнадцять","чотири"),K373)))</f>
        <v>шість</v>
      </c>
    </row>
    <row r="376" spans="1:16" s="103" customFormat="1" ht="33.75" hidden="1" customHeight="1">
      <c r="A376" s="1"/>
      <c r="B376" s="110">
        <f>G324</f>
        <v>10790946.25</v>
      </c>
      <c r="C376" s="111"/>
      <c r="D376" s="111"/>
      <c r="E376" s="111"/>
      <c r="F376" s="112" t="e">
        <f ca="1">CONCATENATE(UPPER(LEFT(TRIM(CONCATENATE(IF(TRUNC(F373/1000000,0)=0,"",IF(TRUNC(F373/1000000,0)=1,"Один",F375))," ",H376," ",H374," ",H373," ",I374," ",I376," ",#REF!," ",K374," ",J374," ",J373," ",IF(ROUND((F373-TRUNC(F373/1,0))*100,0)&lt;=9,0,""),ROUND((F373-TRUNC(F373/1,0))*100,0),"коп.")),1)),RIGHT(TRIM(G376),LEN(TRIM(CONCATENATE(IF(TRUNC(F373/1000000,0)=0,"",IF(TRUNC(F373/1000000,0)=1,"Один",F375))," ",H376," ",H374," ",H373," ",I374," ",I376," ",#REF!," ",K374," ",J374," ",J373," ",IF(ROUND((F373-TRUNC(F373/1,0))*100,0)&lt;=9,0,""),ROUND((F373-TRUNC(F373/1,0))*100,0),"коп.")))-1))</f>
        <v>#REF!</v>
      </c>
      <c r="G376" s="113" t="e">
        <f ca="1">CONCATENATE(IF(TRUNC(F373/1000000,0)=0,"",IF(TRUNC(F373/1000000,0)=1,"Один",F375))," ",H376," ",H374," ",H373," ",I374," ",I376," ",#REF!," ",K374," ",J374," ",J373," ",IF(ROUND((F373-TRUNC(F373/1,0))*100,0)&lt;=9,0,""),ROUND((F373-TRUNC(F373/1,0))*100,0),"коп.")</f>
        <v>#REF!</v>
      </c>
      <c r="H376" s="107" t="str">
        <f ca="1">IF(TRUNC(F373/1000000,0)=0,"",IF(RIGHT(IF(TRUNC(F373/1000000,0)=0,"",IF(TRUNC(F373/1000000,0)=1,"Один",F375)),1)="н","мільйон",IF(RIGHT(F374,1)="а","мільйони",IF(RIGHT(F374,1)="и","мільйони","мільйонів"))))</f>
        <v>мільйони</v>
      </c>
      <c r="I376" s="107" t="e">
        <f>IF(TRUNC(F373/100000,0)-TRUNC(F373/1000000,0)*10+TRUNC(F373/10000,0)-TRUNC(F373/100000,0)*10+TRUNC(F373/1000,0)-TRUNC(F373/10000,0)*10=0,"",IF(RIGHT(I374,1)="а","тисяча",IF(RIGHT(I374,1)="і","тисячі",IF(RIGHT(I374,1)="и","тисячі","тисяч"))))</f>
        <v>#REF!</v>
      </c>
      <c r="J376" s="107" t="str">
        <f>IF(TRUNC(F373/1,0)-TRUNC(F373/10,0)*10=8,IF(TRUNC(F373/10,0)-TRUNC(F373/100,0)*10=1,"вісімнадцять","вісім"),IF(TRUNC(F373/1,0)-TRUNC(F373/10,0)*10=9,IF(TRUNC(F373/10,0)-TRUNC(F373/100,0)*10=1,"дев’ятнадцять","дев’ять"),""))</f>
        <v/>
      </c>
      <c r="K376" s="86"/>
    </row>
    <row r="377" spans="1:16" s="103" customFormat="1" ht="13.5" hidden="1" customHeight="1">
      <c r="A377" s="1"/>
      <c r="B377" s="114"/>
      <c r="C377" s="111"/>
      <c r="D377" s="111"/>
      <c r="E377" s="111"/>
      <c r="F377" s="115"/>
      <c r="G377" s="116"/>
      <c r="H377" s="116"/>
      <c r="I377" s="116"/>
      <c r="J377" s="116"/>
      <c r="K377" s="116"/>
    </row>
    <row r="378" spans="1:16" s="103" customFormat="1" hidden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6" s="103" customFormat="1" hidden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6" s="103" customFormat="1" hidden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6" s="103" customFormat="1" hidden="1">
      <c r="A381" s="1"/>
      <c r="B381" s="1" t="s">
        <v>55</v>
      </c>
      <c r="C381" s="1"/>
      <c r="D381" s="1"/>
      <c r="E381" s="1"/>
      <c r="F381" s="1"/>
      <c r="G381" s="1"/>
      <c r="H381" s="1"/>
      <c r="I381" s="1"/>
      <c r="J381" s="1"/>
      <c r="K381" s="1"/>
    </row>
    <row r="382" spans="1:16" s="103" customFormat="1" hidden="1">
      <c r="A382" s="1"/>
      <c r="B382" s="1" t="s">
        <v>56</v>
      </c>
      <c r="C382" s="1"/>
      <c r="D382" s="1"/>
      <c r="E382" s="1"/>
      <c r="F382" s="1"/>
      <c r="G382" s="1"/>
      <c r="H382" s="1"/>
      <c r="I382" s="1"/>
      <c r="J382" s="1"/>
      <c r="K382" s="1"/>
    </row>
    <row r="383" spans="1:16" s="103" customFormat="1" hidden="1">
      <c r="A383" s="104"/>
      <c r="B383" s="104" t="s">
        <v>57</v>
      </c>
      <c r="C383" s="104"/>
      <c r="D383" s="104"/>
      <c r="E383" s="104"/>
      <c r="F383" s="104"/>
      <c r="G383" s="104"/>
      <c r="H383" s="104"/>
      <c r="I383" s="104"/>
      <c r="J383" s="104"/>
      <c r="K383" s="1"/>
    </row>
    <row r="384" spans="1:16" hidden="1">
      <c r="L384" s="48"/>
      <c r="M384" s="48"/>
      <c r="N384" s="48"/>
      <c r="O384" s="48"/>
      <c r="P384" s="48"/>
    </row>
    <row r="385" spans="1:16" hidden="1"/>
    <row r="386" spans="1:16" hidden="1">
      <c r="L386" s="48"/>
      <c r="M386" s="48"/>
      <c r="N386" s="48"/>
      <c r="O386" s="48"/>
      <c r="P386" s="48"/>
    </row>
    <row r="387" spans="1:16" s="103" customFormat="1" ht="18.75" hidden="1">
      <c r="A387" s="1"/>
      <c r="B387" s="1"/>
      <c r="C387" s="102"/>
      <c r="D387" s="102"/>
      <c r="E387" s="102"/>
      <c r="F387" s="413" t="s">
        <v>54</v>
      </c>
      <c r="G387" s="413"/>
      <c r="H387" s="413"/>
      <c r="I387" s="413"/>
      <c r="J387" s="413"/>
      <c r="K387" s="1"/>
    </row>
    <row r="388" spans="1:16" s="103" customFormat="1" hidden="1">
      <c r="A388" s="1"/>
      <c r="B388" s="104"/>
      <c r="C388" s="102"/>
      <c r="D388" s="102"/>
      <c r="E388" s="102"/>
      <c r="F388" s="105" t="e">
        <f>#REF!</f>
        <v>#REF!</v>
      </c>
      <c r="G388" s="106" t="e">
        <f>IF(TRUNC(F388/1000000,0)=0,"",IF(TRUNC(F388/1000000,0)=4,"Чотири",IF(TRUNC(F388/1000000,0)=0,"",IF(TRUNC(F388/1000000,0)=5,"П’ять",IF(TRUNC(F388/1000000,0)=0,"",IF(TRUNC(F388/1000000,0)=6,"Шість",G389))))))</f>
        <v>#REF!</v>
      </c>
      <c r="H388" s="107" t="e">
        <f>IF(TRUNC(F388/10000,0)-TRUNC(F388/100000,0)*10=0,"",IF(TRUNC(F388/10000,0)-TRUNC(F388/100000,0)*10=1,IF(TRUNC(F388/1000,0)-TRUNC(F388/10000,0)*10=0,"десять",""),H390))</f>
        <v>#REF!</v>
      </c>
      <c r="I388" s="107" t="e">
        <f>IF(TRUNC(F388/10,0)-TRUNC(F388/100,0)*10=2,"двадцять",IF(TRUNC(F388/10,0)-TRUNC(F388/100,0)*10=3,"тридцать",IF(TRUNC(F388/10,0)-TRUNC(F388/100,0)*10=4,"сорок",IF(TRUNC(F388/10,0)-TRUNC(F388/100,0)*10=5,"п’ятдесят",IF(TRUNC(F388/10,0)-TRUNC(F388/100,0)*10=6,"шістдесят",IF(TRUNC(F388/10,0)-TRUNC(F388/100,0)*10=7,"сімдесят",IF(TRUNC(F388/10,0)-TRUNC(F388/100,0)*10=8,"вісімдесят","дев’яносто")))))))</f>
        <v>#REF!</v>
      </c>
      <c r="J388" s="107" t="e">
        <f>IF(TRUNC(F388/1000000,0)+TRUNC(F388/100000,0)-TRUNC(F388/1000000,0)*10+TRUNC(F388/10000,0)-TRUNC(F388/100000,0)*10+TRUNC(F388/1000,0)-TRUNC(F388/10000,0)*10+TRUNC(F388/100,0)-TRUNC(F388/1000,0)*10+TRUNC(F388/10,0)-TRUNC(F388/100,0)*10+TRUNC(F388/1,0)-TRUNC(F388/10,0)*10=0,"Нуль гривень",IF(RIGHT(IF(TRUNC(F388/1,0)-TRUNC(F388/10,0)*10=1,IF(TRUNC(F388/10,0)-TRUNC(F388/100,0)*10=1,"одинадцять","одна"),K390),1)="а","гривня",IF(RIGHT(J389,1)="і","гривні",IF(RIGHT(J389,1)="и","гривні","гривень"))))</f>
        <v>#REF!</v>
      </c>
      <c r="K388" s="86" t="e">
        <f>IF(TRUNC(F388/1,0)-TRUNC(F388/10,0)*10=5,IF(TRUNC(F388/10,0)-TRUNC(F388/100,0)*10=1,"п’ятнадцять","п’ять"),IF(TRUNC(F388/1,0)-TRUNC(F388/10,0)*10=6,IF(TRUNC(F388/10,0)-TRUNC(F388/100,0)*10=1,"шістнадцять","шість"),IF(TRUNC(F388/1,0)-TRUNC(F388/10,0)*10=7,IF(TRUNC(F388/10,0)-TRUNC(F388/100,0)*10=1,"сімнадцять","сім"),J391)))</f>
        <v>#REF!</v>
      </c>
    </row>
    <row r="389" spans="1:16" s="103" customFormat="1" hidden="1">
      <c r="A389" s="1"/>
      <c r="B389" s="104"/>
      <c r="C389" s="102"/>
      <c r="D389" s="102"/>
      <c r="E389" s="102"/>
      <c r="F389" s="108" t="e">
        <f>IF(TRUNC(F388/1000000,0)=0,"",IF(TRUNC(F388/1000000,0)=1,"Один",IF(TRUNC(F388/1000000,0)=0,"",IF(TRUNC(F388/1000000,0)=2,"Два",IF(TRUNC(F388/1000000,0)=0,"",IF(TRUNC(F388/1000000,0)=3,"Три",G388))))))</f>
        <v>#REF!</v>
      </c>
      <c r="G389" s="106" t="e">
        <f>IF(TRUNC(F388/1000000,0)=0,"",IF(TRUNC(F388/1000000,0)=7,"Сім",IF(TRUNC(F388/1000000,0)=0,"",IF(TRUNC(F388/1000000,0)=8,"Вісім",IF(TRUNC(F388/1000000,0)=0,"",IF(TRUNC(F388/1000000,0)=9,"Дев’ять",H391))))))</f>
        <v>#REF!</v>
      </c>
      <c r="H389" s="107" t="e">
        <f>IF(TRUNC(F388/100000,0)-TRUNC(F388/1000000,0)*10=0,"",IF(TRUNC(F388/100000,0)-TRUNC(F388/1000000,0)*10=1,"сто",G390))</f>
        <v>#REF!</v>
      </c>
      <c r="I389" s="107" t="e">
        <f>IF(TRUNC(F388/1000,0)-TRUNC(F388/10000,0)*10=1,IF(TRUNC(F388/10000,0)-TRUNC(F388/100000,0)*10=1,"одинадцять","одна"),IF(TRUNC(F388/1000,0)-TRUNC(F388/10000,0)*10=2,IF(TRUNC(F388/10000,0)-TRUNC(F388/100000,0)*10=1,"дванадцять","дві"),#REF!))</f>
        <v>#REF!</v>
      </c>
      <c r="J389" s="107" t="e">
        <f>IF(TRUNC(F388/1,0)-TRUNC(F388/10,0)*10=1,IF(TRUNC(F388/10,0)-TRUNC(F388/100,0)*10=1,"одинадцять","одна"),K390)</f>
        <v>#REF!</v>
      </c>
      <c r="K389" s="86" t="e">
        <f>IF(TRUNC(F388/10,0)-TRUNC(F388/100,0)*10=0,"",IF(TRUNC(F388/10,0)-TRUNC(F388/100,0)*10=1,IF(TRUNC(F388/1,0)-TRUNC(F388/10,0)*10=0,"десять",""),I388))</f>
        <v>#REF!</v>
      </c>
    </row>
    <row r="390" spans="1:16" s="103" customFormat="1" hidden="1">
      <c r="A390" s="1"/>
      <c r="B390" s="104"/>
      <c r="C390" s="102"/>
      <c r="D390" s="102"/>
      <c r="E390" s="102"/>
      <c r="F390" s="108" t="e">
        <f>IF(TRUNC(F388/1000000,0)=0,"",IF(TRUNC(F388/1000000,0)=2,"Два",IF(TRUNC(F388/1000000,0)=0,"",IF(TRUNC(F388/1000000,0)=3,"Три",G388))))</f>
        <v>#REF!</v>
      </c>
      <c r="G390" s="109" t="e">
        <f>IF(TRUNC(F388/100000,0)-TRUNC(F388/1000000,0)*10=2,"двісті",IF(TRUNC(F388/100000,0)-TRUNC(F388/1000000,0)*10=3,"триста",IF(TRUNC(F388/100000,0)-TRUNC(F388/1000000,0)*10=4,"чотириста",IF(TRUNC(F388/100000,0)-TRUNC(F388/1000000,0)*10=5,"п’ятсот",IF(TRUNC(F388/100000,0)-TRUNC(F388/1000000,0)*10=6,"шістсот",IF(TRUNC(F388/100000,0)-TRUNC(F388/1000000,0)*10=7,"сімсот",IF(TRUNC(F388/100000,0)-TRUNC(F388/1000000,0)*10=8,"вісімсот","дев’ятсот")))))))</f>
        <v>#REF!</v>
      </c>
      <c r="H390" s="107" t="e">
        <f>IF(TRUNC(F388/10000,0)-TRUNC(F388/100000,0)*10=2,"двадцять",IF(TRUNC(F388/10000,0)-TRUNC(F388/100000,0)*10=3,"тридцать",IF(TRUNC(F388/10000,0)-TRUNC(F388/100000,0)*10=4,"сорок",IF(TRUNC(F388/10000,0)-TRUNC(F388/100000,0)*10=5,"п’ятдесят",#REF!))))</f>
        <v>#REF!</v>
      </c>
      <c r="I390" s="107" t="e">
        <f>IF(TRUNC(F388/100,0)-TRUNC(F388/1000,0)*10=2,"двісті",IF(TRUNC(F388/100,0)-TRUNC(F388/1000,0)*10=3,"триста",IF(TRUNC(F388/100,0)-TRUNC(F388/1000,0)*10=4,"чотириста",IF(TRUNC(F388/100,0)-TRUNC(F388/1000,0)*10=5,"п’ятсот",IF(TRUNC(F388/100,0)-TRUNC(F388/1000,0)*10=6,"шістсот",IF(TRUNC(F388/100,0)-TRUNC(F388/1000,0)*10=7,"сімсот",IF(TRUNC(F388/100,0)-TRUNC(F388/1000,0)*10=8,"вісімсот","дев’ятсот")))))))</f>
        <v>#REF!</v>
      </c>
      <c r="J390" s="107" t="e">
        <f>IF(TRUNC(F388/1000,0)-TRUNC(F388/10000,0)*10=7,IF(TRUNC(F388/10000,0)-TRUNC(F388/100000,0)*10=1,"сімнадцять","сім"),IF(TRUNC(F388/1000,0)-TRUNC(F388/10000,0)*10=8,IF(TRUNC(F388/10000,0)-TRUNC(F388/100000,0)*10=1,"вісімнадцять","вісім"),IF(TRUNC(F388/1000,0)-TRUNC(F388/10000,0)*10=9,IF(TRUNC(F388/10000,0)-TRUNC(F388/100000,0)*10=1,"дев’ятнадцять","дев’ять"),"")))</f>
        <v>#REF!</v>
      </c>
      <c r="K390" s="86" t="e">
        <f>IF(TRUNC(F388/1,0)-TRUNC(F388/10,0)*10=2,IF(TRUNC(F388/10,0)-TRUNC(F388/100,0)*10=1,"дванадцять","дві"),IF(TRUNC(F388/1,0)-TRUNC(F388/10,0)*10=3,IF(TRUNC(F388/10,0)-TRUNC(F388/100,0)*10=1,"тринадцять","три"),IF(TRUNC(F388/1,0)-TRUNC(F388/10,0)*10=4,IF(TRUNC(F388/10,0)-TRUNC(F388/100,0)*10=1,"чотирнадцять","чотири"),K388)))</f>
        <v>#REF!</v>
      </c>
    </row>
    <row r="391" spans="1:16" s="103" customFormat="1" ht="33.75" hidden="1" customHeight="1">
      <c r="A391" s="1"/>
      <c r="B391" s="117" t="e">
        <f>F391</f>
        <v>#REF!</v>
      </c>
      <c r="C391" s="111"/>
      <c r="D391" s="111"/>
      <c r="E391" s="111"/>
      <c r="F391" s="112" t="e">
        <f>CONCATENATE(UPPER(LEFT(TRIM(CONCATENATE(IF(TRUNC(F388/1000000,0)=0,"",IF(TRUNC(F388/1000000,0)=1,"Один",F390))," ",H391," ",H389," ",H388," ",I389," ",I391," ",#REF!," ",K389," ",J389," ",J388," ",IF(ROUND((F388-TRUNC(F388/1,0))*100,0)&lt;=9,0,""),ROUND((F388-TRUNC(F388/1,0))*100,0),"коп.")),1)),RIGHT(TRIM(G391),LEN(TRIM(CONCATENATE(IF(TRUNC(F388/1000000,0)=0,"",IF(TRUNC(F388/1000000,0)=1,"Один",F390))," ",H391," ",H389," ",H388," ",I389," ",I391," ",#REF!," ",K389," ",J389," ",J388," ",IF(ROUND((F388-TRUNC(F388/1,0))*100,0)&lt;=9,0,""),ROUND((F388-TRUNC(F388/1,0))*100,0),"коп.")))-1))</f>
        <v>#REF!</v>
      </c>
      <c r="G391" s="113" t="e">
        <f>CONCATENATE(IF(TRUNC(F388/1000000,0)=0,"",IF(TRUNC(F388/1000000,0)=1,"Один",F390))," ",H391," ",H389," ",H388," ",I389," ",I391," ",#REF!," ",K389," ",J389," ",J388," ",IF(ROUND((F388-TRUNC(F388/1,0))*100,0)&lt;=9,0,""),ROUND((F388-TRUNC(F388/1,0))*100,0),"коп.")</f>
        <v>#REF!</v>
      </c>
      <c r="H391" s="107" t="e">
        <f>IF(TRUNC(F388/1000000,0)=0,"",IF(RIGHT(IF(TRUNC(F388/1000000,0)=0,"",IF(TRUNC(F388/1000000,0)=1,"Один",F390)),1)="н","мільйон",IF(RIGHT(F389,1)="а","мільйони",IF(RIGHT(F389,1)="и","мільйони","мільйонів"))))</f>
        <v>#REF!</v>
      </c>
      <c r="I391" s="107" t="e">
        <f>IF(TRUNC(F388/100000,0)-TRUNC(F388/1000000,0)*10+TRUNC(F388/10000,0)-TRUNC(F388/100000,0)*10+TRUNC(F388/1000,0)-TRUNC(F388/10000,0)*10=0,"",IF(RIGHT(I389,1)="а","тисяча",IF(RIGHT(I389,1)="і","тисячі",IF(RIGHT(I389,1)="и","тисячі","тисяч"))))</f>
        <v>#REF!</v>
      </c>
      <c r="J391" s="107" t="e">
        <f>IF(TRUNC(F388/1,0)-TRUNC(F388/10,0)*10=8,IF(TRUNC(F388/10,0)-TRUNC(F388/100,0)*10=1,"вісімнадцять","вісім"),IF(TRUNC(F388/1,0)-TRUNC(F388/10,0)*10=9,IF(TRUNC(F388/10,0)-TRUNC(F388/100,0)*10=1,"дев’ятнадцять","дев’ять"),""))</f>
        <v>#REF!</v>
      </c>
      <c r="K391" s="86"/>
    </row>
    <row r="392" spans="1:16" s="103" customFormat="1" ht="13.5" hidden="1" customHeight="1">
      <c r="A392" s="1"/>
      <c r="B392" s="114"/>
      <c r="C392" s="111"/>
      <c r="D392" s="111"/>
      <c r="E392" s="111"/>
      <c r="F392" s="115"/>
      <c r="G392" s="116"/>
      <c r="H392" s="116"/>
      <c r="I392" s="116"/>
      <c r="J392" s="116"/>
      <c r="K392" s="116"/>
    </row>
    <row r="393" spans="1:16" s="103" customFormat="1" hidden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6" s="103" customFormat="1" hidden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6" s="103" customFormat="1" hidden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6" s="103" customFormat="1" hidden="1">
      <c r="A396" s="1"/>
      <c r="B396" s="1" t="s">
        <v>55</v>
      </c>
      <c r="C396" s="1"/>
      <c r="D396" s="1"/>
      <c r="E396" s="1"/>
      <c r="F396" s="1"/>
      <c r="G396" s="1"/>
      <c r="H396" s="1"/>
      <c r="I396" s="1"/>
      <c r="J396" s="1"/>
      <c r="K396" s="1"/>
    </row>
    <row r="397" spans="1:16" s="103" customFormat="1" hidden="1">
      <c r="A397" s="1"/>
      <c r="B397" s="1" t="s">
        <v>56</v>
      </c>
      <c r="C397" s="1"/>
      <c r="D397" s="1"/>
      <c r="E397" s="1"/>
      <c r="F397" s="1"/>
      <c r="G397" s="1"/>
      <c r="H397" s="1"/>
      <c r="I397" s="1"/>
      <c r="J397" s="1"/>
      <c r="K397" s="1"/>
    </row>
    <row r="398" spans="1:16" s="103" customFormat="1" hidden="1">
      <c r="A398" s="104"/>
      <c r="B398" s="104" t="s">
        <v>57</v>
      </c>
      <c r="C398" s="104"/>
      <c r="D398" s="104"/>
      <c r="E398" s="104"/>
      <c r="F398" s="104"/>
      <c r="G398" s="104"/>
      <c r="H398" s="104"/>
      <c r="I398" s="104"/>
      <c r="J398" s="104"/>
      <c r="K398" s="1"/>
    </row>
    <row r="399" spans="1:16" hidden="1"/>
    <row r="402" spans="4:4" ht="15.75">
      <c r="D402" s="118"/>
    </row>
    <row r="403" spans="4:4" ht="15.75" hidden="1">
      <c r="D403" s="118" t="s">
        <v>58</v>
      </c>
    </row>
    <row r="404" spans="4:4" ht="31.5" hidden="1">
      <c r="D404" s="118" t="s">
        <v>59</v>
      </c>
    </row>
  </sheetData>
  <mergeCells count="76">
    <mergeCell ref="A368:K368"/>
    <mergeCell ref="A371:K371"/>
    <mergeCell ref="F372:J372"/>
    <mergeCell ref="F387:J387"/>
    <mergeCell ref="I15:K15"/>
    <mergeCell ref="B359:D359"/>
    <mergeCell ref="H359:I359"/>
    <mergeCell ref="A362:B362"/>
    <mergeCell ref="C362:D362"/>
    <mergeCell ref="E362:G362"/>
    <mergeCell ref="H362:I362"/>
    <mergeCell ref="B356:D356"/>
    <mergeCell ref="H356:I356"/>
    <mergeCell ref="B357:D357"/>
    <mergeCell ref="H357:I357"/>
    <mergeCell ref="B358:D358"/>
    <mergeCell ref="H358:I358"/>
    <mergeCell ref="B351:D351"/>
    <mergeCell ref="H351:I351"/>
    <mergeCell ref="B352:D352"/>
    <mergeCell ref="H352:I352"/>
    <mergeCell ref="B353:D353"/>
    <mergeCell ref="H353:I353"/>
    <mergeCell ref="B348:D348"/>
    <mergeCell ref="H348:I348"/>
    <mergeCell ref="B349:D349"/>
    <mergeCell ref="H349:I349"/>
    <mergeCell ref="B350:D350"/>
    <mergeCell ref="H350:I350"/>
    <mergeCell ref="B345:D345"/>
    <mergeCell ref="H345:I345"/>
    <mergeCell ref="B346:D346"/>
    <mergeCell ref="H346:I346"/>
    <mergeCell ref="B347:D347"/>
    <mergeCell ref="H347:I347"/>
    <mergeCell ref="B344:D344"/>
    <mergeCell ref="H344:I344"/>
    <mergeCell ref="A129:D129"/>
    <mergeCell ref="A133:D133"/>
    <mergeCell ref="A138:D138"/>
    <mergeCell ref="A140:D140"/>
    <mergeCell ref="A324:D324"/>
    <mergeCell ref="B329:K329"/>
    <mergeCell ref="C335:K335"/>
    <mergeCell ref="B342:D342"/>
    <mergeCell ref="H342:I342"/>
    <mergeCell ref="B343:D343"/>
    <mergeCell ref="H343:I343"/>
    <mergeCell ref="H19:I19"/>
    <mergeCell ref="J19:J20"/>
    <mergeCell ref="K19:K20"/>
    <mergeCell ref="C21:D21"/>
    <mergeCell ref="A101:D101"/>
    <mergeCell ref="F19:F20"/>
    <mergeCell ref="G19:G20"/>
    <mergeCell ref="A26:D26"/>
    <mergeCell ref="A126:D126"/>
    <mergeCell ref="A19:A20"/>
    <mergeCell ref="B19:B20"/>
    <mergeCell ref="C19:D20"/>
    <mergeCell ref="E19:E20"/>
    <mergeCell ref="B15:C15"/>
    <mergeCell ref="C17:D17"/>
    <mergeCell ref="H17:I17"/>
    <mergeCell ref="J17:K17"/>
    <mergeCell ref="C18:D18"/>
    <mergeCell ref="H18:I18"/>
    <mergeCell ref="J18:K18"/>
    <mergeCell ref="I14:K14"/>
    <mergeCell ref="C14:G14"/>
    <mergeCell ref="A13:K13"/>
    <mergeCell ref="A5:C5"/>
    <mergeCell ref="I7:K7"/>
    <mergeCell ref="I9:K9"/>
    <mergeCell ref="I11:K11"/>
    <mergeCell ref="I12:K12"/>
  </mergeCells>
  <pageMargins left="0.78740157480314965" right="0.31496062992125984" top="0.19685039370078741" bottom="0.19685039370078741" header="0" footer="0"/>
  <pageSetup paperSize="9" scale="80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25"/>
  <sheetViews>
    <sheetView view="pageBreakPreview" topLeftCell="A16" zoomScale="90" zoomScaleSheetLayoutView="90" workbookViewId="0">
      <selection activeCell="A41" sqref="A41:XFD46"/>
    </sheetView>
  </sheetViews>
  <sheetFormatPr defaultColWidth="9.140625" defaultRowHeight="12.75"/>
  <cols>
    <col min="1" max="1" width="20.28515625" style="1" customWidth="1"/>
    <col min="2" max="2" width="21.42578125" style="1" customWidth="1"/>
    <col min="3" max="3" width="14.28515625" style="1" customWidth="1"/>
    <col min="4" max="4" width="28.28515625" style="1" customWidth="1"/>
    <col min="5" max="5" width="8.28515625" style="1" customWidth="1"/>
    <col min="6" max="6" width="14" style="1" customWidth="1"/>
    <col min="7" max="7" width="14.5703125" style="1" customWidth="1"/>
    <col min="8" max="8" width="14.28515625" style="1" customWidth="1"/>
    <col min="9" max="9" width="14.5703125" style="1" customWidth="1"/>
    <col min="10" max="10" width="10" style="1" customWidth="1"/>
    <col min="11" max="11" width="9.7109375" style="1" customWidth="1"/>
    <col min="12" max="13" width="9.140625" style="1"/>
    <col min="14" max="14" width="9.140625" style="1" customWidth="1"/>
    <col min="15" max="16384" width="9.140625" style="1"/>
  </cols>
  <sheetData>
    <row r="1" spans="1:11" ht="12" customHeight="1">
      <c r="I1" s="2" t="s">
        <v>0</v>
      </c>
    </row>
    <row r="2" spans="1:11" ht="12" customHeight="1">
      <c r="I2" s="2" t="s">
        <v>1</v>
      </c>
    </row>
    <row r="3" spans="1:11" ht="12" customHeight="1">
      <c r="I3" s="3" t="s">
        <v>2</v>
      </c>
    </row>
    <row r="4" spans="1:11" ht="15" customHeight="1">
      <c r="A4" s="4" t="s">
        <v>3</v>
      </c>
      <c r="B4" s="5"/>
      <c r="C4" s="5"/>
      <c r="J4" s="6"/>
    </row>
    <row r="5" spans="1:11" ht="13.15" customHeight="1">
      <c r="A5" s="404" t="s">
        <v>4</v>
      </c>
      <c r="B5" s="404"/>
      <c r="C5" s="404"/>
      <c r="J5" s="6"/>
    </row>
    <row r="6" spans="1:11" ht="7.15" hidden="1" customHeight="1">
      <c r="J6" s="6"/>
    </row>
    <row r="7" spans="1:11" ht="18" customHeight="1">
      <c r="A7" s="7" t="s">
        <v>5</v>
      </c>
      <c r="B7" s="8"/>
      <c r="C7" s="9">
        <v>26518697</v>
      </c>
      <c r="D7" s="8"/>
      <c r="E7" s="8"/>
      <c r="F7" s="8"/>
      <c r="G7" s="8"/>
      <c r="H7" s="8"/>
      <c r="I7" s="424" t="s">
        <v>6</v>
      </c>
      <c r="J7" s="424"/>
      <c r="K7" s="424"/>
    </row>
    <row r="8" spans="1:11" ht="15.75">
      <c r="A8" s="10"/>
      <c r="B8" s="10"/>
      <c r="C8" s="10"/>
      <c r="D8" s="10"/>
      <c r="E8" s="10"/>
      <c r="F8" s="10"/>
      <c r="G8" s="10"/>
      <c r="H8" s="10"/>
      <c r="I8" s="11" t="s">
        <v>7</v>
      </c>
      <c r="J8" s="10"/>
      <c r="K8" s="12"/>
    </row>
    <row r="9" spans="1:11" ht="15.75">
      <c r="A9" s="13"/>
      <c r="B9" s="13"/>
      <c r="C9" s="13"/>
      <c r="D9" s="13"/>
      <c r="E9" s="13"/>
      <c r="F9" s="13"/>
      <c r="G9" s="13"/>
      <c r="H9" s="13"/>
      <c r="I9" s="404" t="s">
        <v>8</v>
      </c>
      <c r="J9" s="404"/>
      <c r="K9" s="404"/>
    </row>
    <row r="10" spans="1:11" ht="14.25">
      <c r="I10" s="14"/>
      <c r="J10" s="14"/>
      <c r="K10" s="15" t="s">
        <v>9</v>
      </c>
    </row>
    <row r="11" spans="1:11" ht="15.6" customHeight="1">
      <c r="A11" s="16"/>
      <c r="B11" s="16"/>
      <c r="C11" s="16"/>
      <c r="D11" s="16"/>
      <c r="E11" s="16"/>
      <c r="F11" s="16"/>
      <c r="G11" s="16"/>
      <c r="H11" s="16"/>
      <c r="I11" s="381" t="s">
        <v>10</v>
      </c>
      <c r="J11" s="381"/>
      <c r="K11" s="381"/>
    </row>
    <row r="12" spans="1:11" ht="15.6" customHeight="1">
      <c r="A12" s="16"/>
      <c r="B12" s="16"/>
      <c r="C12" s="16"/>
      <c r="D12" s="16"/>
      <c r="E12" s="16"/>
      <c r="F12" s="16"/>
      <c r="G12" s="16"/>
      <c r="H12" s="16"/>
      <c r="I12" s="425" t="s">
        <v>218</v>
      </c>
      <c r="J12" s="425"/>
      <c r="K12" s="425"/>
    </row>
    <row r="13" spans="1:11" s="10" customFormat="1" ht="25.15" customHeight="1">
      <c r="A13" s="423" t="s">
        <v>11</v>
      </c>
      <c r="B13" s="423"/>
      <c r="C13" s="423"/>
      <c r="D13" s="423"/>
      <c r="E13" s="423"/>
      <c r="F13" s="423"/>
      <c r="G13" s="423"/>
      <c r="H13" s="423"/>
      <c r="I13" s="423"/>
      <c r="J13" s="423"/>
      <c r="K13" s="423"/>
    </row>
    <row r="14" spans="1:11" s="18" customFormat="1" ht="15.75">
      <c r="A14" s="17"/>
      <c r="B14" s="17"/>
      <c r="C14" s="17"/>
      <c r="D14" s="17"/>
      <c r="E14" s="17"/>
      <c r="F14" s="17"/>
      <c r="H14" s="119"/>
      <c r="I14" s="119"/>
      <c r="J14" s="119"/>
      <c r="K14" s="212" t="s">
        <v>91</v>
      </c>
    </row>
    <row r="15" spans="1:11" s="18" customFormat="1" ht="15.75">
      <c r="A15" s="19"/>
      <c r="B15" s="386"/>
      <c r="C15" s="386"/>
      <c r="D15" s="19"/>
      <c r="E15" s="19"/>
      <c r="F15" s="19"/>
      <c r="H15" s="120"/>
      <c r="I15" s="387" t="s">
        <v>12</v>
      </c>
      <c r="J15" s="387"/>
      <c r="K15" s="387"/>
    </row>
    <row r="16" spans="1:11" ht="3.6" customHeight="1"/>
    <row r="17" spans="1:16" ht="18.600000000000001" customHeight="1">
      <c r="A17" s="20"/>
      <c r="B17" s="20"/>
      <c r="C17" s="388"/>
      <c r="D17" s="388"/>
      <c r="E17" s="20"/>
      <c r="F17" s="20"/>
      <c r="G17" s="21"/>
      <c r="H17" s="389" t="s">
        <v>13</v>
      </c>
      <c r="I17" s="390"/>
      <c r="J17" s="389" t="s">
        <v>14</v>
      </c>
      <c r="K17" s="390"/>
      <c r="L17" s="20"/>
    </row>
    <row r="18" spans="1:16" ht="18" customHeight="1">
      <c r="A18" s="20"/>
      <c r="B18" s="20"/>
      <c r="C18" s="388"/>
      <c r="D18" s="388"/>
      <c r="E18" s="20"/>
      <c r="F18" s="20"/>
      <c r="G18" s="21"/>
      <c r="H18" s="395">
        <v>23</v>
      </c>
      <c r="I18" s="426"/>
      <c r="J18" s="395" t="s">
        <v>217</v>
      </c>
      <c r="K18" s="426"/>
      <c r="L18" s="20"/>
    </row>
    <row r="19" spans="1:16" ht="22.9" customHeight="1">
      <c r="A19" s="391" t="s">
        <v>213</v>
      </c>
      <c r="B19" s="391" t="s">
        <v>214</v>
      </c>
      <c r="C19" s="391" t="s">
        <v>15</v>
      </c>
      <c r="D19" s="391"/>
      <c r="E19" s="391" t="s">
        <v>16</v>
      </c>
      <c r="F19" s="391" t="s">
        <v>17</v>
      </c>
      <c r="G19" s="391" t="s">
        <v>18</v>
      </c>
      <c r="H19" s="428" t="s">
        <v>19</v>
      </c>
      <c r="I19" s="390"/>
      <c r="J19" s="391" t="s">
        <v>20</v>
      </c>
      <c r="K19" s="391" t="s">
        <v>62</v>
      </c>
      <c r="L19" s="22"/>
    </row>
    <row r="20" spans="1:16" s="26" customFormat="1" ht="18.600000000000001" customHeight="1">
      <c r="A20" s="392"/>
      <c r="B20" s="392"/>
      <c r="C20" s="392"/>
      <c r="D20" s="392"/>
      <c r="E20" s="392"/>
      <c r="F20" s="392"/>
      <c r="G20" s="392"/>
      <c r="H20" s="23" t="s">
        <v>21</v>
      </c>
      <c r="I20" s="24" t="s">
        <v>22</v>
      </c>
      <c r="J20" s="392"/>
      <c r="K20" s="392"/>
      <c r="L20" s="25"/>
    </row>
    <row r="21" spans="1:16" s="31" customFormat="1" ht="11.25">
      <c r="A21" s="27">
        <v>1</v>
      </c>
      <c r="B21" s="27">
        <v>2</v>
      </c>
      <c r="C21" s="393">
        <v>3</v>
      </c>
      <c r="D21" s="394"/>
      <c r="E21" s="27">
        <v>4</v>
      </c>
      <c r="F21" s="27">
        <v>5</v>
      </c>
      <c r="G21" s="27">
        <v>6</v>
      </c>
      <c r="H21" s="28">
        <v>7</v>
      </c>
      <c r="I21" s="28">
        <v>8</v>
      </c>
      <c r="J21" s="29">
        <v>9</v>
      </c>
      <c r="K21" s="29">
        <v>10</v>
      </c>
      <c r="L21" s="30"/>
    </row>
    <row r="22" spans="1:16" s="31" customFormat="1" hidden="1">
      <c r="A22" s="32"/>
      <c r="B22" s="32"/>
      <c r="C22" s="33"/>
      <c r="D22" s="34">
        <v>1013</v>
      </c>
      <c r="E22" s="32"/>
      <c r="F22" s="32"/>
      <c r="G22" s="32"/>
      <c r="H22" s="32"/>
      <c r="I22" s="32"/>
      <c r="J22" s="32"/>
      <c r="K22" s="32"/>
      <c r="L22" s="30"/>
    </row>
    <row r="23" spans="1:16" s="45" customFormat="1" ht="30" hidden="1">
      <c r="A23" s="35" t="s">
        <v>23</v>
      </c>
      <c r="B23" s="36" t="s">
        <v>24</v>
      </c>
      <c r="C23" s="37">
        <v>101310001</v>
      </c>
      <c r="D23" s="38" t="s">
        <v>93</v>
      </c>
      <c r="E23" s="39"/>
      <c r="F23" s="40"/>
      <c r="G23" s="41"/>
      <c r="H23" s="41"/>
      <c r="I23" s="41"/>
      <c r="J23" s="42"/>
      <c r="K23" s="43"/>
      <c r="L23" s="44"/>
    </row>
    <row r="24" spans="1:16" s="45" customFormat="1" ht="27.95" hidden="1" customHeight="1">
      <c r="A24" s="62" t="s">
        <v>23</v>
      </c>
      <c r="B24" s="36" t="s">
        <v>24</v>
      </c>
      <c r="C24" s="37">
        <v>101310007</v>
      </c>
      <c r="D24" s="38" t="s">
        <v>94</v>
      </c>
      <c r="E24" s="39"/>
      <c r="F24" s="40"/>
      <c r="G24" s="41"/>
      <c r="H24" s="41"/>
      <c r="I24" s="41"/>
      <c r="J24" s="42"/>
      <c r="K24" s="43"/>
      <c r="L24" s="44"/>
    </row>
    <row r="25" spans="1:16" s="45" customFormat="1" ht="15" hidden="1">
      <c r="A25" s="37"/>
      <c r="B25" s="42"/>
      <c r="C25" s="37"/>
      <c r="D25" s="38"/>
      <c r="E25" s="39"/>
      <c r="F25" s="40"/>
      <c r="G25" s="41"/>
      <c r="H25" s="41"/>
      <c r="I25" s="41"/>
      <c r="J25" s="42"/>
      <c r="K25" s="43"/>
      <c r="L25" s="44"/>
    </row>
    <row r="26" spans="1:16" s="45" customFormat="1" ht="15" hidden="1">
      <c r="A26" s="37"/>
      <c r="B26" s="42"/>
      <c r="C26" s="37"/>
      <c r="D26" s="38"/>
      <c r="E26" s="39"/>
      <c r="F26" s="40"/>
      <c r="G26" s="41"/>
      <c r="H26" s="41"/>
      <c r="I26" s="41"/>
      <c r="J26" s="42"/>
      <c r="K26" s="43"/>
      <c r="L26" s="44"/>
    </row>
    <row r="27" spans="1:16" ht="13.5" hidden="1" customHeight="1">
      <c r="A27" s="37"/>
      <c r="B27" s="42"/>
      <c r="C27" s="37"/>
      <c r="D27" s="38"/>
      <c r="E27" s="39"/>
      <c r="F27" s="40"/>
      <c r="G27" s="41"/>
      <c r="H27" s="41"/>
      <c r="I27" s="41"/>
      <c r="J27" s="42"/>
      <c r="K27" s="46"/>
      <c r="L27" s="47"/>
      <c r="M27" s="48"/>
      <c r="N27" s="48"/>
      <c r="O27" s="48"/>
      <c r="P27" s="48"/>
    </row>
    <row r="28" spans="1:16" ht="13.5" hidden="1" customHeight="1">
      <c r="A28" s="37"/>
      <c r="B28" s="42"/>
      <c r="C28" s="37"/>
      <c r="D28" s="38"/>
      <c r="E28" s="39"/>
      <c r="F28" s="40"/>
      <c r="G28" s="41"/>
      <c r="H28" s="49"/>
      <c r="I28" s="49"/>
      <c r="J28" s="50"/>
      <c r="K28" s="46"/>
      <c r="L28" s="47"/>
      <c r="M28" s="48"/>
      <c r="N28" s="48"/>
      <c r="O28" s="48"/>
      <c r="P28" s="48"/>
    </row>
    <row r="29" spans="1:16" ht="15" hidden="1">
      <c r="A29" s="37"/>
      <c r="B29" s="42"/>
      <c r="C29" s="37"/>
      <c r="D29" s="38"/>
      <c r="E29" s="39"/>
      <c r="F29" s="40"/>
      <c r="G29" s="41"/>
      <c r="H29" s="41"/>
      <c r="I29" s="41"/>
      <c r="J29" s="42"/>
      <c r="K29" s="46"/>
      <c r="L29" s="47"/>
      <c r="M29" s="48"/>
      <c r="N29" s="48"/>
      <c r="O29" s="48"/>
      <c r="P29" s="48"/>
    </row>
    <row r="30" spans="1:16" s="56" customFormat="1" ht="14.45" hidden="1" customHeight="1">
      <c r="A30" s="427" t="s">
        <v>25</v>
      </c>
      <c r="B30" s="427"/>
      <c r="C30" s="427"/>
      <c r="D30" s="427"/>
      <c r="E30" s="51">
        <f>SUM(E23:E29)</f>
        <v>0</v>
      </c>
      <c r="F30" s="52"/>
      <c r="G30" s="52">
        <f>SUM(G23:G29)</f>
        <v>0</v>
      </c>
      <c r="H30" s="52"/>
      <c r="I30" s="52">
        <f>SUM(I23:I29)</f>
        <v>0</v>
      </c>
      <c r="J30" s="53"/>
      <c r="K30" s="53"/>
      <c r="L30" s="54"/>
      <c r="M30" s="55"/>
      <c r="N30" s="55"/>
      <c r="O30" s="55"/>
      <c r="P30" s="55"/>
    </row>
    <row r="31" spans="1:16" ht="30" hidden="1">
      <c r="A31" s="35" t="s">
        <v>23</v>
      </c>
      <c r="B31" s="36" t="s">
        <v>24</v>
      </c>
      <c r="C31" s="57">
        <v>101490004</v>
      </c>
      <c r="D31" s="58" t="s">
        <v>95</v>
      </c>
      <c r="E31" s="39"/>
      <c r="F31" s="40"/>
      <c r="G31" s="40"/>
      <c r="H31" s="40"/>
      <c r="I31" s="40"/>
      <c r="J31" s="46"/>
      <c r="K31" s="43"/>
      <c r="L31" s="47"/>
      <c r="M31" s="48"/>
      <c r="N31" s="48"/>
      <c r="O31" s="48"/>
      <c r="P31" s="48"/>
    </row>
    <row r="32" spans="1:16" ht="30" hidden="1">
      <c r="A32" s="35" t="s">
        <v>23</v>
      </c>
      <c r="B32" s="36" t="s">
        <v>24</v>
      </c>
      <c r="C32" s="57">
        <v>101480003</v>
      </c>
      <c r="D32" s="58" t="s">
        <v>96</v>
      </c>
      <c r="E32" s="39"/>
      <c r="F32" s="40"/>
      <c r="G32" s="40"/>
      <c r="H32" s="40"/>
      <c r="I32" s="40"/>
      <c r="J32" s="43"/>
      <c r="K32" s="43"/>
      <c r="L32" s="22"/>
    </row>
    <row r="33" spans="1:12" ht="30" hidden="1">
      <c r="A33" s="35" t="s">
        <v>23</v>
      </c>
      <c r="B33" s="36" t="s">
        <v>24</v>
      </c>
      <c r="C33" s="57">
        <v>101480004</v>
      </c>
      <c r="D33" s="58" t="s">
        <v>97</v>
      </c>
      <c r="E33" s="39"/>
      <c r="F33" s="40"/>
      <c r="G33" s="40"/>
      <c r="H33" s="40"/>
      <c r="I33" s="40"/>
      <c r="J33" s="43"/>
      <c r="K33" s="43"/>
      <c r="L33" s="22"/>
    </row>
    <row r="34" spans="1:12" ht="30" hidden="1">
      <c r="A34" s="35" t="s">
        <v>23</v>
      </c>
      <c r="B34" s="36" t="s">
        <v>24</v>
      </c>
      <c r="C34" s="59">
        <v>101480005</v>
      </c>
      <c r="D34" s="60" t="s">
        <v>97</v>
      </c>
      <c r="E34" s="39"/>
      <c r="F34" s="40"/>
      <c r="G34" s="40"/>
      <c r="H34" s="40"/>
      <c r="I34" s="40"/>
      <c r="J34" s="43"/>
      <c r="K34" s="43"/>
      <c r="L34" s="22"/>
    </row>
    <row r="35" spans="1:12" ht="30" hidden="1">
      <c r="A35" s="35" t="s">
        <v>23</v>
      </c>
      <c r="B35" s="36" t="s">
        <v>24</v>
      </c>
      <c r="C35" s="57">
        <v>101480006</v>
      </c>
      <c r="D35" s="58" t="s">
        <v>98</v>
      </c>
      <c r="E35" s="39"/>
      <c r="F35" s="40"/>
      <c r="G35" s="40"/>
      <c r="H35" s="40"/>
      <c r="I35" s="40"/>
      <c r="J35" s="43"/>
      <c r="K35" s="43"/>
      <c r="L35" s="22"/>
    </row>
    <row r="36" spans="1:12" ht="30" hidden="1">
      <c r="A36" s="35" t="s">
        <v>23</v>
      </c>
      <c r="B36" s="36" t="s">
        <v>24</v>
      </c>
      <c r="C36" s="57">
        <v>101480007</v>
      </c>
      <c r="D36" s="58" t="s">
        <v>99</v>
      </c>
      <c r="E36" s="39"/>
      <c r="F36" s="40"/>
      <c r="G36" s="40"/>
      <c r="H36" s="40"/>
      <c r="I36" s="40"/>
      <c r="J36" s="43"/>
      <c r="K36" s="43"/>
      <c r="L36" s="22"/>
    </row>
    <row r="37" spans="1:12" ht="30" hidden="1">
      <c r="A37" s="35" t="s">
        <v>23</v>
      </c>
      <c r="B37" s="36" t="s">
        <v>24</v>
      </c>
      <c r="C37" s="57">
        <v>101480008</v>
      </c>
      <c r="D37" s="61" t="s">
        <v>100</v>
      </c>
      <c r="E37" s="39"/>
      <c r="F37" s="40"/>
      <c r="G37" s="40"/>
      <c r="H37" s="40"/>
      <c r="I37" s="40"/>
      <c r="J37" s="43"/>
      <c r="K37" s="43"/>
      <c r="L37" s="22"/>
    </row>
    <row r="38" spans="1:12" ht="30" hidden="1">
      <c r="A38" s="35" t="s">
        <v>23</v>
      </c>
      <c r="B38" s="36" t="s">
        <v>24</v>
      </c>
      <c r="C38" s="57">
        <v>101460001</v>
      </c>
      <c r="D38" s="58" t="s">
        <v>101</v>
      </c>
      <c r="E38" s="39"/>
      <c r="F38" s="40"/>
      <c r="G38" s="40"/>
      <c r="H38" s="40"/>
      <c r="I38" s="40"/>
      <c r="J38" s="43"/>
      <c r="K38" s="43"/>
      <c r="L38" s="22"/>
    </row>
    <row r="39" spans="1:12" ht="30" hidden="1">
      <c r="A39" s="62" t="s">
        <v>23</v>
      </c>
      <c r="B39" s="36" t="s">
        <v>24</v>
      </c>
      <c r="C39" s="57">
        <v>101460002</v>
      </c>
      <c r="D39" s="63" t="s">
        <v>102</v>
      </c>
      <c r="E39" s="39"/>
      <c r="F39" s="40"/>
      <c r="G39" s="40"/>
      <c r="H39" s="40"/>
      <c r="I39" s="40"/>
      <c r="J39" s="43"/>
      <c r="K39" s="43"/>
      <c r="L39" s="22"/>
    </row>
    <row r="40" spans="1:12" ht="30" hidden="1">
      <c r="A40" s="62" t="s">
        <v>23</v>
      </c>
      <c r="B40" s="36" t="s">
        <v>24</v>
      </c>
      <c r="C40" s="57">
        <v>101460003</v>
      </c>
      <c r="D40" s="63" t="s">
        <v>103</v>
      </c>
      <c r="E40" s="39"/>
      <c r="F40" s="40"/>
      <c r="G40" s="40"/>
      <c r="H40" s="40"/>
      <c r="I40" s="40"/>
      <c r="J40" s="43"/>
      <c r="K40" s="43"/>
      <c r="L40" s="22"/>
    </row>
    <row r="41" spans="1:12" ht="30">
      <c r="A41" s="62" t="s">
        <v>23</v>
      </c>
      <c r="B41" s="36" t="s">
        <v>24</v>
      </c>
      <c r="C41" s="37">
        <v>101440008</v>
      </c>
      <c r="D41" s="38" t="s">
        <v>244</v>
      </c>
      <c r="E41" s="39">
        <v>1</v>
      </c>
      <c r="F41" s="40">
        <v>8183258</v>
      </c>
      <c r="G41" s="40">
        <v>8183258</v>
      </c>
      <c r="H41" s="40">
        <v>6059581</v>
      </c>
      <c r="I41" s="40">
        <v>6059581</v>
      </c>
      <c r="J41" s="43" t="s">
        <v>245</v>
      </c>
      <c r="K41" s="43"/>
      <c r="L41" s="22"/>
    </row>
    <row r="42" spans="1:12" ht="27.95" customHeight="1">
      <c r="A42" s="62" t="s">
        <v>23</v>
      </c>
      <c r="B42" s="36" t="s">
        <v>24</v>
      </c>
      <c r="C42" s="57">
        <v>101460005</v>
      </c>
      <c r="D42" s="58" t="s">
        <v>104</v>
      </c>
      <c r="E42" s="39">
        <v>1</v>
      </c>
      <c r="F42" s="40">
        <v>10500</v>
      </c>
      <c r="G42" s="40">
        <v>10500</v>
      </c>
      <c r="H42" s="40">
        <v>2100</v>
      </c>
      <c r="I42" s="40">
        <v>2100</v>
      </c>
      <c r="J42" s="43" t="s">
        <v>245</v>
      </c>
      <c r="K42" s="43"/>
      <c r="L42" s="22"/>
    </row>
    <row r="43" spans="1:12" ht="27.95" customHeight="1">
      <c r="A43" s="62" t="s">
        <v>23</v>
      </c>
      <c r="B43" s="36" t="s">
        <v>24</v>
      </c>
      <c r="C43" s="57">
        <v>101440010</v>
      </c>
      <c r="D43" s="63" t="s">
        <v>246</v>
      </c>
      <c r="E43" s="39">
        <v>1</v>
      </c>
      <c r="F43" s="40">
        <v>96066</v>
      </c>
      <c r="G43" s="40">
        <v>96066</v>
      </c>
      <c r="H43" s="40">
        <v>30040.6</v>
      </c>
      <c r="I43" s="40">
        <v>30040.6</v>
      </c>
      <c r="J43" s="43" t="s">
        <v>155</v>
      </c>
      <c r="K43" s="43"/>
      <c r="L43" s="22"/>
    </row>
    <row r="44" spans="1:12" ht="27.95" customHeight="1">
      <c r="A44" s="62" t="s">
        <v>23</v>
      </c>
      <c r="B44" s="36" t="s">
        <v>24</v>
      </c>
      <c r="C44" s="57">
        <v>101440015</v>
      </c>
      <c r="D44" s="63" t="s">
        <v>247</v>
      </c>
      <c r="E44" s="39">
        <v>1</v>
      </c>
      <c r="F44" s="40">
        <v>17232</v>
      </c>
      <c r="G44" s="40">
        <v>17232</v>
      </c>
      <c r="H44" s="40">
        <v>17232</v>
      </c>
      <c r="I44" s="40">
        <v>17232</v>
      </c>
      <c r="J44" s="43" t="s">
        <v>248</v>
      </c>
      <c r="K44" s="43"/>
      <c r="L44" s="22"/>
    </row>
    <row r="45" spans="1:12" ht="27.95" customHeight="1">
      <c r="A45" s="62" t="s">
        <v>23</v>
      </c>
      <c r="B45" s="36" t="s">
        <v>24</v>
      </c>
      <c r="C45" s="35">
        <v>101440016</v>
      </c>
      <c r="D45" s="63" t="s">
        <v>250</v>
      </c>
      <c r="E45" s="39">
        <v>1</v>
      </c>
      <c r="F45" s="40">
        <v>17232</v>
      </c>
      <c r="G45" s="40">
        <v>17232</v>
      </c>
      <c r="H45" s="40">
        <v>17232</v>
      </c>
      <c r="I45" s="40">
        <v>17232</v>
      </c>
      <c r="J45" s="43" t="s">
        <v>249</v>
      </c>
      <c r="K45" s="43"/>
      <c r="L45" s="22"/>
    </row>
    <row r="46" spans="1:12" ht="27.95" customHeight="1">
      <c r="A46" s="62" t="s">
        <v>23</v>
      </c>
      <c r="B46" s="36" t="s">
        <v>24</v>
      </c>
      <c r="C46" s="57">
        <v>101440017</v>
      </c>
      <c r="D46" s="63" t="s">
        <v>251</v>
      </c>
      <c r="E46" s="39">
        <v>1</v>
      </c>
      <c r="F46" s="40">
        <v>17232</v>
      </c>
      <c r="G46" s="40">
        <v>17232</v>
      </c>
      <c r="H46" s="40">
        <v>17232</v>
      </c>
      <c r="I46" s="40">
        <v>17232</v>
      </c>
      <c r="J46" s="43" t="s">
        <v>249</v>
      </c>
      <c r="K46" s="43"/>
      <c r="L46" s="22"/>
    </row>
    <row r="47" spans="1:12" s="56" customFormat="1" ht="15">
      <c r="A47" s="427" t="s">
        <v>26</v>
      </c>
      <c r="B47" s="427"/>
      <c r="C47" s="427"/>
      <c r="D47" s="427"/>
      <c r="E47" s="51">
        <f>SUM(E31:E46)</f>
        <v>6</v>
      </c>
      <c r="F47" s="52"/>
      <c r="G47" s="52">
        <f>SUM(G31:G46)</f>
        <v>8341520</v>
      </c>
      <c r="H47" s="52"/>
      <c r="I47" s="52">
        <f>SUM(I31:I46)</f>
        <v>6143417.5999999996</v>
      </c>
      <c r="J47" s="65"/>
      <c r="K47" s="65"/>
      <c r="L47" s="66"/>
    </row>
    <row r="48" spans="1:12" s="56" customFormat="1" ht="43.15" customHeight="1">
      <c r="A48" s="190" t="s">
        <v>23</v>
      </c>
      <c r="B48" s="190" t="s">
        <v>24</v>
      </c>
      <c r="C48" s="151">
        <v>101100003</v>
      </c>
      <c r="D48" s="191" t="s">
        <v>106</v>
      </c>
      <c r="E48" s="230">
        <v>8.2978000000000005</v>
      </c>
      <c r="F48" s="189">
        <v>19543.650000000001</v>
      </c>
      <c r="G48" s="189">
        <v>156349.22</v>
      </c>
      <c r="H48" s="189">
        <v>0</v>
      </c>
      <c r="I48" s="189">
        <v>0</v>
      </c>
      <c r="J48" s="186" t="s">
        <v>252</v>
      </c>
      <c r="K48" s="186"/>
      <c r="L48" s="66"/>
    </row>
    <row r="49" spans="1:12" s="56" customFormat="1" ht="42" customHeight="1">
      <c r="A49" s="190" t="s">
        <v>23</v>
      </c>
      <c r="B49" s="190" t="s">
        <v>24</v>
      </c>
      <c r="C49" s="151">
        <v>101100004</v>
      </c>
      <c r="D49" s="191" t="s">
        <v>107</v>
      </c>
      <c r="E49" s="230">
        <v>2.8485999999999998</v>
      </c>
      <c r="F49" s="189">
        <v>17891.34</v>
      </c>
      <c r="G49" s="189">
        <v>53674.03</v>
      </c>
      <c r="H49" s="189">
        <v>0</v>
      </c>
      <c r="I49" s="189">
        <v>0</v>
      </c>
      <c r="J49" s="186" t="s">
        <v>252</v>
      </c>
      <c r="K49" s="186"/>
      <c r="L49" s="66"/>
    </row>
    <row r="50" spans="1:12" s="56" customFormat="1" ht="30" customHeight="1">
      <c r="A50" s="427" t="s">
        <v>105</v>
      </c>
      <c r="B50" s="427"/>
      <c r="C50" s="427"/>
      <c r="D50" s="427"/>
      <c r="E50" s="231">
        <f>SUM(E48+E49)</f>
        <v>11.1464</v>
      </c>
      <c r="F50" s="52"/>
      <c r="G50" s="52">
        <f>G48+G49</f>
        <v>210023.25</v>
      </c>
      <c r="H50" s="52"/>
      <c r="I50" s="52">
        <f>SUM(I49)</f>
        <v>0</v>
      </c>
      <c r="J50" s="65"/>
      <c r="K50" s="65"/>
      <c r="L50" s="66"/>
    </row>
    <row r="51" spans="1:12" s="56" customFormat="1" ht="30" hidden="1" customHeight="1">
      <c r="A51" s="190" t="s">
        <v>23</v>
      </c>
      <c r="B51" s="190" t="s">
        <v>24</v>
      </c>
      <c r="C51" s="151">
        <v>101510001</v>
      </c>
      <c r="D51" s="191" t="s">
        <v>108</v>
      </c>
      <c r="E51" s="230"/>
      <c r="F51" s="189"/>
      <c r="G51" s="189"/>
      <c r="H51" s="189"/>
      <c r="I51" s="189"/>
      <c r="J51" s="186"/>
      <c r="K51" s="186"/>
      <c r="L51" s="66"/>
    </row>
    <row r="52" spans="1:12" s="56" customFormat="1" ht="30" hidden="1" customHeight="1">
      <c r="A52" s="187"/>
      <c r="B52" s="187"/>
      <c r="C52" s="151"/>
      <c r="D52" s="191"/>
      <c r="E52" s="230"/>
      <c r="F52" s="189"/>
      <c r="G52" s="189"/>
      <c r="H52" s="189"/>
      <c r="I52" s="189"/>
      <c r="J52" s="186"/>
      <c r="K52" s="186"/>
      <c r="L52" s="66"/>
    </row>
    <row r="53" spans="1:12" ht="15" hidden="1">
      <c r="A53" s="37"/>
      <c r="B53" s="42"/>
      <c r="C53" s="37"/>
      <c r="D53" s="136"/>
      <c r="E53" s="232"/>
      <c r="F53" s="40"/>
      <c r="G53" s="40"/>
      <c r="H53" s="40"/>
      <c r="I53" s="40"/>
      <c r="J53" s="43"/>
      <c r="K53" s="43"/>
      <c r="L53" s="22"/>
    </row>
    <row r="54" spans="1:12" ht="15" hidden="1">
      <c r="A54" s="427" t="s">
        <v>27</v>
      </c>
      <c r="B54" s="427"/>
      <c r="C54" s="427"/>
      <c r="D54" s="427"/>
      <c r="E54" s="231">
        <f>SUM(E51:E53)</f>
        <v>0</v>
      </c>
      <c r="F54" s="52"/>
      <c r="G54" s="52">
        <f>SUM(G53)</f>
        <v>0</v>
      </c>
      <c r="H54" s="52"/>
      <c r="I54" s="52">
        <f>SUM(I53)</f>
        <v>0</v>
      </c>
      <c r="J54" s="65"/>
      <c r="K54" s="65"/>
      <c r="L54" s="22"/>
    </row>
    <row r="55" spans="1:12" ht="30" hidden="1">
      <c r="A55" s="62" t="s">
        <v>23</v>
      </c>
      <c r="B55" s="36" t="s">
        <v>24</v>
      </c>
      <c r="C55" s="37">
        <v>101630001</v>
      </c>
      <c r="D55" s="38" t="s">
        <v>28</v>
      </c>
      <c r="E55" s="232"/>
      <c r="F55" s="40"/>
      <c r="G55" s="40"/>
      <c r="H55" s="40"/>
      <c r="I55" s="40"/>
      <c r="J55" s="43"/>
      <c r="K55" s="43"/>
      <c r="L55" s="22"/>
    </row>
    <row r="56" spans="1:12" ht="30" hidden="1">
      <c r="A56" s="62" t="s">
        <v>23</v>
      </c>
      <c r="B56" s="36" t="s">
        <v>24</v>
      </c>
      <c r="C56" s="37">
        <v>101630002</v>
      </c>
      <c r="D56" s="38" t="s">
        <v>109</v>
      </c>
      <c r="E56" s="232"/>
      <c r="F56" s="40"/>
      <c r="G56" s="40"/>
      <c r="H56" s="40"/>
      <c r="I56" s="40"/>
      <c r="J56" s="43"/>
      <c r="K56" s="43"/>
      <c r="L56" s="22"/>
    </row>
    <row r="57" spans="1:12" ht="30" hidden="1">
      <c r="A57" s="62" t="s">
        <v>23</v>
      </c>
      <c r="B57" s="36" t="s">
        <v>24</v>
      </c>
      <c r="C57" s="37">
        <v>101630003</v>
      </c>
      <c r="D57" s="38" t="s">
        <v>110</v>
      </c>
      <c r="E57" s="232"/>
      <c r="F57" s="40"/>
      <c r="G57" s="40"/>
      <c r="H57" s="40"/>
      <c r="I57" s="40"/>
      <c r="J57" s="43"/>
      <c r="K57" s="43"/>
      <c r="L57" s="22"/>
    </row>
    <row r="58" spans="1:12" ht="15" hidden="1">
      <c r="A58" s="37"/>
      <c r="B58" s="42"/>
      <c r="C58" s="37"/>
      <c r="D58" s="38"/>
      <c r="E58" s="232"/>
      <c r="F58" s="40"/>
      <c r="G58" s="40"/>
      <c r="H58" s="40"/>
      <c r="I58" s="40"/>
      <c r="J58" s="43"/>
      <c r="K58" s="43"/>
      <c r="L58" s="22"/>
    </row>
    <row r="59" spans="1:12" ht="15" hidden="1">
      <c r="A59" s="427" t="s">
        <v>29</v>
      </c>
      <c r="B59" s="427"/>
      <c r="C59" s="427"/>
      <c r="D59" s="427"/>
      <c r="E59" s="231">
        <f>SUM(E55:E58)</f>
        <v>0</v>
      </c>
      <c r="F59" s="52"/>
      <c r="G59" s="52">
        <f>SUM(G55:G58)</f>
        <v>0</v>
      </c>
      <c r="H59" s="52"/>
      <c r="I59" s="52">
        <f>SUM(I55:I58)</f>
        <v>0</v>
      </c>
      <c r="J59" s="65"/>
      <c r="K59" s="65"/>
      <c r="L59" s="22"/>
    </row>
    <row r="60" spans="1:12" ht="15" hidden="1">
      <c r="A60" s="37"/>
      <c r="B60" s="42"/>
      <c r="C60" s="37"/>
      <c r="D60" s="38"/>
      <c r="E60" s="232"/>
      <c r="F60" s="40"/>
      <c r="G60" s="40"/>
      <c r="H60" s="40"/>
      <c r="I60" s="40"/>
      <c r="J60" s="43"/>
      <c r="K60" s="43"/>
      <c r="L60" s="22"/>
    </row>
    <row r="61" spans="1:12" ht="15" hidden="1">
      <c r="A61" s="427" t="s">
        <v>30</v>
      </c>
      <c r="B61" s="427"/>
      <c r="C61" s="427"/>
      <c r="D61" s="427"/>
      <c r="E61" s="231">
        <f>SUM(E60)</f>
        <v>0</v>
      </c>
      <c r="F61" s="52"/>
      <c r="G61" s="52">
        <f>SUM(G60)</f>
        <v>0</v>
      </c>
      <c r="H61" s="52"/>
      <c r="I61" s="52">
        <f>SUM(I60)</f>
        <v>0</v>
      </c>
      <c r="J61" s="65"/>
      <c r="K61" s="65"/>
      <c r="L61" s="22"/>
    </row>
    <row r="62" spans="1:12" ht="15" hidden="1">
      <c r="A62" s="43"/>
      <c r="B62" s="43"/>
      <c r="C62" s="43"/>
      <c r="D62" s="43"/>
      <c r="E62" s="232"/>
      <c r="F62" s="40"/>
      <c r="G62" s="40"/>
      <c r="H62" s="40"/>
      <c r="I62" s="40"/>
      <c r="J62" s="43"/>
      <c r="K62" s="43"/>
      <c r="L62" s="22"/>
    </row>
    <row r="63" spans="1:12" ht="15" hidden="1">
      <c r="A63" s="43"/>
      <c r="B63" s="43"/>
      <c r="C63" s="43"/>
      <c r="D63" s="43"/>
      <c r="E63" s="232"/>
      <c r="F63" s="40"/>
      <c r="G63" s="40"/>
      <c r="H63" s="40"/>
      <c r="I63" s="40"/>
      <c r="J63" s="43"/>
      <c r="K63" s="43"/>
      <c r="L63" s="22"/>
    </row>
    <row r="64" spans="1:12" ht="15" hidden="1">
      <c r="A64" s="43"/>
      <c r="B64" s="43"/>
      <c r="C64" s="43"/>
      <c r="D64" s="43"/>
      <c r="E64" s="232"/>
      <c r="F64" s="40"/>
      <c r="G64" s="40"/>
      <c r="H64" s="40"/>
      <c r="I64" s="40"/>
      <c r="J64" s="43"/>
      <c r="K64" s="43"/>
      <c r="L64" s="22"/>
    </row>
    <row r="65" spans="1:16" ht="15" hidden="1">
      <c r="A65" s="43"/>
      <c r="B65" s="43"/>
      <c r="C65" s="43"/>
      <c r="D65" s="43"/>
      <c r="E65" s="232"/>
      <c r="F65" s="40"/>
      <c r="G65" s="40"/>
      <c r="H65" s="40"/>
      <c r="I65" s="40"/>
      <c r="J65" s="43"/>
      <c r="K65" s="43"/>
      <c r="L65" s="22"/>
    </row>
    <row r="66" spans="1:16" ht="15" hidden="1">
      <c r="A66" s="43"/>
      <c r="B66" s="43"/>
      <c r="C66" s="43"/>
      <c r="D66" s="43"/>
      <c r="E66" s="232"/>
      <c r="F66" s="40"/>
      <c r="G66" s="40"/>
      <c r="H66" s="40"/>
      <c r="I66" s="40"/>
      <c r="J66" s="43"/>
      <c r="K66" s="43"/>
      <c r="L66" s="22"/>
    </row>
    <row r="67" spans="1:16" ht="15" hidden="1">
      <c r="A67" s="43"/>
      <c r="B67" s="50"/>
      <c r="C67" s="42"/>
      <c r="D67" s="43"/>
      <c r="E67" s="232"/>
      <c r="F67" s="40"/>
      <c r="G67" s="67"/>
      <c r="H67" s="67"/>
      <c r="I67" s="67"/>
      <c r="J67" s="68"/>
      <c r="K67" s="46"/>
      <c r="L67" s="47"/>
      <c r="M67" s="48"/>
      <c r="N67" s="48"/>
      <c r="O67" s="48"/>
      <c r="P67" s="48"/>
    </row>
    <row r="68" spans="1:16" ht="15" hidden="1">
      <c r="A68" s="43"/>
      <c r="B68" s="50"/>
      <c r="C68" s="42"/>
      <c r="D68" s="43"/>
      <c r="E68" s="232"/>
      <c r="F68" s="40"/>
      <c r="G68" s="49"/>
      <c r="H68" s="49"/>
      <c r="I68" s="49"/>
      <c r="J68" s="50"/>
      <c r="K68" s="43"/>
      <c r="L68" s="47"/>
      <c r="M68" s="48"/>
      <c r="N68" s="48"/>
      <c r="O68" s="48"/>
      <c r="P68" s="48"/>
    </row>
    <row r="69" spans="1:16" ht="15" hidden="1">
      <c r="A69" s="43"/>
      <c r="B69" s="50"/>
      <c r="C69" s="42"/>
      <c r="D69" s="43"/>
      <c r="E69" s="232"/>
      <c r="F69" s="40"/>
      <c r="G69" s="41"/>
      <c r="H69" s="41"/>
      <c r="I69" s="41"/>
      <c r="J69" s="42"/>
      <c r="K69" s="43"/>
      <c r="L69" s="47"/>
      <c r="M69" s="48"/>
      <c r="N69" s="48"/>
      <c r="O69" s="48"/>
      <c r="P69" s="48"/>
    </row>
    <row r="70" spans="1:16" ht="15" hidden="1">
      <c r="A70" s="43"/>
      <c r="B70" s="43"/>
      <c r="C70" s="43"/>
      <c r="D70" s="43"/>
      <c r="E70" s="232"/>
      <c r="F70" s="40"/>
      <c r="G70" s="40"/>
      <c r="H70" s="40"/>
      <c r="I70" s="40"/>
      <c r="J70" s="43"/>
      <c r="K70" s="43"/>
      <c r="L70" s="22"/>
    </row>
    <row r="71" spans="1:16" ht="15" hidden="1">
      <c r="A71" s="43"/>
      <c r="B71" s="43"/>
      <c r="C71" s="43"/>
      <c r="D71" s="43"/>
      <c r="E71" s="232"/>
      <c r="F71" s="40"/>
      <c r="G71" s="40"/>
      <c r="H71" s="40"/>
      <c r="I71" s="40"/>
      <c r="J71" s="43"/>
      <c r="K71" s="43"/>
      <c r="L71" s="22"/>
    </row>
    <row r="72" spans="1:16" ht="15" hidden="1">
      <c r="A72" s="43"/>
      <c r="B72" s="43"/>
      <c r="C72" s="43"/>
      <c r="D72" s="43"/>
      <c r="E72" s="232"/>
      <c r="F72" s="40"/>
      <c r="G72" s="40"/>
      <c r="H72" s="40"/>
      <c r="I72" s="40"/>
      <c r="J72" s="43"/>
      <c r="K72" s="43"/>
      <c r="L72" s="22"/>
    </row>
    <row r="73" spans="1:16" ht="15" hidden="1">
      <c r="A73" s="43"/>
      <c r="B73" s="43"/>
      <c r="C73" s="43"/>
      <c r="D73" s="43"/>
      <c r="E73" s="232"/>
      <c r="F73" s="40"/>
      <c r="G73" s="40"/>
      <c r="H73" s="40"/>
      <c r="I73" s="40"/>
      <c r="J73" s="43"/>
      <c r="K73" s="43"/>
      <c r="L73" s="22"/>
    </row>
    <row r="74" spans="1:16" ht="15" hidden="1">
      <c r="A74" s="43"/>
      <c r="B74" s="43"/>
      <c r="C74" s="43"/>
      <c r="D74" s="43"/>
      <c r="E74" s="232"/>
      <c r="F74" s="40"/>
      <c r="G74" s="40"/>
      <c r="H74" s="40"/>
      <c r="I74" s="40"/>
      <c r="J74" s="43"/>
      <c r="K74" s="43"/>
      <c r="L74" s="22"/>
    </row>
    <row r="75" spans="1:16" ht="15" hidden="1">
      <c r="A75" s="43"/>
      <c r="B75" s="43"/>
      <c r="C75" s="43"/>
      <c r="D75" s="43"/>
      <c r="E75" s="232"/>
      <c r="F75" s="40"/>
      <c r="G75" s="40"/>
      <c r="H75" s="40"/>
      <c r="I75" s="40"/>
      <c r="J75" s="43"/>
      <c r="K75" s="43"/>
      <c r="L75" s="22"/>
    </row>
    <row r="76" spans="1:16" ht="15" hidden="1">
      <c r="A76" s="43"/>
      <c r="B76" s="43"/>
      <c r="C76" s="43"/>
      <c r="D76" s="43"/>
      <c r="E76" s="232"/>
      <c r="F76" s="40"/>
      <c r="G76" s="40"/>
      <c r="H76" s="40"/>
      <c r="I76" s="40"/>
      <c r="J76" s="43"/>
      <c r="K76" s="43"/>
      <c r="L76" s="22"/>
    </row>
    <row r="77" spans="1:16" ht="15" hidden="1">
      <c r="A77" s="43"/>
      <c r="B77" s="43"/>
      <c r="C77" s="43"/>
      <c r="D77" s="43"/>
      <c r="E77" s="232"/>
      <c r="F77" s="40"/>
      <c r="G77" s="40"/>
      <c r="H77" s="40"/>
      <c r="I77" s="40"/>
      <c r="J77" s="43"/>
      <c r="K77" s="43"/>
      <c r="L77" s="22"/>
    </row>
    <row r="78" spans="1:16" ht="15" hidden="1">
      <c r="A78" s="43"/>
      <c r="B78" s="43"/>
      <c r="C78" s="43"/>
      <c r="D78" s="43"/>
      <c r="E78" s="232"/>
      <c r="F78" s="40"/>
      <c r="G78" s="40"/>
      <c r="H78" s="40"/>
      <c r="I78" s="40"/>
      <c r="J78" s="43"/>
      <c r="K78" s="43"/>
      <c r="L78" s="22"/>
    </row>
    <row r="79" spans="1:16" ht="15" hidden="1">
      <c r="A79" s="43"/>
      <c r="B79" s="43"/>
      <c r="C79" s="43"/>
      <c r="D79" s="43"/>
      <c r="E79" s="232"/>
      <c r="F79" s="40"/>
      <c r="G79" s="40"/>
      <c r="H79" s="40"/>
      <c r="I79" s="40"/>
      <c r="J79" s="43"/>
      <c r="K79" s="43"/>
      <c r="L79" s="22"/>
    </row>
    <row r="80" spans="1:16" ht="15" hidden="1">
      <c r="A80" s="43"/>
      <c r="B80" s="43"/>
      <c r="C80" s="43"/>
      <c r="D80" s="43"/>
      <c r="E80" s="232"/>
      <c r="F80" s="40"/>
      <c r="G80" s="40"/>
      <c r="H80" s="40"/>
      <c r="I80" s="40"/>
      <c r="J80" s="43"/>
      <c r="K80" s="43"/>
      <c r="L80" s="22"/>
    </row>
    <row r="81" spans="1:12" ht="15" hidden="1">
      <c r="A81" s="43"/>
      <c r="B81" s="43"/>
      <c r="C81" s="43"/>
      <c r="D81" s="43"/>
      <c r="E81" s="232"/>
      <c r="F81" s="40"/>
      <c r="G81" s="40"/>
      <c r="H81" s="40"/>
      <c r="I81" s="40"/>
      <c r="J81" s="43"/>
      <c r="K81" s="43"/>
      <c r="L81" s="22"/>
    </row>
    <row r="82" spans="1:12" ht="15" hidden="1">
      <c r="A82" s="43"/>
      <c r="B82" s="43"/>
      <c r="C82" s="43"/>
      <c r="D82" s="43"/>
      <c r="E82" s="232"/>
      <c r="F82" s="40"/>
      <c r="G82" s="40"/>
      <c r="H82" s="40"/>
      <c r="I82" s="40"/>
      <c r="J82" s="43"/>
      <c r="K82" s="43"/>
      <c r="L82" s="22"/>
    </row>
    <row r="83" spans="1:12" ht="15" hidden="1">
      <c r="A83" s="43"/>
      <c r="B83" s="43"/>
      <c r="C83" s="43"/>
      <c r="D83" s="43"/>
      <c r="E83" s="232"/>
      <c r="F83" s="40"/>
      <c r="G83" s="40"/>
      <c r="H83" s="40"/>
      <c r="I83" s="40"/>
      <c r="J83" s="43"/>
      <c r="K83" s="43"/>
      <c r="L83" s="22"/>
    </row>
    <row r="84" spans="1:12" ht="15" hidden="1">
      <c r="A84" s="43"/>
      <c r="B84" s="43"/>
      <c r="C84" s="43"/>
      <c r="D84" s="43"/>
      <c r="E84" s="232"/>
      <c r="F84" s="40"/>
      <c r="G84" s="40"/>
      <c r="H84" s="40"/>
      <c r="I84" s="40"/>
      <c r="J84" s="43"/>
      <c r="K84" s="43"/>
      <c r="L84" s="22"/>
    </row>
    <row r="85" spans="1:12" ht="15" hidden="1">
      <c r="A85" s="43"/>
      <c r="B85" s="43"/>
      <c r="C85" s="43"/>
      <c r="D85" s="43"/>
      <c r="E85" s="232"/>
      <c r="F85" s="40"/>
      <c r="G85" s="40"/>
      <c r="H85" s="40"/>
      <c r="I85" s="40"/>
      <c r="J85" s="43"/>
      <c r="K85" s="43"/>
      <c r="L85" s="22"/>
    </row>
    <row r="86" spans="1:12" ht="15" hidden="1">
      <c r="A86" s="43"/>
      <c r="B86" s="43"/>
      <c r="C86" s="43"/>
      <c r="D86" s="43"/>
      <c r="E86" s="232"/>
      <c r="F86" s="40"/>
      <c r="G86" s="40"/>
      <c r="H86" s="40"/>
      <c r="I86" s="40"/>
      <c r="J86" s="43"/>
      <c r="K86" s="43"/>
      <c r="L86" s="22"/>
    </row>
    <row r="87" spans="1:12" ht="15" hidden="1">
      <c r="A87" s="43"/>
      <c r="B87" s="43"/>
      <c r="C87" s="43"/>
      <c r="D87" s="43"/>
      <c r="E87" s="232"/>
      <c r="F87" s="40"/>
      <c r="G87" s="40"/>
      <c r="H87" s="40"/>
      <c r="I87" s="40"/>
      <c r="J87" s="43"/>
      <c r="K87" s="43"/>
      <c r="L87" s="22"/>
    </row>
    <row r="88" spans="1:12" ht="15" hidden="1">
      <c r="A88" s="43"/>
      <c r="B88" s="43"/>
      <c r="C88" s="43"/>
      <c r="D88" s="43"/>
      <c r="E88" s="232"/>
      <c r="F88" s="40"/>
      <c r="G88" s="40"/>
      <c r="H88" s="40"/>
      <c r="I88" s="40"/>
      <c r="J88" s="43"/>
      <c r="K88" s="43"/>
      <c r="L88" s="22"/>
    </row>
    <row r="89" spans="1:12" ht="15" hidden="1">
      <c r="A89" s="43"/>
      <c r="B89" s="43"/>
      <c r="C89" s="43"/>
      <c r="D89" s="43"/>
      <c r="E89" s="232"/>
      <c r="F89" s="40"/>
      <c r="G89" s="40"/>
      <c r="H89" s="40"/>
      <c r="I89" s="40"/>
      <c r="J89" s="43"/>
      <c r="K89" s="43"/>
      <c r="L89" s="22"/>
    </row>
    <row r="90" spans="1:12" ht="15" hidden="1">
      <c r="A90" s="43"/>
      <c r="B90" s="43"/>
      <c r="C90" s="43"/>
      <c r="D90" s="43"/>
      <c r="E90" s="232"/>
      <c r="F90" s="40"/>
      <c r="G90" s="40"/>
      <c r="H90" s="40"/>
      <c r="I90" s="40"/>
      <c r="J90" s="43"/>
      <c r="K90" s="43"/>
      <c r="L90" s="22"/>
    </row>
    <row r="91" spans="1:12" ht="15" hidden="1">
      <c r="A91" s="43"/>
      <c r="B91" s="43"/>
      <c r="C91" s="43"/>
      <c r="D91" s="43"/>
      <c r="E91" s="232"/>
      <c r="F91" s="40"/>
      <c r="G91" s="40"/>
      <c r="H91" s="40"/>
      <c r="I91" s="40"/>
      <c r="J91" s="43"/>
      <c r="K91" s="43"/>
      <c r="L91" s="22"/>
    </row>
    <row r="92" spans="1:12" ht="15" hidden="1">
      <c r="A92" s="43"/>
      <c r="B92" s="43"/>
      <c r="C92" s="43"/>
      <c r="D92" s="43"/>
      <c r="E92" s="232"/>
      <c r="F92" s="40"/>
      <c r="G92" s="40"/>
      <c r="H92" s="40"/>
      <c r="I92" s="40"/>
      <c r="J92" s="43"/>
      <c r="K92" s="43"/>
      <c r="L92" s="22"/>
    </row>
    <row r="93" spans="1:12" ht="15" hidden="1">
      <c r="A93" s="43"/>
      <c r="B93" s="43"/>
      <c r="C93" s="43"/>
      <c r="D93" s="43"/>
      <c r="E93" s="232"/>
      <c r="F93" s="40"/>
      <c r="G93" s="40"/>
      <c r="H93" s="40"/>
      <c r="I93" s="40"/>
      <c r="J93" s="43"/>
      <c r="K93" s="43"/>
      <c r="L93" s="22"/>
    </row>
    <row r="94" spans="1:12" ht="15" hidden="1">
      <c r="A94" s="43"/>
      <c r="B94" s="43"/>
      <c r="C94" s="43"/>
      <c r="D94" s="43"/>
      <c r="E94" s="232"/>
      <c r="F94" s="40"/>
      <c r="G94" s="40"/>
      <c r="H94" s="40"/>
      <c r="I94" s="40"/>
      <c r="J94" s="43"/>
      <c r="K94" s="43"/>
      <c r="L94" s="22"/>
    </row>
    <row r="95" spans="1:12" ht="15" hidden="1">
      <c r="A95" s="43"/>
      <c r="B95" s="43"/>
      <c r="C95" s="43"/>
      <c r="D95" s="43"/>
      <c r="E95" s="232"/>
      <c r="F95" s="40"/>
      <c r="G95" s="40"/>
      <c r="H95" s="40"/>
      <c r="I95" s="40"/>
      <c r="J95" s="43"/>
      <c r="K95" s="43"/>
      <c r="L95" s="22"/>
    </row>
    <row r="96" spans="1:12" ht="15" hidden="1">
      <c r="A96" s="43"/>
      <c r="B96" s="43"/>
      <c r="C96" s="43"/>
      <c r="D96" s="43"/>
      <c r="E96" s="232"/>
      <c r="F96" s="40"/>
      <c r="G96" s="40"/>
      <c r="H96" s="40"/>
      <c r="I96" s="40"/>
      <c r="J96" s="43"/>
      <c r="K96" s="43"/>
      <c r="L96" s="22"/>
    </row>
    <row r="97" spans="1:12" ht="15" hidden="1">
      <c r="A97" s="43"/>
      <c r="B97" s="43"/>
      <c r="C97" s="43"/>
      <c r="D97" s="43"/>
      <c r="E97" s="232"/>
      <c r="F97" s="40"/>
      <c r="G97" s="40"/>
      <c r="H97" s="40"/>
      <c r="I97" s="40"/>
      <c r="J97" s="43"/>
      <c r="K97" s="43"/>
      <c r="L97" s="22"/>
    </row>
    <row r="98" spans="1:12" ht="15" hidden="1">
      <c r="A98" s="43"/>
      <c r="B98" s="43"/>
      <c r="C98" s="43"/>
      <c r="D98" s="43"/>
      <c r="E98" s="232"/>
      <c r="F98" s="40"/>
      <c r="G98" s="40"/>
      <c r="H98" s="40"/>
      <c r="I98" s="40"/>
      <c r="J98" s="43"/>
      <c r="K98" s="43"/>
      <c r="L98" s="22"/>
    </row>
    <row r="99" spans="1:12" ht="15" hidden="1">
      <c r="A99" s="43"/>
      <c r="B99" s="43"/>
      <c r="C99" s="43"/>
      <c r="D99" s="43"/>
      <c r="E99" s="232"/>
      <c r="F99" s="40"/>
      <c r="G99" s="40"/>
      <c r="H99" s="40"/>
      <c r="I99" s="40"/>
      <c r="J99" s="43"/>
      <c r="K99" s="43"/>
      <c r="L99" s="22"/>
    </row>
    <row r="100" spans="1:12" ht="15" hidden="1">
      <c r="A100" s="43"/>
      <c r="B100" s="43"/>
      <c r="C100" s="43"/>
      <c r="D100" s="43"/>
      <c r="E100" s="232"/>
      <c r="F100" s="40"/>
      <c r="G100" s="40"/>
      <c r="H100" s="40"/>
      <c r="I100" s="40"/>
      <c r="J100" s="43"/>
      <c r="K100" s="43"/>
      <c r="L100" s="22"/>
    </row>
    <row r="101" spans="1:12" ht="15" hidden="1">
      <c r="A101" s="43"/>
      <c r="B101" s="43"/>
      <c r="C101" s="43"/>
      <c r="D101" s="43"/>
      <c r="E101" s="232"/>
      <c r="F101" s="40"/>
      <c r="G101" s="40"/>
      <c r="H101" s="40"/>
      <c r="I101" s="40"/>
      <c r="J101" s="43"/>
      <c r="K101" s="43"/>
      <c r="L101" s="22"/>
    </row>
    <row r="102" spans="1:12" ht="15" hidden="1">
      <c r="A102" s="43"/>
      <c r="B102" s="43"/>
      <c r="C102" s="43"/>
      <c r="D102" s="43"/>
      <c r="E102" s="232"/>
      <c r="F102" s="40"/>
      <c r="G102" s="40"/>
      <c r="H102" s="40"/>
      <c r="I102" s="40"/>
      <c r="J102" s="43"/>
      <c r="K102" s="43"/>
      <c r="L102" s="22"/>
    </row>
    <row r="103" spans="1:12" ht="15" hidden="1">
      <c r="A103" s="43"/>
      <c r="B103" s="43"/>
      <c r="C103" s="43"/>
      <c r="D103" s="43"/>
      <c r="E103" s="232"/>
      <c r="F103" s="40"/>
      <c r="G103" s="40"/>
      <c r="H103" s="40"/>
      <c r="I103" s="40"/>
      <c r="J103" s="43"/>
      <c r="K103" s="43"/>
      <c r="L103" s="22"/>
    </row>
    <row r="104" spans="1:12" ht="15" hidden="1">
      <c r="A104" s="43"/>
      <c r="B104" s="43"/>
      <c r="C104" s="43"/>
      <c r="D104" s="43"/>
      <c r="E104" s="232"/>
      <c r="F104" s="40"/>
      <c r="G104" s="40"/>
      <c r="H104" s="40"/>
      <c r="I104" s="40"/>
      <c r="J104" s="43"/>
      <c r="K104" s="43"/>
      <c r="L104" s="22"/>
    </row>
    <row r="105" spans="1:12" ht="15" hidden="1">
      <c r="A105" s="43"/>
      <c r="B105" s="43"/>
      <c r="C105" s="43"/>
      <c r="D105" s="43"/>
      <c r="E105" s="232"/>
      <c r="F105" s="40"/>
      <c r="G105" s="40"/>
      <c r="H105" s="40"/>
      <c r="I105" s="40"/>
      <c r="J105" s="43"/>
      <c r="K105" s="43"/>
      <c r="L105" s="22"/>
    </row>
    <row r="106" spans="1:12" ht="15" hidden="1">
      <c r="A106" s="43"/>
      <c r="B106" s="43"/>
      <c r="C106" s="43"/>
      <c r="D106" s="43"/>
      <c r="E106" s="232"/>
      <c r="F106" s="40"/>
      <c r="G106" s="40"/>
      <c r="H106" s="40"/>
      <c r="I106" s="40"/>
      <c r="J106" s="43"/>
      <c r="K106" s="43"/>
      <c r="L106" s="22"/>
    </row>
    <row r="107" spans="1:12" ht="15" hidden="1">
      <c r="A107" s="43"/>
      <c r="B107" s="43"/>
      <c r="C107" s="43"/>
      <c r="D107" s="43"/>
      <c r="E107" s="232"/>
      <c r="F107" s="40"/>
      <c r="G107" s="40"/>
      <c r="H107" s="40"/>
      <c r="I107" s="40"/>
      <c r="J107" s="43"/>
      <c r="K107" s="43"/>
      <c r="L107" s="22"/>
    </row>
    <row r="108" spans="1:12" ht="15" hidden="1">
      <c r="A108" s="43"/>
      <c r="B108" s="43"/>
      <c r="C108" s="43"/>
      <c r="D108" s="43"/>
      <c r="E108" s="232"/>
      <c r="F108" s="40"/>
      <c r="G108" s="40"/>
      <c r="H108" s="40"/>
      <c r="I108" s="40"/>
      <c r="J108" s="43"/>
      <c r="K108" s="43"/>
      <c r="L108" s="22"/>
    </row>
    <row r="109" spans="1:12" ht="15" hidden="1">
      <c r="A109" s="43"/>
      <c r="B109" s="43"/>
      <c r="C109" s="43"/>
      <c r="D109" s="43"/>
      <c r="E109" s="232"/>
      <c r="F109" s="40"/>
      <c r="G109" s="40"/>
      <c r="H109" s="40"/>
      <c r="I109" s="40"/>
      <c r="J109" s="43"/>
      <c r="K109" s="43"/>
      <c r="L109" s="22"/>
    </row>
    <row r="110" spans="1:12" ht="15" hidden="1">
      <c r="A110" s="43"/>
      <c r="B110" s="43"/>
      <c r="C110" s="43"/>
      <c r="D110" s="43"/>
      <c r="E110" s="232"/>
      <c r="F110" s="40"/>
      <c r="G110" s="40"/>
      <c r="H110" s="40"/>
      <c r="I110" s="40"/>
      <c r="J110" s="43"/>
      <c r="K110" s="43"/>
      <c r="L110" s="22"/>
    </row>
    <row r="111" spans="1:12" ht="14.25" hidden="1">
      <c r="A111" s="69"/>
      <c r="B111" s="69"/>
      <c r="C111" s="69"/>
      <c r="D111" s="69"/>
      <c r="E111" s="233"/>
      <c r="F111" s="71"/>
      <c r="G111" s="71"/>
      <c r="H111" s="71"/>
      <c r="I111" s="71"/>
      <c r="J111" s="69"/>
      <c r="K111" s="69"/>
      <c r="L111" s="22"/>
    </row>
    <row r="112" spans="1:12" ht="15" hidden="1">
      <c r="A112" s="43"/>
      <c r="B112" s="43"/>
      <c r="C112" s="43"/>
      <c r="D112" s="43"/>
      <c r="E112" s="232"/>
      <c r="F112" s="40"/>
      <c r="G112" s="40"/>
      <c r="H112" s="40"/>
      <c r="I112" s="40"/>
      <c r="J112" s="43"/>
      <c r="K112" s="43"/>
      <c r="L112" s="22"/>
    </row>
    <row r="113" spans="1:12" ht="15" hidden="1">
      <c r="A113" s="43"/>
      <c r="B113" s="43"/>
      <c r="C113" s="43"/>
      <c r="D113" s="43"/>
      <c r="E113" s="232"/>
      <c r="F113" s="40"/>
      <c r="G113" s="40"/>
      <c r="H113" s="40"/>
      <c r="I113" s="40"/>
      <c r="J113" s="43"/>
      <c r="K113" s="43"/>
      <c r="L113" s="22"/>
    </row>
    <row r="114" spans="1:12" ht="15" hidden="1">
      <c r="A114" s="43"/>
      <c r="B114" s="43"/>
      <c r="C114" s="43"/>
      <c r="D114" s="43"/>
      <c r="E114" s="232"/>
      <c r="F114" s="40"/>
      <c r="G114" s="40"/>
      <c r="H114" s="40"/>
      <c r="I114" s="40"/>
      <c r="J114" s="43"/>
      <c r="K114" s="43"/>
      <c r="L114" s="22"/>
    </row>
    <row r="115" spans="1:12" ht="15" hidden="1">
      <c r="A115" s="43"/>
      <c r="B115" s="43"/>
      <c r="C115" s="43"/>
      <c r="D115" s="43"/>
      <c r="E115" s="232"/>
      <c r="F115" s="40"/>
      <c r="G115" s="40"/>
      <c r="H115" s="40"/>
      <c r="I115" s="40"/>
      <c r="J115" s="43"/>
      <c r="K115" s="43"/>
      <c r="L115" s="22"/>
    </row>
    <row r="116" spans="1:12" ht="15" hidden="1">
      <c r="A116" s="43"/>
      <c r="B116" s="43"/>
      <c r="C116" s="43"/>
      <c r="D116" s="43"/>
      <c r="E116" s="232"/>
      <c r="F116" s="40"/>
      <c r="G116" s="40"/>
      <c r="H116" s="40"/>
      <c r="I116" s="40"/>
      <c r="J116" s="43"/>
      <c r="K116" s="43"/>
      <c r="L116" s="22"/>
    </row>
    <row r="117" spans="1:12" ht="15" hidden="1">
      <c r="A117" s="43"/>
      <c r="B117" s="43"/>
      <c r="C117" s="43"/>
      <c r="D117" s="43"/>
      <c r="E117" s="232"/>
      <c r="F117" s="40"/>
      <c r="G117" s="40"/>
      <c r="H117" s="40"/>
      <c r="I117" s="40"/>
      <c r="J117" s="43"/>
      <c r="K117" s="43"/>
      <c r="L117" s="22"/>
    </row>
    <row r="118" spans="1:12" ht="15" hidden="1">
      <c r="A118" s="43"/>
      <c r="B118" s="43"/>
      <c r="C118" s="43"/>
      <c r="D118" s="43"/>
      <c r="E118" s="232"/>
      <c r="F118" s="40"/>
      <c r="G118" s="40"/>
      <c r="H118" s="40"/>
      <c r="I118" s="40"/>
      <c r="J118" s="43"/>
      <c r="K118" s="43"/>
      <c r="L118" s="22"/>
    </row>
    <row r="119" spans="1:12" ht="15" hidden="1">
      <c r="A119" s="43"/>
      <c r="B119" s="43"/>
      <c r="C119" s="43"/>
      <c r="D119" s="43"/>
      <c r="E119" s="232"/>
      <c r="F119" s="40"/>
      <c r="G119" s="40"/>
      <c r="H119" s="40"/>
      <c r="I119" s="40"/>
      <c r="J119" s="43"/>
      <c r="K119" s="43"/>
      <c r="L119" s="22"/>
    </row>
    <row r="120" spans="1:12" ht="15" hidden="1">
      <c r="A120" s="43"/>
      <c r="B120" s="43"/>
      <c r="C120" s="43"/>
      <c r="D120" s="43"/>
      <c r="E120" s="232"/>
      <c r="F120" s="40"/>
      <c r="G120" s="40"/>
      <c r="H120" s="40"/>
      <c r="I120" s="40"/>
      <c r="J120" s="43"/>
      <c r="K120" s="43"/>
      <c r="L120" s="22"/>
    </row>
    <row r="121" spans="1:12" ht="15" hidden="1">
      <c r="A121" s="43"/>
      <c r="B121" s="43"/>
      <c r="C121" s="43"/>
      <c r="D121" s="43"/>
      <c r="E121" s="232"/>
      <c r="F121" s="40"/>
      <c r="G121" s="40"/>
      <c r="H121" s="40"/>
      <c r="I121" s="40"/>
      <c r="J121" s="43"/>
      <c r="K121" s="43"/>
      <c r="L121" s="22"/>
    </row>
    <row r="122" spans="1:12" ht="15" hidden="1">
      <c r="A122" s="43"/>
      <c r="B122" s="43"/>
      <c r="C122" s="43"/>
      <c r="D122" s="43"/>
      <c r="E122" s="232"/>
      <c r="F122" s="40"/>
      <c r="G122" s="40"/>
      <c r="H122" s="40"/>
      <c r="I122" s="40"/>
      <c r="J122" s="43"/>
      <c r="K122" s="43"/>
      <c r="L122" s="22"/>
    </row>
    <row r="123" spans="1:12" ht="15" hidden="1">
      <c r="A123" s="43"/>
      <c r="B123" s="43"/>
      <c r="C123" s="43"/>
      <c r="D123" s="43"/>
      <c r="E123" s="232"/>
      <c r="F123" s="40"/>
      <c r="G123" s="40"/>
      <c r="H123" s="40"/>
      <c r="I123" s="40"/>
      <c r="J123" s="43"/>
      <c r="K123" s="43"/>
      <c r="L123" s="22"/>
    </row>
    <row r="124" spans="1:12" ht="15" hidden="1">
      <c r="A124" s="43"/>
      <c r="B124" s="43"/>
      <c r="C124" s="43"/>
      <c r="D124" s="43"/>
      <c r="E124" s="232"/>
      <c r="F124" s="40"/>
      <c r="G124" s="40"/>
      <c r="H124" s="40"/>
      <c r="I124" s="40"/>
      <c r="J124" s="43"/>
      <c r="K124" s="43"/>
      <c r="L124" s="22"/>
    </row>
    <row r="125" spans="1:12" ht="15" hidden="1">
      <c r="A125" s="43"/>
      <c r="B125" s="43"/>
      <c r="C125" s="43"/>
      <c r="D125" s="43"/>
      <c r="E125" s="232"/>
      <c r="F125" s="40"/>
      <c r="G125" s="40"/>
      <c r="H125" s="40"/>
      <c r="I125" s="40"/>
      <c r="J125" s="43"/>
      <c r="K125" s="43"/>
      <c r="L125" s="22"/>
    </row>
    <row r="126" spans="1:12" ht="15" hidden="1">
      <c r="A126" s="43"/>
      <c r="B126" s="43"/>
      <c r="C126" s="43"/>
      <c r="D126" s="43"/>
      <c r="E126" s="232"/>
      <c r="F126" s="40"/>
      <c r="G126" s="40"/>
      <c r="H126" s="40"/>
      <c r="I126" s="40"/>
      <c r="J126" s="43"/>
      <c r="K126" s="43"/>
      <c r="L126" s="22"/>
    </row>
    <row r="127" spans="1:12" ht="15" hidden="1">
      <c r="A127" s="43"/>
      <c r="B127" s="43"/>
      <c r="C127" s="43"/>
      <c r="D127" s="43"/>
      <c r="E127" s="232"/>
      <c r="F127" s="40"/>
      <c r="G127" s="40"/>
      <c r="H127" s="40"/>
      <c r="I127" s="40"/>
      <c r="J127" s="43"/>
      <c r="K127" s="43"/>
      <c r="L127" s="22"/>
    </row>
    <row r="128" spans="1:12" ht="15" hidden="1">
      <c r="A128" s="43"/>
      <c r="B128" s="43"/>
      <c r="C128" s="43"/>
      <c r="D128" s="43"/>
      <c r="E128" s="232"/>
      <c r="F128" s="40"/>
      <c r="G128" s="40"/>
      <c r="H128" s="40"/>
      <c r="I128" s="40"/>
      <c r="J128" s="43"/>
      <c r="K128" s="43"/>
      <c r="L128" s="22"/>
    </row>
    <row r="129" spans="1:12" ht="15" hidden="1">
      <c r="A129" s="43"/>
      <c r="B129" s="43"/>
      <c r="C129" s="43"/>
      <c r="D129" s="43"/>
      <c r="E129" s="232"/>
      <c r="F129" s="40"/>
      <c r="G129" s="40"/>
      <c r="H129" s="40"/>
      <c r="I129" s="40"/>
      <c r="J129" s="43"/>
      <c r="K129" s="43"/>
      <c r="L129" s="22"/>
    </row>
    <row r="130" spans="1:12" ht="15" hidden="1">
      <c r="A130" s="43"/>
      <c r="B130" s="43"/>
      <c r="C130" s="43"/>
      <c r="D130" s="43"/>
      <c r="E130" s="232"/>
      <c r="F130" s="40"/>
      <c r="G130" s="40"/>
      <c r="H130" s="40"/>
      <c r="I130" s="40"/>
      <c r="J130" s="43"/>
      <c r="K130" s="43"/>
      <c r="L130" s="22"/>
    </row>
    <row r="131" spans="1:12" ht="15" hidden="1">
      <c r="A131" s="43"/>
      <c r="B131" s="43"/>
      <c r="C131" s="43"/>
      <c r="D131" s="43"/>
      <c r="E131" s="232"/>
      <c r="F131" s="40"/>
      <c r="G131" s="40"/>
      <c r="H131" s="40"/>
      <c r="I131" s="40"/>
      <c r="J131" s="43"/>
      <c r="K131" s="43"/>
      <c r="L131" s="22"/>
    </row>
    <row r="132" spans="1:12" ht="15" hidden="1">
      <c r="A132" s="43"/>
      <c r="B132" s="43"/>
      <c r="C132" s="43"/>
      <c r="D132" s="43"/>
      <c r="E132" s="232"/>
      <c r="F132" s="40"/>
      <c r="G132" s="40"/>
      <c r="H132" s="40"/>
      <c r="I132" s="40"/>
      <c r="J132" s="43"/>
      <c r="K132" s="43"/>
      <c r="L132" s="22"/>
    </row>
    <row r="133" spans="1:12" ht="15" hidden="1">
      <c r="A133" s="43"/>
      <c r="B133" s="43"/>
      <c r="C133" s="43"/>
      <c r="D133" s="43"/>
      <c r="E133" s="232"/>
      <c r="F133" s="40"/>
      <c r="G133" s="40"/>
      <c r="H133" s="40"/>
      <c r="I133" s="40"/>
      <c r="J133" s="43"/>
      <c r="K133" s="43"/>
      <c r="L133" s="22"/>
    </row>
    <row r="134" spans="1:12" ht="15" hidden="1">
      <c r="A134" s="43"/>
      <c r="B134" s="43"/>
      <c r="C134" s="43"/>
      <c r="D134" s="43"/>
      <c r="E134" s="232"/>
      <c r="F134" s="40"/>
      <c r="G134" s="40"/>
      <c r="H134" s="40"/>
      <c r="I134" s="40"/>
      <c r="J134" s="43"/>
      <c r="K134" s="43"/>
      <c r="L134" s="22"/>
    </row>
    <row r="135" spans="1:12" ht="15" hidden="1">
      <c r="A135" s="43"/>
      <c r="B135" s="43"/>
      <c r="C135" s="43"/>
      <c r="D135" s="43"/>
      <c r="E135" s="232"/>
      <c r="F135" s="40"/>
      <c r="G135" s="40"/>
      <c r="H135" s="40"/>
      <c r="I135" s="40"/>
      <c r="J135" s="43"/>
      <c r="K135" s="43"/>
      <c r="L135" s="22"/>
    </row>
    <row r="136" spans="1:12" ht="15" hidden="1">
      <c r="A136" s="43"/>
      <c r="B136" s="43"/>
      <c r="C136" s="43"/>
      <c r="D136" s="43"/>
      <c r="E136" s="232"/>
      <c r="F136" s="40"/>
      <c r="G136" s="40"/>
      <c r="H136" s="40"/>
      <c r="I136" s="40"/>
      <c r="J136" s="43"/>
      <c r="K136" s="43"/>
      <c r="L136" s="22"/>
    </row>
    <row r="137" spans="1:12" ht="15" hidden="1">
      <c r="A137" s="43"/>
      <c r="B137" s="43"/>
      <c r="C137" s="43"/>
      <c r="D137" s="43"/>
      <c r="E137" s="232"/>
      <c r="F137" s="40"/>
      <c r="G137" s="40"/>
      <c r="H137" s="40"/>
      <c r="I137" s="40"/>
      <c r="J137" s="43"/>
      <c r="K137" s="43"/>
      <c r="L137" s="22"/>
    </row>
    <row r="138" spans="1:12" ht="15" hidden="1">
      <c r="A138" s="43"/>
      <c r="B138" s="43"/>
      <c r="C138" s="43"/>
      <c r="D138" s="43"/>
      <c r="E138" s="232"/>
      <c r="F138" s="40"/>
      <c r="G138" s="40"/>
      <c r="H138" s="40"/>
      <c r="I138" s="40"/>
      <c r="J138" s="43"/>
      <c r="K138" s="43"/>
      <c r="L138" s="22"/>
    </row>
    <row r="139" spans="1:12" ht="15" hidden="1">
      <c r="A139" s="43"/>
      <c r="B139" s="43"/>
      <c r="C139" s="43"/>
      <c r="D139" s="43"/>
      <c r="E139" s="232"/>
      <c r="F139" s="40"/>
      <c r="G139" s="40"/>
      <c r="H139" s="40"/>
      <c r="I139" s="40"/>
      <c r="J139" s="43"/>
      <c r="K139" s="43"/>
      <c r="L139" s="22"/>
    </row>
    <row r="140" spans="1:12" ht="15" hidden="1">
      <c r="A140" s="43"/>
      <c r="B140" s="43"/>
      <c r="C140" s="43"/>
      <c r="D140" s="43"/>
      <c r="E140" s="232"/>
      <c r="F140" s="40"/>
      <c r="G140" s="40"/>
      <c r="H140" s="40"/>
      <c r="I140" s="40"/>
      <c r="J140" s="43"/>
      <c r="K140" s="43"/>
      <c r="L140" s="22"/>
    </row>
    <row r="141" spans="1:12" ht="15" hidden="1">
      <c r="A141" s="43"/>
      <c r="B141" s="43"/>
      <c r="C141" s="43"/>
      <c r="D141" s="43"/>
      <c r="E141" s="232"/>
      <c r="F141" s="40"/>
      <c r="G141" s="40"/>
      <c r="H141" s="40"/>
      <c r="I141" s="40"/>
      <c r="J141" s="43"/>
      <c r="K141" s="43"/>
      <c r="L141" s="22"/>
    </row>
    <row r="142" spans="1:12" ht="15" hidden="1">
      <c r="A142" s="43"/>
      <c r="B142" s="43"/>
      <c r="C142" s="43"/>
      <c r="D142" s="43"/>
      <c r="E142" s="232"/>
      <c r="F142" s="40"/>
      <c r="G142" s="40"/>
      <c r="H142" s="40"/>
      <c r="I142" s="40"/>
      <c r="J142" s="43"/>
      <c r="K142" s="43"/>
      <c r="L142" s="22"/>
    </row>
    <row r="143" spans="1:12" ht="15" hidden="1">
      <c r="A143" s="43"/>
      <c r="B143" s="43"/>
      <c r="C143" s="43"/>
      <c r="D143" s="43"/>
      <c r="E143" s="232"/>
      <c r="F143" s="40"/>
      <c r="G143" s="40"/>
      <c r="H143" s="40"/>
      <c r="I143" s="40"/>
      <c r="J143" s="43"/>
      <c r="K143" s="43"/>
      <c r="L143" s="22"/>
    </row>
    <row r="144" spans="1:12" ht="15" hidden="1">
      <c r="A144" s="43"/>
      <c r="B144" s="43"/>
      <c r="C144" s="43"/>
      <c r="D144" s="43"/>
      <c r="E144" s="232"/>
      <c r="F144" s="40"/>
      <c r="G144" s="40"/>
      <c r="H144" s="40"/>
      <c r="I144" s="40"/>
      <c r="J144" s="43"/>
      <c r="K144" s="43"/>
      <c r="L144" s="22"/>
    </row>
    <row r="145" spans="1:12" ht="15" hidden="1">
      <c r="A145" s="43"/>
      <c r="B145" s="43"/>
      <c r="C145" s="43"/>
      <c r="D145" s="43"/>
      <c r="E145" s="232"/>
      <c r="F145" s="40"/>
      <c r="G145" s="40"/>
      <c r="H145" s="40"/>
      <c r="I145" s="40"/>
      <c r="J145" s="43"/>
      <c r="K145" s="43"/>
      <c r="L145" s="22"/>
    </row>
    <row r="146" spans="1:12" ht="15" hidden="1">
      <c r="A146" s="43"/>
      <c r="B146" s="43"/>
      <c r="C146" s="43"/>
      <c r="D146" s="43"/>
      <c r="E146" s="232"/>
      <c r="F146" s="40"/>
      <c r="G146" s="40"/>
      <c r="H146" s="40"/>
      <c r="I146" s="40"/>
      <c r="J146" s="43"/>
      <c r="K146" s="43"/>
      <c r="L146" s="22"/>
    </row>
    <row r="147" spans="1:12" ht="15" hidden="1">
      <c r="A147" s="43"/>
      <c r="B147" s="43"/>
      <c r="C147" s="43"/>
      <c r="D147" s="43"/>
      <c r="E147" s="232"/>
      <c r="F147" s="40"/>
      <c r="G147" s="40"/>
      <c r="H147" s="40"/>
      <c r="I147" s="40"/>
      <c r="J147" s="43"/>
      <c r="K147" s="43"/>
      <c r="L147" s="22"/>
    </row>
    <row r="148" spans="1:12" ht="15" hidden="1">
      <c r="A148" s="43"/>
      <c r="B148" s="43"/>
      <c r="C148" s="43"/>
      <c r="D148" s="43"/>
      <c r="E148" s="232"/>
      <c r="F148" s="40"/>
      <c r="G148" s="40"/>
      <c r="H148" s="40"/>
      <c r="I148" s="40"/>
      <c r="J148" s="43"/>
      <c r="K148" s="43"/>
      <c r="L148" s="22"/>
    </row>
    <row r="149" spans="1:12" ht="15" hidden="1">
      <c r="A149" s="43"/>
      <c r="B149" s="43"/>
      <c r="C149" s="43"/>
      <c r="D149" s="43"/>
      <c r="E149" s="232"/>
      <c r="F149" s="40"/>
      <c r="G149" s="40"/>
      <c r="H149" s="40"/>
      <c r="I149" s="40"/>
      <c r="J149" s="43"/>
      <c r="K149" s="43"/>
      <c r="L149" s="22"/>
    </row>
    <row r="150" spans="1:12" ht="15" hidden="1">
      <c r="A150" s="43"/>
      <c r="B150" s="43"/>
      <c r="C150" s="43"/>
      <c r="D150" s="43"/>
      <c r="E150" s="232"/>
      <c r="F150" s="40"/>
      <c r="G150" s="40"/>
      <c r="H150" s="40"/>
      <c r="I150" s="40"/>
      <c r="J150" s="43"/>
      <c r="K150" s="43"/>
      <c r="L150" s="22"/>
    </row>
    <row r="151" spans="1:12" ht="15" hidden="1">
      <c r="A151" s="43"/>
      <c r="B151" s="43"/>
      <c r="C151" s="43"/>
      <c r="D151" s="43"/>
      <c r="E151" s="232"/>
      <c r="F151" s="40"/>
      <c r="G151" s="40"/>
      <c r="H151" s="40"/>
      <c r="I151" s="40"/>
      <c r="J151" s="43"/>
      <c r="K151" s="43"/>
      <c r="L151" s="22"/>
    </row>
    <row r="152" spans="1:12" ht="15" hidden="1">
      <c r="A152" s="43"/>
      <c r="B152" s="43"/>
      <c r="C152" s="43"/>
      <c r="D152" s="43"/>
      <c r="E152" s="232"/>
      <c r="F152" s="40"/>
      <c r="G152" s="40"/>
      <c r="H152" s="40"/>
      <c r="I152" s="40"/>
      <c r="J152" s="43"/>
      <c r="K152" s="43"/>
      <c r="L152" s="22"/>
    </row>
    <row r="153" spans="1:12" ht="15" hidden="1">
      <c r="A153" s="43"/>
      <c r="B153" s="43"/>
      <c r="C153" s="43"/>
      <c r="D153" s="43"/>
      <c r="E153" s="232"/>
      <c r="F153" s="40"/>
      <c r="G153" s="40"/>
      <c r="H153" s="40"/>
      <c r="I153" s="40"/>
      <c r="J153" s="43"/>
      <c r="K153" s="43"/>
      <c r="L153" s="22"/>
    </row>
    <row r="154" spans="1:12" ht="15" hidden="1">
      <c r="A154" s="43"/>
      <c r="B154" s="43"/>
      <c r="C154" s="43"/>
      <c r="D154" s="43"/>
      <c r="E154" s="232"/>
      <c r="F154" s="40"/>
      <c r="G154" s="40"/>
      <c r="H154" s="40"/>
      <c r="I154" s="40"/>
      <c r="J154" s="43"/>
      <c r="K154" s="43"/>
      <c r="L154" s="22"/>
    </row>
    <row r="155" spans="1:12" ht="15" hidden="1">
      <c r="A155" s="43"/>
      <c r="B155" s="43"/>
      <c r="C155" s="43"/>
      <c r="D155" s="43"/>
      <c r="E155" s="232"/>
      <c r="F155" s="40"/>
      <c r="G155" s="40"/>
      <c r="H155" s="40"/>
      <c r="I155" s="40"/>
      <c r="J155" s="43"/>
      <c r="K155" s="43"/>
      <c r="L155" s="22"/>
    </row>
    <row r="156" spans="1:12" ht="14.25" hidden="1">
      <c r="A156" s="69"/>
      <c r="B156" s="69"/>
      <c r="C156" s="69"/>
      <c r="D156" s="69"/>
      <c r="E156" s="233"/>
      <c r="F156" s="71"/>
      <c r="G156" s="71"/>
      <c r="H156" s="71"/>
      <c r="I156" s="71"/>
      <c r="J156" s="69"/>
      <c r="K156" s="69"/>
      <c r="L156" s="22"/>
    </row>
    <row r="157" spans="1:12" ht="15" hidden="1">
      <c r="A157" s="43"/>
      <c r="B157" s="43"/>
      <c r="C157" s="43"/>
      <c r="D157" s="43"/>
      <c r="E157" s="232"/>
      <c r="F157" s="40"/>
      <c r="G157" s="40"/>
      <c r="H157" s="40"/>
      <c r="I157" s="40"/>
      <c r="J157" s="43"/>
      <c r="K157" s="43"/>
      <c r="L157" s="22"/>
    </row>
    <row r="158" spans="1:12" ht="15" hidden="1">
      <c r="A158" s="43"/>
      <c r="B158" s="43"/>
      <c r="C158" s="43"/>
      <c r="D158" s="43"/>
      <c r="E158" s="232"/>
      <c r="F158" s="40"/>
      <c r="G158" s="40"/>
      <c r="H158" s="40"/>
      <c r="I158" s="40"/>
      <c r="J158" s="43"/>
      <c r="K158" s="43"/>
      <c r="L158" s="22"/>
    </row>
    <row r="159" spans="1:12" ht="15" hidden="1">
      <c r="A159" s="43"/>
      <c r="B159" s="43"/>
      <c r="C159" s="43"/>
      <c r="D159" s="43"/>
      <c r="E159" s="232"/>
      <c r="F159" s="40"/>
      <c r="G159" s="40"/>
      <c r="H159" s="40"/>
      <c r="I159" s="40"/>
      <c r="J159" s="43"/>
      <c r="K159" s="43"/>
      <c r="L159" s="22"/>
    </row>
    <row r="160" spans="1:12" ht="15" hidden="1">
      <c r="A160" s="43"/>
      <c r="B160" s="43"/>
      <c r="C160" s="43"/>
      <c r="D160" s="43"/>
      <c r="E160" s="232"/>
      <c r="F160" s="40"/>
      <c r="G160" s="40"/>
      <c r="H160" s="40"/>
      <c r="I160" s="40"/>
      <c r="J160" s="43"/>
      <c r="K160" s="43"/>
      <c r="L160" s="22"/>
    </row>
    <row r="161" spans="1:12" ht="15" hidden="1">
      <c r="A161" s="43"/>
      <c r="B161" s="43"/>
      <c r="C161" s="43"/>
      <c r="D161" s="43"/>
      <c r="E161" s="232"/>
      <c r="F161" s="40"/>
      <c r="G161" s="40"/>
      <c r="H161" s="40"/>
      <c r="I161" s="40"/>
      <c r="J161" s="43"/>
      <c r="K161" s="43"/>
      <c r="L161" s="22"/>
    </row>
    <row r="162" spans="1:12" ht="15" hidden="1">
      <c r="A162" s="43"/>
      <c r="B162" s="43"/>
      <c r="C162" s="43"/>
      <c r="D162" s="43"/>
      <c r="E162" s="232"/>
      <c r="F162" s="40"/>
      <c r="G162" s="40"/>
      <c r="H162" s="40"/>
      <c r="I162" s="40"/>
      <c r="J162" s="43"/>
      <c r="K162" s="43"/>
      <c r="L162" s="22"/>
    </row>
    <row r="163" spans="1:12" ht="15" hidden="1">
      <c r="A163" s="43"/>
      <c r="B163" s="43"/>
      <c r="C163" s="43"/>
      <c r="D163" s="43"/>
      <c r="E163" s="232"/>
      <c r="F163" s="40"/>
      <c r="G163" s="40"/>
      <c r="H163" s="40"/>
      <c r="I163" s="40"/>
      <c r="J163" s="43"/>
      <c r="K163" s="43"/>
      <c r="L163" s="22"/>
    </row>
    <row r="164" spans="1:12" ht="15" hidden="1">
      <c r="A164" s="43"/>
      <c r="B164" s="43"/>
      <c r="C164" s="43"/>
      <c r="D164" s="43"/>
      <c r="E164" s="232"/>
      <c r="F164" s="40"/>
      <c r="G164" s="40"/>
      <c r="H164" s="40"/>
      <c r="I164" s="40"/>
      <c r="J164" s="43"/>
      <c r="K164" s="43"/>
      <c r="L164" s="22"/>
    </row>
    <row r="165" spans="1:12" ht="15" hidden="1">
      <c r="A165" s="43"/>
      <c r="B165" s="43"/>
      <c r="C165" s="43"/>
      <c r="D165" s="43"/>
      <c r="E165" s="232"/>
      <c r="F165" s="40"/>
      <c r="G165" s="40"/>
      <c r="H165" s="40"/>
      <c r="I165" s="40"/>
      <c r="J165" s="43"/>
      <c r="K165" s="43"/>
      <c r="L165" s="22"/>
    </row>
    <row r="166" spans="1:12" ht="15" hidden="1">
      <c r="A166" s="43"/>
      <c r="B166" s="43"/>
      <c r="C166" s="43"/>
      <c r="D166" s="43"/>
      <c r="E166" s="232"/>
      <c r="F166" s="40"/>
      <c r="G166" s="40"/>
      <c r="H166" s="40"/>
      <c r="I166" s="40"/>
      <c r="J166" s="43"/>
      <c r="K166" s="43"/>
      <c r="L166" s="22"/>
    </row>
    <row r="167" spans="1:12" ht="15" hidden="1">
      <c r="A167" s="43"/>
      <c r="B167" s="43"/>
      <c r="C167" s="43"/>
      <c r="D167" s="43"/>
      <c r="E167" s="232"/>
      <c r="F167" s="40"/>
      <c r="G167" s="40"/>
      <c r="H167" s="40"/>
      <c r="I167" s="40"/>
      <c r="J167" s="43"/>
      <c r="K167" s="43"/>
      <c r="L167" s="22"/>
    </row>
    <row r="168" spans="1:12" ht="15" hidden="1">
      <c r="A168" s="43"/>
      <c r="B168" s="43"/>
      <c r="C168" s="43"/>
      <c r="D168" s="43"/>
      <c r="E168" s="232"/>
      <c r="F168" s="40"/>
      <c r="G168" s="40"/>
      <c r="H168" s="40"/>
      <c r="I168" s="40"/>
      <c r="J168" s="43"/>
      <c r="K168" s="43"/>
      <c r="L168" s="22"/>
    </row>
    <row r="169" spans="1:12" ht="15" hidden="1">
      <c r="A169" s="43"/>
      <c r="B169" s="43"/>
      <c r="C169" s="43"/>
      <c r="D169" s="43"/>
      <c r="E169" s="232"/>
      <c r="F169" s="40"/>
      <c r="G169" s="40"/>
      <c r="H169" s="40"/>
      <c r="I169" s="40"/>
      <c r="J169" s="43"/>
      <c r="K169" s="43"/>
      <c r="L169" s="22"/>
    </row>
    <row r="170" spans="1:12" ht="15" hidden="1">
      <c r="A170" s="43"/>
      <c r="B170" s="43"/>
      <c r="C170" s="43"/>
      <c r="D170" s="43"/>
      <c r="E170" s="232"/>
      <c r="F170" s="40"/>
      <c r="G170" s="40"/>
      <c r="H170" s="40"/>
      <c r="I170" s="40"/>
      <c r="J170" s="43"/>
      <c r="K170" s="43"/>
      <c r="L170" s="22"/>
    </row>
    <row r="171" spans="1:12" ht="15" hidden="1">
      <c r="A171" s="43"/>
      <c r="B171" s="43"/>
      <c r="C171" s="43"/>
      <c r="D171" s="43"/>
      <c r="E171" s="232"/>
      <c r="F171" s="40"/>
      <c r="G171" s="40"/>
      <c r="H171" s="40"/>
      <c r="I171" s="40"/>
      <c r="J171" s="43"/>
      <c r="K171" s="43"/>
      <c r="L171" s="22"/>
    </row>
    <row r="172" spans="1:12" ht="15" hidden="1">
      <c r="A172" s="43"/>
      <c r="B172" s="43"/>
      <c r="C172" s="43"/>
      <c r="D172" s="43"/>
      <c r="E172" s="232"/>
      <c r="F172" s="40"/>
      <c r="G172" s="40"/>
      <c r="H172" s="40"/>
      <c r="I172" s="40"/>
      <c r="J172" s="43"/>
      <c r="K172" s="43"/>
      <c r="L172" s="22"/>
    </row>
    <row r="173" spans="1:12" ht="15" hidden="1">
      <c r="A173" s="43"/>
      <c r="B173" s="43"/>
      <c r="C173" s="43"/>
      <c r="D173" s="43"/>
      <c r="E173" s="232"/>
      <c r="F173" s="40"/>
      <c r="G173" s="40"/>
      <c r="H173" s="40"/>
      <c r="I173" s="40"/>
      <c r="J173" s="43"/>
      <c r="K173" s="43"/>
      <c r="L173" s="22"/>
    </row>
    <row r="174" spans="1:12" ht="15" hidden="1">
      <c r="A174" s="43"/>
      <c r="B174" s="43"/>
      <c r="C174" s="43"/>
      <c r="D174" s="43"/>
      <c r="E174" s="232"/>
      <c r="F174" s="40"/>
      <c r="G174" s="40"/>
      <c r="H174" s="40"/>
      <c r="I174" s="40"/>
      <c r="J174" s="43"/>
      <c r="K174" s="43"/>
      <c r="L174" s="22"/>
    </row>
    <row r="175" spans="1:12" ht="15" hidden="1">
      <c r="A175" s="43"/>
      <c r="B175" s="43"/>
      <c r="C175" s="43"/>
      <c r="D175" s="43"/>
      <c r="E175" s="232"/>
      <c r="F175" s="40"/>
      <c r="G175" s="40"/>
      <c r="H175" s="40"/>
      <c r="I175" s="40"/>
      <c r="J175" s="43"/>
      <c r="K175" s="43"/>
      <c r="L175" s="22"/>
    </row>
    <row r="176" spans="1:12" ht="15" hidden="1">
      <c r="A176" s="43"/>
      <c r="B176" s="43"/>
      <c r="C176" s="43"/>
      <c r="D176" s="43"/>
      <c r="E176" s="232"/>
      <c r="F176" s="40"/>
      <c r="G176" s="40"/>
      <c r="H176" s="40"/>
      <c r="I176" s="40"/>
      <c r="J176" s="43"/>
      <c r="K176" s="43"/>
      <c r="L176" s="22"/>
    </row>
    <row r="177" spans="1:12" ht="15" hidden="1">
      <c r="A177" s="43"/>
      <c r="B177" s="43"/>
      <c r="C177" s="43"/>
      <c r="D177" s="43"/>
      <c r="E177" s="232"/>
      <c r="F177" s="40"/>
      <c r="G177" s="40"/>
      <c r="H177" s="40"/>
      <c r="I177" s="40"/>
      <c r="J177" s="43"/>
      <c r="K177" s="43"/>
      <c r="L177" s="22"/>
    </row>
    <row r="178" spans="1:12" ht="15" hidden="1">
      <c r="A178" s="43"/>
      <c r="B178" s="43"/>
      <c r="C178" s="43"/>
      <c r="D178" s="43"/>
      <c r="E178" s="232"/>
      <c r="F178" s="40"/>
      <c r="G178" s="40"/>
      <c r="H178" s="40"/>
      <c r="I178" s="40"/>
      <c r="J178" s="43"/>
      <c r="K178" s="43"/>
      <c r="L178" s="22"/>
    </row>
    <row r="179" spans="1:12" ht="15" hidden="1">
      <c r="A179" s="43"/>
      <c r="B179" s="43"/>
      <c r="C179" s="43"/>
      <c r="D179" s="43"/>
      <c r="E179" s="232"/>
      <c r="F179" s="40"/>
      <c r="G179" s="40"/>
      <c r="H179" s="40"/>
      <c r="I179" s="40"/>
      <c r="J179" s="43"/>
      <c r="K179" s="43"/>
      <c r="L179" s="22"/>
    </row>
    <row r="180" spans="1:12" ht="15" hidden="1">
      <c r="A180" s="43"/>
      <c r="B180" s="43"/>
      <c r="C180" s="43"/>
      <c r="D180" s="43"/>
      <c r="E180" s="232"/>
      <c r="F180" s="40"/>
      <c r="G180" s="40"/>
      <c r="H180" s="40"/>
      <c r="I180" s="40"/>
      <c r="J180" s="43"/>
      <c r="K180" s="43"/>
      <c r="L180" s="22"/>
    </row>
    <row r="181" spans="1:12" ht="15" hidden="1">
      <c r="A181" s="43"/>
      <c r="B181" s="43"/>
      <c r="C181" s="43"/>
      <c r="D181" s="43"/>
      <c r="E181" s="232"/>
      <c r="F181" s="40"/>
      <c r="G181" s="40"/>
      <c r="H181" s="40"/>
      <c r="I181" s="40"/>
      <c r="J181" s="43"/>
      <c r="K181" s="43"/>
      <c r="L181" s="22"/>
    </row>
    <row r="182" spans="1:12" ht="15" hidden="1">
      <c r="A182" s="43"/>
      <c r="B182" s="43"/>
      <c r="C182" s="43"/>
      <c r="D182" s="43"/>
      <c r="E182" s="232"/>
      <c r="F182" s="40"/>
      <c r="G182" s="40"/>
      <c r="H182" s="40"/>
      <c r="I182" s="40"/>
      <c r="J182" s="43"/>
      <c r="K182" s="43"/>
      <c r="L182" s="22"/>
    </row>
    <row r="183" spans="1:12" ht="15" hidden="1">
      <c r="A183" s="43"/>
      <c r="B183" s="43"/>
      <c r="C183" s="43"/>
      <c r="D183" s="43"/>
      <c r="E183" s="232"/>
      <c r="F183" s="40"/>
      <c r="G183" s="40"/>
      <c r="H183" s="40"/>
      <c r="I183" s="40"/>
      <c r="J183" s="43"/>
      <c r="K183" s="43"/>
      <c r="L183" s="22"/>
    </row>
    <row r="184" spans="1:12" ht="15" hidden="1">
      <c r="A184" s="43"/>
      <c r="B184" s="43"/>
      <c r="C184" s="43"/>
      <c r="D184" s="43"/>
      <c r="E184" s="232"/>
      <c r="F184" s="40"/>
      <c r="G184" s="40"/>
      <c r="H184" s="40"/>
      <c r="I184" s="40"/>
      <c r="J184" s="43"/>
      <c r="K184" s="43"/>
      <c r="L184" s="22"/>
    </row>
    <row r="185" spans="1:12" ht="15" hidden="1">
      <c r="A185" s="43"/>
      <c r="B185" s="43"/>
      <c r="C185" s="43"/>
      <c r="D185" s="43"/>
      <c r="E185" s="232"/>
      <c r="F185" s="40"/>
      <c r="G185" s="40"/>
      <c r="H185" s="40"/>
      <c r="I185" s="40"/>
      <c r="J185" s="43"/>
      <c r="K185" s="43"/>
      <c r="L185" s="22"/>
    </row>
    <row r="186" spans="1:12" ht="15" hidden="1">
      <c r="A186" s="43"/>
      <c r="B186" s="43"/>
      <c r="C186" s="43"/>
      <c r="D186" s="43"/>
      <c r="E186" s="232"/>
      <c r="F186" s="40"/>
      <c r="G186" s="40"/>
      <c r="H186" s="40"/>
      <c r="I186" s="40"/>
      <c r="J186" s="43"/>
      <c r="K186" s="43"/>
      <c r="L186" s="22"/>
    </row>
    <row r="187" spans="1:12" ht="15" hidden="1">
      <c r="A187" s="43"/>
      <c r="B187" s="43"/>
      <c r="C187" s="43"/>
      <c r="D187" s="43"/>
      <c r="E187" s="232"/>
      <c r="F187" s="40"/>
      <c r="G187" s="40"/>
      <c r="H187" s="40"/>
      <c r="I187" s="40"/>
      <c r="J187" s="43"/>
      <c r="K187" s="43"/>
      <c r="L187" s="22"/>
    </row>
    <row r="188" spans="1:12" ht="15" hidden="1">
      <c r="A188" s="43"/>
      <c r="B188" s="43"/>
      <c r="C188" s="43"/>
      <c r="D188" s="43"/>
      <c r="E188" s="232"/>
      <c r="F188" s="40"/>
      <c r="G188" s="40"/>
      <c r="H188" s="40"/>
      <c r="I188" s="40"/>
      <c r="J188" s="43"/>
      <c r="K188" s="43"/>
      <c r="L188" s="22"/>
    </row>
    <row r="189" spans="1:12" ht="15" hidden="1">
      <c r="A189" s="43"/>
      <c r="B189" s="43"/>
      <c r="C189" s="43"/>
      <c r="D189" s="43"/>
      <c r="E189" s="232"/>
      <c r="F189" s="40"/>
      <c r="G189" s="40"/>
      <c r="H189" s="40"/>
      <c r="I189" s="40"/>
      <c r="J189" s="43"/>
      <c r="K189" s="43"/>
      <c r="L189" s="22"/>
    </row>
    <row r="190" spans="1:12" ht="15" hidden="1">
      <c r="A190" s="43"/>
      <c r="B190" s="43"/>
      <c r="C190" s="43"/>
      <c r="D190" s="43"/>
      <c r="E190" s="232"/>
      <c r="F190" s="40"/>
      <c r="G190" s="40"/>
      <c r="H190" s="40"/>
      <c r="I190" s="40"/>
      <c r="J190" s="43"/>
      <c r="K190" s="43"/>
      <c r="L190" s="22"/>
    </row>
    <row r="191" spans="1:12" ht="15" hidden="1">
      <c r="A191" s="43"/>
      <c r="B191" s="43"/>
      <c r="C191" s="43"/>
      <c r="D191" s="43"/>
      <c r="E191" s="232"/>
      <c r="F191" s="40"/>
      <c r="G191" s="40"/>
      <c r="H191" s="40"/>
      <c r="I191" s="40"/>
      <c r="J191" s="43"/>
      <c r="K191" s="43"/>
      <c r="L191" s="22"/>
    </row>
    <row r="192" spans="1:12" ht="15" hidden="1">
      <c r="A192" s="43"/>
      <c r="B192" s="43"/>
      <c r="C192" s="43"/>
      <c r="D192" s="43"/>
      <c r="E192" s="232"/>
      <c r="F192" s="40"/>
      <c r="G192" s="40"/>
      <c r="H192" s="40"/>
      <c r="I192" s="40"/>
      <c r="J192" s="43"/>
      <c r="K192" s="43"/>
      <c r="L192" s="22"/>
    </row>
    <row r="193" spans="1:12" ht="15" hidden="1">
      <c r="A193" s="43"/>
      <c r="B193" s="43"/>
      <c r="C193" s="43"/>
      <c r="D193" s="43"/>
      <c r="E193" s="232"/>
      <c r="F193" s="40"/>
      <c r="G193" s="40"/>
      <c r="H193" s="40"/>
      <c r="I193" s="40"/>
      <c r="J193" s="43"/>
      <c r="K193" s="43"/>
      <c r="L193" s="22"/>
    </row>
    <row r="194" spans="1:12" ht="15" hidden="1">
      <c r="A194" s="43"/>
      <c r="B194" s="43"/>
      <c r="C194" s="43"/>
      <c r="D194" s="43"/>
      <c r="E194" s="232"/>
      <c r="F194" s="40"/>
      <c r="G194" s="40"/>
      <c r="H194" s="40"/>
      <c r="I194" s="40"/>
      <c r="J194" s="43"/>
      <c r="K194" s="43"/>
      <c r="L194" s="22"/>
    </row>
    <row r="195" spans="1:12" ht="15" hidden="1">
      <c r="A195" s="43"/>
      <c r="B195" s="43"/>
      <c r="C195" s="43"/>
      <c r="D195" s="43"/>
      <c r="E195" s="232"/>
      <c r="F195" s="40"/>
      <c r="G195" s="40"/>
      <c r="H195" s="40"/>
      <c r="I195" s="40"/>
      <c r="J195" s="43"/>
      <c r="K195" s="43"/>
      <c r="L195" s="22"/>
    </row>
    <row r="196" spans="1:12" ht="15" hidden="1">
      <c r="A196" s="43"/>
      <c r="B196" s="43"/>
      <c r="C196" s="43"/>
      <c r="D196" s="43"/>
      <c r="E196" s="232"/>
      <c r="F196" s="40"/>
      <c r="G196" s="40"/>
      <c r="H196" s="40"/>
      <c r="I196" s="40"/>
      <c r="J196" s="43"/>
      <c r="K196" s="43"/>
      <c r="L196" s="22"/>
    </row>
    <row r="197" spans="1:12" ht="15" hidden="1">
      <c r="A197" s="43"/>
      <c r="B197" s="43"/>
      <c r="C197" s="43"/>
      <c r="D197" s="43"/>
      <c r="E197" s="232"/>
      <c r="F197" s="40"/>
      <c r="G197" s="40"/>
      <c r="H197" s="40"/>
      <c r="I197" s="40"/>
      <c r="J197" s="43"/>
      <c r="K197" s="43"/>
      <c r="L197" s="22"/>
    </row>
    <row r="198" spans="1:12" ht="15" hidden="1">
      <c r="A198" s="43"/>
      <c r="B198" s="43"/>
      <c r="C198" s="43"/>
      <c r="D198" s="43"/>
      <c r="E198" s="232"/>
      <c r="F198" s="40"/>
      <c r="G198" s="40"/>
      <c r="H198" s="40"/>
      <c r="I198" s="40"/>
      <c r="J198" s="43"/>
      <c r="K198" s="43"/>
      <c r="L198" s="22"/>
    </row>
    <row r="199" spans="1:12" ht="15" hidden="1">
      <c r="A199" s="43"/>
      <c r="B199" s="43"/>
      <c r="C199" s="43"/>
      <c r="D199" s="43"/>
      <c r="E199" s="232"/>
      <c r="F199" s="40"/>
      <c r="G199" s="40"/>
      <c r="H199" s="40"/>
      <c r="I199" s="40"/>
      <c r="J199" s="43"/>
      <c r="K199" s="43"/>
      <c r="L199" s="22"/>
    </row>
    <row r="200" spans="1:12" ht="15" hidden="1">
      <c r="A200" s="43"/>
      <c r="B200" s="43"/>
      <c r="C200" s="43"/>
      <c r="D200" s="43"/>
      <c r="E200" s="232"/>
      <c r="F200" s="40"/>
      <c r="G200" s="40"/>
      <c r="H200" s="40"/>
      <c r="I200" s="40"/>
      <c r="J200" s="43"/>
      <c r="K200" s="43"/>
      <c r="L200" s="22"/>
    </row>
    <row r="201" spans="1:12" ht="15" hidden="1">
      <c r="A201" s="43"/>
      <c r="B201" s="43"/>
      <c r="C201" s="43"/>
      <c r="D201" s="43"/>
      <c r="E201" s="232"/>
      <c r="F201" s="40"/>
      <c r="G201" s="40"/>
      <c r="H201" s="40"/>
      <c r="I201" s="40"/>
      <c r="J201" s="43"/>
      <c r="K201" s="43"/>
      <c r="L201" s="22"/>
    </row>
    <row r="202" spans="1:12" ht="15" hidden="1">
      <c r="A202" s="43"/>
      <c r="B202" s="43"/>
      <c r="C202" s="43"/>
      <c r="D202" s="43"/>
      <c r="E202" s="232"/>
      <c r="F202" s="40"/>
      <c r="G202" s="40"/>
      <c r="H202" s="40"/>
      <c r="I202" s="40"/>
      <c r="J202" s="43"/>
      <c r="K202" s="43"/>
      <c r="L202" s="22"/>
    </row>
    <row r="203" spans="1:12" ht="15" hidden="1">
      <c r="A203" s="43"/>
      <c r="B203" s="43"/>
      <c r="C203" s="43"/>
      <c r="D203" s="43"/>
      <c r="E203" s="232"/>
      <c r="F203" s="40"/>
      <c r="G203" s="40"/>
      <c r="H203" s="40"/>
      <c r="I203" s="40"/>
      <c r="J203" s="43"/>
      <c r="K203" s="43"/>
      <c r="L203" s="22"/>
    </row>
    <row r="204" spans="1:12" ht="15" hidden="1">
      <c r="A204" s="43"/>
      <c r="B204" s="43"/>
      <c r="C204" s="43"/>
      <c r="D204" s="43"/>
      <c r="E204" s="232"/>
      <c r="F204" s="40"/>
      <c r="G204" s="40"/>
      <c r="H204" s="40"/>
      <c r="I204" s="40"/>
      <c r="J204" s="43"/>
      <c r="K204" s="43"/>
      <c r="L204" s="22"/>
    </row>
    <row r="205" spans="1:12" ht="15" hidden="1">
      <c r="A205" s="43"/>
      <c r="B205" s="43"/>
      <c r="C205" s="43"/>
      <c r="D205" s="43"/>
      <c r="E205" s="232"/>
      <c r="F205" s="40"/>
      <c r="G205" s="40"/>
      <c r="H205" s="40"/>
      <c r="I205" s="40"/>
      <c r="J205" s="43"/>
      <c r="K205" s="43"/>
      <c r="L205" s="22"/>
    </row>
    <row r="206" spans="1:12" ht="15" hidden="1">
      <c r="A206" s="43"/>
      <c r="B206" s="43"/>
      <c r="C206" s="43"/>
      <c r="D206" s="43"/>
      <c r="E206" s="232"/>
      <c r="F206" s="40"/>
      <c r="G206" s="40"/>
      <c r="H206" s="40"/>
      <c r="I206" s="40"/>
      <c r="J206" s="43"/>
      <c r="K206" s="43"/>
      <c r="L206" s="22"/>
    </row>
    <row r="207" spans="1:12" ht="15" hidden="1">
      <c r="A207" s="43"/>
      <c r="B207" s="43"/>
      <c r="C207" s="43"/>
      <c r="D207" s="43"/>
      <c r="E207" s="232"/>
      <c r="F207" s="40"/>
      <c r="G207" s="40"/>
      <c r="H207" s="40"/>
      <c r="I207" s="40"/>
      <c r="J207" s="43"/>
      <c r="K207" s="43"/>
      <c r="L207" s="22"/>
    </row>
    <row r="208" spans="1:12" ht="15" hidden="1">
      <c r="A208" s="43"/>
      <c r="B208" s="43"/>
      <c r="C208" s="43"/>
      <c r="D208" s="43"/>
      <c r="E208" s="232"/>
      <c r="F208" s="40"/>
      <c r="G208" s="40"/>
      <c r="H208" s="40"/>
      <c r="I208" s="40"/>
      <c r="J208" s="43"/>
      <c r="K208" s="43"/>
      <c r="L208" s="22"/>
    </row>
    <row r="209" spans="1:12" ht="15" hidden="1">
      <c r="A209" s="43"/>
      <c r="B209" s="43"/>
      <c r="C209" s="43"/>
      <c r="D209" s="43"/>
      <c r="E209" s="232"/>
      <c r="F209" s="40"/>
      <c r="G209" s="40"/>
      <c r="H209" s="40"/>
      <c r="I209" s="40"/>
      <c r="J209" s="43"/>
      <c r="K209" s="43"/>
      <c r="L209" s="22"/>
    </row>
    <row r="210" spans="1:12" ht="15" hidden="1">
      <c r="A210" s="43"/>
      <c r="B210" s="43"/>
      <c r="C210" s="43"/>
      <c r="D210" s="43"/>
      <c r="E210" s="232"/>
      <c r="F210" s="40"/>
      <c r="G210" s="40"/>
      <c r="H210" s="40"/>
      <c r="I210" s="40"/>
      <c r="J210" s="43"/>
      <c r="K210" s="43"/>
      <c r="L210" s="22"/>
    </row>
    <row r="211" spans="1:12" ht="15" hidden="1">
      <c r="A211" s="43"/>
      <c r="B211" s="43"/>
      <c r="C211" s="43"/>
      <c r="D211" s="43"/>
      <c r="E211" s="232"/>
      <c r="F211" s="40"/>
      <c r="G211" s="40"/>
      <c r="H211" s="40"/>
      <c r="I211" s="40"/>
      <c r="J211" s="43"/>
      <c r="K211" s="43"/>
      <c r="L211" s="22"/>
    </row>
    <row r="212" spans="1:12" ht="15" hidden="1">
      <c r="A212" s="43"/>
      <c r="B212" s="43"/>
      <c r="C212" s="43"/>
      <c r="D212" s="43"/>
      <c r="E212" s="232"/>
      <c r="F212" s="40"/>
      <c r="G212" s="40"/>
      <c r="H212" s="40"/>
      <c r="I212" s="40"/>
      <c r="J212" s="43"/>
      <c r="K212" s="43"/>
      <c r="L212" s="22"/>
    </row>
    <row r="213" spans="1:12" ht="15" hidden="1">
      <c r="A213" s="43"/>
      <c r="B213" s="43"/>
      <c r="C213" s="43"/>
      <c r="D213" s="43"/>
      <c r="E213" s="232"/>
      <c r="F213" s="40"/>
      <c r="G213" s="40"/>
      <c r="H213" s="40"/>
      <c r="I213" s="40"/>
      <c r="J213" s="43"/>
      <c r="K213" s="43"/>
      <c r="L213" s="22"/>
    </row>
    <row r="214" spans="1:12" ht="15" hidden="1">
      <c r="A214" s="43"/>
      <c r="B214" s="43"/>
      <c r="C214" s="43"/>
      <c r="D214" s="43"/>
      <c r="E214" s="232"/>
      <c r="F214" s="40"/>
      <c r="G214" s="40"/>
      <c r="H214" s="40"/>
      <c r="I214" s="40"/>
      <c r="J214" s="43"/>
      <c r="K214" s="43"/>
      <c r="L214" s="22"/>
    </row>
    <row r="215" spans="1:12" ht="15" hidden="1">
      <c r="A215" s="43"/>
      <c r="B215" s="43"/>
      <c r="C215" s="43"/>
      <c r="D215" s="43"/>
      <c r="E215" s="232"/>
      <c r="F215" s="40"/>
      <c r="G215" s="40"/>
      <c r="H215" s="40"/>
      <c r="I215" s="40"/>
      <c r="J215" s="43"/>
      <c r="K215" s="43"/>
      <c r="L215" s="22"/>
    </row>
    <row r="216" spans="1:12" ht="15" hidden="1">
      <c r="A216" s="43"/>
      <c r="B216" s="43"/>
      <c r="C216" s="43"/>
      <c r="D216" s="43"/>
      <c r="E216" s="232"/>
      <c r="F216" s="40"/>
      <c r="G216" s="40"/>
      <c r="H216" s="40"/>
      <c r="I216" s="40"/>
      <c r="J216" s="43"/>
      <c r="K216" s="43"/>
      <c r="L216" s="22"/>
    </row>
    <row r="217" spans="1:12" ht="15" hidden="1">
      <c r="A217" s="43"/>
      <c r="B217" s="43"/>
      <c r="C217" s="43"/>
      <c r="D217" s="43"/>
      <c r="E217" s="232"/>
      <c r="F217" s="40"/>
      <c r="G217" s="40"/>
      <c r="H217" s="40"/>
      <c r="I217" s="40"/>
      <c r="J217" s="43"/>
      <c r="K217" s="43"/>
      <c r="L217" s="22"/>
    </row>
    <row r="218" spans="1:12" ht="15" hidden="1">
      <c r="A218" s="43"/>
      <c r="B218" s="43"/>
      <c r="C218" s="43"/>
      <c r="D218" s="43"/>
      <c r="E218" s="232"/>
      <c r="F218" s="40"/>
      <c r="G218" s="40"/>
      <c r="H218" s="40"/>
      <c r="I218" s="40"/>
      <c r="J218" s="43"/>
      <c r="K218" s="43"/>
      <c r="L218" s="22"/>
    </row>
    <row r="219" spans="1:12" ht="15" hidden="1">
      <c r="A219" s="43"/>
      <c r="B219" s="43"/>
      <c r="C219" s="43"/>
      <c r="D219" s="43"/>
      <c r="E219" s="232"/>
      <c r="F219" s="40"/>
      <c r="G219" s="40"/>
      <c r="H219" s="40"/>
      <c r="I219" s="40"/>
      <c r="J219" s="43"/>
      <c r="K219" s="43"/>
      <c r="L219" s="22"/>
    </row>
    <row r="220" spans="1:12" ht="15" hidden="1">
      <c r="A220" s="43"/>
      <c r="B220" s="43"/>
      <c r="C220" s="43"/>
      <c r="D220" s="43"/>
      <c r="E220" s="232"/>
      <c r="F220" s="40"/>
      <c r="G220" s="40"/>
      <c r="H220" s="40"/>
      <c r="I220" s="40"/>
      <c r="J220" s="43"/>
      <c r="K220" s="43"/>
      <c r="L220" s="22"/>
    </row>
    <row r="221" spans="1:12" ht="15" hidden="1">
      <c r="A221" s="43"/>
      <c r="B221" s="43"/>
      <c r="C221" s="43"/>
      <c r="D221" s="43"/>
      <c r="E221" s="232"/>
      <c r="F221" s="40"/>
      <c r="G221" s="40"/>
      <c r="H221" s="40"/>
      <c r="I221" s="40"/>
      <c r="J221" s="43"/>
      <c r="K221" s="43"/>
      <c r="L221" s="22"/>
    </row>
    <row r="222" spans="1:12" ht="15" hidden="1">
      <c r="A222" s="43"/>
      <c r="B222" s="43"/>
      <c r="C222" s="43"/>
      <c r="D222" s="43"/>
      <c r="E222" s="232"/>
      <c r="F222" s="40"/>
      <c r="G222" s="40"/>
      <c r="H222" s="40"/>
      <c r="I222" s="40"/>
      <c r="J222" s="43"/>
      <c r="K222" s="43"/>
      <c r="L222" s="22"/>
    </row>
    <row r="223" spans="1:12" ht="15" hidden="1">
      <c r="A223" s="43"/>
      <c r="B223" s="43"/>
      <c r="C223" s="43"/>
      <c r="D223" s="43"/>
      <c r="E223" s="232"/>
      <c r="F223" s="40"/>
      <c r="G223" s="40"/>
      <c r="H223" s="40"/>
      <c r="I223" s="40"/>
      <c r="J223" s="43"/>
      <c r="K223" s="43"/>
      <c r="L223" s="22"/>
    </row>
    <row r="224" spans="1:12" ht="15" hidden="1">
      <c r="A224" s="43"/>
      <c r="B224" s="43"/>
      <c r="C224" s="43"/>
      <c r="D224" s="43"/>
      <c r="E224" s="232"/>
      <c r="F224" s="40"/>
      <c r="G224" s="40"/>
      <c r="H224" s="40"/>
      <c r="I224" s="40"/>
      <c r="J224" s="43"/>
      <c r="K224" s="43"/>
      <c r="L224" s="22"/>
    </row>
    <row r="225" spans="1:12" ht="15" hidden="1">
      <c r="A225" s="43"/>
      <c r="B225" s="43"/>
      <c r="C225" s="43"/>
      <c r="D225" s="43"/>
      <c r="E225" s="232"/>
      <c r="F225" s="40"/>
      <c r="G225" s="40"/>
      <c r="H225" s="40"/>
      <c r="I225" s="40"/>
      <c r="J225" s="43"/>
      <c r="K225" s="43"/>
      <c r="L225" s="22"/>
    </row>
    <row r="226" spans="1:12" ht="15" hidden="1">
      <c r="A226" s="43"/>
      <c r="B226" s="43"/>
      <c r="C226" s="43"/>
      <c r="D226" s="43"/>
      <c r="E226" s="232"/>
      <c r="F226" s="40"/>
      <c r="G226" s="40"/>
      <c r="H226" s="40"/>
      <c r="I226" s="40"/>
      <c r="J226" s="43"/>
      <c r="K226" s="43"/>
      <c r="L226" s="22"/>
    </row>
    <row r="227" spans="1:12" ht="15" hidden="1">
      <c r="A227" s="43"/>
      <c r="B227" s="43"/>
      <c r="C227" s="43"/>
      <c r="D227" s="43"/>
      <c r="E227" s="232"/>
      <c r="F227" s="40"/>
      <c r="G227" s="40"/>
      <c r="H227" s="40"/>
      <c r="I227" s="40"/>
      <c r="J227" s="43"/>
      <c r="K227" s="43"/>
      <c r="L227" s="22"/>
    </row>
    <row r="228" spans="1:12" ht="15" hidden="1">
      <c r="A228" s="43"/>
      <c r="B228" s="43"/>
      <c r="C228" s="43"/>
      <c r="D228" s="43"/>
      <c r="E228" s="232"/>
      <c r="F228" s="40"/>
      <c r="G228" s="40"/>
      <c r="H228" s="40"/>
      <c r="I228" s="40"/>
      <c r="J228" s="43"/>
      <c r="K228" s="43"/>
      <c r="L228" s="22"/>
    </row>
    <row r="229" spans="1:12" ht="15" hidden="1">
      <c r="A229" s="43"/>
      <c r="B229" s="43"/>
      <c r="C229" s="43"/>
      <c r="D229" s="43"/>
      <c r="E229" s="232"/>
      <c r="F229" s="40"/>
      <c r="G229" s="40"/>
      <c r="H229" s="40"/>
      <c r="I229" s="40"/>
      <c r="J229" s="43"/>
      <c r="K229" s="43"/>
      <c r="L229" s="22"/>
    </row>
    <row r="230" spans="1:12" ht="15" hidden="1">
      <c r="A230" s="43"/>
      <c r="B230" s="43"/>
      <c r="C230" s="43"/>
      <c r="D230" s="43"/>
      <c r="E230" s="232"/>
      <c r="F230" s="40"/>
      <c r="G230" s="40"/>
      <c r="H230" s="40"/>
      <c r="I230" s="40"/>
      <c r="J230" s="43"/>
      <c r="K230" s="43"/>
      <c r="L230" s="22"/>
    </row>
    <row r="231" spans="1:12" ht="15" hidden="1">
      <c r="A231" s="43"/>
      <c r="B231" s="43"/>
      <c r="C231" s="43"/>
      <c r="D231" s="43"/>
      <c r="E231" s="232"/>
      <c r="F231" s="40"/>
      <c r="G231" s="40"/>
      <c r="H231" s="40"/>
      <c r="I231" s="40"/>
      <c r="J231" s="43"/>
      <c r="K231" s="43"/>
      <c r="L231" s="22"/>
    </row>
    <row r="232" spans="1:12" ht="15" hidden="1">
      <c r="A232" s="43"/>
      <c r="B232" s="43"/>
      <c r="C232" s="43"/>
      <c r="D232" s="43"/>
      <c r="E232" s="232"/>
      <c r="F232" s="40"/>
      <c r="G232" s="40"/>
      <c r="H232" s="40"/>
      <c r="I232" s="40"/>
      <c r="J232" s="43"/>
      <c r="K232" s="43"/>
      <c r="L232" s="22"/>
    </row>
    <row r="233" spans="1:12" ht="15" hidden="1">
      <c r="A233" s="43"/>
      <c r="B233" s="43"/>
      <c r="C233" s="43"/>
      <c r="D233" s="43"/>
      <c r="E233" s="232"/>
      <c r="F233" s="40"/>
      <c r="G233" s="40"/>
      <c r="H233" s="40"/>
      <c r="I233" s="40"/>
      <c r="J233" s="43"/>
      <c r="K233" s="43"/>
      <c r="L233" s="22"/>
    </row>
    <row r="234" spans="1:12" ht="15" hidden="1">
      <c r="A234" s="43"/>
      <c r="B234" s="43"/>
      <c r="C234" s="43"/>
      <c r="D234" s="43"/>
      <c r="E234" s="232"/>
      <c r="F234" s="40"/>
      <c r="G234" s="40"/>
      <c r="H234" s="40"/>
      <c r="I234" s="40"/>
      <c r="J234" s="43"/>
      <c r="K234" s="43"/>
      <c r="L234" s="22"/>
    </row>
    <row r="235" spans="1:12" ht="15" hidden="1">
      <c r="A235" s="43"/>
      <c r="B235" s="43"/>
      <c r="C235" s="43"/>
      <c r="D235" s="43"/>
      <c r="E235" s="232"/>
      <c r="F235" s="40"/>
      <c r="G235" s="40"/>
      <c r="H235" s="40"/>
      <c r="I235" s="40"/>
      <c r="J235" s="43"/>
      <c r="K235" s="43"/>
      <c r="L235" s="22"/>
    </row>
    <row r="236" spans="1:12" ht="15" hidden="1">
      <c r="A236" s="43"/>
      <c r="B236" s="43"/>
      <c r="C236" s="43"/>
      <c r="D236" s="43"/>
      <c r="E236" s="232"/>
      <c r="F236" s="40"/>
      <c r="G236" s="40"/>
      <c r="H236" s="40"/>
      <c r="I236" s="40"/>
      <c r="J236" s="43"/>
      <c r="K236" s="43"/>
      <c r="L236" s="22"/>
    </row>
    <row r="237" spans="1:12" ht="15" hidden="1">
      <c r="A237" s="43"/>
      <c r="B237" s="43"/>
      <c r="C237" s="43"/>
      <c r="D237" s="43"/>
      <c r="E237" s="232"/>
      <c r="F237" s="40"/>
      <c r="G237" s="40"/>
      <c r="H237" s="40"/>
      <c r="I237" s="40"/>
      <c r="J237" s="43"/>
      <c r="K237" s="43"/>
      <c r="L237" s="22"/>
    </row>
    <row r="238" spans="1:12" ht="15" hidden="1">
      <c r="A238" s="43"/>
      <c r="B238" s="43"/>
      <c r="C238" s="43"/>
      <c r="D238" s="43"/>
      <c r="E238" s="232"/>
      <c r="F238" s="40"/>
      <c r="G238" s="40"/>
      <c r="H238" s="40"/>
      <c r="I238" s="40"/>
      <c r="J238" s="43"/>
      <c r="K238" s="43"/>
      <c r="L238" s="22"/>
    </row>
    <row r="239" spans="1:12" ht="15" hidden="1">
      <c r="A239" s="43"/>
      <c r="B239" s="43"/>
      <c r="C239" s="43"/>
      <c r="D239" s="43"/>
      <c r="E239" s="232"/>
      <c r="F239" s="40"/>
      <c r="G239" s="40"/>
      <c r="H239" s="40"/>
      <c r="I239" s="40"/>
      <c r="J239" s="43"/>
      <c r="K239" s="43"/>
      <c r="L239" s="22"/>
    </row>
    <row r="240" spans="1:12" ht="15" hidden="1">
      <c r="A240" s="43"/>
      <c r="B240" s="43"/>
      <c r="C240" s="43"/>
      <c r="D240" s="43"/>
      <c r="E240" s="232"/>
      <c r="F240" s="40"/>
      <c r="G240" s="40"/>
      <c r="H240" s="40"/>
      <c r="I240" s="40"/>
      <c r="J240" s="43"/>
      <c r="K240" s="43"/>
      <c r="L240" s="22"/>
    </row>
    <row r="241" spans="1:12" ht="15" hidden="1">
      <c r="A241" s="43"/>
      <c r="B241" s="43"/>
      <c r="C241" s="43"/>
      <c r="D241" s="43"/>
      <c r="E241" s="232"/>
      <c r="F241" s="40"/>
      <c r="G241" s="40"/>
      <c r="H241" s="40"/>
      <c r="I241" s="40"/>
      <c r="J241" s="43"/>
      <c r="K241" s="43"/>
      <c r="L241" s="22"/>
    </row>
    <row r="242" spans="1:12" ht="15" hidden="1">
      <c r="A242" s="43"/>
      <c r="B242" s="43"/>
      <c r="C242" s="43"/>
      <c r="D242" s="43"/>
      <c r="E242" s="232"/>
      <c r="F242" s="40"/>
      <c r="G242" s="40"/>
      <c r="H242" s="40"/>
      <c r="I242" s="40"/>
      <c r="J242" s="43"/>
      <c r="K242" s="43"/>
      <c r="L242" s="22"/>
    </row>
    <row r="243" spans="1:12" ht="15" hidden="1">
      <c r="A243" s="43"/>
      <c r="B243" s="43"/>
      <c r="C243" s="43"/>
      <c r="D243" s="43"/>
      <c r="E243" s="232"/>
      <c r="F243" s="40"/>
      <c r="G243" s="40"/>
      <c r="H243" s="40"/>
      <c r="I243" s="40"/>
      <c r="J243" s="43"/>
      <c r="K243" s="43"/>
      <c r="L243" s="22"/>
    </row>
    <row r="244" spans="1:12" ht="15" hidden="1">
      <c r="A244" s="43"/>
      <c r="B244" s="43"/>
      <c r="C244" s="43"/>
      <c r="D244" s="43"/>
      <c r="E244" s="232"/>
      <c r="F244" s="40"/>
      <c r="G244" s="40"/>
      <c r="H244" s="40"/>
      <c r="I244" s="40"/>
      <c r="J244" s="43"/>
      <c r="K244" s="43"/>
      <c r="L244" s="22"/>
    </row>
    <row r="245" spans="1:12" s="74" customFormat="1" ht="27" customHeight="1">
      <c r="A245" s="403" t="s">
        <v>31</v>
      </c>
      <c r="B245" s="403"/>
      <c r="C245" s="403"/>
      <c r="D245" s="403"/>
      <c r="E245" s="233">
        <f>SUM(E30+E47+E50+E54+E59+E61)</f>
        <v>17.1464</v>
      </c>
      <c r="F245" s="71"/>
      <c r="G245" s="71">
        <f>SUM(G30+G47+G54+G59+G61+G50)</f>
        <v>8551543.25</v>
      </c>
      <c r="H245" s="71"/>
      <c r="I245" s="71">
        <f>SUM(I30+I47+I54+I59+I61+I50)</f>
        <v>6143417.5999999996</v>
      </c>
      <c r="J245" s="73"/>
      <c r="K245" s="73"/>
      <c r="L245" s="16"/>
    </row>
    <row r="246" spans="1:12" hidden="1"/>
    <row r="247" spans="1:12" s="75" customFormat="1" ht="29.25" customHeight="1">
      <c r="A247" s="75" t="s">
        <v>236</v>
      </c>
    </row>
    <row r="248" spans="1:12" s="75" customFormat="1" ht="15.75" hidden="1" customHeight="1">
      <c r="B248" s="76"/>
      <c r="C248" s="76"/>
      <c r="D248" s="76"/>
      <c r="E248" s="76"/>
      <c r="F248" s="76"/>
      <c r="G248" s="76"/>
      <c r="H248" s="76"/>
      <c r="I248" s="76"/>
      <c r="J248" s="76"/>
      <c r="K248" s="76"/>
    </row>
    <row r="249" spans="1:12" s="75" customFormat="1" ht="25.5" customHeight="1">
      <c r="A249" s="75" t="s">
        <v>32</v>
      </c>
      <c r="B249" s="77" t="s">
        <v>237</v>
      </c>
      <c r="C249" s="78"/>
      <c r="D249" s="78"/>
      <c r="E249" s="78"/>
      <c r="F249" s="78"/>
      <c r="G249" s="78"/>
      <c r="H249" s="78"/>
      <c r="I249" s="78"/>
      <c r="J249" s="78"/>
      <c r="K249" s="78"/>
    </row>
    <row r="250" spans="1:12" s="75" customFormat="1" ht="15">
      <c r="B250" s="404" t="s">
        <v>33</v>
      </c>
      <c r="C250" s="404"/>
      <c r="D250" s="404"/>
      <c r="E250" s="404"/>
      <c r="F250" s="404"/>
      <c r="G250" s="404"/>
      <c r="H250" s="404"/>
      <c r="I250" s="404"/>
      <c r="J250" s="404"/>
      <c r="K250" s="404"/>
    </row>
    <row r="251" spans="1:12" s="75" customFormat="1" ht="15">
      <c r="A251" s="75" t="s">
        <v>34</v>
      </c>
      <c r="D251" s="79" t="s">
        <v>91</v>
      </c>
    </row>
    <row r="252" spans="1:12" s="75" customFormat="1" ht="15">
      <c r="C252" s="76"/>
      <c r="D252" s="76"/>
      <c r="E252" s="76"/>
      <c r="F252" s="76"/>
      <c r="G252" s="76"/>
      <c r="H252" s="76"/>
      <c r="I252" s="76"/>
      <c r="J252" s="76"/>
      <c r="K252" s="76"/>
    </row>
    <row r="253" spans="1:12" s="75" customFormat="1" ht="15">
      <c r="A253" s="75" t="s">
        <v>35</v>
      </c>
      <c r="C253" s="78"/>
      <c r="D253" s="78"/>
      <c r="E253" s="78"/>
      <c r="F253" s="78"/>
      <c r="G253" s="78"/>
      <c r="H253" s="78"/>
      <c r="I253" s="78"/>
      <c r="J253" s="78"/>
      <c r="K253" s="78"/>
    </row>
    <row r="254" spans="1:12" s="75" customFormat="1" ht="15"/>
    <row r="255" spans="1:12" s="75" customFormat="1" ht="15">
      <c r="A255" s="75" t="s">
        <v>36</v>
      </c>
      <c r="D255" s="79"/>
    </row>
    <row r="256" spans="1:12" s="75" customFormat="1" ht="15">
      <c r="B256" s="80"/>
      <c r="C256" s="405" t="s">
        <v>37</v>
      </c>
      <c r="D256" s="406"/>
      <c r="E256" s="406"/>
      <c r="F256" s="406"/>
      <c r="G256" s="406"/>
      <c r="H256" s="406"/>
      <c r="I256" s="406"/>
      <c r="J256" s="406"/>
      <c r="K256" s="406"/>
    </row>
    <row r="257" spans="1:11" s="75" customFormat="1" ht="15">
      <c r="A257" s="75" t="s">
        <v>38</v>
      </c>
      <c r="B257" s="78"/>
      <c r="C257" s="78"/>
      <c r="D257" s="78"/>
      <c r="E257" s="78"/>
      <c r="F257" s="78"/>
      <c r="G257" s="78"/>
      <c r="H257" s="78"/>
      <c r="I257" s="78"/>
      <c r="J257" s="78"/>
      <c r="K257" s="78"/>
    </row>
    <row r="258" spans="1:11" s="75" customFormat="1" ht="15"/>
    <row r="259" spans="1:11" s="75" customFormat="1" ht="15">
      <c r="A259" s="75" t="s">
        <v>39</v>
      </c>
      <c r="B259" s="78"/>
      <c r="C259" s="78"/>
      <c r="D259" s="78"/>
      <c r="E259" s="78"/>
      <c r="F259" s="78"/>
      <c r="G259" s="78"/>
      <c r="H259" s="78"/>
      <c r="I259" s="78"/>
      <c r="J259" s="78"/>
      <c r="K259" s="78"/>
    </row>
    <row r="260" spans="1:11" s="75" customFormat="1" ht="15" hidden="1"/>
    <row r="261" spans="1:11" s="75" customFormat="1" ht="15" hidden="1"/>
    <row r="263" spans="1:11" ht="15.75">
      <c r="A263" s="81" t="s">
        <v>40</v>
      </c>
      <c r="B263" s="411" t="s">
        <v>220</v>
      </c>
      <c r="C263" s="411"/>
      <c r="D263" s="411"/>
      <c r="E263" s="82"/>
      <c r="F263" s="83"/>
      <c r="G263" s="84"/>
      <c r="H263" s="410" t="s">
        <v>221</v>
      </c>
      <c r="I263" s="410"/>
      <c r="J263" s="85"/>
    </row>
    <row r="264" spans="1:11">
      <c r="A264" s="86"/>
      <c r="B264" s="404" t="s">
        <v>42</v>
      </c>
      <c r="C264" s="404"/>
      <c r="D264" s="404"/>
      <c r="E264" s="87"/>
      <c r="F264" s="180" t="s">
        <v>10</v>
      </c>
      <c r="G264" s="89"/>
      <c r="H264" s="408" t="s">
        <v>43</v>
      </c>
      <c r="I264" s="408"/>
      <c r="J264" s="180"/>
    </row>
    <row r="265" spans="1:11" ht="15.75">
      <c r="A265" s="81" t="s">
        <v>44</v>
      </c>
      <c r="B265" s="411" t="s">
        <v>222</v>
      </c>
      <c r="C265" s="411"/>
      <c r="D265" s="411"/>
      <c r="E265" s="82"/>
      <c r="F265" s="83"/>
      <c r="G265" s="84"/>
      <c r="H265" s="410" t="s">
        <v>223</v>
      </c>
      <c r="I265" s="410"/>
      <c r="J265" s="85"/>
    </row>
    <row r="266" spans="1:11">
      <c r="A266" s="86"/>
      <c r="B266" s="404" t="s">
        <v>42</v>
      </c>
      <c r="C266" s="404"/>
      <c r="D266" s="404"/>
      <c r="E266" s="87"/>
      <c r="F266" s="180" t="s">
        <v>10</v>
      </c>
      <c r="G266" s="89"/>
      <c r="H266" s="408" t="s">
        <v>43</v>
      </c>
      <c r="I266" s="408"/>
      <c r="J266" s="180"/>
    </row>
    <row r="267" spans="1:11" ht="15.75">
      <c r="A267" s="86"/>
      <c r="B267" s="411" t="s">
        <v>224</v>
      </c>
      <c r="C267" s="411"/>
      <c r="D267" s="411"/>
      <c r="E267" s="82"/>
      <c r="F267" s="83"/>
      <c r="G267" s="84"/>
      <c r="H267" s="410" t="s">
        <v>225</v>
      </c>
      <c r="I267" s="410"/>
      <c r="J267" s="85"/>
    </row>
    <row r="268" spans="1:11">
      <c r="A268" s="86"/>
      <c r="B268" s="404" t="s">
        <v>42</v>
      </c>
      <c r="C268" s="404"/>
      <c r="D268" s="404"/>
      <c r="E268" s="87"/>
      <c r="F268" s="180" t="s">
        <v>10</v>
      </c>
      <c r="G268" s="89"/>
      <c r="H268" s="408" t="s">
        <v>43</v>
      </c>
      <c r="I268" s="408"/>
      <c r="J268" s="180"/>
    </row>
    <row r="269" spans="1:11" ht="15.75">
      <c r="A269" s="86"/>
      <c r="B269" s="411" t="s">
        <v>226</v>
      </c>
      <c r="C269" s="411"/>
      <c r="D269" s="411"/>
      <c r="E269" s="82"/>
      <c r="F269" s="83"/>
      <c r="G269" s="84"/>
      <c r="H269" s="410" t="s">
        <v>227</v>
      </c>
      <c r="I269" s="410"/>
      <c r="J269" s="90"/>
    </row>
    <row r="270" spans="1:11">
      <c r="A270" s="86"/>
      <c r="B270" s="404" t="s">
        <v>42</v>
      </c>
      <c r="C270" s="404"/>
      <c r="D270" s="404"/>
      <c r="E270" s="87"/>
      <c r="F270" s="180" t="s">
        <v>10</v>
      </c>
      <c r="G270" s="89"/>
      <c r="H270" s="408" t="s">
        <v>43</v>
      </c>
      <c r="I270" s="408"/>
      <c r="J270" s="180"/>
    </row>
    <row r="271" spans="1:11" ht="15.75">
      <c r="A271" s="86"/>
      <c r="B271" s="411" t="s">
        <v>228</v>
      </c>
      <c r="C271" s="411"/>
      <c r="D271" s="411"/>
      <c r="E271" s="82"/>
      <c r="F271" s="83"/>
      <c r="G271" s="84"/>
      <c r="H271" s="410" t="s">
        <v>45</v>
      </c>
      <c r="I271" s="410"/>
      <c r="J271" s="90"/>
    </row>
    <row r="272" spans="1:11">
      <c r="A272" s="86"/>
      <c r="B272" s="404" t="s">
        <v>42</v>
      </c>
      <c r="C272" s="404"/>
      <c r="D272" s="404"/>
      <c r="E272" s="87"/>
      <c r="F272" s="180" t="s">
        <v>10</v>
      </c>
      <c r="G272" s="89"/>
      <c r="H272" s="408" t="s">
        <v>43</v>
      </c>
      <c r="I272" s="408"/>
      <c r="J272" s="180"/>
    </row>
    <row r="273" spans="1:16" ht="15.75">
      <c r="A273" s="86"/>
      <c r="B273" s="411" t="s">
        <v>229</v>
      </c>
      <c r="C273" s="411"/>
      <c r="D273" s="411"/>
      <c r="E273" s="82"/>
      <c r="F273" s="83"/>
      <c r="G273" s="84"/>
      <c r="H273" s="410" t="s">
        <v>230</v>
      </c>
      <c r="I273" s="410"/>
      <c r="J273" s="90"/>
    </row>
    <row r="274" spans="1:16" ht="15.75">
      <c r="A274" s="86"/>
      <c r="B274" s="404" t="s">
        <v>42</v>
      </c>
      <c r="C274" s="404"/>
      <c r="D274" s="404"/>
      <c r="E274" s="87"/>
      <c r="F274" s="88" t="s">
        <v>10</v>
      </c>
      <c r="G274" s="89"/>
      <c r="H274" s="430"/>
      <c r="I274" s="430"/>
      <c r="J274" s="88"/>
    </row>
    <row r="275" spans="1:16" s="75" customFormat="1" ht="15">
      <c r="A275" s="91" t="s">
        <v>46</v>
      </c>
    </row>
    <row r="276" spans="1:16" s="75" customFormat="1" ht="15" hidden="1">
      <c r="B276" s="79"/>
      <c r="C276" s="79"/>
      <c r="D276" s="79"/>
      <c r="E276" s="79"/>
      <c r="F276" s="79"/>
      <c r="G276" s="79"/>
      <c r="H276" s="79"/>
      <c r="I276" s="79"/>
    </row>
    <row r="277" spans="1:16" s="75" customFormat="1" ht="15.75">
      <c r="A277" s="92" t="s">
        <v>47</v>
      </c>
      <c r="B277" s="411" t="s">
        <v>240</v>
      </c>
      <c r="C277" s="411"/>
      <c r="D277" s="411"/>
      <c r="E277" s="79"/>
      <c r="F277" s="79"/>
      <c r="G277" s="79"/>
      <c r="H277" s="410" t="s">
        <v>41</v>
      </c>
      <c r="I277" s="410"/>
    </row>
    <row r="278" spans="1:16" s="75" customFormat="1" ht="15">
      <c r="B278" s="404" t="s">
        <v>42</v>
      </c>
      <c r="C278" s="404"/>
      <c r="D278" s="404"/>
      <c r="F278" s="93" t="s">
        <v>10</v>
      </c>
      <c r="H278" s="408" t="s">
        <v>43</v>
      </c>
      <c r="I278" s="408"/>
      <c r="J278" s="87"/>
    </row>
    <row r="279" spans="1:16" s="75" customFormat="1" ht="15.75">
      <c r="A279" s="92" t="s">
        <v>48</v>
      </c>
      <c r="B279" s="411"/>
      <c r="C279" s="411"/>
      <c r="D279" s="411"/>
      <c r="F279" s="78"/>
      <c r="H279" s="410"/>
      <c r="I279" s="410"/>
    </row>
    <row r="280" spans="1:16" s="75" customFormat="1" ht="15">
      <c r="B280" s="404" t="s">
        <v>42</v>
      </c>
      <c r="C280" s="404"/>
      <c r="D280" s="404"/>
      <c r="F280" s="88" t="s">
        <v>10</v>
      </c>
      <c r="H280" s="408" t="s">
        <v>43</v>
      </c>
      <c r="I280" s="408"/>
      <c r="J280" s="87"/>
    </row>
    <row r="281" spans="1:16" s="75" customFormat="1" ht="15" hidden="1"/>
    <row r="282" spans="1:16" s="94" customFormat="1" ht="24" customHeight="1">
      <c r="A282" s="94" t="s">
        <v>49</v>
      </c>
    </row>
    <row r="283" spans="1:16" s="75" customFormat="1" ht="28.15" customHeight="1">
      <c r="A283" s="420" t="s">
        <v>50</v>
      </c>
      <c r="B283" s="421"/>
      <c r="C283" s="420" t="s">
        <v>51</v>
      </c>
      <c r="D283" s="421"/>
      <c r="E283" s="420" t="s">
        <v>52</v>
      </c>
      <c r="F283" s="422"/>
      <c r="G283" s="421"/>
      <c r="H283" s="420" t="s">
        <v>53</v>
      </c>
      <c r="I283" s="421"/>
    </row>
    <row r="284" spans="1:16" s="75" customFormat="1" ht="15">
      <c r="A284" s="95"/>
      <c r="B284" s="96"/>
      <c r="C284" s="95"/>
      <c r="D284" s="97"/>
      <c r="E284" s="96"/>
      <c r="F284" s="96"/>
      <c r="G284" s="97"/>
      <c r="H284" s="96"/>
      <c r="I284" s="97"/>
    </row>
    <row r="285" spans="1:16" s="75" customFormat="1" ht="15">
      <c r="A285" s="95"/>
      <c r="B285" s="96"/>
      <c r="C285" s="95"/>
      <c r="D285" s="97"/>
      <c r="E285" s="96"/>
      <c r="F285" s="96"/>
      <c r="G285" s="97"/>
      <c r="H285" s="96"/>
      <c r="I285" s="97"/>
    </row>
    <row r="286" spans="1:16" s="75" customFormat="1" ht="15">
      <c r="A286" s="95"/>
      <c r="B286" s="96"/>
      <c r="C286" s="95"/>
      <c r="D286" s="97"/>
      <c r="E286" s="96"/>
      <c r="F286" s="96"/>
      <c r="G286" s="97"/>
      <c r="H286" s="96"/>
      <c r="I286" s="97"/>
    </row>
    <row r="287" spans="1:16" hidden="1">
      <c r="A287" s="98"/>
      <c r="B287" s="99"/>
      <c r="C287" s="98"/>
      <c r="D287" s="100"/>
      <c r="E287" s="99"/>
      <c r="F287" s="99"/>
      <c r="G287" s="100"/>
      <c r="H287" s="99"/>
      <c r="I287" s="100"/>
    </row>
    <row r="288" spans="1:16" ht="13.9" hidden="1" customHeight="1">
      <c r="L288" s="48"/>
      <c r="M288" s="48"/>
      <c r="N288" s="48"/>
      <c r="O288" s="48"/>
      <c r="P288" s="48"/>
    </row>
    <row r="289" spans="1:16" ht="27.6" customHeight="1">
      <c r="A289" s="412" t="s">
        <v>231</v>
      </c>
      <c r="B289" s="412"/>
      <c r="C289" s="412"/>
      <c r="D289" s="412"/>
      <c r="E289" s="412"/>
      <c r="F289" s="412"/>
      <c r="G289" s="412"/>
      <c r="H289" s="412"/>
      <c r="I289" s="412"/>
      <c r="J289" s="412"/>
      <c r="K289" s="412"/>
      <c r="L289" s="48"/>
      <c r="M289" s="48"/>
      <c r="N289" s="48"/>
      <c r="O289" s="48"/>
      <c r="P289" s="48"/>
    </row>
    <row r="290" spans="1:16" s="75" customFormat="1" ht="16.5">
      <c r="A290" s="75" t="s">
        <v>218</v>
      </c>
      <c r="L290" s="101"/>
      <c r="M290" s="101"/>
      <c r="N290" s="101"/>
      <c r="O290" s="101"/>
      <c r="P290" s="101"/>
    </row>
    <row r="291" spans="1:16" s="75" customFormat="1" ht="6.6" customHeight="1">
      <c r="L291" s="101"/>
      <c r="M291" s="101"/>
      <c r="N291" s="101"/>
      <c r="O291" s="101"/>
      <c r="P291" s="101"/>
    </row>
    <row r="292" spans="1:16" s="75" customFormat="1" ht="32.25" customHeight="1">
      <c r="A292" s="412" t="s">
        <v>232</v>
      </c>
      <c r="B292" s="412"/>
      <c r="C292" s="412"/>
      <c r="D292" s="412"/>
      <c r="E292" s="412"/>
      <c r="F292" s="412"/>
      <c r="G292" s="412"/>
      <c r="H292" s="412"/>
      <c r="I292" s="412"/>
      <c r="J292" s="412"/>
      <c r="K292" s="412"/>
      <c r="L292" s="101"/>
      <c r="M292" s="101"/>
      <c r="N292" s="101"/>
      <c r="O292" s="101"/>
      <c r="P292" s="101"/>
    </row>
    <row r="293" spans="1:16" s="103" customFormat="1" ht="18.75" hidden="1">
      <c r="A293" s="1"/>
      <c r="B293" s="1"/>
      <c r="C293" s="102"/>
      <c r="D293" s="102"/>
      <c r="E293" s="102"/>
      <c r="F293" s="413" t="s">
        <v>54</v>
      </c>
      <c r="G293" s="413"/>
      <c r="H293" s="413"/>
      <c r="I293" s="413"/>
      <c r="J293" s="413"/>
      <c r="K293" s="1"/>
    </row>
    <row r="294" spans="1:16" s="103" customFormat="1" hidden="1">
      <c r="A294" s="1"/>
      <c r="B294" s="104"/>
      <c r="C294" s="102"/>
      <c r="D294" s="102"/>
      <c r="E294" s="102"/>
      <c r="F294" s="105">
        <f>B297</f>
        <v>8551543.25</v>
      </c>
      <c r="G294" s="106" t="str">
        <f>IF(TRUNC(F294/1000000,0)=0,"",IF(TRUNC(F294/1000000,0)=4,"Чотири",IF(TRUNC(F294/1000000,0)=0,"",IF(TRUNC(F294/1000000,0)=5,"П’ять",IF(TRUNC(F294/1000000,0)=0,"",IF(TRUNC(F294/1000000,0)=6,"Шість",G295))))))</f>
        <v>Вісім</v>
      </c>
      <c r="H294" s="107" t="str">
        <f>IF(TRUNC(F294/10000,0)-TRUNC(F294/100000,0)*10=0,"",IF(TRUNC(F294/10000,0)-TRUNC(F294/100000,0)*10=1,IF(TRUNC(F294/1000,0)-TRUNC(F294/10000,0)*10=0,"десять",""),H296))</f>
        <v>п’ятдесят</v>
      </c>
      <c r="I294" s="107" t="str">
        <f>IF(TRUNC(F294/10,0)-TRUNC(F294/100,0)*10=2,"двадцять",IF(TRUNC(F294/10,0)-TRUNC(F294/100,0)*10=3,"тридцать",IF(TRUNC(F294/10,0)-TRUNC(F294/100,0)*10=4,"сорок",IF(TRUNC(F294/10,0)-TRUNC(F294/100,0)*10=5,"п’ятдесят",IF(TRUNC(F294/10,0)-TRUNC(F294/100,0)*10=6,"шістдесят",IF(TRUNC(F294/10,0)-TRUNC(F294/100,0)*10=7,"сімдесят",IF(TRUNC(F294/10,0)-TRUNC(F294/100,0)*10=8,"вісімдесят","дев’яносто")))))))</f>
        <v>сорок</v>
      </c>
      <c r="J294" s="107" t="str">
        <f>IF(TRUNC(F294/1000000,0)+TRUNC(F294/100000,0)-TRUNC(F294/1000000,0)*10+TRUNC(F294/10000,0)-TRUNC(F294/100000,0)*10+TRUNC(F294/1000,0)-TRUNC(F294/10000,0)*10+TRUNC(F294/100,0)-TRUNC(F294/1000,0)*10+TRUNC(F294/10,0)-TRUNC(F294/100,0)*10+TRUNC(F294/1,0)-TRUNC(F294/10,0)*10=0,"Нуль гривень",IF(RIGHT(IF(TRUNC(F294/1,0)-TRUNC(F294/10,0)*10=1,IF(TRUNC(F294/10,0)-TRUNC(F294/100,0)*10=1,"одинадцять","одна"),K296),1)="а","гривня",IF(RIGHT(J295,1)="і","гривні",IF(RIGHT(J295,1)="и","гривні","гривень"))))</f>
        <v>гривні</v>
      </c>
      <c r="K294" s="86" t="str">
        <f>IF(TRUNC(F294/1,0)-TRUNC(F294/10,0)*10=5,IF(TRUNC(F294/10,0)-TRUNC(F294/100,0)*10=1,"п’ятнадцять","п’ять"),IF(TRUNC(F294/1,0)-TRUNC(F294/10,0)*10=6,IF(TRUNC(F294/10,0)-TRUNC(F294/100,0)*10=1,"шістнадцять","шість"),IF(TRUNC(F294/1,0)-TRUNC(F294/10,0)*10=7,IF(TRUNC(F294/10,0)-TRUNC(F294/100,0)*10=1,"сімнадцять","сім"),J297)))</f>
        <v/>
      </c>
    </row>
    <row r="295" spans="1:16" s="103" customFormat="1" hidden="1">
      <c r="A295" s="1"/>
      <c r="B295" s="104"/>
      <c r="C295" s="102"/>
      <c r="D295" s="102"/>
      <c r="E295" s="102"/>
      <c r="F295" s="108" t="str">
        <f>IF(TRUNC(F294/1000000,0)=0,"",IF(TRUNC(F294/1000000,0)=1,"Один",IF(TRUNC(F294/1000000,0)=0,"",IF(TRUNC(F294/1000000,0)=2,"Два",IF(TRUNC(F294/1000000,0)=0,"",IF(TRUNC(F294/1000000,0)=3,"Три",G294))))))</f>
        <v>Вісім</v>
      </c>
      <c r="G295" s="106" t="str">
        <f>IF(TRUNC(F294/1000000,0)=0,"",IF(TRUNC(F294/1000000,0)=7,"Сім",IF(TRUNC(F294/1000000,0)=0,"",IF(TRUNC(F294/1000000,0)=8,"Вісім",IF(TRUNC(F294/1000000,0)=0,"",IF(TRUNC(F294/1000000,0)=9,"Дев’ять",H297))))))</f>
        <v>Вісім</v>
      </c>
      <c r="H295" s="107" t="str">
        <f>IF(TRUNC(F294/100000,0)-TRUNC(F294/1000000,0)*10=0,"",IF(TRUNC(F294/100000,0)-TRUNC(F294/1000000,0)*10=1,"сто",G296))</f>
        <v>п’ятсот</v>
      </c>
      <c r="I295" s="107" t="str">
        <f>IF(TRUNC(F294/1000,0)-TRUNC(F294/10000,0)*10=1,IF(TRUNC(F294/10000,0)-TRUNC(F294/100000,0)*10=1,"одинадцять","одна"),IF(TRUNC(F294/1000,0)-TRUNC(F294/10000,0)*10=2,IF(TRUNC(F294/10000,0)-TRUNC(F294/100000,0)*10=1,"дванадцять","дві"),#REF!))</f>
        <v>одна</v>
      </c>
      <c r="J295" s="107" t="str">
        <f>IF(TRUNC(F294/1,0)-TRUNC(F294/10,0)*10=1,IF(TRUNC(F294/10,0)-TRUNC(F294/100,0)*10=1,"одинадцять","одна"),K296)</f>
        <v>три</v>
      </c>
      <c r="K295" s="86" t="str">
        <f>IF(TRUNC(F294/10,0)-TRUNC(F294/100,0)*10=0,"",IF(TRUNC(F294/10,0)-TRUNC(F294/100,0)*10=1,IF(TRUNC(F294/1,0)-TRUNC(F294/10,0)*10=0,"десять",""),I294))</f>
        <v>сорок</v>
      </c>
    </row>
    <row r="296" spans="1:16" s="103" customFormat="1" hidden="1">
      <c r="A296" s="1"/>
      <c r="B296" s="104"/>
      <c r="C296" s="102"/>
      <c r="D296" s="102"/>
      <c r="E296" s="102"/>
      <c r="F296" s="108" t="str">
        <f>IF(TRUNC(F294/1000000,0)=0,"",IF(TRUNC(F294/1000000,0)=2,"Два",IF(TRUNC(F294/1000000,0)=0,"",IF(TRUNC(F294/1000000,0)=3,"Три",G294))))</f>
        <v>Вісім</v>
      </c>
      <c r="G296" s="109" t="str">
        <f>IF(TRUNC(F294/100000,0)-TRUNC(F294/1000000,0)*10=2,"двісті",IF(TRUNC(F294/100000,0)-TRUNC(F294/1000000,0)*10=3,"триста",IF(TRUNC(F294/100000,0)-TRUNC(F294/1000000,0)*10=4,"чотириста",IF(TRUNC(F294/100000,0)-TRUNC(F294/1000000,0)*10=5,"п’ятсот",IF(TRUNC(F294/100000,0)-TRUNC(F294/1000000,0)*10=6,"шістсот",IF(TRUNC(F294/100000,0)-TRUNC(F294/1000000,0)*10=7,"сімсот",IF(TRUNC(F294/100000,0)-TRUNC(F294/1000000,0)*10=8,"вісімсот","дев’ятсот")))))))</f>
        <v>п’ятсот</v>
      </c>
      <c r="H296" s="107" t="str">
        <f>IF(TRUNC(F294/10000,0)-TRUNC(F294/100000,0)*10=2,"двадцять",IF(TRUNC(F294/10000,0)-TRUNC(F294/100000,0)*10=3,"тридцать",IF(TRUNC(F294/10000,0)-TRUNC(F294/100000,0)*10=4,"сорок",IF(TRUNC(F294/10000,0)-TRUNC(F294/100000,0)*10=5,"п’ятдесят",#REF!))))</f>
        <v>п’ятдесят</v>
      </c>
      <c r="I296" s="107" t="str">
        <f>IF(TRUNC(F294/100,0)-TRUNC(F294/1000,0)*10=2,"двісті",IF(TRUNC(F294/100,0)-TRUNC(F294/1000,0)*10=3,"триста",IF(TRUNC(F294/100,0)-TRUNC(F294/1000,0)*10=4,"чотириста",IF(TRUNC(F294/100,0)-TRUNC(F294/1000,0)*10=5,"п’ятсот",IF(TRUNC(F294/100,0)-TRUNC(F294/1000,0)*10=6,"шістсот",IF(TRUNC(F294/100,0)-TRUNC(F294/1000,0)*10=7,"сімсот",IF(TRUNC(F294/100,0)-TRUNC(F294/1000,0)*10=8,"вісімсот","дев’ятсот")))))))</f>
        <v>п’ятсот</v>
      </c>
      <c r="J296" s="107" t="str">
        <f>IF(TRUNC(F294/1000,0)-TRUNC(F294/10000,0)*10=7,IF(TRUNC(F294/10000,0)-TRUNC(F294/100000,0)*10=1,"сімнадцять","сім"),IF(TRUNC(F294/1000,0)-TRUNC(F294/10000,0)*10=8,IF(TRUNC(F294/10000,0)-TRUNC(F294/100000,0)*10=1,"вісімнадцять","вісім"),IF(TRUNC(F294/1000,0)-TRUNC(F294/10000,0)*10=9,IF(TRUNC(F294/10000,0)-TRUNC(F294/100000,0)*10=1,"дев’ятнадцять","дев’ять"),"")))</f>
        <v/>
      </c>
      <c r="K296" s="86" t="str">
        <f>IF(TRUNC(F294/1,0)-TRUNC(F294/10,0)*10=2,IF(TRUNC(F294/10,0)-TRUNC(F294/100,0)*10=1,"дванадцять","дві"),IF(TRUNC(F294/1,0)-TRUNC(F294/10,0)*10=3,IF(TRUNC(F294/10,0)-TRUNC(F294/100,0)*10=1,"тринадцять","три"),IF(TRUNC(F294/1,0)-TRUNC(F294/10,0)*10=4,IF(TRUNC(F294/10,0)-TRUNC(F294/100,0)*10=1,"чотирнадцять","чотири"),K294)))</f>
        <v>три</v>
      </c>
    </row>
    <row r="297" spans="1:16" s="103" customFormat="1" ht="33.75" hidden="1" customHeight="1">
      <c r="A297" s="1"/>
      <c r="B297" s="110">
        <f>G245</f>
        <v>8551543.25</v>
      </c>
      <c r="C297" s="111"/>
      <c r="D297" s="111"/>
      <c r="E297" s="111"/>
      <c r="F297" s="112" t="e">
        <f>CONCATENATE(UPPER(LEFT(TRIM(CONCATENATE(IF(TRUNC(F294/1000000,0)=0,"",IF(TRUNC(F294/1000000,0)=1,"Один",F296))," ",H297," ",H295," ",H294," ",I295," ",I297," ",#REF!," ",K295," ",J295," ",J294," ",IF(ROUND((F294-TRUNC(F294/1,0))*100,0)&lt;=9,0,""),ROUND((F294-TRUNC(F294/1,0))*100,0),"коп.")),1)),RIGHT(TRIM(G297),LEN(TRIM(CONCATENATE(IF(TRUNC(F294/1000000,0)=0,"",IF(TRUNC(F294/1000000,0)=1,"Один",F296))," ",H297," ",H295," ",H294," ",I295," ",I297," ",#REF!," ",K295," ",J295," ",J294," ",IF(ROUND((F294-TRUNC(F294/1,0))*100,0)&lt;=9,0,""),ROUND((F294-TRUNC(F294/1,0))*100,0),"коп.")))-1))</f>
        <v>#REF!</v>
      </c>
      <c r="G297" s="113" t="e">
        <f>CONCATENATE(IF(TRUNC(F294/1000000,0)=0,"",IF(TRUNC(F294/1000000,0)=1,"Один",F296))," ",H297," ",H295," ",H294," ",I295," ",I297," ",#REF!," ",K295," ",J295," ",J294," ",IF(ROUND((F294-TRUNC(F294/1,0))*100,0)&lt;=9,0,""),ROUND((F294-TRUNC(F294/1,0))*100,0),"коп.")</f>
        <v>#REF!</v>
      </c>
      <c r="H297" s="107" t="str">
        <f>IF(TRUNC(F294/1000000,0)=0,"",IF(RIGHT(IF(TRUNC(F294/1000000,0)=0,"",IF(TRUNC(F294/1000000,0)=1,"Один",F296)),1)="н","мільйон",IF(RIGHT(F295,1)="а","мільйони",IF(RIGHT(F295,1)="и","мільйони","мільйонів"))))</f>
        <v>мільйонів</v>
      </c>
      <c r="I297" s="107" t="str">
        <f>IF(TRUNC(F294/100000,0)-TRUNC(F294/1000000,0)*10+TRUNC(F294/10000,0)-TRUNC(F294/100000,0)*10+TRUNC(F294/1000,0)-TRUNC(F294/10000,0)*10=0,"",IF(RIGHT(I295,1)="а","тисяча",IF(RIGHT(I295,1)="і","тисячі",IF(RIGHT(I295,1)="и","тисячі","тисяч"))))</f>
        <v>тисяча</v>
      </c>
      <c r="J297" s="107" t="str">
        <f>IF(TRUNC(F294/1,0)-TRUNC(F294/10,0)*10=8,IF(TRUNC(F294/10,0)-TRUNC(F294/100,0)*10=1,"вісімнадцять","вісім"),IF(TRUNC(F294/1,0)-TRUNC(F294/10,0)*10=9,IF(TRUNC(F294/10,0)-TRUNC(F294/100,0)*10=1,"дев’ятнадцять","дев’ять"),""))</f>
        <v/>
      </c>
      <c r="K297" s="86"/>
    </row>
    <row r="298" spans="1:16" s="103" customFormat="1" ht="13.5" hidden="1" customHeight="1">
      <c r="A298" s="1"/>
      <c r="B298" s="114"/>
      <c r="C298" s="111"/>
      <c r="D298" s="111"/>
      <c r="E298" s="111"/>
      <c r="F298" s="115"/>
      <c r="G298" s="116"/>
      <c r="H298" s="116"/>
      <c r="I298" s="116"/>
      <c r="J298" s="116"/>
      <c r="K298" s="116"/>
    </row>
    <row r="299" spans="1:16" s="103" customFormat="1" hidden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6" s="103" customFormat="1" hidden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6" s="103" customFormat="1" hidden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6" s="103" customFormat="1" hidden="1">
      <c r="A302" s="1"/>
      <c r="B302" s="1" t="s">
        <v>55</v>
      </c>
      <c r="C302" s="1"/>
      <c r="D302" s="1"/>
      <c r="E302" s="1"/>
      <c r="F302" s="1"/>
      <c r="G302" s="1"/>
      <c r="H302" s="1"/>
      <c r="I302" s="1"/>
      <c r="J302" s="1"/>
      <c r="K302" s="1"/>
    </row>
    <row r="303" spans="1:16" s="103" customFormat="1" hidden="1">
      <c r="A303" s="1"/>
      <c r="B303" s="1" t="s">
        <v>56</v>
      </c>
      <c r="C303" s="1"/>
      <c r="D303" s="1"/>
      <c r="E303" s="1"/>
      <c r="F303" s="1"/>
      <c r="G303" s="1"/>
      <c r="H303" s="1"/>
      <c r="I303" s="1"/>
      <c r="J303" s="1"/>
      <c r="K303" s="1"/>
    </row>
    <row r="304" spans="1:16" s="103" customFormat="1" hidden="1">
      <c r="A304" s="104"/>
      <c r="B304" s="104" t="s">
        <v>57</v>
      </c>
      <c r="C304" s="104"/>
      <c r="D304" s="104"/>
      <c r="E304" s="104"/>
      <c r="F304" s="104"/>
      <c r="G304" s="104"/>
      <c r="H304" s="104"/>
      <c r="I304" s="104"/>
      <c r="J304" s="104"/>
      <c r="K304" s="1"/>
    </row>
    <row r="305" spans="1:16" hidden="1">
      <c r="L305" s="48"/>
      <c r="M305" s="48"/>
      <c r="N305" s="48"/>
      <c r="O305" s="48"/>
      <c r="P305" s="48"/>
    </row>
    <row r="306" spans="1:16" hidden="1"/>
    <row r="307" spans="1:16" hidden="1">
      <c r="L307" s="48"/>
      <c r="M307" s="48"/>
      <c r="N307" s="48"/>
      <c r="O307" s="48"/>
      <c r="P307" s="48"/>
    </row>
    <row r="308" spans="1:16" s="103" customFormat="1" ht="18.75" hidden="1">
      <c r="A308" s="1"/>
      <c r="B308" s="1"/>
      <c r="C308" s="102"/>
      <c r="D308" s="102"/>
      <c r="E308" s="102"/>
      <c r="F308" s="413" t="s">
        <v>54</v>
      </c>
      <c r="G308" s="413"/>
      <c r="H308" s="413"/>
      <c r="I308" s="413"/>
      <c r="J308" s="413"/>
      <c r="K308" s="1"/>
    </row>
    <row r="309" spans="1:16" s="103" customFormat="1" hidden="1">
      <c r="A309" s="1"/>
      <c r="B309" s="104"/>
      <c r="C309" s="102"/>
      <c r="D309" s="102"/>
      <c r="E309" s="102"/>
      <c r="F309" s="105" t="e">
        <f>#REF!</f>
        <v>#REF!</v>
      </c>
      <c r="G309" s="106" t="e">
        <f>IF(TRUNC(F309/1000000,0)=0,"",IF(TRUNC(F309/1000000,0)=4,"Чотири",IF(TRUNC(F309/1000000,0)=0,"",IF(TRUNC(F309/1000000,0)=5,"П’ять",IF(TRUNC(F309/1000000,0)=0,"",IF(TRUNC(F309/1000000,0)=6,"Шість",G310))))))</f>
        <v>#REF!</v>
      </c>
      <c r="H309" s="107" t="e">
        <f>IF(TRUNC(F309/10000,0)-TRUNC(F309/100000,0)*10=0,"",IF(TRUNC(F309/10000,0)-TRUNC(F309/100000,0)*10=1,IF(TRUNC(F309/1000,0)-TRUNC(F309/10000,0)*10=0,"десять",""),H311))</f>
        <v>#REF!</v>
      </c>
      <c r="I309" s="107" t="e">
        <f>IF(TRUNC(F309/10,0)-TRUNC(F309/100,0)*10=2,"двадцять",IF(TRUNC(F309/10,0)-TRUNC(F309/100,0)*10=3,"тридцать",IF(TRUNC(F309/10,0)-TRUNC(F309/100,0)*10=4,"сорок",IF(TRUNC(F309/10,0)-TRUNC(F309/100,0)*10=5,"п’ятдесят",IF(TRUNC(F309/10,0)-TRUNC(F309/100,0)*10=6,"шістдесят",IF(TRUNC(F309/10,0)-TRUNC(F309/100,0)*10=7,"сімдесят",IF(TRUNC(F309/10,0)-TRUNC(F309/100,0)*10=8,"вісімдесят","дев’яносто")))))))</f>
        <v>#REF!</v>
      </c>
      <c r="J309" s="107" t="e">
        <f>IF(TRUNC(F309/1000000,0)+TRUNC(F309/100000,0)-TRUNC(F309/1000000,0)*10+TRUNC(F309/10000,0)-TRUNC(F309/100000,0)*10+TRUNC(F309/1000,0)-TRUNC(F309/10000,0)*10+TRUNC(F309/100,0)-TRUNC(F309/1000,0)*10+TRUNC(F309/10,0)-TRUNC(F309/100,0)*10+TRUNC(F309/1,0)-TRUNC(F309/10,0)*10=0,"Нуль гривень",IF(RIGHT(IF(TRUNC(F309/1,0)-TRUNC(F309/10,0)*10=1,IF(TRUNC(F309/10,0)-TRUNC(F309/100,0)*10=1,"одинадцять","одна"),K311),1)="а","гривня",IF(RIGHT(J310,1)="і","гривні",IF(RIGHT(J310,1)="и","гривні","гривень"))))</f>
        <v>#REF!</v>
      </c>
      <c r="K309" s="86" t="e">
        <f>IF(TRUNC(F309/1,0)-TRUNC(F309/10,0)*10=5,IF(TRUNC(F309/10,0)-TRUNC(F309/100,0)*10=1,"п’ятнадцять","п’ять"),IF(TRUNC(F309/1,0)-TRUNC(F309/10,0)*10=6,IF(TRUNC(F309/10,0)-TRUNC(F309/100,0)*10=1,"шістнадцять","шість"),IF(TRUNC(F309/1,0)-TRUNC(F309/10,0)*10=7,IF(TRUNC(F309/10,0)-TRUNC(F309/100,0)*10=1,"сімнадцять","сім"),J312)))</f>
        <v>#REF!</v>
      </c>
    </row>
    <row r="310" spans="1:16" s="103" customFormat="1" hidden="1">
      <c r="A310" s="1"/>
      <c r="B310" s="104"/>
      <c r="C310" s="102"/>
      <c r="D310" s="102"/>
      <c r="E310" s="102"/>
      <c r="F310" s="108" t="e">
        <f>IF(TRUNC(F309/1000000,0)=0,"",IF(TRUNC(F309/1000000,0)=1,"Один",IF(TRUNC(F309/1000000,0)=0,"",IF(TRUNC(F309/1000000,0)=2,"Два",IF(TRUNC(F309/1000000,0)=0,"",IF(TRUNC(F309/1000000,0)=3,"Три",G309))))))</f>
        <v>#REF!</v>
      </c>
      <c r="G310" s="106" t="e">
        <f>IF(TRUNC(F309/1000000,0)=0,"",IF(TRUNC(F309/1000000,0)=7,"Сім",IF(TRUNC(F309/1000000,0)=0,"",IF(TRUNC(F309/1000000,0)=8,"Вісім",IF(TRUNC(F309/1000000,0)=0,"",IF(TRUNC(F309/1000000,0)=9,"Дев’ять",H312))))))</f>
        <v>#REF!</v>
      </c>
      <c r="H310" s="107" t="e">
        <f>IF(TRUNC(F309/100000,0)-TRUNC(F309/1000000,0)*10=0,"",IF(TRUNC(F309/100000,0)-TRUNC(F309/1000000,0)*10=1,"сто",G311))</f>
        <v>#REF!</v>
      </c>
      <c r="I310" s="107" t="e">
        <f>IF(TRUNC(F309/1000,0)-TRUNC(F309/10000,0)*10=1,IF(TRUNC(F309/10000,0)-TRUNC(F309/100000,0)*10=1,"одинадцять","одна"),IF(TRUNC(F309/1000,0)-TRUNC(F309/10000,0)*10=2,IF(TRUNC(F309/10000,0)-TRUNC(F309/100000,0)*10=1,"дванадцять","дві"),#REF!))</f>
        <v>#REF!</v>
      </c>
      <c r="J310" s="107" t="e">
        <f>IF(TRUNC(F309/1,0)-TRUNC(F309/10,0)*10=1,IF(TRUNC(F309/10,0)-TRUNC(F309/100,0)*10=1,"одинадцять","одна"),K311)</f>
        <v>#REF!</v>
      </c>
      <c r="K310" s="86" t="e">
        <f>IF(TRUNC(F309/10,0)-TRUNC(F309/100,0)*10=0,"",IF(TRUNC(F309/10,0)-TRUNC(F309/100,0)*10=1,IF(TRUNC(F309/1,0)-TRUNC(F309/10,0)*10=0,"десять",""),I309))</f>
        <v>#REF!</v>
      </c>
    </row>
    <row r="311" spans="1:16" s="103" customFormat="1" hidden="1">
      <c r="A311" s="1"/>
      <c r="B311" s="104"/>
      <c r="C311" s="102"/>
      <c r="D311" s="102"/>
      <c r="E311" s="102"/>
      <c r="F311" s="108" t="e">
        <f>IF(TRUNC(F309/1000000,0)=0,"",IF(TRUNC(F309/1000000,0)=2,"Два",IF(TRUNC(F309/1000000,0)=0,"",IF(TRUNC(F309/1000000,0)=3,"Три",G309))))</f>
        <v>#REF!</v>
      </c>
      <c r="G311" s="109" t="e">
        <f>IF(TRUNC(F309/100000,0)-TRUNC(F309/1000000,0)*10=2,"двісті",IF(TRUNC(F309/100000,0)-TRUNC(F309/1000000,0)*10=3,"триста",IF(TRUNC(F309/100000,0)-TRUNC(F309/1000000,0)*10=4,"чотириста",IF(TRUNC(F309/100000,0)-TRUNC(F309/1000000,0)*10=5,"п’ятсот",IF(TRUNC(F309/100000,0)-TRUNC(F309/1000000,0)*10=6,"шістсот",IF(TRUNC(F309/100000,0)-TRUNC(F309/1000000,0)*10=7,"сімсот",IF(TRUNC(F309/100000,0)-TRUNC(F309/1000000,0)*10=8,"вісімсот","дев’ятсот")))))))</f>
        <v>#REF!</v>
      </c>
      <c r="H311" s="107" t="e">
        <f>IF(TRUNC(F309/10000,0)-TRUNC(F309/100000,0)*10=2,"двадцять",IF(TRUNC(F309/10000,0)-TRUNC(F309/100000,0)*10=3,"тридцать",IF(TRUNC(F309/10000,0)-TRUNC(F309/100000,0)*10=4,"сорок",IF(TRUNC(F309/10000,0)-TRUNC(F309/100000,0)*10=5,"п’ятдесят",#REF!))))</f>
        <v>#REF!</v>
      </c>
      <c r="I311" s="107" t="e">
        <f>IF(TRUNC(F309/100,0)-TRUNC(F309/1000,0)*10=2,"двісті",IF(TRUNC(F309/100,0)-TRUNC(F309/1000,0)*10=3,"триста",IF(TRUNC(F309/100,0)-TRUNC(F309/1000,0)*10=4,"чотириста",IF(TRUNC(F309/100,0)-TRUNC(F309/1000,0)*10=5,"п’ятсот",IF(TRUNC(F309/100,0)-TRUNC(F309/1000,0)*10=6,"шістсот",IF(TRUNC(F309/100,0)-TRUNC(F309/1000,0)*10=7,"сімсот",IF(TRUNC(F309/100,0)-TRUNC(F309/1000,0)*10=8,"вісімсот","дев’ятсот")))))))</f>
        <v>#REF!</v>
      </c>
      <c r="J311" s="107" t="e">
        <f>IF(TRUNC(F309/1000,0)-TRUNC(F309/10000,0)*10=7,IF(TRUNC(F309/10000,0)-TRUNC(F309/100000,0)*10=1,"сімнадцять","сім"),IF(TRUNC(F309/1000,0)-TRUNC(F309/10000,0)*10=8,IF(TRUNC(F309/10000,0)-TRUNC(F309/100000,0)*10=1,"вісімнадцять","вісім"),IF(TRUNC(F309/1000,0)-TRUNC(F309/10000,0)*10=9,IF(TRUNC(F309/10000,0)-TRUNC(F309/100000,0)*10=1,"дев’ятнадцять","дев’ять"),"")))</f>
        <v>#REF!</v>
      </c>
      <c r="K311" s="86" t="e">
        <f>IF(TRUNC(F309/1,0)-TRUNC(F309/10,0)*10=2,IF(TRUNC(F309/10,0)-TRUNC(F309/100,0)*10=1,"дванадцять","дві"),IF(TRUNC(F309/1,0)-TRUNC(F309/10,0)*10=3,IF(TRUNC(F309/10,0)-TRUNC(F309/100,0)*10=1,"тринадцять","три"),IF(TRUNC(F309/1,0)-TRUNC(F309/10,0)*10=4,IF(TRUNC(F309/10,0)-TRUNC(F309/100,0)*10=1,"чотирнадцять","чотири"),K309)))</f>
        <v>#REF!</v>
      </c>
    </row>
    <row r="312" spans="1:16" s="103" customFormat="1" ht="33.75" hidden="1" customHeight="1">
      <c r="A312" s="1"/>
      <c r="B312" s="117" t="e">
        <f>F312</f>
        <v>#REF!</v>
      </c>
      <c r="C312" s="111"/>
      <c r="D312" s="111"/>
      <c r="E312" s="111"/>
      <c r="F312" s="112" t="e">
        <f>CONCATENATE(UPPER(LEFT(TRIM(CONCATENATE(IF(TRUNC(F309/1000000,0)=0,"",IF(TRUNC(F309/1000000,0)=1,"Один",F311))," ",H312," ",H310," ",H309," ",I310," ",I312," ",#REF!," ",K310," ",J310," ",J309," ",IF(ROUND((F309-TRUNC(F309/1,0))*100,0)&lt;=9,0,""),ROUND((F309-TRUNC(F309/1,0))*100,0),"коп.")),1)),RIGHT(TRIM(G312),LEN(TRIM(CONCATENATE(IF(TRUNC(F309/1000000,0)=0,"",IF(TRUNC(F309/1000000,0)=1,"Один",F311))," ",H312," ",H310," ",H309," ",I310," ",I312," ",#REF!," ",K310," ",J310," ",J309," ",IF(ROUND((F309-TRUNC(F309/1,0))*100,0)&lt;=9,0,""),ROUND((F309-TRUNC(F309/1,0))*100,0),"коп.")))-1))</f>
        <v>#REF!</v>
      </c>
      <c r="G312" s="113" t="e">
        <f>CONCATENATE(IF(TRUNC(F309/1000000,0)=0,"",IF(TRUNC(F309/1000000,0)=1,"Один",F311))," ",H312," ",H310," ",H309," ",I310," ",I312," ",#REF!," ",K310," ",J310," ",J309," ",IF(ROUND((F309-TRUNC(F309/1,0))*100,0)&lt;=9,0,""),ROUND((F309-TRUNC(F309/1,0))*100,0),"коп.")</f>
        <v>#REF!</v>
      </c>
      <c r="H312" s="107" t="e">
        <f>IF(TRUNC(F309/1000000,0)=0,"",IF(RIGHT(IF(TRUNC(F309/1000000,0)=0,"",IF(TRUNC(F309/1000000,0)=1,"Один",F311)),1)="н","мільйон",IF(RIGHT(F310,1)="а","мільйони",IF(RIGHT(F310,1)="и","мільйони","мільйонів"))))</f>
        <v>#REF!</v>
      </c>
      <c r="I312" s="107" t="e">
        <f>IF(TRUNC(F309/100000,0)-TRUNC(F309/1000000,0)*10+TRUNC(F309/10000,0)-TRUNC(F309/100000,0)*10+TRUNC(F309/1000,0)-TRUNC(F309/10000,0)*10=0,"",IF(RIGHT(I310,1)="а","тисяча",IF(RIGHT(I310,1)="і","тисячі",IF(RIGHT(I310,1)="и","тисячі","тисяч"))))</f>
        <v>#REF!</v>
      </c>
      <c r="J312" s="107" t="e">
        <f>IF(TRUNC(F309/1,0)-TRUNC(F309/10,0)*10=8,IF(TRUNC(F309/10,0)-TRUNC(F309/100,0)*10=1,"вісімнадцять","вісім"),IF(TRUNC(F309/1,0)-TRUNC(F309/10,0)*10=9,IF(TRUNC(F309/10,0)-TRUNC(F309/100,0)*10=1,"дев’ятнадцять","дев’ять"),""))</f>
        <v>#REF!</v>
      </c>
      <c r="K312" s="86"/>
    </row>
    <row r="313" spans="1:16" s="103" customFormat="1" ht="13.5" hidden="1" customHeight="1">
      <c r="A313" s="1"/>
      <c r="B313" s="114"/>
      <c r="C313" s="111"/>
      <c r="D313" s="111"/>
      <c r="E313" s="111"/>
      <c r="F313" s="115"/>
      <c r="G313" s="116"/>
      <c r="H313" s="116"/>
      <c r="I313" s="116"/>
      <c r="J313" s="116"/>
      <c r="K313" s="116"/>
    </row>
    <row r="314" spans="1:16" s="103" customFormat="1" hidden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6" s="103" customFormat="1" hidden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6" s="103" customFormat="1" hidden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6" s="103" customFormat="1" hidden="1">
      <c r="A317" s="1"/>
      <c r="B317" s="1" t="s">
        <v>55</v>
      </c>
      <c r="C317" s="1"/>
      <c r="D317" s="1"/>
      <c r="E317" s="1"/>
      <c r="F317" s="1"/>
      <c r="G317" s="1"/>
      <c r="H317" s="1"/>
      <c r="I317" s="1"/>
      <c r="J317" s="1"/>
      <c r="K317" s="1"/>
    </row>
    <row r="318" spans="1:16" s="103" customFormat="1" hidden="1">
      <c r="A318" s="1"/>
      <c r="B318" s="1" t="s">
        <v>56</v>
      </c>
      <c r="C318" s="1"/>
      <c r="D318" s="1"/>
      <c r="E318" s="1"/>
      <c r="F318" s="1"/>
      <c r="G318" s="1"/>
      <c r="H318" s="1"/>
      <c r="I318" s="1"/>
      <c r="J318" s="1"/>
      <c r="K318" s="1"/>
    </row>
    <row r="319" spans="1:16" s="103" customFormat="1" hidden="1">
      <c r="A319" s="104"/>
      <c r="B319" s="104" t="s">
        <v>57</v>
      </c>
      <c r="C319" s="104"/>
      <c r="D319" s="104"/>
      <c r="E319" s="104"/>
      <c r="F319" s="104"/>
      <c r="G319" s="104"/>
      <c r="H319" s="104"/>
      <c r="I319" s="104"/>
      <c r="J319" s="104"/>
      <c r="K319" s="1"/>
    </row>
    <row r="320" spans="1:16" hidden="1"/>
    <row r="323" spans="4:4" ht="15.75">
      <c r="D323" s="118"/>
    </row>
    <row r="324" spans="4:4" ht="15.75">
      <c r="D324" s="118" t="s">
        <v>58</v>
      </c>
    </row>
    <row r="325" spans="4:4" ht="31.5">
      <c r="D325" s="118" t="s">
        <v>59</v>
      </c>
    </row>
  </sheetData>
  <mergeCells count="73">
    <mergeCell ref="A13:K13"/>
    <mergeCell ref="I15:K15"/>
    <mergeCell ref="A5:C5"/>
    <mergeCell ref="I7:K7"/>
    <mergeCell ref="I9:K9"/>
    <mergeCell ref="I11:K11"/>
    <mergeCell ref="I12:K12"/>
    <mergeCell ref="B15:C15"/>
    <mergeCell ref="J19:J20"/>
    <mergeCell ref="C17:D17"/>
    <mergeCell ref="H17:I17"/>
    <mergeCell ref="J17:K17"/>
    <mergeCell ref="C18:D18"/>
    <mergeCell ref="H18:I18"/>
    <mergeCell ref="J18:K18"/>
    <mergeCell ref="B264:D264"/>
    <mergeCell ref="H264:I264"/>
    <mergeCell ref="B263:D263"/>
    <mergeCell ref="H263:I263"/>
    <mergeCell ref="C256:K256"/>
    <mergeCell ref="A59:D59"/>
    <mergeCell ref="A61:D61"/>
    <mergeCell ref="A245:D245"/>
    <mergeCell ref="B250:K250"/>
    <mergeCell ref="A19:A20"/>
    <mergeCell ref="B19:B20"/>
    <mergeCell ref="C19:D20"/>
    <mergeCell ref="E19:E20"/>
    <mergeCell ref="F19:F20"/>
    <mergeCell ref="K19:K20"/>
    <mergeCell ref="C21:D21"/>
    <mergeCell ref="A30:D30"/>
    <mergeCell ref="A47:D47"/>
    <mergeCell ref="A54:D54"/>
    <mergeCell ref="G19:G20"/>
    <mergeCell ref="H19:I19"/>
    <mergeCell ref="B265:D265"/>
    <mergeCell ref="H265:I265"/>
    <mergeCell ref="B266:D266"/>
    <mergeCell ref="H266:I266"/>
    <mergeCell ref="B267:D267"/>
    <mergeCell ref="H267:I267"/>
    <mergeCell ref="B268:D268"/>
    <mergeCell ref="H268:I268"/>
    <mergeCell ref="B269:D269"/>
    <mergeCell ref="H269:I269"/>
    <mergeCell ref="B270:D270"/>
    <mergeCell ref="H270:I270"/>
    <mergeCell ref="B271:D271"/>
    <mergeCell ref="H271:I271"/>
    <mergeCell ref="B272:D272"/>
    <mergeCell ref="H272:I272"/>
    <mergeCell ref="H279:I279"/>
    <mergeCell ref="B273:D273"/>
    <mergeCell ref="H273:I273"/>
    <mergeCell ref="B274:D274"/>
    <mergeCell ref="H274:I274"/>
    <mergeCell ref="A289:K289"/>
    <mergeCell ref="A292:K292"/>
    <mergeCell ref="F293:J293"/>
    <mergeCell ref="F308:J308"/>
    <mergeCell ref="A50:D50"/>
    <mergeCell ref="B280:D280"/>
    <mergeCell ref="H280:I280"/>
    <mergeCell ref="A283:B283"/>
    <mergeCell ref="C283:D283"/>
    <mergeCell ref="E283:G283"/>
    <mergeCell ref="H283:I283"/>
    <mergeCell ref="B277:D277"/>
    <mergeCell ref="H277:I277"/>
    <mergeCell ref="B278:D278"/>
    <mergeCell ref="H278:I278"/>
    <mergeCell ref="B279:D279"/>
  </mergeCells>
  <pageMargins left="0.31496062992125984" right="0.31496062992125984" top="0.19685039370078741" bottom="0.19685039370078741" header="0" footer="0"/>
  <pageSetup paperSize="9" scale="80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19"/>
  <sheetViews>
    <sheetView view="pageBreakPreview" topLeftCell="A83" zoomScale="90" zoomScaleSheetLayoutView="90" workbookViewId="0">
      <selection activeCell="B15" sqref="B15:C15"/>
    </sheetView>
  </sheetViews>
  <sheetFormatPr defaultColWidth="9.140625" defaultRowHeight="12.75"/>
  <cols>
    <col min="1" max="1" width="20.28515625" style="1" customWidth="1"/>
    <col min="2" max="2" width="21.42578125" style="1" customWidth="1"/>
    <col min="3" max="3" width="14.28515625" style="1" customWidth="1"/>
    <col min="4" max="4" width="26.7109375" style="1" customWidth="1"/>
    <col min="5" max="5" width="7.7109375" style="1" customWidth="1"/>
    <col min="6" max="6" width="14.28515625" style="1" customWidth="1"/>
    <col min="7" max="7" width="13.85546875" style="1" customWidth="1"/>
    <col min="8" max="8" width="13.7109375" style="1" customWidth="1"/>
    <col min="9" max="9" width="14.28515625" style="1" customWidth="1"/>
    <col min="10" max="10" width="10" style="1" customWidth="1"/>
    <col min="11" max="11" width="9.7109375" style="1" customWidth="1"/>
    <col min="12" max="13" width="9.140625" style="1"/>
    <col min="14" max="14" width="9.140625" style="1" customWidth="1"/>
    <col min="15" max="16384" width="9.140625" style="1"/>
  </cols>
  <sheetData>
    <row r="1" spans="1:11" ht="12" customHeight="1">
      <c r="I1" s="2" t="s">
        <v>0</v>
      </c>
    </row>
    <row r="2" spans="1:11" ht="12" customHeight="1">
      <c r="I2" s="2" t="s">
        <v>1</v>
      </c>
    </row>
    <row r="3" spans="1:11" ht="12" customHeight="1">
      <c r="I3" s="3" t="s">
        <v>2</v>
      </c>
    </row>
    <row r="4" spans="1:11" ht="15" customHeight="1">
      <c r="A4" s="4" t="s">
        <v>3</v>
      </c>
      <c r="B4" s="5"/>
      <c r="C4" s="5"/>
      <c r="J4" s="6"/>
    </row>
    <row r="5" spans="1:11" ht="13.15" customHeight="1">
      <c r="A5" s="404" t="s">
        <v>4</v>
      </c>
      <c r="B5" s="404"/>
      <c r="C5" s="404"/>
      <c r="J5" s="6"/>
    </row>
    <row r="6" spans="1:11" ht="7.15" hidden="1" customHeight="1">
      <c r="J6" s="6"/>
    </row>
    <row r="7" spans="1:11" ht="18" customHeight="1">
      <c r="A7" s="7" t="s">
        <v>5</v>
      </c>
      <c r="B7" s="8"/>
      <c r="C7" s="9">
        <v>26518697</v>
      </c>
      <c r="D7" s="8"/>
      <c r="E7" s="8"/>
      <c r="F7" s="8"/>
      <c r="G7" s="8"/>
      <c r="H7" s="10"/>
      <c r="I7" s="11" t="s">
        <v>7</v>
      </c>
      <c r="J7" s="10"/>
      <c r="K7" s="12"/>
    </row>
    <row r="8" spans="1:11" ht="15.75">
      <c r="A8" s="10"/>
      <c r="B8" s="10"/>
      <c r="C8" s="10"/>
      <c r="D8" s="10"/>
      <c r="E8" s="10"/>
      <c r="F8" s="10"/>
      <c r="G8" s="10"/>
      <c r="H8" s="13"/>
      <c r="I8" s="404" t="s">
        <v>8</v>
      </c>
      <c r="J8" s="404"/>
      <c r="K8" s="404"/>
    </row>
    <row r="9" spans="1:11" ht="15.75">
      <c r="A9" s="13"/>
      <c r="B9" s="13"/>
      <c r="C9" s="13"/>
      <c r="D9" s="13"/>
      <c r="E9" s="13"/>
      <c r="F9" s="13"/>
      <c r="G9" s="13"/>
      <c r="I9" s="14"/>
      <c r="J9" s="14"/>
      <c r="K9" s="15" t="s">
        <v>9</v>
      </c>
    </row>
    <row r="10" spans="1:11" ht="15.75">
      <c r="H10" s="16"/>
      <c r="I10" s="381" t="s">
        <v>10</v>
      </c>
      <c r="J10" s="381"/>
      <c r="K10" s="381"/>
    </row>
    <row r="11" spans="1:11" ht="15.6" customHeight="1">
      <c r="A11" s="16"/>
      <c r="B11" s="16"/>
      <c r="C11" s="16"/>
      <c r="D11" s="16"/>
      <c r="E11" s="16"/>
      <c r="F11" s="16"/>
      <c r="G11" s="16"/>
      <c r="H11" s="16"/>
      <c r="I11" s="425" t="s">
        <v>277</v>
      </c>
      <c r="J11" s="425"/>
      <c r="K11" s="425"/>
    </row>
    <row r="12" spans="1:11" ht="15.6" hidden="1" customHeight="1">
      <c r="A12" s="16"/>
      <c r="B12" s="16"/>
      <c r="C12" s="16"/>
      <c r="D12" s="16"/>
      <c r="E12" s="16"/>
      <c r="F12" s="16"/>
      <c r="G12" s="16"/>
      <c r="H12" s="16"/>
      <c r="I12" s="425" t="s">
        <v>60</v>
      </c>
      <c r="J12" s="425"/>
      <c r="K12" s="425"/>
    </row>
    <row r="13" spans="1:11" s="18" customFormat="1" ht="25.15" customHeight="1">
      <c r="A13" s="434" t="s">
        <v>61</v>
      </c>
      <c r="B13" s="434"/>
      <c r="C13" s="434"/>
      <c r="D13" s="434"/>
      <c r="E13" s="434"/>
      <c r="F13" s="434"/>
      <c r="G13" s="434"/>
      <c r="H13" s="434"/>
      <c r="I13" s="434"/>
      <c r="J13" s="434"/>
      <c r="K13" s="434"/>
    </row>
    <row r="14" spans="1:11" s="18" customFormat="1" ht="15.75">
      <c r="A14" s="17"/>
      <c r="B14" s="17"/>
      <c r="C14" s="384" t="s">
        <v>321</v>
      </c>
      <c r="D14" s="384"/>
      <c r="E14" s="384"/>
      <c r="F14" s="384"/>
      <c r="G14" s="384"/>
      <c r="H14" s="119"/>
      <c r="I14" s="435" t="s">
        <v>275</v>
      </c>
      <c r="J14" s="435"/>
      <c r="K14" s="435"/>
    </row>
    <row r="15" spans="1:11" s="18" customFormat="1" ht="15.75">
      <c r="A15" s="19"/>
      <c r="B15" s="386"/>
      <c r="C15" s="386"/>
      <c r="D15" s="19"/>
      <c r="E15" s="19"/>
      <c r="F15" s="19"/>
      <c r="H15" s="120"/>
      <c r="I15" s="436" t="s">
        <v>12</v>
      </c>
      <c r="J15" s="436"/>
      <c r="K15" s="436"/>
    </row>
    <row r="16" spans="1:11" ht="3.6" customHeight="1"/>
    <row r="17" spans="1:16" ht="18.600000000000001" customHeight="1">
      <c r="A17" s="20"/>
      <c r="B17" s="20"/>
      <c r="C17" s="388"/>
      <c r="D17" s="388"/>
      <c r="E17" s="20"/>
      <c r="F17" s="20"/>
      <c r="G17" s="21"/>
      <c r="H17" s="389" t="s">
        <v>13</v>
      </c>
      <c r="I17" s="390"/>
      <c r="J17" s="389" t="s">
        <v>14</v>
      </c>
      <c r="K17" s="390"/>
      <c r="L17" s="20"/>
    </row>
    <row r="18" spans="1:16" ht="18" customHeight="1">
      <c r="A18" s="20"/>
      <c r="B18" s="20"/>
      <c r="C18" s="388"/>
      <c r="D18" s="388"/>
      <c r="E18" s="20"/>
      <c r="F18" s="20"/>
      <c r="G18" s="21"/>
      <c r="H18" s="395">
        <v>8</v>
      </c>
      <c r="I18" s="426"/>
      <c r="J18" s="395"/>
      <c r="K18" s="426"/>
      <c r="L18" s="20"/>
    </row>
    <row r="19" spans="1:16" ht="22.9" customHeight="1">
      <c r="A19" s="391" t="s">
        <v>213</v>
      </c>
      <c r="B19" s="391" t="s">
        <v>214</v>
      </c>
      <c r="C19" s="391" t="s">
        <v>15</v>
      </c>
      <c r="D19" s="391"/>
      <c r="E19" s="432" t="s">
        <v>16</v>
      </c>
      <c r="F19" s="391" t="s">
        <v>17</v>
      </c>
      <c r="G19" s="391" t="s">
        <v>18</v>
      </c>
      <c r="H19" s="428" t="s">
        <v>19</v>
      </c>
      <c r="I19" s="390"/>
      <c r="J19" s="391" t="s">
        <v>20</v>
      </c>
      <c r="K19" s="391" t="s">
        <v>62</v>
      </c>
      <c r="L19" s="22"/>
    </row>
    <row r="20" spans="1:16" s="26" customFormat="1" ht="34.15" customHeight="1">
      <c r="A20" s="392"/>
      <c r="B20" s="392"/>
      <c r="C20" s="392"/>
      <c r="D20" s="392"/>
      <c r="E20" s="433"/>
      <c r="F20" s="392"/>
      <c r="G20" s="392"/>
      <c r="H20" s="23" t="s">
        <v>21</v>
      </c>
      <c r="I20" s="24" t="s">
        <v>22</v>
      </c>
      <c r="J20" s="392"/>
      <c r="K20" s="392"/>
      <c r="L20" s="25"/>
    </row>
    <row r="21" spans="1:16" s="31" customFormat="1" ht="11.25">
      <c r="A21" s="27">
        <v>1</v>
      </c>
      <c r="B21" s="27">
        <v>2</v>
      </c>
      <c r="C21" s="393">
        <v>3</v>
      </c>
      <c r="D21" s="394"/>
      <c r="E21" s="27">
        <v>4</v>
      </c>
      <c r="F21" s="27">
        <v>5</v>
      </c>
      <c r="G21" s="27">
        <v>6</v>
      </c>
      <c r="H21" s="28">
        <v>7</v>
      </c>
      <c r="I21" s="28">
        <v>8</v>
      </c>
      <c r="J21" s="29">
        <v>9</v>
      </c>
      <c r="K21" s="29">
        <v>10</v>
      </c>
      <c r="L21" s="30"/>
    </row>
    <row r="22" spans="1:16" s="31" customFormat="1" hidden="1">
      <c r="A22" s="121"/>
      <c r="B22" s="121"/>
      <c r="C22" s="122"/>
      <c r="D22" s="123"/>
      <c r="E22" s="121"/>
      <c r="F22" s="121"/>
      <c r="G22" s="121"/>
      <c r="H22" s="121"/>
      <c r="I22" s="121"/>
      <c r="J22" s="32"/>
      <c r="K22" s="32"/>
      <c r="L22" s="30"/>
    </row>
    <row r="23" spans="1:16" s="45" customFormat="1" ht="30">
      <c r="A23" s="62" t="s">
        <v>23</v>
      </c>
      <c r="B23" s="124" t="s">
        <v>24</v>
      </c>
      <c r="C23" s="235">
        <v>11111001</v>
      </c>
      <c r="D23" s="286" t="s">
        <v>111</v>
      </c>
      <c r="E23" s="39">
        <v>1</v>
      </c>
      <c r="F23" s="40">
        <v>171</v>
      </c>
      <c r="G23" s="41">
        <v>171</v>
      </c>
      <c r="H23" s="41">
        <v>86</v>
      </c>
      <c r="I23" s="41">
        <v>86</v>
      </c>
      <c r="J23" s="126"/>
      <c r="K23" s="127"/>
      <c r="L23" s="44"/>
    </row>
    <row r="24" spans="1:16" s="133" customFormat="1">
      <c r="A24" s="431" t="s">
        <v>112</v>
      </c>
      <c r="B24" s="431"/>
      <c r="C24" s="431"/>
      <c r="D24" s="431"/>
      <c r="E24" s="128">
        <f>SUM(E23)</f>
        <v>1</v>
      </c>
      <c r="F24" s="129">
        <f>SUM(F23)</f>
        <v>171</v>
      </c>
      <c r="G24" s="129">
        <f>SUM(G23)</f>
        <v>171</v>
      </c>
      <c r="H24" s="129"/>
      <c r="I24" s="129">
        <f>SUM(I23)</f>
        <v>86</v>
      </c>
      <c r="J24" s="130"/>
      <c r="K24" s="131"/>
      <c r="L24" s="132"/>
    </row>
    <row r="25" spans="1:16" s="45" customFormat="1" ht="25.5">
      <c r="A25" s="287" t="s">
        <v>23</v>
      </c>
      <c r="B25" s="124" t="s">
        <v>24</v>
      </c>
      <c r="C25" s="223">
        <v>11136001</v>
      </c>
      <c r="D25" s="226" t="s">
        <v>253</v>
      </c>
      <c r="E25" s="39">
        <v>2</v>
      </c>
      <c r="F25" s="40">
        <v>260</v>
      </c>
      <c r="G25" s="41">
        <v>520</v>
      </c>
      <c r="H25" s="41">
        <v>130</v>
      </c>
      <c r="I25" s="41">
        <v>260</v>
      </c>
      <c r="J25" s="42" t="s">
        <v>147</v>
      </c>
      <c r="K25" s="127"/>
      <c r="L25" s="44"/>
    </row>
    <row r="26" spans="1:16" s="45" customFormat="1" ht="25.5">
      <c r="A26" s="287" t="s">
        <v>23</v>
      </c>
      <c r="B26" s="124" t="s">
        <v>24</v>
      </c>
      <c r="C26" s="223">
        <v>11136004</v>
      </c>
      <c r="D26" s="237" t="s">
        <v>254</v>
      </c>
      <c r="E26" s="39">
        <v>1</v>
      </c>
      <c r="F26" s="40">
        <v>500</v>
      </c>
      <c r="G26" s="41">
        <v>500</v>
      </c>
      <c r="H26" s="41">
        <v>250</v>
      </c>
      <c r="I26" s="41">
        <v>250</v>
      </c>
      <c r="J26" s="42" t="s">
        <v>147</v>
      </c>
      <c r="K26" s="127"/>
      <c r="L26" s="44"/>
    </row>
    <row r="27" spans="1:16" ht="25.5" customHeight="1">
      <c r="A27" s="287" t="s">
        <v>23</v>
      </c>
      <c r="B27" s="124" t="s">
        <v>24</v>
      </c>
      <c r="C27" s="223">
        <v>11136005</v>
      </c>
      <c r="D27" s="237" t="s">
        <v>253</v>
      </c>
      <c r="E27" s="39">
        <v>1</v>
      </c>
      <c r="F27" s="40">
        <v>250</v>
      </c>
      <c r="G27" s="41">
        <v>250</v>
      </c>
      <c r="H27" s="41">
        <v>125</v>
      </c>
      <c r="I27" s="41">
        <v>125</v>
      </c>
      <c r="J27" s="42" t="s">
        <v>147</v>
      </c>
      <c r="K27" s="137"/>
      <c r="L27" s="47"/>
      <c r="M27" s="48"/>
      <c r="N27" s="48"/>
      <c r="O27" s="48"/>
      <c r="P27" s="48"/>
    </row>
    <row r="28" spans="1:16" ht="27.75" customHeight="1">
      <c r="A28" s="287" t="s">
        <v>23</v>
      </c>
      <c r="B28" s="124" t="s">
        <v>24</v>
      </c>
      <c r="C28" s="223">
        <v>11136006</v>
      </c>
      <c r="D28" s="226" t="s">
        <v>255</v>
      </c>
      <c r="E28" s="39">
        <v>1</v>
      </c>
      <c r="F28" s="40">
        <v>300</v>
      </c>
      <c r="G28" s="41">
        <v>300</v>
      </c>
      <c r="H28" s="49">
        <v>150</v>
      </c>
      <c r="I28" s="41">
        <v>150</v>
      </c>
      <c r="J28" s="50" t="s">
        <v>147</v>
      </c>
      <c r="K28" s="137"/>
      <c r="L28" s="47"/>
      <c r="M28" s="48"/>
      <c r="N28" s="48"/>
      <c r="O28" s="48"/>
      <c r="P28" s="48"/>
    </row>
    <row r="29" spans="1:16" ht="25.5">
      <c r="A29" s="287" t="s">
        <v>23</v>
      </c>
      <c r="B29" s="124" t="s">
        <v>24</v>
      </c>
      <c r="C29" s="223">
        <v>11136014</v>
      </c>
      <c r="D29" s="226" t="s">
        <v>256</v>
      </c>
      <c r="E29" s="39">
        <v>1</v>
      </c>
      <c r="F29" s="40">
        <v>95</v>
      </c>
      <c r="G29" s="41">
        <v>95</v>
      </c>
      <c r="H29" s="41">
        <v>48</v>
      </c>
      <c r="I29" s="41">
        <v>48</v>
      </c>
      <c r="J29" s="42" t="s">
        <v>147</v>
      </c>
      <c r="K29" s="137"/>
      <c r="L29" s="47"/>
      <c r="M29" s="48"/>
      <c r="N29" s="48"/>
      <c r="O29" s="48"/>
      <c r="P29" s="48"/>
    </row>
    <row r="30" spans="1:16" ht="25.5">
      <c r="A30" s="287" t="s">
        <v>23</v>
      </c>
      <c r="B30" s="124" t="s">
        <v>24</v>
      </c>
      <c r="C30" s="223">
        <v>11136017</v>
      </c>
      <c r="D30" s="226" t="s">
        <v>63</v>
      </c>
      <c r="E30" s="39">
        <v>2</v>
      </c>
      <c r="F30" s="40">
        <v>137</v>
      </c>
      <c r="G30" s="41">
        <v>274</v>
      </c>
      <c r="H30" s="40">
        <v>68.5</v>
      </c>
      <c r="I30" s="41">
        <v>137</v>
      </c>
      <c r="J30" s="46" t="s">
        <v>148</v>
      </c>
      <c r="K30" s="137"/>
      <c r="L30" s="47"/>
      <c r="M30" s="48"/>
      <c r="N30" s="48"/>
      <c r="O30" s="48"/>
      <c r="P30" s="48"/>
    </row>
    <row r="31" spans="1:16" ht="25.5">
      <c r="A31" s="287" t="s">
        <v>23</v>
      </c>
      <c r="B31" s="124" t="s">
        <v>24</v>
      </c>
      <c r="C31" s="223">
        <v>11136019</v>
      </c>
      <c r="D31" s="226" t="s">
        <v>257</v>
      </c>
      <c r="E31" s="39">
        <v>1</v>
      </c>
      <c r="F31" s="40">
        <v>330</v>
      </c>
      <c r="G31" s="41">
        <v>330</v>
      </c>
      <c r="H31" s="40">
        <v>165</v>
      </c>
      <c r="I31" s="41">
        <v>165</v>
      </c>
      <c r="J31" s="43" t="s">
        <v>149</v>
      </c>
      <c r="K31" s="127"/>
      <c r="L31" s="22"/>
    </row>
    <row r="32" spans="1:16" ht="25.5">
      <c r="A32" s="287" t="s">
        <v>23</v>
      </c>
      <c r="B32" s="124" t="s">
        <v>24</v>
      </c>
      <c r="C32" s="223">
        <v>11136023</v>
      </c>
      <c r="D32" s="226" t="s">
        <v>113</v>
      </c>
      <c r="E32" s="39">
        <v>1</v>
      </c>
      <c r="F32" s="40">
        <v>205</v>
      </c>
      <c r="G32" s="41">
        <v>205</v>
      </c>
      <c r="H32" s="40">
        <v>103</v>
      </c>
      <c r="I32" s="41">
        <v>103</v>
      </c>
      <c r="J32" s="43" t="s">
        <v>150</v>
      </c>
      <c r="K32" s="127"/>
      <c r="L32" s="22"/>
    </row>
    <row r="33" spans="1:12" ht="25.5">
      <c r="A33" s="287" t="s">
        <v>23</v>
      </c>
      <c r="B33" s="124" t="s">
        <v>24</v>
      </c>
      <c r="C33" s="223">
        <v>11136029</v>
      </c>
      <c r="D33" s="226" t="s">
        <v>114</v>
      </c>
      <c r="E33" s="39">
        <v>5</v>
      </c>
      <c r="F33" s="40">
        <v>40</v>
      </c>
      <c r="G33" s="41">
        <v>200</v>
      </c>
      <c r="H33" s="40">
        <v>20</v>
      </c>
      <c r="I33" s="41">
        <v>100</v>
      </c>
      <c r="J33" s="43" t="s">
        <v>151</v>
      </c>
      <c r="K33" s="127"/>
      <c r="L33" s="22"/>
    </row>
    <row r="34" spans="1:12" ht="25.5">
      <c r="A34" s="287" t="s">
        <v>23</v>
      </c>
      <c r="B34" s="124" t="s">
        <v>24</v>
      </c>
      <c r="C34" s="223">
        <v>11136030</v>
      </c>
      <c r="D34" s="226" t="s">
        <v>115</v>
      </c>
      <c r="E34" s="39">
        <v>2</v>
      </c>
      <c r="F34" s="40">
        <v>100</v>
      </c>
      <c r="G34" s="41">
        <v>200</v>
      </c>
      <c r="H34" s="40">
        <v>50</v>
      </c>
      <c r="I34" s="41">
        <v>100</v>
      </c>
      <c r="J34" s="43" t="s">
        <v>151</v>
      </c>
      <c r="K34" s="127"/>
      <c r="L34" s="22"/>
    </row>
    <row r="35" spans="1:12" ht="25.5">
      <c r="A35" s="287" t="s">
        <v>23</v>
      </c>
      <c r="B35" s="124" t="s">
        <v>24</v>
      </c>
      <c r="C35" s="223">
        <v>11136031</v>
      </c>
      <c r="D35" s="226" t="s">
        <v>116</v>
      </c>
      <c r="E35" s="39">
        <v>2</v>
      </c>
      <c r="F35" s="40">
        <v>100</v>
      </c>
      <c r="G35" s="41">
        <v>200</v>
      </c>
      <c r="H35" s="40">
        <v>50</v>
      </c>
      <c r="I35" s="41">
        <v>100</v>
      </c>
      <c r="J35" s="43" t="s">
        <v>151</v>
      </c>
      <c r="K35" s="127"/>
      <c r="L35" s="22"/>
    </row>
    <row r="36" spans="1:12" ht="30">
      <c r="A36" s="287" t="s">
        <v>23</v>
      </c>
      <c r="B36" s="124" t="s">
        <v>24</v>
      </c>
      <c r="C36" s="223">
        <v>11136032</v>
      </c>
      <c r="D36" s="237" t="s">
        <v>117</v>
      </c>
      <c r="E36" s="39">
        <v>1</v>
      </c>
      <c r="F36" s="40">
        <v>580</v>
      </c>
      <c r="G36" s="41">
        <v>580</v>
      </c>
      <c r="H36" s="40">
        <v>290</v>
      </c>
      <c r="I36" s="41">
        <v>290</v>
      </c>
      <c r="J36" s="43" t="s">
        <v>152</v>
      </c>
      <c r="K36" s="127"/>
      <c r="L36" s="22"/>
    </row>
    <row r="37" spans="1:12" ht="25.5">
      <c r="A37" s="287" t="s">
        <v>23</v>
      </c>
      <c r="B37" s="124" t="s">
        <v>24</v>
      </c>
      <c r="C37" s="223">
        <v>11136036</v>
      </c>
      <c r="D37" s="226" t="s">
        <v>118</v>
      </c>
      <c r="E37" s="39">
        <v>15</v>
      </c>
      <c r="F37" s="40">
        <v>150</v>
      </c>
      <c r="G37" s="41">
        <v>2250</v>
      </c>
      <c r="H37" s="40">
        <v>75</v>
      </c>
      <c r="I37" s="41">
        <v>1125</v>
      </c>
      <c r="J37" s="43" t="s">
        <v>153</v>
      </c>
      <c r="K37" s="127"/>
      <c r="L37" s="22"/>
    </row>
    <row r="38" spans="1:12" ht="25.5">
      <c r="A38" s="287" t="s">
        <v>23</v>
      </c>
      <c r="B38" s="124" t="s">
        <v>24</v>
      </c>
      <c r="C38" s="223">
        <v>11136037</v>
      </c>
      <c r="D38" s="226" t="s">
        <v>258</v>
      </c>
      <c r="E38" s="39">
        <v>6</v>
      </c>
      <c r="F38" s="40">
        <v>470</v>
      </c>
      <c r="G38" s="41">
        <v>2820</v>
      </c>
      <c r="H38" s="40">
        <v>235</v>
      </c>
      <c r="I38" s="41">
        <v>1410</v>
      </c>
      <c r="J38" s="43" t="s">
        <v>153</v>
      </c>
      <c r="K38" s="127"/>
      <c r="L38" s="22"/>
    </row>
    <row r="39" spans="1:12" ht="25.5">
      <c r="A39" s="287" t="s">
        <v>23</v>
      </c>
      <c r="B39" s="124" t="s">
        <v>24</v>
      </c>
      <c r="C39" s="223">
        <v>11136038</v>
      </c>
      <c r="D39" s="226" t="s">
        <v>258</v>
      </c>
      <c r="E39" s="39">
        <v>1</v>
      </c>
      <c r="F39" s="40">
        <v>109</v>
      </c>
      <c r="G39" s="41">
        <v>109</v>
      </c>
      <c r="H39" s="40">
        <v>54</v>
      </c>
      <c r="I39" s="41">
        <v>54</v>
      </c>
      <c r="J39" s="43" t="s">
        <v>153</v>
      </c>
      <c r="K39" s="127"/>
      <c r="L39" s="22"/>
    </row>
    <row r="40" spans="1:12" ht="25.5">
      <c r="A40" s="287" t="s">
        <v>23</v>
      </c>
      <c r="B40" s="124" t="s">
        <v>24</v>
      </c>
      <c r="C40" s="223">
        <v>11136039</v>
      </c>
      <c r="D40" s="229" t="s">
        <v>119</v>
      </c>
      <c r="E40" s="39">
        <v>2</v>
      </c>
      <c r="F40" s="40">
        <v>260</v>
      </c>
      <c r="G40" s="41">
        <v>520</v>
      </c>
      <c r="H40" s="40">
        <v>130</v>
      </c>
      <c r="I40" s="41">
        <v>260</v>
      </c>
      <c r="J40" s="43" t="s">
        <v>154</v>
      </c>
      <c r="K40" s="127"/>
      <c r="L40" s="22"/>
    </row>
    <row r="41" spans="1:12" ht="25.5">
      <c r="A41" s="287" t="s">
        <v>23</v>
      </c>
      <c r="B41" s="124" t="s">
        <v>24</v>
      </c>
      <c r="C41" s="223">
        <v>11136040</v>
      </c>
      <c r="D41" s="229" t="s">
        <v>120</v>
      </c>
      <c r="E41" s="39">
        <v>1</v>
      </c>
      <c r="F41" s="40">
        <v>160</v>
      </c>
      <c r="G41" s="41">
        <v>160</v>
      </c>
      <c r="H41" s="40">
        <v>80</v>
      </c>
      <c r="I41" s="41">
        <v>80</v>
      </c>
      <c r="J41" s="43" t="s">
        <v>154</v>
      </c>
      <c r="K41" s="127"/>
      <c r="L41" s="22"/>
    </row>
    <row r="42" spans="1:12" ht="25.5">
      <c r="A42" s="287" t="s">
        <v>23</v>
      </c>
      <c r="B42" s="124" t="s">
        <v>24</v>
      </c>
      <c r="C42" s="223">
        <v>11136041</v>
      </c>
      <c r="D42" s="228" t="s">
        <v>120</v>
      </c>
      <c r="E42" s="39">
        <v>1</v>
      </c>
      <c r="F42" s="40">
        <v>300</v>
      </c>
      <c r="G42" s="41">
        <v>300</v>
      </c>
      <c r="H42" s="40">
        <v>150</v>
      </c>
      <c r="I42" s="41">
        <v>150</v>
      </c>
      <c r="J42" s="43" t="s">
        <v>154</v>
      </c>
      <c r="K42" s="127"/>
      <c r="L42" s="22"/>
    </row>
    <row r="43" spans="1:12" ht="25.5">
      <c r="A43" s="287" t="s">
        <v>23</v>
      </c>
      <c r="B43" s="124" t="s">
        <v>24</v>
      </c>
      <c r="C43" s="223">
        <v>11132001</v>
      </c>
      <c r="D43" s="228" t="s">
        <v>121</v>
      </c>
      <c r="E43" s="39">
        <v>2</v>
      </c>
      <c r="F43" s="40">
        <v>2490</v>
      </c>
      <c r="G43" s="41">
        <v>4980</v>
      </c>
      <c r="H43" s="40">
        <v>1245</v>
      </c>
      <c r="I43" s="41">
        <v>2490</v>
      </c>
      <c r="J43" s="43" t="s">
        <v>154</v>
      </c>
      <c r="K43" s="127"/>
      <c r="L43" s="22"/>
    </row>
    <row r="44" spans="1:12" ht="30" customHeight="1">
      <c r="A44" s="287" t="s">
        <v>23</v>
      </c>
      <c r="B44" s="124" t="s">
        <v>24</v>
      </c>
      <c r="C44" s="223">
        <v>11136042</v>
      </c>
      <c r="D44" s="228" t="s">
        <v>122</v>
      </c>
      <c r="E44" s="39">
        <v>1</v>
      </c>
      <c r="F44" s="40">
        <v>972</v>
      </c>
      <c r="G44" s="41">
        <v>972</v>
      </c>
      <c r="H44" s="40">
        <v>486</v>
      </c>
      <c r="I44" s="41">
        <v>486</v>
      </c>
      <c r="J44" s="43" t="s">
        <v>154</v>
      </c>
      <c r="K44" s="127"/>
      <c r="L44" s="22"/>
    </row>
    <row r="45" spans="1:12" ht="25.5">
      <c r="A45" s="287" t="s">
        <v>23</v>
      </c>
      <c r="B45" s="124" t="s">
        <v>24</v>
      </c>
      <c r="C45" s="223">
        <v>11136043</v>
      </c>
      <c r="D45" s="228" t="s">
        <v>123</v>
      </c>
      <c r="E45" s="39">
        <v>1</v>
      </c>
      <c r="F45" s="40">
        <v>1426</v>
      </c>
      <c r="G45" s="41">
        <v>1426</v>
      </c>
      <c r="H45" s="40">
        <v>713</v>
      </c>
      <c r="I45" s="41">
        <v>713</v>
      </c>
      <c r="J45" s="43" t="s">
        <v>154</v>
      </c>
      <c r="K45" s="127"/>
      <c r="L45" s="22"/>
    </row>
    <row r="46" spans="1:12" ht="25.5">
      <c r="A46" s="287" t="s">
        <v>23</v>
      </c>
      <c r="B46" s="124" t="s">
        <v>24</v>
      </c>
      <c r="C46" s="223">
        <v>11136044</v>
      </c>
      <c r="D46" s="228" t="s">
        <v>124</v>
      </c>
      <c r="E46" s="39">
        <v>1</v>
      </c>
      <c r="F46" s="40">
        <v>1080</v>
      </c>
      <c r="G46" s="41">
        <v>1080</v>
      </c>
      <c r="H46" s="40">
        <v>540</v>
      </c>
      <c r="I46" s="41">
        <v>540</v>
      </c>
      <c r="J46" s="43" t="s">
        <v>154</v>
      </c>
      <c r="K46" s="127"/>
      <c r="L46" s="22"/>
    </row>
    <row r="47" spans="1:12" ht="25.5">
      <c r="A47" s="287" t="s">
        <v>23</v>
      </c>
      <c r="B47" s="124" t="s">
        <v>24</v>
      </c>
      <c r="C47" s="223">
        <v>11136045</v>
      </c>
      <c r="D47" s="229" t="s">
        <v>125</v>
      </c>
      <c r="E47" s="39">
        <v>1</v>
      </c>
      <c r="F47" s="40">
        <v>1523</v>
      </c>
      <c r="G47" s="41">
        <v>1523</v>
      </c>
      <c r="H47" s="40">
        <v>761</v>
      </c>
      <c r="I47" s="41">
        <v>761</v>
      </c>
      <c r="J47" s="43" t="s">
        <v>154</v>
      </c>
      <c r="K47" s="127"/>
      <c r="L47" s="22"/>
    </row>
    <row r="48" spans="1:12" ht="25.5">
      <c r="A48" s="287" t="s">
        <v>23</v>
      </c>
      <c r="B48" s="124" t="s">
        <v>24</v>
      </c>
      <c r="C48" s="225">
        <v>11136046</v>
      </c>
      <c r="D48" s="229" t="s">
        <v>126</v>
      </c>
      <c r="E48" s="39">
        <v>2</v>
      </c>
      <c r="F48" s="40">
        <v>1600</v>
      </c>
      <c r="G48" s="41">
        <v>3200</v>
      </c>
      <c r="H48" s="40">
        <v>800</v>
      </c>
      <c r="I48" s="41">
        <v>1600</v>
      </c>
      <c r="J48" s="43" t="s">
        <v>154</v>
      </c>
      <c r="K48" s="127"/>
      <c r="L48" s="22"/>
    </row>
    <row r="49" spans="1:16" ht="25.5">
      <c r="A49" s="287" t="s">
        <v>23</v>
      </c>
      <c r="B49" s="124" t="s">
        <v>24</v>
      </c>
      <c r="C49" s="225">
        <v>11136047</v>
      </c>
      <c r="D49" s="228" t="s">
        <v>127</v>
      </c>
      <c r="E49" s="39">
        <v>1</v>
      </c>
      <c r="F49" s="40">
        <v>2230</v>
      </c>
      <c r="G49" s="41">
        <v>2230</v>
      </c>
      <c r="H49" s="40">
        <v>1115</v>
      </c>
      <c r="I49" s="41">
        <v>1115</v>
      </c>
      <c r="J49" s="43" t="s">
        <v>154</v>
      </c>
      <c r="K49" s="127"/>
      <c r="L49" s="22"/>
    </row>
    <row r="50" spans="1:16" ht="25.5">
      <c r="A50" s="260" t="s">
        <v>23</v>
      </c>
      <c r="B50" s="124" t="s">
        <v>24</v>
      </c>
      <c r="C50" s="223">
        <v>11136048</v>
      </c>
      <c r="D50" s="226" t="s">
        <v>128</v>
      </c>
      <c r="E50" s="39">
        <v>1</v>
      </c>
      <c r="F50" s="40">
        <v>980</v>
      </c>
      <c r="G50" s="41">
        <v>980</v>
      </c>
      <c r="H50" s="40">
        <v>490</v>
      </c>
      <c r="I50" s="41">
        <v>490</v>
      </c>
      <c r="J50" s="43" t="s">
        <v>154</v>
      </c>
      <c r="K50" s="127"/>
      <c r="L50" s="22"/>
    </row>
    <row r="51" spans="1:16" ht="25.5">
      <c r="A51" s="260" t="s">
        <v>23</v>
      </c>
      <c r="B51" s="124" t="s">
        <v>24</v>
      </c>
      <c r="C51" s="223">
        <v>11136049</v>
      </c>
      <c r="D51" s="226" t="s">
        <v>129</v>
      </c>
      <c r="E51" s="39">
        <v>1</v>
      </c>
      <c r="F51" s="40">
        <v>350</v>
      </c>
      <c r="G51" s="41">
        <v>350</v>
      </c>
      <c r="H51" s="40">
        <v>175</v>
      </c>
      <c r="I51" s="41">
        <v>175</v>
      </c>
      <c r="J51" s="43" t="s">
        <v>154</v>
      </c>
      <c r="K51" s="127"/>
      <c r="L51" s="22"/>
    </row>
    <row r="52" spans="1:16" ht="25.5">
      <c r="A52" s="260" t="s">
        <v>23</v>
      </c>
      <c r="B52" s="124" t="s">
        <v>24</v>
      </c>
      <c r="C52" s="223">
        <v>11136050</v>
      </c>
      <c r="D52" s="226" t="s">
        <v>130</v>
      </c>
      <c r="E52" s="39">
        <v>1</v>
      </c>
      <c r="F52" s="40">
        <v>2890</v>
      </c>
      <c r="G52" s="41">
        <v>2890</v>
      </c>
      <c r="H52" s="40">
        <v>1445</v>
      </c>
      <c r="I52" s="41">
        <v>1445</v>
      </c>
      <c r="J52" s="43" t="s">
        <v>154</v>
      </c>
      <c r="K52" s="127"/>
      <c r="L52" s="22"/>
    </row>
    <row r="53" spans="1:16" ht="25.5">
      <c r="A53" s="260" t="s">
        <v>23</v>
      </c>
      <c r="B53" s="124" t="s">
        <v>24</v>
      </c>
      <c r="C53" s="223">
        <v>11136051</v>
      </c>
      <c r="D53" s="226" t="s">
        <v>131</v>
      </c>
      <c r="E53" s="39">
        <v>1</v>
      </c>
      <c r="F53" s="40">
        <v>330</v>
      </c>
      <c r="G53" s="41">
        <v>330</v>
      </c>
      <c r="H53" s="40">
        <v>165</v>
      </c>
      <c r="I53" s="41">
        <v>165</v>
      </c>
      <c r="J53" s="43" t="s">
        <v>154</v>
      </c>
      <c r="K53" s="127"/>
      <c r="L53" s="22"/>
    </row>
    <row r="54" spans="1:16" ht="25.5">
      <c r="A54" s="260" t="s">
        <v>23</v>
      </c>
      <c r="B54" s="124" t="s">
        <v>24</v>
      </c>
      <c r="C54" s="223">
        <v>11136052</v>
      </c>
      <c r="D54" s="226" t="s">
        <v>132</v>
      </c>
      <c r="E54" s="39">
        <v>1</v>
      </c>
      <c r="F54" s="40">
        <v>820</v>
      </c>
      <c r="G54" s="41">
        <v>820</v>
      </c>
      <c r="H54" s="40">
        <v>410</v>
      </c>
      <c r="I54" s="41">
        <v>410</v>
      </c>
      <c r="J54" s="43" t="s">
        <v>154</v>
      </c>
      <c r="K54" s="127"/>
      <c r="L54" s="22"/>
    </row>
    <row r="55" spans="1:16" ht="25.5">
      <c r="A55" s="260" t="s">
        <v>23</v>
      </c>
      <c r="B55" s="124" t="s">
        <v>24</v>
      </c>
      <c r="C55" s="223">
        <v>11136053</v>
      </c>
      <c r="D55" s="228" t="s">
        <v>129</v>
      </c>
      <c r="E55" s="39">
        <v>1</v>
      </c>
      <c r="F55" s="40">
        <v>930</v>
      </c>
      <c r="G55" s="41">
        <v>930</v>
      </c>
      <c r="H55" s="40">
        <v>465</v>
      </c>
      <c r="I55" s="41">
        <v>465</v>
      </c>
      <c r="J55" s="43" t="s">
        <v>154</v>
      </c>
      <c r="K55" s="127"/>
      <c r="L55" s="22"/>
    </row>
    <row r="56" spans="1:16" ht="25.5">
      <c r="A56" s="260" t="s">
        <v>23</v>
      </c>
      <c r="B56" s="124" t="s">
        <v>24</v>
      </c>
      <c r="C56" s="223">
        <v>11136054</v>
      </c>
      <c r="D56" s="226" t="s">
        <v>133</v>
      </c>
      <c r="E56" s="39">
        <v>1</v>
      </c>
      <c r="F56" s="40">
        <v>1535</v>
      </c>
      <c r="G56" s="41">
        <v>1535</v>
      </c>
      <c r="H56" s="40">
        <v>767</v>
      </c>
      <c r="I56" s="41">
        <v>767</v>
      </c>
      <c r="J56" s="43" t="s">
        <v>154</v>
      </c>
      <c r="K56" s="127"/>
      <c r="L56" s="22"/>
    </row>
    <row r="57" spans="1:16" ht="25.5">
      <c r="A57" s="260" t="s">
        <v>23</v>
      </c>
      <c r="B57" s="124" t="s">
        <v>24</v>
      </c>
      <c r="C57" s="223">
        <v>11136055</v>
      </c>
      <c r="D57" s="226" t="s">
        <v>134</v>
      </c>
      <c r="E57" s="39">
        <v>3</v>
      </c>
      <c r="F57" s="40">
        <v>1545</v>
      </c>
      <c r="G57" s="41">
        <v>4635</v>
      </c>
      <c r="H57" s="40">
        <v>772.33333000000005</v>
      </c>
      <c r="I57" s="41">
        <v>2317</v>
      </c>
      <c r="J57" s="43" t="s">
        <v>154</v>
      </c>
      <c r="K57" s="127"/>
      <c r="L57" s="22"/>
    </row>
    <row r="58" spans="1:16" ht="25.5">
      <c r="A58" s="260" t="s">
        <v>23</v>
      </c>
      <c r="B58" s="124" t="s">
        <v>24</v>
      </c>
      <c r="C58" s="223">
        <v>11136056</v>
      </c>
      <c r="D58" s="226" t="s">
        <v>129</v>
      </c>
      <c r="E58" s="39">
        <v>1</v>
      </c>
      <c r="F58" s="40">
        <v>410</v>
      </c>
      <c r="G58" s="41">
        <v>410</v>
      </c>
      <c r="H58" s="40">
        <v>205</v>
      </c>
      <c r="I58" s="41">
        <v>205</v>
      </c>
      <c r="J58" s="43" t="s">
        <v>154</v>
      </c>
      <c r="K58" s="127"/>
      <c r="L58" s="22"/>
    </row>
    <row r="59" spans="1:16" ht="25.5">
      <c r="A59" s="260" t="s">
        <v>23</v>
      </c>
      <c r="B59" s="124" t="s">
        <v>24</v>
      </c>
      <c r="C59" s="223">
        <v>11136057</v>
      </c>
      <c r="D59" s="226" t="s">
        <v>135</v>
      </c>
      <c r="E59" s="39">
        <v>1</v>
      </c>
      <c r="F59" s="40">
        <v>570</v>
      </c>
      <c r="G59" s="41">
        <v>570</v>
      </c>
      <c r="H59" s="40">
        <v>285</v>
      </c>
      <c r="I59" s="41">
        <v>285</v>
      </c>
      <c r="J59" s="43" t="s">
        <v>154</v>
      </c>
      <c r="K59" s="127"/>
      <c r="L59" s="22"/>
    </row>
    <row r="60" spans="1:16" ht="25.5">
      <c r="A60" s="260" t="s">
        <v>23</v>
      </c>
      <c r="B60" s="124" t="s">
        <v>24</v>
      </c>
      <c r="C60" s="223">
        <v>11136058</v>
      </c>
      <c r="D60" s="226" t="s">
        <v>136</v>
      </c>
      <c r="E60" s="39">
        <v>1</v>
      </c>
      <c r="F60" s="40">
        <v>2450</v>
      </c>
      <c r="G60" s="41">
        <v>2450</v>
      </c>
      <c r="H60" s="67">
        <v>1225</v>
      </c>
      <c r="I60" s="41">
        <v>1225</v>
      </c>
      <c r="J60" s="43" t="s">
        <v>154</v>
      </c>
      <c r="K60" s="137"/>
      <c r="L60" s="47"/>
      <c r="M60" s="48"/>
      <c r="N60" s="48"/>
      <c r="O60" s="48"/>
      <c r="P60" s="48"/>
    </row>
    <row r="61" spans="1:16" ht="25.5">
      <c r="A61" s="260" t="s">
        <v>23</v>
      </c>
      <c r="B61" s="124" t="s">
        <v>24</v>
      </c>
      <c r="C61" s="223">
        <v>11136059</v>
      </c>
      <c r="D61" s="226" t="s">
        <v>136</v>
      </c>
      <c r="E61" s="39">
        <v>1</v>
      </c>
      <c r="F61" s="40">
        <v>2600</v>
      </c>
      <c r="G61" s="41">
        <v>2600</v>
      </c>
      <c r="H61" s="49">
        <v>1300</v>
      </c>
      <c r="I61" s="41">
        <v>1300</v>
      </c>
      <c r="J61" s="43" t="s">
        <v>154</v>
      </c>
      <c r="K61" s="127"/>
      <c r="L61" s="47"/>
      <c r="M61" s="48"/>
      <c r="N61" s="48"/>
      <c r="O61" s="48"/>
      <c r="P61" s="48"/>
    </row>
    <row r="62" spans="1:16" ht="25.5">
      <c r="A62" s="260" t="s">
        <v>23</v>
      </c>
      <c r="B62" s="124" t="s">
        <v>24</v>
      </c>
      <c r="C62" s="223">
        <v>11136060</v>
      </c>
      <c r="D62" s="226" t="s">
        <v>137</v>
      </c>
      <c r="E62" s="39">
        <v>2</v>
      </c>
      <c r="F62" s="40">
        <v>185</v>
      </c>
      <c r="G62" s="41">
        <v>370</v>
      </c>
      <c r="H62" s="40">
        <v>92.5</v>
      </c>
      <c r="I62" s="41">
        <v>185</v>
      </c>
      <c r="J62" s="43" t="s">
        <v>154</v>
      </c>
      <c r="K62" s="127"/>
      <c r="L62" s="47"/>
      <c r="M62" s="48"/>
      <c r="N62" s="48"/>
      <c r="O62" s="48"/>
      <c r="P62" s="48"/>
    </row>
    <row r="63" spans="1:16" ht="25.5">
      <c r="A63" s="260" t="s">
        <v>23</v>
      </c>
      <c r="B63" s="124" t="s">
        <v>24</v>
      </c>
      <c r="C63" s="223">
        <v>11136062</v>
      </c>
      <c r="D63" s="226" t="s">
        <v>138</v>
      </c>
      <c r="E63" s="39">
        <v>1</v>
      </c>
      <c r="F63" s="40">
        <v>3600</v>
      </c>
      <c r="G63" s="41">
        <v>3600</v>
      </c>
      <c r="H63" s="40">
        <v>1800</v>
      </c>
      <c r="I63" s="41">
        <v>1800</v>
      </c>
      <c r="J63" s="43" t="s">
        <v>155</v>
      </c>
      <c r="K63" s="127"/>
      <c r="L63" s="22"/>
    </row>
    <row r="64" spans="1:16" ht="25.5">
      <c r="A64" s="260" t="s">
        <v>23</v>
      </c>
      <c r="B64" s="124" t="s">
        <v>24</v>
      </c>
      <c r="C64" s="223">
        <v>11136063</v>
      </c>
      <c r="D64" s="226" t="s">
        <v>139</v>
      </c>
      <c r="E64" s="39">
        <v>1</v>
      </c>
      <c r="F64" s="40">
        <v>1600</v>
      </c>
      <c r="G64" s="41">
        <v>1600</v>
      </c>
      <c r="H64" s="40">
        <v>800</v>
      </c>
      <c r="I64" s="41">
        <v>800</v>
      </c>
      <c r="J64" s="43" t="s">
        <v>155</v>
      </c>
      <c r="K64" s="127"/>
      <c r="L64" s="22"/>
    </row>
    <row r="65" spans="1:12" ht="25.5" hidden="1">
      <c r="A65" s="260" t="s">
        <v>23</v>
      </c>
      <c r="B65" s="124" t="s">
        <v>24</v>
      </c>
      <c r="C65" s="223"/>
      <c r="D65" s="226"/>
      <c r="E65" s="39">
        <v>0</v>
      </c>
      <c r="F65" s="40">
        <v>0</v>
      </c>
      <c r="G65" s="41">
        <v>0</v>
      </c>
      <c r="H65" s="40"/>
      <c r="I65" s="41">
        <v>0</v>
      </c>
      <c r="J65" s="43" t="s">
        <v>155</v>
      </c>
      <c r="K65" s="127"/>
      <c r="L65" s="22"/>
    </row>
    <row r="66" spans="1:12" ht="25.5" hidden="1">
      <c r="A66" s="260" t="s">
        <v>23</v>
      </c>
      <c r="B66" s="124" t="s">
        <v>24</v>
      </c>
      <c r="C66" s="223"/>
      <c r="D66" s="226"/>
      <c r="E66" s="39">
        <v>0</v>
      </c>
      <c r="F66" s="40">
        <v>0</v>
      </c>
      <c r="G66" s="41">
        <v>0</v>
      </c>
      <c r="H66" s="40"/>
      <c r="I66" s="41">
        <v>0</v>
      </c>
      <c r="J66" s="43" t="s">
        <v>155</v>
      </c>
      <c r="K66" s="127"/>
      <c r="L66" s="22"/>
    </row>
    <row r="67" spans="1:12" ht="25.5">
      <c r="A67" s="260" t="s">
        <v>23</v>
      </c>
      <c r="B67" s="124" t="s">
        <v>24</v>
      </c>
      <c r="C67" s="223">
        <v>11136064</v>
      </c>
      <c r="D67" s="226" t="s">
        <v>140</v>
      </c>
      <c r="E67" s="39">
        <v>1</v>
      </c>
      <c r="F67" s="40">
        <v>2600</v>
      </c>
      <c r="G67" s="41">
        <v>2600</v>
      </c>
      <c r="H67" s="40">
        <v>1300</v>
      </c>
      <c r="I67" s="41">
        <v>1300</v>
      </c>
      <c r="J67" s="43" t="s">
        <v>155</v>
      </c>
      <c r="K67" s="127"/>
      <c r="L67" s="22"/>
    </row>
    <row r="68" spans="1:12" ht="25.5">
      <c r="A68" s="260" t="s">
        <v>23</v>
      </c>
      <c r="B68" s="124" t="s">
        <v>24</v>
      </c>
      <c r="C68" s="223">
        <v>11136065</v>
      </c>
      <c r="D68" s="226" t="s">
        <v>140</v>
      </c>
      <c r="E68" s="39">
        <v>1</v>
      </c>
      <c r="F68" s="40">
        <v>3100</v>
      </c>
      <c r="G68" s="41">
        <v>3100</v>
      </c>
      <c r="H68" s="40">
        <v>1550</v>
      </c>
      <c r="I68" s="41">
        <v>1550</v>
      </c>
      <c r="J68" s="43" t="s">
        <v>155</v>
      </c>
      <c r="K68" s="127"/>
      <c r="L68" s="22"/>
    </row>
    <row r="69" spans="1:12" ht="25.5">
      <c r="A69" s="260" t="s">
        <v>23</v>
      </c>
      <c r="B69" s="124" t="s">
        <v>24</v>
      </c>
      <c r="C69" s="223">
        <v>11136066</v>
      </c>
      <c r="D69" s="226" t="s">
        <v>131</v>
      </c>
      <c r="E69" s="39">
        <v>1</v>
      </c>
      <c r="F69" s="40">
        <v>500</v>
      </c>
      <c r="G69" s="41">
        <v>500</v>
      </c>
      <c r="H69" s="40">
        <v>250</v>
      </c>
      <c r="I69" s="41">
        <v>250</v>
      </c>
      <c r="J69" s="43" t="s">
        <v>155</v>
      </c>
      <c r="K69" s="127"/>
      <c r="L69" s="22"/>
    </row>
    <row r="70" spans="1:12" ht="25.5">
      <c r="A70" s="260" t="s">
        <v>23</v>
      </c>
      <c r="B70" s="124" t="s">
        <v>24</v>
      </c>
      <c r="C70" s="223">
        <v>11136067</v>
      </c>
      <c r="D70" s="226" t="s">
        <v>131</v>
      </c>
      <c r="E70" s="39">
        <v>1</v>
      </c>
      <c r="F70" s="40">
        <v>500</v>
      </c>
      <c r="G70" s="41">
        <v>500</v>
      </c>
      <c r="H70" s="40">
        <v>250</v>
      </c>
      <c r="I70" s="41">
        <v>250</v>
      </c>
      <c r="J70" s="43" t="s">
        <v>155</v>
      </c>
      <c r="K70" s="127"/>
      <c r="L70" s="22"/>
    </row>
    <row r="71" spans="1:12" ht="25.5">
      <c r="A71" s="260" t="s">
        <v>23</v>
      </c>
      <c r="B71" s="124" t="s">
        <v>24</v>
      </c>
      <c r="C71" s="223">
        <v>11136068</v>
      </c>
      <c r="D71" s="226" t="s">
        <v>141</v>
      </c>
      <c r="E71" s="39">
        <v>1</v>
      </c>
      <c r="F71" s="40">
        <v>800</v>
      </c>
      <c r="G71" s="41">
        <v>800</v>
      </c>
      <c r="H71" s="40">
        <v>400</v>
      </c>
      <c r="I71" s="41">
        <v>400</v>
      </c>
      <c r="J71" s="43" t="s">
        <v>155</v>
      </c>
      <c r="K71" s="127"/>
      <c r="L71" s="22"/>
    </row>
    <row r="72" spans="1:12" ht="25.5">
      <c r="A72" s="260" t="s">
        <v>23</v>
      </c>
      <c r="B72" s="124" t="s">
        <v>24</v>
      </c>
      <c r="C72" s="223">
        <v>11136069</v>
      </c>
      <c r="D72" s="226" t="s">
        <v>141</v>
      </c>
      <c r="E72" s="39">
        <v>1</v>
      </c>
      <c r="F72" s="40">
        <v>800</v>
      </c>
      <c r="G72" s="41">
        <v>800</v>
      </c>
      <c r="H72" s="40">
        <v>400</v>
      </c>
      <c r="I72" s="41">
        <v>400</v>
      </c>
      <c r="J72" s="43" t="s">
        <v>155</v>
      </c>
      <c r="K72" s="127"/>
      <c r="L72" s="22"/>
    </row>
    <row r="73" spans="1:12" ht="25.5">
      <c r="A73" s="260" t="s">
        <v>23</v>
      </c>
      <c r="B73" s="124" t="s">
        <v>24</v>
      </c>
      <c r="C73" s="223">
        <v>11136070</v>
      </c>
      <c r="D73" s="226" t="s">
        <v>142</v>
      </c>
      <c r="E73" s="39">
        <v>1</v>
      </c>
      <c r="F73" s="40">
        <v>3300</v>
      </c>
      <c r="G73" s="41">
        <v>3300</v>
      </c>
      <c r="H73" s="40">
        <v>1650</v>
      </c>
      <c r="I73" s="41">
        <v>1650</v>
      </c>
      <c r="J73" s="43" t="s">
        <v>155</v>
      </c>
      <c r="K73" s="127"/>
      <c r="L73" s="22"/>
    </row>
    <row r="74" spans="1:12" ht="25.5">
      <c r="A74" s="260" t="s">
        <v>23</v>
      </c>
      <c r="B74" s="124" t="s">
        <v>24</v>
      </c>
      <c r="C74" s="223">
        <v>11136071</v>
      </c>
      <c r="D74" s="226" t="s">
        <v>142</v>
      </c>
      <c r="E74" s="39">
        <v>1</v>
      </c>
      <c r="F74" s="40">
        <v>3605</v>
      </c>
      <c r="G74" s="41">
        <v>3605</v>
      </c>
      <c r="H74" s="40">
        <v>1802</v>
      </c>
      <c r="I74" s="41">
        <v>1802</v>
      </c>
      <c r="J74" s="43" t="s">
        <v>155</v>
      </c>
      <c r="K74" s="127"/>
      <c r="L74" s="22"/>
    </row>
    <row r="75" spans="1:12" ht="25.5">
      <c r="A75" s="260" t="s">
        <v>23</v>
      </c>
      <c r="B75" s="124" t="s">
        <v>24</v>
      </c>
      <c r="C75" s="223">
        <v>11136072</v>
      </c>
      <c r="D75" s="226" t="s">
        <v>143</v>
      </c>
      <c r="E75" s="39">
        <v>1</v>
      </c>
      <c r="F75" s="40">
        <v>1550</v>
      </c>
      <c r="G75" s="41">
        <v>1550</v>
      </c>
      <c r="H75" s="40">
        <v>775</v>
      </c>
      <c r="I75" s="41">
        <v>775</v>
      </c>
      <c r="J75" s="43" t="s">
        <v>155</v>
      </c>
      <c r="K75" s="127"/>
      <c r="L75" s="22"/>
    </row>
    <row r="76" spans="1:12" ht="25.5">
      <c r="A76" s="260" t="s">
        <v>23</v>
      </c>
      <c r="B76" s="124" t="s">
        <v>24</v>
      </c>
      <c r="C76" s="223">
        <v>11136073</v>
      </c>
      <c r="D76" s="226" t="s">
        <v>143</v>
      </c>
      <c r="E76" s="39">
        <v>1</v>
      </c>
      <c r="F76" s="40">
        <v>2050</v>
      </c>
      <c r="G76" s="41">
        <v>2050</v>
      </c>
      <c r="H76" s="40">
        <v>1025</v>
      </c>
      <c r="I76" s="41">
        <v>1025</v>
      </c>
      <c r="J76" s="43" t="s">
        <v>155</v>
      </c>
      <c r="K76" s="127"/>
      <c r="L76" s="22"/>
    </row>
    <row r="77" spans="1:12" ht="25.5">
      <c r="A77" s="260" t="s">
        <v>23</v>
      </c>
      <c r="B77" s="124" t="s">
        <v>24</v>
      </c>
      <c r="C77" s="223">
        <v>11136074</v>
      </c>
      <c r="D77" s="226" t="s">
        <v>143</v>
      </c>
      <c r="E77" s="39">
        <v>1</v>
      </c>
      <c r="F77" s="40">
        <v>2050</v>
      </c>
      <c r="G77" s="41">
        <v>2050</v>
      </c>
      <c r="H77" s="40">
        <v>1025</v>
      </c>
      <c r="I77" s="41">
        <v>1025</v>
      </c>
      <c r="J77" s="43" t="s">
        <v>155</v>
      </c>
      <c r="K77" s="127"/>
      <c r="L77" s="22"/>
    </row>
    <row r="78" spans="1:12" ht="25.5">
      <c r="A78" s="260" t="s">
        <v>23</v>
      </c>
      <c r="B78" s="124" t="s">
        <v>24</v>
      </c>
      <c r="C78" s="223">
        <v>11136075</v>
      </c>
      <c r="D78" s="226" t="s">
        <v>143</v>
      </c>
      <c r="E78" s="39">
        <v>1</v>
      </c>
      <c r="F78" s="40">
        <v>3050</v>
      </c>
      <c r="G78" s="41">
        <v>3050</v>
      </c>
      <c r="H78" s="40">
        <v>1525</v>
      </c>
      <c r="I78" s="41">
        <v>1525</v>
      </c>
      <c r="J78" s="43" t="s">
        <v>155</v>
      </c>
      <c r="K78" s="127"/>
      <c r="L78" s="22"/>
    </row>
    <row r="79" spans="1:12" ht="25.5">
      <c r="A79" s="260" t="s">
        <v>23</v>
      </c>
      <c r="B79" s="124" t="s">
        <v>24</v>
      </c>
      <c r="C79" s="223">
        <v>11136076</v>
      </c>
      <c r="D79" s="226" t="s">
        <v>143</v>
      </c>
      <c r="E79" s="39">
        <v>1</v>
      </c>
      <c r="F79" s="40">
        <v>3050</v>
      </c>
      <c r="G79" s="41">
        <v>3050</v>
      </c>
      <c r="H79" s="40">
        <v>1525</v>
      </c>
      <c r="I79" s="41">
        <v>1525</v>
      </c>
      <c r="J79" s="43" t="s">
        <v>155</v>
      </c>
      <c r="K79" s="127"/>
      <c r="L79" s="22"/>
    </row>
    <row r="80" spans="1:12" ht="25.5">
      <c r="A80" s="260" t="s">
        <v>23</v>
      </c>
      <c r="B80" s="124" t="s">
        <v>24</v>
      </c>
      <c r="C80" s="223">
        <v>11136077</v>
      </c>
      <c r="D80" s="226" t="s">
        <v>143</v>
      </c>
      <c r="E80" s="39">
        <v>1</v>
      </c>
      <c r="F80" s="40">
        <v>2650</v>
      </c>
      <c r="G80" s="41">
        <v>2650</v>
      </c>
      <c r="H80" s="40">
        <v>1325</v>
      </c>
      <c r="I80" s="41">
        <v>1325</v>
      </c>
      <c r="J80" s="43" t="s">
        <v>155</v>
      </c>
      <c r="K80" s="127"/>
      <c r="L80" s="22"/>
    </row>
    <row r="81" spans="1:12" ht="25.5">
      <c r="A81" s="260" t="s">
        <v>23</v>
      </c>
      <c r="B81" s="124" t="s">
        <v>24</v>
      </c>
      <c r="C81" s="223" t="s">
        <v>144</v>
      </c>
      <c r="D81" s="226" t="s">
        <v>145</v>
      </c>
      <c r="E81" s="39">
        <v>8</v>
      </c>
      <c r="F81" s="40">
        <v>505</v>
      </c>
      <c r="G81" s="41">
        <v>4040</v>
      </c>
      <c r="H81" s="40">
        <v>252.5</v>
      </c>
      <c r="I81" s="41">
        <v>2020</v>
      </c>
      <c r="J81" s="43" t="s">
        <v>155</v>
      </c>
      <c r="K81" s="127"/>
      <c r="L81" s="22"/>
    </row>
    <row r="82" spans="1:12" ht="25.5">
      <c r="A82" s="260" t="s">
        <v>23</v>
      </c>
      <c r="B82" s="124" t="s">
        <v>24</v>
      </c>
      <c r="C82" s="223">
        <v>11136084</v>
      </c>
      <c r="D82" s="226" t="s">
        <v>75</v>
      </c>
      <c r="E82" s="39">
        <v>1</v>
      </c>
      <c r="F82" s="40">
        <v>3300</v>
      </c>
      <c r="G82" s="41">
        <v>3300</v>
      </c>
      <c r="H82" s="40">
        <v>1650</v>
      </c>
      <c r="I82" s="41">
        <v>1650</v>
      </c>
      <c r="J82" s="43" t="s">
        <v>156</v>
      </c>
      <c r="K82" s="127"/>
      <c r="L82" s="22"/>
    </row>
    <row r="83" spans="1:12" ht="30">
      <c r="A83" s="260" t="s">
        <v>23</v>
      </c>
      <c r="B83" s="124" t="s">
        <v>24</v>
      </c>
      <c r="C83" s="223" t="s">
        <v>146</v>
      </c>
      <c r="D83" s="229" t="s">
        <v>64</v>
      </c>
      <c r="E83" s="39">
        <v>20</v>
      </c>
      <c r="F83" s="40">
        <v>1695</v>
      </c>
      <c r="G83" s="41">
        <v>33900</v>
      </c>
      <c r="H83" s="40">
        <v>847.5</v>
      </c>
      <c r="I83" s="41">
        <v>16950</v>
      </c>
      <c r="J83" s="43" t="s">
        <v>156</v>
      </c>
      <c r="K83" s="127"/>
      <c r="L83" s="22"/>
    </row>
    <row r="84" spans="1:12" ht="25.5">
      <c r="A84" s="260" t="s">
        <v>23</v>
      </c>
      <c r="B84" s="124" t="s">
        <v>24</v>
      </c>
      <c r="C84" s="223">
        <v>11136061</v>
      </c>
      <c r="D84" s="226" t="s">
        <v>157</v>
      </c>
      <c r="E84" s="39">
        <v>1</v>
      </c>
      <c r="F84" s="40">
        <v>5890</v>
      </c>
      <c r="G84" s="40">
        <v>5890</v>
      </c>
      <c r="H84" s="40">
        <v>2945</v>
      </c>
      <c r="I84" s="41">
        <f>E84*H84</f>
        <v>2945</v>
      </c>
      <c r="J84" s="43" t="s">
        <v>155</v>
      </c>
      <c r="K84" s="127"/>
      <c r="L84" s="22"/>
    </row>
    <row r="85" spans="1:12" ht="25.5">
      <c r="A85" s="260" t="s">
        <v>23</v>
      </c>
      <c r="B85" s="124" t="s">
        <v>24</v>
      </c>
      <c r="C85" s="223">
        <v>11136080</v>
      </c>
      <c r="D85" s="226" t="s">
        <v>158</v>
      </c>
      <c r="E85" s="39">
        <v>1</v>
      </c>
      <c r="F85" s="40">
        <v>5950</v>
      </c>
      <c r="G85" s="40">
        <v>5950</v>
      </c>
      <c r="H85" s="40">
        <v>2975</v>
      </c>
      <c r="I85" s="41">
        <f>E85*H85</f>
        <v>2975</v>
      </c>
      <c r="J85" s="43" t="s">
        <v>155</v>
      </c>
      <c r="K85" s="127"/>
      <c r="L85" s="22"/>
    </row>
    <row r="86" spans="1:12" ht="25.5">
      <c r="A86" s="260" t="s">
        <v>23</v>
      </c>
      <c r="B86" s="124" t="s">
        <v>24</v>
      </c>
      <c r="C86" s="223">
        <v>11136099</v>
      </c>
      <c r="D86" s="229" t="s">
        <v>158</v>
      </c>
      <c r="E86" s="39">
        <v>1</v>
      </c>
      <c r="F86" s="40">
        <v>5950</v>
      </c>
      <c r="G86" s="40">
        <v>5950</v>
      </c>
      <c r="H86" s="40">
        <v>2975</v>
      </c>
      <c r="I86" s="41">
        <f>E86*H86</f>
        <v>2975</v>
      </c>
      <c r="J86" s="43" t="s">
        <v>155</v>
      </c>
      <c r="K86" s="127"/>
      <c r="L86" s="22"/>
    </row>
    <row r="87" spans="1:12" ht="25.5">
      <c r="A87" s="260" t="s">
        <v>23</v>
      </c>
      <c r="B87" s="124" t="s">
        <v>24</v>
      </c>
      <c r="C87" s="223">
        <v>11136079</v>
      </c>
      <c r="D87" s="229" t="s">
        <v>159</v>
      </c>
      <c r="E87" s="39">
        <v>1</v>
      </c>
      <c r="F87" s="40">
        <v>4800</v>
      </c>
      <c r="G87" s="40">
        <v>4800</v>
      </c>
      <c r="H87" s="40">
        <v>2400</v>
      </c>
      <c r="I87" s="41">
        <f>E87*H87</f>
        <v>2400</v>
      </c>
      <c r="J87" s="43" t="s">
        <v>155</v>
      </c>
      <c r="K87" s="127"/>
      <c r="L87" s="22"/>
    </row>
    <row r="88" spans="1:12" ht="25.5">
      <c r="A88" s="260" t="s">
        <v>23</v>
      </c>
      <c r="B88" s="124" t="s">
        <v>24</v>
      </c>
      <c r="C88" s="223">
        <v>11136106</v>
      </c>
      <c r="D88" s="229" t="s">
        <v>160</v>
      </c>
      <c r="E88" s="39">
        <v>1</v>
      </c>
      <c r="F88" s="40">
        <v>4600</v>
      </c>
      <c r="G88" s="40">
        <v>4600</v>
      </c>
      <c r="H88" s="40">
        <v>2300</v>
      </c>
      <c r="I88" s="41">
        <f>E88*H88</f>
        <v>2300</v>
      </c>
      <c r="J88" s="43" t="s">
        <v>156</v>
      </c>
      <c r="K88" s="127"/>
      <c r="L88" s="22"/>
    </row>
    <row r="89" spans="1:12" s="104" customFormat="1" ht="15" hidden="1">
      <c r="A89" s="236"/>
      <c r="B89" s="36"/>
      <c r="C89" s="37"/>
      <c r="D89" s="38"/>
      <c r="E89" s="39"/>
      <c r="F89" s="40"/>
      <c r="G89" s="40"/>
      <c r="H89" s="40"/>
      <c r="I89" s="41"/>
      <c r="J89" s="43"/>
      <c r="K89" s="127"/>
      <c r="L89" s="20"/>
    </row>
    <row r="90" spans="1:12" s="104" customFormat="1" ht="15" hidden="1">
      <c r="A90" s="236"/>
      <c r="B90" s="36"/>
      <c r="C90" s="37"/>
      <c r="D90" s="38"/>
      <c r="E90" s="39"/>
      <c r="F90" s="40"/>
      <c r="G90" s="40"/>
      <c r="H90" s="40"/>
      <c r="I90" s="41"/>
      <c r="J90" s="43"/>
      <c r="K90" s="127"/>
      <c r="L90" s="20"/>
    </row>
    <row r="91" spans="1:12" s="104" customFormat="1" ht="15" hidden="1">
      <c r="A91" s="236"/>
      <c r="B91" s="36"/>
      <c r="C91" s="37"/>
      <c r="D91" s="63"/>
      <c r="E91" s="39"/>
      <c r="F91" s="40"/>
      <c r="G91" s="40"/>
      <c r="H91" s="40"/>
      <c r="I91" s="41"/>
      <c r="J91" s="43"/>
      <c r="K91" s="127"/>
      <c r="L91" s="20"/>
    </row>
    <row r="92" spans="1:12" s="104" customFormat="1" ht="15" hidden="1">
      <c r="A92" s="236"/>
      <c r="B92" s="36"/>
      <c r="C92" s="37"/>
      <c r="D92" s="63"/>
      <c r="E92" s="39"/>
      <c r="F92" s="40"/>
      <c r="G92" s="40"/>
      <c r="H92" s="40"/>
      <c r="I92" s="41"/>
      <c r="J92" s="43"/>
      <c r="K92" s="127"/>
      <c r="L92" s="20"/>
    </row>
    <row r="93" spans="1:12" s="104" customFormat="1" ht="15" hidden="1">
      <c r="A93" s="236"/>
      <c r="B93" s="36"/>
      <c r="C93" s="37"/>
      <c r="D93" s="63"/>
      <c r="E93" s="39"/>
      <c r="F93" s="40"/>
      <c r="G93" s="40"/>
      <c r="H93" s="40"/>
      <c r="I93" s="41"/>
      <c r="J93" s="43"/>
      <c r="K93" s="127"/>
      <c r="L93" s="20"/>
    </row>
    <row r="94" spans="1:12" ht="15" hidden="1">
      <c r="A94" s="62"/>
      <c r="B94" s="36"/>
      <c r="C94" s="37"/>
      <c r="D94" s="38"/>
      <c r="E94" s="39"/>
      <c r="F94" s="40"/>
      <c r="G94" s="40"/>
      <c r="H94" s="40"/>
      <c r="I94" s="41"/>
      <c r="J94" s="43"/>
      <c r="K94" s="127"/>
      <c r="L94" s="22"/>
    </row>
    <row r="95" spans="1:12" ht="15">
      <c r="A95" s="427" t="s">
        <v>68</v>
      </c>
      <c r="B95" s="427"/>
      <c r="C95" s="427"/>
      <c r="D95" s="427"/>
      <c r="E95" s="51">
        <f>SUM(E25:E94)</f>
        <v>121</v>
      </c>
      <c r="F95" s="52"/>
      <c r="G95" s="52">
        <f>SUM(G25:G94)</f>
        <v>147329</v>
      </c>
      <c r="H95" s="52"/>
      <c r="I95" s="52">
        <f>SUM(I25:I94)</f>
        <v>73663</v>
      </c>
      <c r="J95" s="65"/>
      <c r="K95" s="131"/>
      <c r="L95" s="22"/>
    </row>
    <row r="96" spans="1:12" ht="30.6" customHeight="1">
      <c r="A96" s="272" t="s">
        <v>23</v>
      </c>
      <c r="B96" s="272" t="s">
        <v>24</v>
      </c>
      <c r="C96" s="224">
        <v>11180001</v>
      </c>
      <c r="D96" s="290" t="s">
        <v>307</v>
      </c>
      <c r="E96" s="188">
        <v>11</v>
      </c>
      <c r="F96" s="189">
        <v>3039.18</v>
      </c>
      <c r="G96" s="189">
        <v>33431</v>
      </c>
      <c r="H96" s="189">
        <v>1519.55</v>
      </c>
      <c r="I96" s="189">
        <v>16715</v>
      </c>
      <c r="J96" s="186" t="s">
        <v>162</v>
      </c>
      <c r="K96" s="291"/>
      <c r="L96" s="22"/>
    </row>
    <row r="97" spans="1:12" ht="38.450000000000003" customHeight="1">
      <c r="A97" s="272" t="s">
        <v>23</v>
      </c>
      <c r="B97" s="272" t="s">
        <v>24</v>
      </c>
      <c r="C97" s="224">
        <v>11180005</v>
      </c>
      <c r="D97" s="227" t="s">
        <v>308</v>
      </c>
      <c r="E97" s="188">
        <v>1</v>
      </c>
      <c r="F97" s="189">
        <v>27510</v>
      </c>
      <c r="G97" s="189">
        <v>27510</v>
      </c>
      <c r="H97" s="189">
        <v>13755</v>
      </c>
      <c r="I97" s="189">
        <v>13755</v>
      </c>
      <c r="J97" s="186" t="s">
        <v>156</v>
      </c>
      <c r="K97" s="291"/>
      <c r="L97" s="22"/>
    </row>
    <row r="98" spans="1:12" ht="38.450000000000003" customHeight="1">
      <c r="A98" s="287" t="s">
        <v>23</v>
      </c>
      <c r="B98" s="124" t="s">
        <v>24</v>
      </c>
      <c r="C98" s="223">
        <v>11180006</v>
      </c>
      <c r="D98" s="237" t="s">
        <v>309</v>
      </c>
      <c r="E98" s="39">
        <v>1</v>
      </c>
      <c r="F98" s="40">
        <v>5494</v>
      </c>
      <c r="G98" s="40">
        <v>5494</v>
      </c>
      <c r="H98" s="40">
        <v>2747</v>
      </c>
      <c r="I98" s="40">
        <v>2747</v>
      </c>
      <c r="J98" s="43" t="s">
        <v>252</v>
      </c>
      <c r="K98" s="127"/>
      <c r="L98" s="22"/>
    </row>
    <row r="99" spans="1:12" ht="25.5">
      <c r="A99" s="287" t="s">
        <v>23</v>
      </c>
      <c r="B99" s="124" t="s">
        <v>24</v>
      </c>
      <c r="C99" s="223">
        <v>11180002</v>
      </c>
      <c r="D99" s="226" t="s">
        <v>161</v>
      </c>
      <c r="E99" s="39">
        <v>1</v>
      </c>
      <c r="F99" s="40">
        <v>26018</v>
      </c>
      <c r="G99" s="40">
        <v>26018</v>
      </c>
      <c r="H99" s="40">
        <v>13009</v>
      </c>
      <c r="I99" s="40">
        <v>13009</v>
      </c>
      <c r="J99" s="43" t="s">
        <v>162</v>
      </c>
      <c r="K99" s="127"/>
      <c r="L99" s="22"/>
    </row>
    <row r="100" spans="1:12" ht="15">
      <c r="A100" s="427" t="s">
        <v>69</v>
      </c>
      <c r="B100" s="427"/>
      <c r="C100" s="427"/>
      <c r="D100" s="427"/>
      <c r="E100" s="51">
        <f>SUM(E96:E99)</f>
        <v>14</v>
      </c>
      <c r="F100" s="52"/>
      <c r="G100" s="52">
        <f>SUM(G96:G99)</f>
        <v>92453</v>
      </c>
      <c r="H100" s="52"/>
      <c r="I100" s="52">
        <f>SUM(I96:I99)</f>
        <v>46226</v>
      </c>
      <c r="J100" s="65"/>
      <c r="K100" s="131"/>
      <c r="L100" s="22"/>
    </row>
    <row r="101" spans="1:12" ht="15" hidden="1">
      <c r="A101" s="43"/>
      <c r="B101" s="43"/>
      <c r="C101" s="43"/>
      <c r="D101" s="43"/>
      <c r="E101" s="39"/>
      <c r="F101" s="40"/>
      <c r="G101" s="40"/>
      <c r="H101" s="40"/>
      <c r="I101" s="40"/>
      <c r="J101" s="43"/>
      <c r="K101" s="127"/>
      <c r="L101" s="22"/>
    </row>
    <row r="102" spans="1:12" ht="15" hidden="1">
      <c r="A102" s="43"/>
      <c r="B102" s="43"/>
      <c r="C102" s="43"/>
      <c r="D102" s="43"/>
      <c r="E102" s="39"/>
      <c r="F102" s="40"/>
      <c r="G102" s="40"/>
      <c r="H102" s="40"/>
      <c r="I102" s="40"/>
      <c r="J102" s="43"/>
      <c r="K102" s="127"/>
      <c r="L102" s="22"/>
    </row>
    <row r="103" spans="1:12" ht="15" hidden="1">
      <c r="A103" s="43"/>
      <c r="B103" s="43"/>
      <c r="C103" s="43"/>
      <c r="D103" s="43"/>
      <c r="E103" s="39"/>
      <c r="F103" s="40"/>
      <c r="G103" s="40"/>
      <c r="H103" s="40"/>
      <c r="I103" s="40"/>
      <c r="J103" s="43"/>
      <c r="K103" s="127"/>
      <c r="L103" s="22"/>
    </row>
    <row r="104" spans="1:12" ht="15" hidden="1">
      <c r="A104" s="43"/>
      <c r="B104" s="43"/>
      <c r="C104" s="43"/>
      <c r="D104" s="43"/>
      <c r="E104" s="39"/>
      <c r="F104" s="40"/>
      <c r="G104" s="40"/>
      <c r="H104" s="40"/>
      <c r="I104" s="40"/>
      <c r="J104" s="43"/>
      <c r="K104" s="127"/>
      <c r="L104" s="22"/>
    </row>
    <row r="105" spans="1:12" ht="15" hidden="1">
      <c r="A105" s="43"/>
      <c r="B105" s="43"/>
      <c r="C105" s="43"/>
      <c r="D105" s="43"/>
      <c r="E105" s="39"/>
      <c r="F105" s="40"/>
      <c r="G105" s="40"/>
      <c r="H105" s="40"/>
      <c r="I105" s="40"/>
      <c r="J105" s="43"/>
      <c r="K105" s="127"/>
      <c r="L105" s="22"/>
    </row>
    <row r="106" spans="1:12" ht="15" hidden="1">
      <c r="A106" s="43"/>
      <c r="B106" s="43"/>
      <c r="C106" s="43"/>
      <c r="D106" s="43"/>
      <c r="E106" s="39"/>
      <c r="F106" s="40"/>
      <c r="G106" s="40"/>
      <c r="H106" s="40"/>
      <c r="I106" s="40"/>
      <c r="J106" s="43"/>
      <c r="K106" s="127"/>
      <c r="L106" s="22"/>
    </row>
    <row r="107" spans="1:12" ht="15" hidden="1">
      <c r="A107" s="43"/>
      <c r="B107" s="43"/>
      <c r="C107" s="43"/>
      <c r="D107" s="43"/>
      <c r="E107" s="39"/>
      <c r="F107" s="40"/>
      <c r="G107" s="40"/>
      <c r="H107" s="40"/>
      <c r="I107" s="40"/>
      <c r="J107" s="43"/>
      <c r="K107" s="127"/>
      <c r="L107" s="22"/>
    </row>
    <row r="108" spans="1:12" ht="15" hidden="1">
      <c r="A108" s="43"/>
      <c r="B108" s="43"/>
      <c r="C108" s="43"/>
      <c r="D108" s="43"/>
      <c r="E108" s="39"/>
      <c r="F108" s="40"/>
      <c r="G108" s="40"/>
      <c r="H108" s="40"/>
      <c r="I108" s="40"/>
      <c r="J108" s="43"/>
      <c r="K108" s="127"/>
      <c r="L108" s="22"/>
    </row>
    <row r="109" spans="1:12" ht="15" hidden="1">
      <c r="A109" s="43"/>
      <c r="B109" s="43"/>
      <c r="C109" s="43"/>
      <c r="D109" s="43"/>
      <c r="E109" s="39"/>
      <c r="F109" s="40"/>
      <c r="G109" s="40"/>
      <c r="H109" s="40"/>
      <c r="I109" s="40"/>
      <c r="J109" s="43"/>
      <c r="K109" s="127"/>
      <c r="L109" s="22"/>
    </row>
    <row r="110" spans="1:12" ht="14.25" hidden="1">
      <c r="A110" s="69"/>
      <c r="B110" s="69"/>
      <c r="C110" s="69"/>
      <c r="D110" s="69"/>
      <c r="E110" s="70"/>
      <c r="F110" s="71"/>
      <c r="G110" s="71"/>
      <c r="H110" s="71"/>
      <c r="I110" s="71"/>
      <c r="J110" s="69"/>
      <c r="K110" s="139"/>
      <c r="L110" s="22"/>
    </row>
    <row r="111" spans="1:12" ht="15" hidden="1">
      <c r="A111" s="43"/>
      <c r="B111" s="43"/>
      <c r="C111" s="43"/>
      <c r="D111" s="43"/>
      <c r="E111" s="39"/>
      <c r="F111" s="40"/>
      <c r="G111" s="40"/>
      <c r="H111" s="40"/>
      <c r="I111" s="40"/>
      <c r="J111" s="43"/>
      <c r="K111" s="127"/>
      <c r="L111" s="22"/>
    </row>
    <row r="112" spans="1:12" ht="15" hidden="1">
      <c r="A112" s="43"/>
      <c r="B112" s="43"/>
      <c r="C112" s="43"/>
      <c r="D112" s="43"/>
      <c r="E112" s="39"/>
      <c r="F112" s="40"/>
      <c r="G112" s="40"/>
      <c r="H112" s="40"/>
      <c r="I112" s="40"/>
      <c r="J112" s="43"/>
      <c r="K112" s="127"/>
      <c r="L112" s="22"/>
    </row>
    <row r="113" spans="1:12" ht="15" hidden="1">
      <c r="A113" s="43"/>
      <c r="B113" s="43"/>
      <c r="C113" s="43"/>
      <c r="D113" s="43"/>
      <c r="E113" s="39"/>
      <c r="F113" s="40"/>
      <c r="G113" s="40"/>
      <c r="H113" s="40"/>
      <c r="I113" s="40"/>
      <c r="J113" s="43"/>
      <c r="K113" s="127"/>
      <c r="L113" s="22"/>
    </row>
    <row r="114" spans="1:12" ht="15" hidden="1">
      <c r="A114" s="43"/>
      <c r="B114" s="43"/>
      <c r="C114" s="43"/>
      <c r="D114" s="43"/>
      <c r="E114" s="39"/>
      <c r="F114" s="40"/>
      <c r="G114" s="40"/>
      <c r="H114" s="40"/>
      <c r="I114" s="40"/>
      <c r="J114" s="43"/>
      <c r="K114" s="127"/>
      <c r="L114" s="22"/>
    </row>
    <row r="115" spans="1:12" ht="15" hidden="1">
      <c r="A115" s="43"/>
      <c r="B115" s="43"/>
      <c r="C115" s="43"/>
      <c r="D115" s="43"/>
      <c r="E115" s="39"/>
      <c r="F115" s="40"/>
      <c r="G115" s="40"/>
      <c r="H115" s="40"/>
      <c r="I115" s="40"/>
      <c r="J115" s="43"/>
      <c r="K115" s="127"/>
      <c r="L115" s="22"/>
    </row>
    <row r="116" spans="1:12" ht="15" hidden="1">
      <c r="A116" s="43"/>
      <c r="B116" s="43"/>
      <c r="C116" s="43"/>
      <c r="D116" s="43"/>
      <c r="E116" s="39"/>
      <c r="F116" s="40"/>
      <c r="G116" s="40"/>
      <c r="H116" s="40"/>
      <c r="I116" s="40"/>
      <c r="J116" s="43"/>
      <c r="K116" s="127"/>
      <c r="L116" s="22"/>
    </row>
    <row r="117" spans="1:12" ht="15" hidden="1">
      <c r="A117" s="43"/>
      <c r="B117" s="43"/>
      <c r="C117" s="43"/>
      <c r="D117" s="43"/>
      <c r="E117" s="39"/>
      <c r="F117" s="40"/>
      <c r="G117" s="40"/>
      <c r="H117" s="40"/>
      <c r="I117" s="40"/>
      <c r="J117" s="43"/>
      <c r="K117" s="127"/>
      <c r="L117" s="22"/>
    </row>
    <row r="118" spans="1:12" ht="15" hidden="1">
      <c r="A118" s="43"/>
      <c r="B118" s="43"/>
      <c r="C118" s="43"/>
      <c r="D118" s="43"/>
      <c r="E118" s="39"/>
      <c r="F118" s="40"/>
      <c r="G118" s="40"/>
      <c r="H118" s="40"/>
      <c r="I118" s="40"/>
      <c r="J118" s="43"/>
      <c r="K118" s="127"/>
      <c r="L118" s="22"/>
    </row>
    <row r="119" spans="1:12" ht="15" hidden="1">
      <c r="A119" s="43"/>
      <c r="B119" s="43"/>
      <c r="C119" s="43"/>
      <c r="D119" s="43"/>
      <c r="E119" s="39"/>
      <c r="F119" s="40"/>
      <c r="G119" s="40"/>
      <c r="H119" s="40"/>
      <c r="I119" s="40"/>
      <c r="J119" s="43"/>
      <c r="K119" s="127"/>
      <c r="L119" s="22"/>
    </row>
    <row r="120" spans="1:12" ht="15" hidden="1">
      <c r="A120" s="43"/>
      <c r="B120" s="43"/>
      <c r="C120" s="43"/>
      <c r="D120" s="43"/>
      <c r="E120" s="39"/>
      <c r="F120" s="40"/>
      <c r="G120" s="40"/>
      <c r="H120" s="40"/>
      <c r="I120" s="40"/>
      <c r="J120" s="43"/>
      <c r="K120" s="127"/>
      <c r="L120" s="22"/>
    </row>
    <row r="121" spans="1:12" ht="15" hidden="1">
      <c r="A121" s="43"/>
      <c r="B121" s="43"/>
      <c r="C121" s="43"/>
      <c r="D121" s="43"/>
      <c r="E121" s="39"/>
      <c r="F121" s="40"/>
      <c r="G121" s="40"/>
      <c r="H121" s="40"/>
      <c r="I121" s="40"/>
      <c r="J121" s="43"/>
      <c r="K121" s="127"/>
      <c r="L121" s="22"/>
    </row>
    <row r="122" spans="1:12" ht="15" hidden="1">
      <c r="A122" s="43"/>
      <c r="B122" s="43"/>
      <c r="C122" s="43"/>
      <c r="D122" s="43"/>
      <c r="E122" s="39"/>
      <c r="F122" s="40"/>
      <c r="G122" s="40"/>
      <c r="H122" s="40"/>
      <c r="I122" s="40"/>
      <c r="J122" s="43"/>
      <c r="K122" s="127"/>
      <c r="L122" s="22"/>
    </row>
    <row r="123" spans="1:12" ht="15" hidden="1">
      <c r="A123" s="43"/>
      <c r="B123" s="43"/>
      <c r="C123" s="43"/>
      <c r="D123" s="43"/>
      <c r="E123" s="39"/>
      <c r="F123" s="40"/>
      <c r="G123" s="40"/>
      <c r="H123" s="40"/>
      <c r="I123" s="40"/>
      <c r="J123" s="43"/>
      <c r="K123" s="127"/>
      <c r="L123" s="22"/>
    </row>
    <row r="124" spans="1:12" ht="15" hidden="1">
      <c r="A124" s="43"/>
      <c r="B124" s="43"/>
      <c r="C124" s="43"/>
      <c r="D124" s="43"/>
      <c r="E124" s="39"/>
      <c r="F124" s="40"/>
      <c r="G124" s="40"/>
      <c r="H124" s="40"/>
      <c r="I124" s="40"/>
      <c r="J124" s="43"/>
      <c r="K124" s="127"/>
      <c r="L124" s="22"/>
    </row>
    <row r="125" spans="1:12" ht="15" hidden="1">
      <c r="A125" s="43"/>
      <c r="B125" s="43"/>
      <c r="C125" s="43"/>
      <c r="D125" s="43"/>
      <c r="E125" s="39"/>
      <c r="F125" s="40"/>
      <c r="G125" s="40"/>
      <c r="H125" s="40"/>
      <c r="I125" s="40"/>
      <c r="J125" s="43"/>
      <c r="K125" s="127"/>
      <c r="L125" s="22"/>
    </row>
    <row r="126" spans="1:12" ht="15" hidden="1">
      <c r="A126" s="43"/>
      <c r="B126" s="43"/>
      <c r="C126" s="43"/>
      <c r="D126" s="43"/>
      <c r="E126" s="39"/>
      <c r="F126" s="40"/>
      <c r="G126" s="40"/>
      <c r="H126" s="40"/>
      <c r="I126" s="40"/>
      <c r="J126" s="43"/>
      <c r="K126" s="127"/>
      <c r="L126" s="22"/>
    </row>
    <row r="127" spans="1:12" ht="15" hidden="1">
      <c r="A127" s="43"/>
      <c r="B127" s="43"/>
      <c r="C127" s="43"/>
      <c r="D127" s="43"/>
      <c r="E127" s="39"/>
      <c r="F127" s="40"/>
      <c r="G127" s="40"/>
      <c r="H127" s="40"/>
      <c r="I127" s="40"/>
      <c r="J127" s="43"/>
      <c r="K127" s="127"/>
      <c r="L127" s="22"/>
    </row>
    <row r="128" spans="1:12" ht="15" hidden="1">
      <c r="A128" s="43"/>
      <c r="B128" s="43"/>
      <c r="C128" s="43"/>
      <c r="D128" s="43"/>
      <c r="E128" s="39"/>
      <c r="F128" s="40"/>
      <c r="G128" s="40"/>
      <c r="H128" s="40"/>
      <c r="I128" s="40"/>
      <c r="J128" s="43"/>
      <c r="K128" s="127"/>
      <c r="L128" s="22"/>
    </row>
    <row r="129" spans="1:12" ht="15" hidden="1">
      <c r="A129" s="43"/>
      <c r="B129" s="43"/>
      <c r="C129" s="43"/>
      <c r="D129" s="43"/>
      <c r="E129" s="39"/>
      <c r="F129" s="40"/>
      <c r="G129" s="40"/>
      <c r="H129" s="40"/>
      <c r="I129" s="40"/>
      <c r="J129" s="43"/>
      <c r="K129" s="127"/>
      <c r="L129" s="22"/>
    </row>
    <row r="130" spans="1:12" ht="15" hidden="1">
      <c r="A130" s="43"/>
      <c r="B130" s="43"/>
      <c r="C130" s="43"/>
      <c r="D130" s="43"/>
      <c r="E130" s="39"/>
      <c r="F130" s="40"/>
      <c r="G130" s="40"/>
      <c r="H130" s="40"/>
      <c r="I130" s="40"/>
      <c r="J130" s="43"/>
      <c r="K130" s="127"/>
      <c r="L130" s="22"/>
    </row>
    <row r="131" spans="1:12" ht="15" hidden="1">
      <c r="A131" s="43"/>
      <c r="B131" s="43"/>
      <c r="C131" s="43"/>
      <c r="D131" s="43"/>
      <c r="E131" s="39"/>
      <c r="F131" s="40"/>
      <c r="G131" s="40"/>
      <c r="H131" s="40"/>
      <c r="I131" s="40"/>
      <c r="J131" s="43"/>
      <c r="K131" s="127"/>
      <c r="L131" s="22"/>
    </row>
    <row r="132" spans="1:12" ht="15" hidden="1">
      <c r="A132" s="43"/>
      <c r="B132" s="43"/>
      <c r="C132" s="43"/>
      <c r="D132" s="43"/>
      <c r="E132" s="39"/>
      <c r="F132" s="40"/>
      <c r="G132" s="40"/>
      <c r="H132" s="40"/>
      <c r="I132" s="40"/>
      <c r="J132" s="43"/>
      <c r="K132" s="127"/>
      <c r="L132" s="22"/>
    </row>
    <row r="133" spans="1:12" ht="15" hidden="1">
      <c r="A133" s="43"/>
      <c r="B133" s="43"/>
      <c r="C133" s="43"/>
      <c r="D133" s="43"/>
      <c r="E133" s="39"/>
      <c r="F133" s="40"/>
      <c r="G133" s="40"/>
      <c r="H133" s="40"/>
      <c r="I133" s="40"/>
      <c r="J133" s="43"/>
      <c r="K133" s="127"/>
      <c r="L133" s="22"/>
    </row>
    <row r="134" spans="1:12" ht="15" hidden="1">
      <c r="A134" s="43"/>
      <c r="B134" s="43"/>
      <c r="C134" s="43"/>
      <c r="D134" s="43"/>
      <c r="E134" s="39"/>
      <c r="F134" s="40"/>
      <c r="G134" s="40"/>
      <c r="H134" s="40"/>
      <c r="I134" s="40"/>
      <c r="J134" s="43"/>
      <c r="K134" s="127"/>
      <c r="L134" s="22"/>
    </row>
    <row r="135" spans="1:12" ht="15" hidden="1">
      <c r="A135" s="43"/>
      <c r="B135" s="43"/>
      <c r="C135" s="43"/>
      <c r="D135" s="43"/>
      <c r="E135" s="39"/>
      <c r="F135" s="40"/>
      <c r="G135" s="40"/>
      <c r="H135" s="40"/>
      <c r="I135" s="40"/>
      <c r="J135" s="43"/>
      <c r="K135" s="127"/>
      <c r="L135" s="22"/>
    </row>
    <row r="136" spans="1:12" ht="15" hidden="1">
      <c r="A136" s="43"/>
      <c r="B136" s="43"/>
      <c r="C136" s="43"/>
      <c r="D136" s="43"/>
      <c r="E136" s="39"/>
      <c r="F136" s="40"/>
      <c r="G136" s="40"/>
      <c r="H136" s="40"/>
      <c r="I136" s="40"/>
      <c r="J136" s="43"/>
      <c r="K136" s="127"/>
      <c r="L136" s="22"/>
    </row>
    <row r="137" spans="1:12" ht="15" hidden="1">
      <c r="A137" s="43"/>
      <c r="B137" s="43"/>
      <c r="C137" s="43"/>
      <c r="D137" s="43"/>
      <c r="E137" s="39"/>
      <c r="F137" s="40"/>
      <c r="G137" s="40"/>
      <c r="H137" s="40"/>
      <c r="I137" s="40"/>
      <c r="J137" s="43"/>
      <c r="K137" s="127"/>
      <c r="L137" s="22"/>
    </row>
    <row r="138" spans="1:12" ht="15" hidden="1">
      <c r="A138" s="43"/>
      <c r="B138" s="43"/>
      <c r="C138" s="43"/>
      <c r="D138" s="43"/>
      <c r="E138" s="39"/>
      <c r="F138" s="40"/>
      <c r="G138" s="40"/>
      <c r="H138" s="40"/>
      <c r="I138" s="40"/>
      <c r="J138" s="43"/>
      <c r="K138" s="127"/>
      <c r="L138" s="22"/>
    </row>
    <row r="139" spans="1:12" ht="15" hidden="1">
      <c r="A139" s="43"/>
      <c r="B139" s="43"/>
      <c r="C139" s="43"/>
      <c r="D139" s="43"/>
      <c r="E139" s="39"/>
      <c r="F139" s="40"/>
      <c r="G139" s="40"/>
      <c r="H139" s="40"/>
      <c r="I139" s="40"/>
      <c r="J139" s="43"/>
      <c r="K139" s="127"/>
      <c r="L139" s="22"/>
    </row>
    <row r="140" spans="1:12" ht="15" hidden="1">
      <c r="A140" s="43"/>
      <c r="B140" s="43"/>
      <c r="C140" s="43"/>
      <c r="D140" s="43"/>
      <c r="E140" s="39"/>
      <c r="F140" s="40"/>
      <c r="G140" s="40"/>
      <c r="H140" s="40"/>
      <c r="I140" s="40"/>
      <c r="J140" s="43"/>
      <c r="K140" s="127"/>
      <c r="L140" s="22"/>
    </row>
    <row r="141" spans="1:12" ht="15" hidden="1">
      <c r="A141" s="43"/>
      <c r="B141" s="43"/>
      <c r="C141" s="43"/>
      <c r="D141" s="43"/>
      <c r="E141" s="39"/>
      <c r="F141" s="40"/>
      <c r="G141" s="40"/>
      <c r="H141" s="40"/>
      <c r="I141" s="40"/>
      <c r="J141" s="43"/>
      <c r="K141" s="127"/>
      <c r="L141" s="22"/>
    </row>
    <row r="142" spans="1:12" ht="15" hidden="1">
      <c r="A142" s="43"/>
      <c r="B142" s="43"/>
      <c r="C142" s="43"/>
      <c r="D142" s="43"/>
      <c r="E142" s="39"/>
      <c r="F142" s="40"/>
      <c r="G142" s="40"/>
      <c r="H142" s="40"/>
      <c r="I142" s="40"/>
      <c r="J142" s="43"/>
      <c r="K142" s="127"/>
      <c r="L142" s="22"/>
    </row>
    <row r="143" spans="1:12" ht="15" hidden="1">
      <c r="A143" s="43"/>
      <c r="B143" s="43"/>
      <c r="C143" s="43"/>
      <c r="D143" s="43"/>
      <c r="E143" s="39"/>
      <c r="F143" s="40"/>
      <c r="G143" s="40"/>
      <c r="H143" s="40"/>
      <c r="I143" s="40"/>
      <c r="J143" s="43"/>
      <c r="K143" s="127"/>
      <c r="L143" s="22"/>
    </row>
    <row r="144" spans="1:12" ht="15" hidden="1">
      <c r="A144" s="43"/>
      <c r="B144" s="43"/>
      <c r="C144" s="43"/>
      <c r="D144" s="43"/>
      <c r="E144" s="39"/>
      <c r="F144" s="40"/>
      <c r="G144" s="40"/>
      <c r="H144" s="40"/>
      <c r="I144" s="40"/>
      <c r="J144" s="43"/>
      <c r="K144" s="127"/>
      <c r="L144" s="22"/>
    </row>
    <row r="145" spans="1:12" ht="15" hidden="1">
      <c r="A145" s="43"/>
      <c r="B145" s="43"/>
      <c r="C145" s="43"/>
      <c r="D145" s="43"/>
      <c r="E145" s="39"/>
      <c r="F145" s="40"/>
      <c r="G145" s="40"/>
      <c r="H145" s="40"/>
      <c r="I145" s="40"/>
      <c r="J145" s="43"/>
      <c r="K145" s="127"/>
      <c r="L145" s="22"/>
    </row>
    <row r="146" spans="1:12" ht="15" hidden="1">
      <c r="A146" s="43"/>
      <c r="B146" s="43"/>
      <c r="C146" s="43"/>
      <c r="D146" s="43"/>
      <c r="E146" s="39"/>
      <c r="F146" s="40"/>
      <c r="G146" s="40"/>
      <c r="H146" s="40"/>
      <c r="I146" s="40"/>
      <c r="J146" s="43"/>
      <c r="K146" s="127"/>
      <c r="L146" s="22"/>
    </row>
    <row r="147" spans="1:12" ht="15" hidden="1">
      <c r="A147" s="43"/>
      <c r="B147" s="43"/>
      <c r="C147" s="43"/>
      <c r="D147" s="43"/>
      <c r="E147" s="39"/>
      <c r="F147" s="40"/>
      <c r="G147" s="40"/>
      <c r="H147" s="40"/>
      <c r="I147" s="40"/>
      <c r="J147" s="43"/>
      <c r="K147" s="127"/>
      <c r="L147" s="22"/>
    </row>
    <row r="148" spans="1:12" ht="15" hidden="1">
      <c r="A148" s="43"/>
      <c r="B148" s="43"/>
      <c r="C148" s="43"/>
      <c r="D148" s="43"/>
      <c r="E148" s="39"/>
      <c r="F148" s="40"/>
      <c r="G148" s="40"/>
      <c r="H148" s="40"/>
      <c r="I148" s="40"/>
      <c r="J148" s="43"/>
      <c r="K148" s="127"/>
      <c r="L148" s="22"/>
    </row>
    <row r="149" spans="1:12" ht="15" hidden="1">
      <c r="A149" s="43"/>
      <c r="B149" s="43"/>
      <c r="C149" s="43"/>
      <c r="D149" s="43"/>
      <c r="E149" s="39"/>
      <c r="F149" s="40"/>
      <c r="G149" s="40"/>
      <c r="H149" s="40"/>
      <c r="I149" s="40"/>
      <c r="J149" s="43"/>
      <c r="K149" s="127"/>
      <c r="L149" s="22"/>
    </row>
    <row r="150" spans="1:12" ht="15" hidden="1">
      <c r="A150" s="43"/>
      <c r="B150" s="43"/>
      <c r="C150" s="43"/>
      <c r="D150" s="43"/>
      <c r="E150" s="39"/>
      <c r="F150" s="40"/>
      <c r="G150" s="40"/>
      <c r="H150" s="40"/>
      <c r="I150" s="40"/>
      <c r="J150" s="43"/>
      <c r="K150" s="127"/>
      <c r="L150" s="22"/>
    </row>
    <row r="151" spans="1:12" ht="15" hidden="1">
      <c r="A151" s="43"/>
      <c r="B151" s="43"/>
      <c r="C151" s="43"/>
      <c r="D151" s="43"/>
      <c r="E151" s="39"/>
      <c r="F151" s="40"/>
      <c r="G151" s="40"/>
      <c r="H151" s="40"/>
      <c r="I151" s="40"/>
      <c r="J151" s="43"/>
      <c r="K151" s="127"/>
      <c r="L151" s="22"/>
    </row>
    <row r="152" spans="1:12" ht="15" hidden="1">
      <c r="A152" s="43"/>
      <c r="B152" s="43"/>
      <c r="C152" s="43"/>
      <c r="D152" s="43"/>
      <c r="E152" s="39"/>
      <c r="F152" s="40"/>
      <c r="G152" s="40"/>
      <c r="H152" s="40"/>
      <c r="I152" s="40"/>
      <c r="J152" s="43"/>
      <c r="K152" s="127"/>
      <c r="L152" s="22"/>
    </row>
    <row r="153" spans="1:12" ht="15" hidden="1">
      <c r="A153" s="43"/>
      <c r="B153" s="43"/>
      <c r="C153" s="43"/>
      <c r="D153" s="43"/>
      <c r="E153" s="39"/>
      <c r="F153" s="40"/>
      <c r="G153" s="40"/>
      <c r="H153" s="40"/>
      <c r="I153" s="40"/>
      <c r="J153" s="43"/>
      <c r="K153" s="127"/>
      <c r="L153" s="22"/>
    </row>
    <row r="154" spans="1:12" ht="15" hidden="1">
      <c r="A154" s="43"/>
      <c r="B154" s="43"/>
      <c r="C154" s="43"/>
      <c r="D154" s="43"/>
      <c r="E154" s="39"/>
      <c r="F154" s="40"/>
      <c r="G154" s="40"/>
      <c r="H154" s="40"/>
      <c r="I154" s="40"/>
      <c r="J154" s="43"/>
      <c r="K154" s="127"/>
      <c r="L154" s="22"/>
    </row>
    <row r="155" spans="1:12" ht="14.25" hidden="1">
      <c r="A155" s="69"/>
      <c r="B155" s="69"/>
      <c r="C155" s="69"/>
      <c r="D155" s="69"/>
      <c r="E155" s="70"/>
      <c r="F155" s="71"/>
      <c r="G155" s="71"/>
      <c r="H155" s="71"/>
      <c r="I155" s="71"/>
      <c r="J155" s="69"/>
      <c r="K155" s="139"/>
      <c r="L155" s="22"/>
    </row>
    <row r="156" spans="1:12" ht="15" hidden="1">
      <c r="A156" s="43"/>
      <c r="B156" s="43"/>
      <c r="C156" s="43"/>
      <c r="D156" s="43"/>
      <c r="E156" s="39"/>
      <c r="F156" s="40"/>
      <c r="G156" s="40"/>
      <c r="H156" s="40"/>
      <c r="I156" s="40"/>
      <c r="J156" s="43"/>
      <c r="K156" s="127"/>
      <c r="L156" s="22"/>
    </row>
    <row r="157" spans="1:12" ht="15" hidden="1">
      <c r="A157" s="43"/>
      <c r="B157" s="43"/>
      <c r="C157" s="43"/>
      <c r="D157" s="43"/>
      <c r="E157" s="39"/>
      <c r="F157" s="40"/>
      <c r="G157" s="40"/>
      <c r="H157" s="40"/>
      <c r="I157" s="40"/>
      <c r="J157" s="43"/>
      <c r="K157" s="127"/>
      <c r="L157" s="22"/>
    </row>
    <row r="158" spans="1:12" ht="15" hidden="1">
      <c r="A158" s="43"/>
      <c r="B158" s="43"/>
      <c r="C158" s="43"/>
      <c r="D158" s="43"/>
      <c r="E158" s="39"/>
      <c r="F158" s="40"/>
      <c r="G158" s="40"/>
      <c r="H158" s="40"/>
      <c r="I158" s="40"/>
      <c r="J158" s="43"/>
      <c r="K158" s="127"/>
      <c r="L158" s="22"/>
    </row>
    <row r="159" spans="1:12" ht="15" hidden="1">
      <c r="A159" s="43"/>
      <c r="B159" s="43"/>
      <c r="C159" s="43"/>
      <c r="D159" s="43"/>
      <c r="E159" s="39"/>
      <c r="F159" s="40"/>
      <c r="G159" s="40"/>
      <c r="H159" s="40"/>
      <c r="I159" s="40"/>
      <c r="J159" s="43"/>
      <c r="K159" s="127"/>
      <c r="L159" s="22"/>
    </row>
    <row r="160" spans="1:12" ht="15" hidden="1">
      <c r="A160" s="43"/>
      <c r="B160" s="43"/>
      <c r="C160" s="43"/>
      <c r="D160" s="43"/>
      <c r="E160" s="39"/>
      <c r="F160" s="40"/>
      <c r="G160" s="40"/>
      <c r="H160" s="40"/>
      <c r="I160" s="40"/>
      <c r="J160" s="43"/>
      <c r="K160" s="127"/>
      <c r="L160" s="22"/>
    </row>
    <row r="161" spans="1:12" ht="15" hidden="1">
      <c r="A161" s="43"/>
      <c r="B161" s="43"/>
      <c r="C161" s="43"/>
      <c r="D161" s="43"/>
      <c r="E161" s="39"/>
      <c r="F161" s="40"/>
      <c r="G161" s="40"/>
      <c r="H161" s="40"/>
      <c r="I161" s="40"/>
      <c r="J161" s="43"/>
      <c r="K161" s="127"/>
      <c r="L161" s="22"/>
    </row>
    <row r="162" spans="1:12" ht="15" hidden="1">
      <c r="A162" s="43"/>
      <c r="B162" s="43"/>
      <c r="C162" s="43"/>
      <c r="D162" s="43"/>
      <c r="E162" s="39"/>
      <c r="F162" s="40"/>
      <c r="G162" s="40"/>
      <c r="H162" s="40"/>
      <c r="I162" s="40"/>
      <c r="J162" s="43"/>
      <c r="K162" s="127"/>
      <c r="L162" s="22"/>
    </row>
    <row r="163" spans="1:12" ht="15" hidden="1">
      <c r="A163" s="43"/>
      <c r="B163" s="43"/>
      <c r="C163" s="43"/>
      <c r="D163" s="43"/>
      <c r="E163" s="39"/>
      <c r="F163" s="40"/>
      <c r="G163" s="40"/>
      <c r="H163" s="40"/>
      <c r="I163" s="40"/>
      <c r="J163" s="43"/>
      <c r="K163" s="127"/>
      <c r="L163" s="22"/>
    </row>
    <row r="164" spans="1:12" ht="15" hidden="1">
      <c r="A164" s="43"/>
      <c r="B164" s="43"/>
      <c r="C164" s="43"/>
      <c r="D164" s="43"/>
      <c r="E164" s="39"/>
      <c r="F164" s="40"/>
      <c r="G164" s="40"/>
      <c r="H164" s="40"/>
      <c r="I164" s="40"/>
      <c r="J164" s="43"/>
      <c r="K164" s="127"/>
      <c r="L164" s="22"/>
    </row>
    <row r="165" spans="1:12" ht="15" hidden="1">
      <c r="A165" s="43"/>
      <c r="B165" s="43"/>
      <c r="C165" s="43"/>
      <c r="D165" s="43"/>
      <c r="E165" s="39"/>
      <c r="F165" s="40"/>
      <c r="G165" s="40"/>
      <c r="H165" s="40"/>
      <c r="I165" s="40"/>
      <c r="J165" s="43"/>
      <c r="K165" s="127"/>
      <c r="L165" s="22"/>
    </row>
    <row r="166" spans="1:12" ht="15" hidden="1">
      <c r="A166" s="43"/>
      <c r="B166" s="43"/>
      <c r="C166" s="43"/>
      <c r="D166" s="43"/>
      <c r="E166" s="39"/>
      <c r="F166" s="40"/>
      <c r="G166" s="40"/>
      <c r="H166" s="40"/>
      <c r="I166" s="40"/>
      <c r="J166" s="43"/>
      <c r="K166" s="127"/>
      <c r="L166" s="22"/>
    </row>
    <row r="167" spans="1:12" ht="15" hidden="1">
      <c r="A167" s="43"/>
      <c r="B167" s="43"/>
      <c r="C167" s="43"/>
      <c r="D167" s="43"/>
      <c r="E167" s="39"/>
      <c r="F167" s="40"/>
      <c r="G167" s="40"/>
      <c r="H167" s="40"/>
      <c r="I167" s="40"/>
      <c r="J167" s="43"/>
      <c r="K167" s="127"/>
      <c r="L167" s="22"/>
    </row>
    <row r="168" spans="1:12" ht="15" hidden="1">
      <c r="A168" s="43"/>
      <c r="B168" s="43"/>
      <c r="C168" s="43"/>
      <c r="D168" s="43"/>
      <c r="E168" s="39"/>
      <c r="F168" s="40"/>
      <c r="G168" s="40"/>
      <c r="H168" s="40"/>
      <c r="I168" s="40"/>
      <c r="J168" s="43"/>
      <c r="K168" s="127"/>
      <c r="L168" s="22"/>
    </row>
    <row r="169" spans="1:12" ht="15" hidden="1">
      <c r="A169" s="43"/>
      <c r="B169" s="43"/>
      <c r="C169" s="43"/>
      <c r="D169" s="43"/>
      <c r="E169" s="39"/>
      <c r="F169" s="40"/>
      <c r="G169" s="40"/>
      <c r="H169" s="40"/>
      <c r="I169" s="40"/>
      <c r="J169" s="43"/>
      <c r="K169" s="127"/>
      <c r="L169" s="22"/>
    </row>
    <row r="170" spans="1:12" ht="15" hidden="1">
      <c r="A170" s="43"/>
      <c r="B170" s="43"/>
      <c r="C170" s="43"/>
      <c r="D170" s="43"/>
      <c r="E170" s="39"/>
      <c r="F170" s="40"/>
      <c r="G170" s="40"/>
      <c r="H170" s="40"/>
      <c r="I170" s="40"/>
      <c r="J170" s="43"/>
      <c r="K170" s="127"/>
      <c r="L170" s="22"/>
    </row>
    <row r="171" spans="1:12" ht="15" hidden="1">
      <c r="A171" s="43"/>
      <c r="B171" s="43"/>
      <c r="C171" s="43"/>
      <c r="D171" s="43"/>
      <c r="E171" s="39"/>
      <c r="F171" s="40"/>
      <c r="G171" s="40"/>
      <c r="H171" s="40"/>
      <c r="I171" s="40"/>
      <c r="J171" s="43"/>
      <c r="K171" s="127"/>
      <c r="L171" s="22"/>
    </row>
    <row r="172" spans="1:12" ht="15" hidden="1">
      <c r="A172" s="43"/>
      <c r="B172" s="43"/>
      <c r="C172" s="43"/>
      <c r="D172" s="43"/>
      <c r="E172" s="39"/>
      <c r="F172" s="40"/>
      <c r="G172" s="40"/>
      <c r="H172" s="40"/>
      <c r="I172" s="40"/>
      <c r="J172" s="43"/>
      <c r="K172" s="127"/>
      <c r="L172" s="22"/>
    </row>
    <row r="173" spans="1:12" ht="15" hidden="1">
      <c r="A173" s="43"/>
      <c r="B173" s="43"/>
      <c r="C173" s="43"/>
      <c r="D173" s="43"/>
      <c r="E173" s="39"/>
      <c r="F173" s="40"/>
      <c r="G173" s="40"/>
      <c r="H173" s="40"/>
      <c r="I173" s="40"/>
      <c r="J173" s="43"/>
      <c r="K173" s="127"/>
      <c r="L173" s="22"/>
    </row>
    <row r="174" spans="1:12" ht="15" hidden="1">
      <c r="A174" s="43"/>
      <c r="B174" s="43"/>
      <c r="C174" s="43"/>
      <c r="D174" s="43"/>
      <c r="E174" s="39"/>
      <c r="F174" s="40"/>
      <c r="G174" s="40"/>
      <c r="H174" s="40"/>
      <c r="I174" s="40"/>
      <c r="J174" s="43"/>
      <c r="K174" s="127"/>
      <c r="L174" s="22"/>
    </row>
    <row r="175" spans="1:12" ht="15" hidden="1">
      <c r="A175" s="43"/>
      <c r="B175" s="43"/>
      <c r="C175" s="43"/>
      <c r="D175" s="43"/>
      <c r="E175" s="39"/>
      <c r="F175" s="40"/>
      <c r="G175" s="40"/>
      <c r="H175" s="40"/>
      <c r="I175" s="40"/>
      <c r="J175" s="43"/>
      <c r="K175" s="127"/>
      <c r="L175" s="22"/>
    </row>
    <row r="176" spans="1:12" ht="15" hidden="1">
      <c r="A176" s="43"/>
      <c r="B176" s="43"/>
      <c r="C176" s="43"/>
      <c r="D176" s="43"/>
      <c r="E176" s="39"/>
      <c r="F176" s="40"/>
      <c r="G176" s="40"/>
      <c r="H176" s="40"/>
      <c r="I176" s="40"/>
      <c r="J176" s="43"/>
      <c r="K176" s="127"/>
      <c r="L176" s="22"/>
    </row>
    <row r="177" spans="1:12" ht="15" hidden="1">
      <c r="A177" s="43"/>
      <c r="B177" s="43"/>
      <c r="C177" s="43"/>
      <c r="D177" s="43"/>
      <c r="E177" s="39"/>
      <c r="F177" s="40"/>
      <c r="G177" s="40"/>
      <c r="H177" s="40"/>
      <c r="I177" s="40"/>
      <c r="J177" s="43"/>
      <c r="K177" s="127"/>
      <c r="L177" s="22"/>
    </row>
    <row r="178" spans="1:12" ht="15" hidden="1">
      <c r="A178" s="43"/>
      <c r="B178" s="43"/>
      <c r="C178" s="43"/>
      <c r="D178" s="43"/>
      <c r="E178" s="39"/>
      <c r="F178" s="40"/>
      <c r="G178" s="40"/>
      <c r="H178" s="40"/>
      <c r="I178" s="40"/>
      <c r="J178" s="43"/>
      <c r="K178" s="127"/>
      <c r="L178" s="22"/>
    </row>
    <row r="179" spans="1:12" ht="15" hidden="1">
      <c r="A179" s="43"/>
      <c r="B179" s="43"/>
      <c r="C179" s="43"/>
      <c r="D179" s="43"/>
      <c r="E179" s="39"/>
      <c r="F179" s="40"/>
      <c r="G179" s="40"/>
      <c r="H179" s="40"/>
      <c r="I179" s="40"/>
      <c r="J179" s="43"/>
      <c r="K179" s="127"/>
      <c r="L179" s="22"/>
    </row>
    <row r="180" spans="1:12" ht="15" hidden="1">
      <c r="A180" s="43"/>
      <c r="B180" s="43"/>
      <c r="C180" s="43"/>
      <c r="D180" s="43"/>
      <c r="E180" s="39"/>
      <c r="F180" s="40"/>
      <c r="G180" s="40"/>
      <c r="H180" s="40"/>
      <c r="I180" s="40"/>
      <c r="J180" s="43"/>
      <c r="K180" s="127"/>
      <c r="L180" s="22"/>
    </row>
    <row r="181" spans="1:12" ht="15" hidden="1">
      <c r="A181" s="43"/>
      <c r="B181" s="43"/>
      <c r="C181" s="43"/>
      <c r="D181" s="43"/>
      <c r="E181" s="39"/>
      <c r="F181" s="40"/>
      <c r="G181" s="40"/>
      <c r="H181" s="40"/>
      <c r="I181" s="40"/>
      <c r="J181" s="43"/>
      <c r="K181" s="127"/>
      <c r="L181" s="22"/>
    </row>
    <row r="182" spans="1:12" ht="15" hidden="1">
      <c r="A182" s="43"/>
      <c r="B182" s="43"/>
      <c r="C182" s="43"/>
      <c r="D182" s="43"/>
      <c r="E182" s="39"/>
      <c r="F182" s="40"/>
      <c r="G182" s="40"/>
      <c r="H182" s="40"/>
      <c r="I182" s="40"/>
      <c r="J182" s="43"/>
      <c r="K182" s="127"/>
      <c r="L182" s="22"/>
    </row>
    <row r="183" spans="1:12" ht="15" hidden="1">
      <c r="A183" s="43"/>
      <c r="B183" s="43"/>
      <c r="C183" s="43"/>
      <c r="D183" s="43"/>
      <c r="E183" s="39"/>
      <c r="F183" s="40"/>
      <c r="G183" s="40"/>
      <c r="H183" s="40"/>
      <c r="I183" s="40"/>
      <c r="J183" s="43"/>
      <c r="K183" s="127"/>
      <c r="L183" s="22"/>
    </row>
    <row r="184" spans="1:12" ht="15" hidden="1">
      <c r="A184" s="43"/>
      <c r="B184" s="43"/>
      <c r="C184" s="43"/>
      <c r="D184" s="43"/>
      <c r="E184" s="39"/>
      <c r="F184" s="40"/>
      <c r="G184" s="40"/>
      <c r="H184" s="40"/>
      <c r="I184" s="40"/>
      <c r="J184" s="43"/>
      <c r="K184" s="127"/>
      <c r="L184" s="22"/>
    </row>
    <row r="185" spans="1:12" ht="15" hidden="1">
      <c r="A185" s="43"/>
      <c r="B185" s="43"/>
      <c r="C185" s="43"/>
      <c r="D185" s="43"/>
      <c r="E185" s="39"/>
      <c r="F185" s="40"/>
      <c r="G185" s="40"/>
      <c r="H185" s="40"/>
      <c r="I185" s="40"/>
      <c r="J185" s="43"/>
      <c r="K185" s="127"/>
      <c r="L185" s="22"/>
    </row>
    <row r="186" spans="1:12" ht="15" hidden="1">
      <c r="A186" s="43"/>
      <c r="B186" s="43"/>
      <c r="C186" s="43"/>
      <c r="D186" s="43"/>
      <c r="E186" s="39"/>
      <c r="F186" s="40"/>
      <c r="G186" s="40"/>
      <c r="H186" s="40"/>
      <c r="I186" s="40"/>
      <c r="J186" s="43"/>
      <c r="K186" s="127"/>
      <c r="L186" s="22"/>
    </row>
    <row r="187" spans="1:12" ht="15" hidden="1">
      <c r="A187" s="43"/>
      <c r="B187" s="43"/>
      <c r="C187" s="43"/>
      <c r="D187" s="43"/>
      <c r="E187" s="39"/>
      <c r="F187" s="40"/>
      <c r="G187" s="40"/>
      <c r="H187" s="40"/>
      <c r="I187" s="40"/>
      <c r="J187" s="43"/>
      <c r="K187" s="127"/>
      <c r="L187" s="22"/>
    </row>
    <row r="188" spans="1:12" ht="15" hidden="1">
      <c r="A188" s="43"/>
      <c r="B188" s="43"/>
      <c r="C188" s="43"/>
      <c r="D188" s="43"/>
      <c r="E188" s="39"/>
      <c r="F188" s="40"/>
      <c r="G188" s="40"/>
      <c r="H188" s="40"/>
      <c r="I188" s="40"/>
      <c r="J188" s="43"/>
      <c r="K188" s="127"/>
      <c r="L188" s="22"/>
    </row>
    <row r="189" spans="1:12" ht="15" hidden="1">
      <c r="A189" s="43"/>
      <c r="B189" s="43"/>
      <c r="C189" s="43"/>
      <c r="D189" s="43"/>
      <c r="E189" s="39"/>
      <c r="F189" s="40"/>
      <c r="G189" s="40"/>
      <c r="H189" s="40"/>
      <c r="I189" s="40"/>
      <c r="J189" s="43"/>
      <c r="K189" s="127"/>
      <c r="L189" s="22"/>
    </row>
    <row r="190" spans="1:12" ht="15" hidden="1">
      <c r="A190" s="43"/>
      <c r="B190" s="43"/>
      <c r="C190" s="43"/>
      <c r="D190" s="43"/>
      <c r="E190" s="39"/>
      <c r="F190" s="40"/>
      <c r="G190" s="40"/>
      <c r="H190" s="40"/>
      <c r="I190" s="40"/>
      <c r="J190" s="43"/>
      <c r="K190" s="127"/>
      <c r="L190" s="22"/>
    </row>
    <row r="191" spans="1:12" ht="15" hidden="1">
      <c r="A191" s="43"/>
      <c r="B191" s="43"/>
      <c r="C191" s="43"/>
      <c r="D191" s="43"/>
      <c r="E191" s="39"/>
      <c r="F191" s="40"/>
      <c r="G191" s="40"/>
      <c r="H191" s="40"/>
      <c r="I191" s="40"/>
      <c r="J191" s="43"/>
      <c r="K191" s="127"/>
      <c r="L191" s="22"/>
    </row>
    <row r="192" spans="1:12" ht="15" hidden="1">
      <c r="A192" s="43"/>
      <c r="B192" s="43"/>
      <c r="C192" s="43"/>
      <c r="D192" s="43"/>
      <c r="E192" s="39"/>
      <c r="F192" s="40"/>
      <c r="G192" s="40"/>
      <c r="H192" s="40"/>
      <c r="I192" s="40"/>
      <c r="J192" s="43"/>
      <c r="K192" s="127"/>
      <c r="L192" s="22"/>
    </row>
    <row r="193" spans="1:12" ht="15" hidden="1">
      <c r="A193" s="43"/>
      <c r="B193" s="43"/>
      <c r="C193" s="43"/>
      <c r="D193" s="43"/>
      <c r="E193" s="39"/>
      <c r="F193" s="40"/>
      <c r="G193" s="40"/>
      <c r="H193" s="40"/>
      <c r="I193" s="40"/>
      <c r="J193" s="43"/>
      <c r="K193" s="127"/>
      <c r="L193" s="22"/>
    </row>
    <row r="194" spans="1:12" ht="15" hidden="1">
      <c r="A194" s="43"/>
      <c r="B194" s="43"/>
      <c r="C194" s="43"/>
      <c r="D194" s="43"/>
      <c r="E194" s="39"/>
      <c r="F194" s="40"/>
      <c r="G194" s="40"/>
      <c r="H194" s="40"/>
      <c r="I194" s="40"/>
      <c r="J194" s="43"/>
      <c r="K194" s="127"/>
      <c r="L194" s="22"/>
    </row>
    <row r="195" spans="1:12" ht="15" hidden="1">
      <c r="A195" s="43"/>
      <c r="B195" s="43"/>
      <c r="C195" s="43"/>
      <c r="D195" s="43"/>
      <c r="E195" s="39"/>
      <c r="F195" s="40"/>
      <c r="G195" s="40"/>
      <c r="H195" s="40"/>
      <c r="I195" s="40"/>
      <c r="J195" s="43"/>
      <c r="K195" s="127"/>
      <c r="L195" s="22"/>
    </row>
    <row r="196" spans="1:12" ht="15" hidden="1">
      <c r="A196" s="43"/>
      <c r="B196" s="43"/>
      <c r="C196" s="43"/>
      <c r="D196" s="43"/>
      <c r="E196" s="39"/>
      <c r="F196" s="40"/>
      <c r="G196" s="40"/>
      <c r="H196" s="40"/>
      <c r="I196" s="40"/>
      <c r="J196" s="43"/>
      <c r="K196" s="127"/>
      <c r="L196" s="22"/>
    </row>
    <row r="197" spans="1:12" ht="15" hidden="1">
      <c r="A197" s="43"/>
      <c r="B197" s="43"/>
      <c r="C197" s="43"/>
      <c r="D197" s="43"/>
      <c r="E197" s="39"/>
      <c r="F197" s="40"/>
      <c r="G197" s="40"/>
      <c r="H197" s="40"/>
      <c r="I197" s="40"/>
      <c r="J197" s="43"/>
      <c r="K197" s="127"/>
      <c r="L197" s="22"/>
    </row>
    <row r="198" spans="1:12" ht="15" hidden="1">
      <c r="A198" s="43"/>
      <c r="B198" s="43"/>
      <c r="C198" s="43"/>
      <c r="D198" s="43"/>
      <c r="E198" s="39"/>
      <c r="F198" s="40"/>
      <c r="G198" s="40"/>
      <c r="H198" s="40"/>
      <c r="I198" s="40"/>
      <c r="J198" s="43"/>
      <c r="K198" s="127"/>
      <c r="L198" s="22"/>
    </row>
    <row r="199" spans="1:12" ht="15" hidden="1">
      <c r="A199" s="43"/>
      <c r="B199" s="43"/>
      <c r="C199" s="43"/>
      <c r="D199" s="43"/>
      <c r="E199" s="39"/>
      <c r="F199" s="40"/>
      <c r="G199" s="40"/>
      <c r="H199" s="40"/>
      <c r="I199" s="40"/>
      <c r="J199" s="43"/>
      <c r="K199" s="127"/>
      <c r="L199" s="22"/>
    </row>
    <row r="200" spans="1:12" ht="15" hidden="1">
      <c r="A200" s="43"/>
      <c r="B200" s="43"/>
      <c r="C200" s="43"/>
      <c r="D200" s="43"/>
      <c r="E200" s="39"/>
      <c r="F200" s="40"/>
      <c r="G200" s="40"/>
      <c r="H200" s="40"/>
      <c r="I200" s="40"/>
      <c r="J200" s="43"/>
      <c r="K200" s="127"/>
      <c r="L200" s="22"/>
    </row>
    <row r="201" spans="1:12" ht="15" hidden="1">
      <c r="A201" s="43"/>
      <c r="B201" s="43"/>
      <c r="C201" s="43"/>
      <c r="D201" s="43"/>
      <c r="E201" s="39"/>
      <c r="F201" s="40"/>
      <c r="G201" s="40"/>
      <c r="H201" s="40"/>
      <c r="I201" s="40"/>
      <c r="J201" s="43"/>
      <c r="K201" s="127"/>
      <c r="L201" s="22"/>
    </row>
    <row r="202" spans="1:12" ht="15" hidden="1">
      <c r="A202" s="43"/>
      <c r="B202" s="43"/>
      <c r="C202" s="43"/>
      <c r="D202" s="43"/>
      <c r="E202" s="39"/>
      <c r="F202" s="40"/>
      <c r="G202" s="40"/>
      <c r="H202" s="40"/>
      <c r="I202" s="40"/>
      <c r="J202" s="43"/>
      <c r="K202" s="127"/>
      <c r="L202" s="22"/>
    </row>
    <row r="203" spans="1:12" ht="15" hidden="1">
      <c r="A203" s="43"/>
      <c r="B203" s="43"/>
      <c r="C203" s="43"/>
      <c r="D203" s="43"/>
      <c r="E203" s="39"/>
      <c r="F203" s="40"/>
      <c r="G203" s="40"/>
      <c r="H203" s="40"/>
      <c r="I203" s="40"/>
      <c r="J203" s="43"/>
      <c r="K203" s="127"/>
      <c r="L203" s="22"/>
    </row>
    <row r="204" spans="1:12" ht="15" hidden="1">
      <c r="A204" s="43"/>
      <c r="B204" s="43"/>
      <c r="C204" s="43"/>
      <c r="D204" s="43"/>
      <c r="E204" s="39"/>
      <c r="F204" s="40"/>
      <c r="G204" s="40"/>
      <c r="H204" s="40"/>
      <c r="I204" s="40"/>
      <c r="J204" s="43"/>
      <c r="K204" s="127"/>
      <c r="L204" s="22"/>
    </row>
    <row r="205" spans="1:12" ht="15" hidden="1">
      <c r="A205" s="43"/>
      <c r="B205" s="43"/>
      <c r="C205" s="43"/>
      <c r="D205" s="43"/>
      <c r="E205" s="39"/>
      <c r="F205" s="40"/>
      <c r="G205" s="40"/>
      <c r="H205" s="40"/>
      <c r="I205" s="40"/>
      <c r="J205" s="43"/>
      <c r="K205" s="127"/>
      <c r="L205" s="22"/>
    </row>
    <row r="206" spans="1:12" ht="15" hidden="1">
      <c r="A206" s="43"/>
      <c r="B206" s="43"/>
      <c r="C206" s="43"/>
      <c r="D206" s="43"/>
      <c r="E206" s="39"/>
      <c r="F206" s="40"/>
      <c r="G206" s="40"/>
      <c r="H206" s="40"/>
      <c r="I206" s="40"/>
      <c r="J206" s="43"/>
      <c r="K206" s="127"/>
      <c r="L206" s="22"/>
    </row>
    <row r="207" spans="1:12" ht="15" hidden="1">
      <c r="A207" s="43"/>
      <c r="B207" s="43"/>
      <c r="C207" s="43"/>
      <c r="D207" s="43"/>
      <c r="E207" s="39"/>
      <c r="F207" s="40"/>
      <c r="G207" s="40"/>
      <c r="H207" s="40"/>
      <c r="I207" s="40"/>
      <c r="J207" s="43"/>
      <c r="K207" s="127"/>
      <c r="L207" s="22"/>
    </row>
    <row r="208" spans="1:12" ht="15" hidden="1">
      <c r="A208" s="43"/>
      <c r="B208" s="43"/>
      <c r="C208" s="43"/>
      <c r="D208" s="43"/>
      <c r="E208" s="39"/>
      <c r="F208" s="40"/>
      <c r="G208" s="40"/>
      <c r="H208" s="40"/>
      <c r="I208" s="40"/>
      <c r="J208" s="43"/>
      <c r="K208" s="127"/>
      <c r="L208" s="22"/>
    </row>
    <row r="209" spans="1:12" ht="15" hidden="1">
      <c r="A209" s="43"/>
      <c r="B209" s="43"/>
      <c r="C209" s="43"/>
      <c r="D209" s="43"/>
      <c r="E209" s="39"/>
      <c r="F209" s="40"/>
      <c r="G209" s="40"/>
      <c r="H209" s="40"/>
      <c r="I209" s="40"/>
      <c r="J209" s="43"/>
      <c r="K209" s="127"/>
      <c r="L209" s="22"/>
    </row>
    <row r="210" spans="1:12" ht="15" hidden="1">
      <c r="A210" s="43"/>
      <c r="B210" s="43"/>
      <c r="C210" s="43"/>
      <c r="D210" s="43"/>
      <c r="E210" s="39"/>
      <c r="F210" s="40"/>
      <c r="G210" s="40"/>
      <c r="H210" s="40"/>
      <c r="I210" s="40"/>
      <c r="J210" s="43"/>
      <c r="K210" s="127"/>
      <c r="L210" s="22"/>
    </row>
    <row r="211" spans="1:12" ht="15" hidden="1">
      <c r="A211" s="43"/>
      <c r="B211" s="43"/>
      <c r="C211" s="43"/>
      <c r="D211" s="43"/>
      <c r="E211" s="39"/>
      <c r="F211" s="40"/>
      <c r="G211" s="40"/>
      <c r="H211" s="40"/>
      <c r="I211" s="40"/>
      <c r="J211" s="43"/>
      <c r="K211" s="127"/>
      <c r="L211" s="22"/>
    </row>
    <row r="212" spans="1:12" ht="15" hidden="1">
      <c r="A212" s="43"/>
      <c r="B212" s="43"/>
      <c r="C212" s="43"/>
      <c r="D212" s="43"/>
      <c r="E212" s="39"/>
      <c r="F212" s="40"/>
      <c r="G212" s="40"/>
      <c r="H212" s="40"/>
      <c r="I212" s="40"/>
      <c r="J212" s="43"/>
      <c r="K212" s="127"/>
      <c r="L212" s="22"/>
    </row>
    <row r="213" spans="1:12" ht="15" hidden="1">
      <c r="A213" s="43"/>
      <c r="B213" s="43"/>
      <c r="C213" s="43"/>
      <c r="D213" s="43"/>
      <c r="E213" s="39"/>
      <c r="F213" s="40"/>
      <c r="G213" s="40"/>
      <c r="H213" s="40"/>
      <c r="I213" s="40"/>
      <c r="J213" s="43"/>
      <c r="K213" s="127"/>
      <c r="L213" s="22"/>
    </row>
    <row r="214" spans="1:12" ht="15" hidden="1">
      <c r="A214" s="43"/>
      <c r="B214" s="43"/>
      <c r="C214" s="43"/>
      <c r="D214" s="43"/>
      <c r="E214" s="39"/>
      <c r="F214" s="40"/>
      <c r="G214" s="40"/>
      <c r="H214" s="40"/>
      <c r="I214" s="40"/>
      <c r="J214" s="43"/>
      <c r="K214" s="127"/>
      <c r="L214" s="22"/>
    </row>
    <row r="215" spans="1:12" ht="15" hidden="1">
      <c r="A215" s="43"/>
      <c r="B215" s="43"/>
      <c r="C215" s="43"/>
      <c r="D215" s="43"/>
      <c r="E215" s="39"/>
      <c r="F215" s="40"/>
      <c r="G215" s="40"/>
      <c r="H215" s="40"/>
      <c r="I215" s="40"/>
      <c r="J215" s="43"/>
      <c r="K215" s="127"/>
      <c r="L215" s="22"/>
    </row>
    <row r="216" spans="1:12" ht="15" hidden="1">
      <c r="A216" s="43"/>
      <c r="B216" s="43"/>
      <c r="C216" s="43"/>
      <c r="D216" s="43"/>
      <c r="E216" s="39"/>
      <c r="F216" s="40"/>
      <c r="G216" s="40"/>
      <c r="H216" s="40"/>
      <c r="I216" s="40"/>
      <c r="J216" s="43"/>
      <c r="K216" s="127"/>
      <c r="L216" s="22"/>
    </row>
    <row r="217" spans="1:12" ht="15" hidden="1">
      <c r="A217" s="43"/>
      <c r="B217" s="43"/>
      <c r="C217" s="43"/>
      <c r="D217" s="43"/>
      <c r="E217" s="39"/>
      <c r="F217" s="40"/>
      <c r="G217" s="40"/>
      <c r="H217" s="40"/>
      <c r="I217" s="40"/>
      <c r="J217" s="43"/>
      <c r="K217" s="127"/>
      <c r="L217" s="22"/>
    </row>
    <row r="218" spans="1:12" ht="15" hidden="1">
      <c r="A218" s="43"/>
      <c r="B218" s="43"/>
      <c r="C218" s="43"/>
      <c r="D218" s="43"/>
      <c r="E218" s="39"/>
      <c r="F218" s="40"/>
      <c r="G218" s="40"/>
      <c r="H218" s="40"/>
      <c r="I218" s="40"/>
      <c r="J218" s="43"/>
      <c r="K218" s="127"/>
      <c r="L218" s="22"/>
    </row>
    <row r="219" spans="1:12" ht="15" hidden="1">
      <c r="A219" s="43"/>
      <c r="B219" s="43"/>
      <c r="C219" s="43"/>
      <c r="D219" s="43"/>
      <c r="E219" s="39"/>
      <c r="F219" s="40"/>
      <c r="G219" s="40"/>
      <c r="H219" s="40"/>
      <c r="I219" s="40"/>
      <c r="J219" s="43"/>
      <c r="K219" s="127"/>
      <c r="L219" s="22"/>
    </row>
    <row r="220" spans="1:12" ht="15" hidden="1">
      <c r="A220" s="43"/>
      <c r="B220" s="43"/>
      <c r="C220" s="43"/>
      <c r="D220" s="43"/>
      <c r="E220" s="39"/>
      <c r="F220" s="40"/>
      <c r="G220" s="40"/>
      <c r="H220" s="40"/>
      <c r="I220" s="40"/>
      <c r="J220" s="43"/>
      <c r="K220" s="127"/>
      <c r="L220" s="22"/>
    </row>
    <row r="221" spans="1:12" ht="15" hidden="1">
      <c r="A221" s="43"/>
      <c r="B221" s="43"/>
      <c r="C221" s="43"/>
      <c r="D221" s="43"/>
      <c r="E221" s="39"/>
      <c r="F221" s="40"/>
      <c r="G221" s="40"/>
      <c r="H221" s="40"/>
      <c r="I221" s="40"/>
      <c r="J221" s="43"/>
      <c r="K221" s="127"/>
      <c r="L221" s="22"/>
    </row>
    <row r="222" spans="1:12" ht="15" hidden="1">
      <c r="A222" s="43"/>
      <c r="B222" s="43"/>
      <c r="C222" s="43"/>
      <c r="D222" s="43"/>
      <c r="E222" s="39"/>
      <c r="F222" s="40"/>
      <c r="G222" s="40"/>
      <c r="H222" s="40"/>
      <c r="I222" s="40"/>
      <c r="J222" s="43"/>
      <c r="K222" s="127"/>
      <c r="L222" s="22"/>
    </row>
    <row r="223" spans="1:12" ht="15" hidden="1">
      <c r="A223" s="43"/>
      <c r="B223" s="43"/>
      <c r="C223" s="43"/>
      <c r="D223" s="43"/>
      <c r="E223" s="39"/>
      <c r="F223" s="40"/>
      <c r="G223" s="40"/>
      <c r="H223" s="40"/>
      <c r="I223" s="40"/>
      <c r="J223" s="43"/>
      <c r="K223" s="127"/>
      <c r="L223" s="22"/>
    </row>
    <row r="224" spans="1:12" ht="15" hidden="1">
      <c r="A224" s="43"/>
      <c r="B224" s="43"/>
      <c r="C224" s="43"/>
      <c r="D224" s="43"/>
      <c r="E224" s="39"/>
      <c r="F224" s="40"/>
      <c r="G224" s="40"/>
      <c r="H224" s="40"/>
      <c r="I224" s="40"/>
      <c r="J224" s="43"/>
      <c r="K224" s="127"/>
      <c r="L224" s="22"/>
    </row>
    <row r="225" spans="1:12" ht="15" hidden="1">
      <c r="A225" s="43"/>
      <c r="B225" s="43"/>
      <c r="C225" s="43"/>
      <c r="D225" s="43"/>
      <c r="E225" s="39"/>
      <c r="F225" s="40"/>
      <c r="G225" s="40"/>
      <c r="H225" s="40"/>
      <c r="I225" s="40"/>
      <c r="J225" s="43"/>
      <c r="K225" s="127"/>
      <c r="L225" s="22"/>
    </row>
    <row r="226" spans="1:12" ht="15" hidden="1">
      <c r="A226" s="43"/>
      <c r="B226" s="43"/>
      <c r="C226" s="43"/>
      <c r="D226" s="43"/>
      <c r="E226" s="39"/>
      <c r="F226" s="40"/>
      <c r="G226" s="40"/>
      <c r="H226" s="40"/>
      <c r="I226" s="40"/>
      <c r="J226" s="43"/>
      <c r="K226" s="127"/>
      <c r="L226" s="22"/>
    </row>
    <row r="227" spans="1:12" ht="15" hidden="1">
      <c r="A227" s="43"/>
      <c r="B227" s="43"/>
      <c r="C227" s="43"/>
      <c r="D227" s="43"/>
      <c r="E227" s="39"/>
      <c r="F227" s="40"/>
      <c r="G227" s="40"/>
      <c r="H227" s="40"/>
      <c r="I227" s="40"/>
      <c r="J227" s="43"/>
      <c r="K227" s="127"/>
      <c r="L227" s="22"/>
    </row>
    <row r="228" spans="1:12" ht="15" hidden="1">
      <c r="A228" s="43"/>
      <c r="B228" s="43"/>
      <c r="C228" s="43"/>
      <c r="D228" s="43"/>
      <c r="E228" s="39"/>
      <c r="F228" s="40"/>
      <c r="G228" s="40"/>
      <c r="H228" s="40"/>
      <c r="I228" s="40"/>
      <c r="J228" s="43"/>
      <c r="K228" s="127"/>
      <c r="L228" s="22"/>
    </row>
    <row r="229" spans="1:12" ht="15" hidden="1">
      <c r="A229" s="43"/>
      <c r="B229" s="43"/>
      <c r="C229" s="43"/>
      <c r="D229" s="43"/>
      <c r="E229" s="39"/>
      <c r="F229" s="40"/>
      <c r="G229" s="40"/>
      <c r="H229" s="40"/>
      <c r="I229" s="40"/>
      <c r="J229" s="43"/>
      <c r="K229" s="127"/>
      <c r="L229" s="22"/>
    </row>
    <row r="230" spans="1:12" ht="15" hidden="1">
      <c r="A230" s="43"/>
      <c r="B230" s="43"/>
      <c r="C230" s="43"/>
      <c r="D230" s="43"/>
      <c r="E230" s="39"/>
      <c r="F230" s="40"/>
      <c r="G230" s="40"/>
      <c r="H230" s="40"/>
      <c r="I230" s="40"/>
      <c r="J230" s="43"/>
      <c r="K230" s="127"/>
      <c r="L230" s="22"/>
    </row>
    <row r="231" spans="1:12" ht="15" hidden="1">
      <c r="A231" s="43"/>
      <c r="B231" s="43"/>
      <c r="C231" s="43"/>
      <c r="D231" s="43"/>
      <c r="E231" s="39"/>
      <c r="F231" s="40"/>
      <c r="G231" s="40"/>
      <c r="H231" s="40"/>
      <c r="I231" s="40"/>
      <c r="J231" s="43"/>
      <c r="K231" s="127"/>
      <c r="L231" s="22"/>
    </row>
    <row r="232" spans="1:12" ht="15" hidden="1">
      <c r="A232" s="43"/>
      <c r="B232" s="43"/>
      <c r="C232" s="43"/>
      <c r="D232" s="43"/>
      <c r="E232" s="39"/>
      <c r="F232" s="40"/>
      <c r="G232" s="40"/>
      <c r="H232" s="40"/>
      <c r="I232" s="40"/>
      <c r="J232" s="43"/>
      <c r="K232" s="127"/>
      <c r="L232" s="22"/>
    </row>
    <row r="233" spans="1:12" ht="15" hidden="1">
      <c r="A233" s="43"/>
      <c r="B233" s="43"/>
      <c r="C233" s="43"/>
      <c r="D233" s="43"/>
      <c r="E233" s="39"/>
      <c r="F233" s="40"/>
      <c r="G233" s="40"/>
      <c r="H233" s="40"/>
      <c r="I233" s="40"/>
      <c r="J233" s="43"/>
      <c r="K233" s="127"/>
      <c r="L233" s="22"/>
    </row>
    <row r="234" spans="1:12" ht="15" hidden="1">
      <c r="A234" s="43"/>
      <c r="B234" s="43"/>
      <c r="C234" s="43"/>
      <c r="D234" s="43"/>
      <c r="E234" s="39"/>
      <c r="F234" s="40"/>
      <c r="G234" s="40"/>
      <c r="H234" s="40"/>
      <c r="I234" s="40"/>
      <c r="J234" s="43"/>
      <c r="K234" s="127"/>
      <c r="L234" s="22"/>
    </row>
    <row r="235" spans="1:12" ht="15" hidden="1">
      <c r="A235" s="43"/>
      <c r="B235" s="43"/>
      <c r="C235" s="43"/>
      <c r="D235" s="43"/>
      <c r="E235" s="39"/>
      <c r="F235" s="40"/>
      <c r="G235" s="40"/>
      <c r="H235" s="40"/>
      <c r="I235" s="40"/>
      <c r="J235" s="43"/>
      <c r="K235" s="127"/>
      <c r="L235" s="22"/>
    </row>
    <row r="236" spans="1:12" ht="15" hidden="1">
      <c r="A236" s="43"/>
      <c r="B236" s="43"/>
      <c r="C236" s="43"/>
      <c r="D236" s="43"/>
      <c r="E236" s="39"/>
      <c r="F236" s="40"/>
      <c r="G236" s="40"/>
      <c r="H236" s="40"/>
      <c r="I236" s="40"/>
      <c r="J236" s="43"/>
      <c r="K236" s="127"/>
      <c r="L236" s="22"/>
    </row>
    <row r="237" spans="1:12" ht="15" hidden="1">
      <c r="A237" s="43"/>
      <c r="B237" s="43"/>
      <c r="C237" s="43"/>
      <c r="D237" s="43"/>
      <c r="E237" s="39"/>
      <c r="F237" s="40"/>
      <c r="G237" s="40"/>
      <c r="H237" s="40"/>
      <c r="I237" s="40"/>
      <c r="J237" s="43"/>
      <c r="K237" s="127"/>
      <c r="L237" s="22"/>
    </row>
    <row r="238" spans="1:12" ht="15" hidden="1">
      <c r="A238" s="43"/>
      <c r="B238" s="43"/>
      <c r="C238" s="43"/>
      <c r="D238" s="43"/>
      <c r="E238" s="39"/>
      <c r="F238" s="40"/>
      <c r="G238" s="40"/>
      <c r="H238" s="40"/>
      <c r="I238" s="40"/>
      <c r="J238" s="43"/>
      <c r="K238" s="127"/>
      <c r="L238" s="22"/>
    </row>
    <row r="239" spans="1:12" ht="15" hidden="1">
      <c r="A239" s="43"/>
      <c r="B239" s="43"/>
      <c r="C239" s="43"/>
      <c r="D239" s="43"/>
      <c r="E239" s="39"/>
      <c r="F239" s="40"/>
      <c r="G239" s="40"/>
      <c r="H239" s="40"/>
      <c r="I239" s="40"/>
      <c r="J239" s="43"/>
      <c r="K239" s="127"/>
      <c r="L239" s="22"/>
    </row>
    <row r="240" spans="1:12" ht="15" hidden="1">
      <c r="A240" s="43"/>
      <c r="B240" s="43"/>
      <c r="C240" s="43"/>
      <c r="D240" s="43"/>
      <c r="E240" s="39"/>
      <c r="F240" s="40"/>
      <c r="G240" s="40"/>
      <c r="H240" s="40"/>
      <c r="I240" s="40"/>
      <c r="J240" s="43"/>
      <c r="K240" s="127"/>
      <c r="L240" s="22"/>
    </row>
    <row r="241" spans="1:12" ht="15" hidden="1">
      <c r="A241" s="43"/>
      <c r="B241" s="43"/>
      <c r="C241" s="43"/>
      <c r="D241" s="43"/>
      <c r="E241" s="39"/>
      <c r="F241" s="40"/>
      <c r="G241" s="40"/>
      <c r="H241" s="40"/>
      <c r="I241" s="40"/>
      <c r="J241" s="43"/>
      <c r="K241" s="127"/>
      <c r="L241" s="22"/>
    </row>
    <row r="242" spans="1:12" ht="15" hidden="1">
      <c r="A242" s="43"/>
      <c r="B242" s="43"/>
      <c r="C242" s="43"/>
      <c r="D242" s="43"/>
      <c r="E242" s="39"/>
      <c r="F242" s="40"/>
      <c r="G242" s="40"/>
      <c r="H242" s="40"/>
      <c r="I242" s="40"/>
      <c r="J242" s="43"/>
      <c r="K242" s="127"/>
      <c r="L242" s="22"/>
    </row>
    <row r="243" spans="1:12" ht="15" hidden="1">
      <c r="A243" s="43"/>
      <c r="B243" s="43"/>
      <c r="C243" s="43"/>
      <c r="D243" s="43"/>
      <c r="E243" s="39"/>
      <c r="F243" s="40"/>
      <c r="G243" s="40"/>
      <c r="H243" s="40"/>
      <c r="I243" s="40"/>
      <c r="J243" s="43"/>
      <c r="K243" s="127"/>
      <c r="L243" s="22"/>
    </row>
    <row r="244" spans="1:12" s="74" customFormat="1" ht="27" customHeight="1">
      <c r="A244" s="403" t="s">
        <v>31</v>
      </c>
      <c r="B244" s="403"/>
      <c r="C244" s="403"/>
      <c r="D244" s="403"/>
      <c r="E244" s="72">
        <f>SUM(E24+E95+E100)</f>
        <v>136</v>
      </c>
      <c r="F244" s="140"/>
      <c r="G244" s="140">
        <f>SUM(G24+G95+G100)</f>
        <v>239953</v>
      </c>
      <c r="H244" s="71"/>
      <c r="I244" s="140">
        <f>SUM(I24+I95+I100)</f>
        <v>119975</v>
      </c>
      <c r="J244" s="73"/>
      <c r="K244" s="141"/>
      <c r="L244" s="16"/>
    </row>
    <row r="245" spans="1:12" hidden="1"/>
    <row r="246" spans="1:12" s="75" customFormat="1" ht="29.25" customHeight="1">
      <c r="A246" s="75" t="s">
        <v>236</v>
      </c>
    </row>
    <row r="247" spans="1:12" s="75" customFormat="1" ht="15">
      <c r="B247" s="76"/>
      <c r="C247" s="76"/>
      <c r="D247" s="76"/>
      <c r="E247" s="76"/>
      <c r="F247" s="76"/>
      <c r="G247" s="76"/>
      <c r="H247" s="76"/>
      <c r="I247" s="76"/>
      <c r="J247" s="76"/>
      <c r="K247" s="76"/>
    </row>
    <row r="248" spans="1:12" s="75" customFormat="1" ht="15">
      <c r="A248" s="75" t="s">
        <v>32</v>
      </c>
      <c r="B248" s="77" t="s">
        <v>306</v>
      </c>
      <c r="C248" s="78"/>
      <c r="D248" s="78"/>
      <c r="E248" s="78"/>
      <c r="F248" s="78"/>
      <c r="G248" s="78"/>
      <c r="H248" s="78"/>
      <c r="I248" s="78"/>
      <c r="J248" s="78"/>
      <c r="K248" s="78"/>
    </row>
    <row r="249" spans="1:12" s="75" customFormat="1" ht="15">
      <c r="B249" s="404" t="s">
        <v>33</v>
      </c>
      <c r="C249" s="404"/>
      <c r="D249" s="404"/>
      <c r="E249" s="404"/>
      <c r="F249" s="404"/>
      <c r="G249" s="404"/>
      <c r="H249" s="404"/>
      <c r="I249" s="404"/>
      <c r="J249" s="404"/>
      <c r="K249" s="404"/>
    </row>
    <row r="250" spans="1:12" s="75" customFormat="1" ht="15">
      <c r="A250" s="75" t="s">
        <v>34</v>
      </c>
      <c r="D250" s="79" t="s">
        <v>275</v>
      </c>
    </row>
    <row r="251" spans="1:12" s="75" customFormat="1" ht="15">
      <c r="C251" s="76"/>
      <c r="D251" s="76"/>
      <c r="E251" s="76"/>
      <c r="F251" s="76"/>
      <c r="G251" s="76"/>
      <c r="H251" s="76"/>
      <c r="I251" s="76"/>
      <c r="J251" s="76"/>
      <c r="K251" s="76"/>
    </row>
    <row r="252" spans="1:12" s="75" customFormat="1" ht="15">
      <c r="A252" s="75" t="s">
        <v>35</v>
      </c>
      <c r="C252" s="78"/>
      <c r="D252" s="78"/>
      <c r="E252" s="78"/>
      <c r="F252" s="78"/>
      <c r="G252" s="78"/>
      <c r="H252" s="78"/>
      <c r="I252" s="78"/>
      <c r="J252" s="78"/>
      <c r="K252" s="78"/>
    </row>
    <row r="253" spans="1:12" s="75" customFormat="1" ht="15"/>
    <row r="254" spans="1:12" s="75" customFormat="1" ht="15">
      <c r="A254" s="75" t="s">
        <v>36</v>
      </c>
    </row>
    <row r="255" spans="1:12" s="75" customFormat="1" ht="15">
      <c r="B255" s="80"/>
      <c r="C255" s="405" t="s">
        <v>37</v>
      </c>
      <c r="D255" s="406"/>
      <c r="E255" s="406"/>
      <c r="F255" s="406"/>
      <c r="G255" s="406"/>
      <c r="H255" s="406"/>
      <c r="I255" s="406"/>
      <c r="J255" s="406"/>
      <c r="K255" s="406"/>
    </row>
    <row r="256" spans="1:12" s="75" customFormat="1" ht="15">
      <c r="A256" s="75" t="s">
        <v>38</v>
      </c>
      <c r="B256" s="78"/>
      <c r="C256" s="78"/>
      <c r="D256" s="78"/>
      <c r="E256" s="78"/>
      <c r="F256" s="78"/>
      <c r="G256" s="78"/>
      <c r="H256" s="78"/>
      <c r="I256" s="78"/>
      <c r="J256" s="78"/>
      <c r="K256" s="78"/>
    </row>
    <row r="257" spans="1:11" s="75" customFormat="1" ht="15"/>
    <row r="258" spans="1:11" s="75" customFormat="1" ht="15">
      <c r="A258" s="75" t="s">
        <v>39</v>
      </c>
      <c r="B258" s="78"/>
      <c r="C258" s="78"/>
      <c r="D258" s="78"/>
      <c r="E258" s="78"/>
      <c r="F258" s="78"/>
      <c r="G258" s="78"/>
      <c r="H258" s="78"/>
      <c r="I258" s="78"/>
      <c r="J258" s="78"/>
      <c r="K258" s="78"/>
    </row>
    <row r="259" spans="1:11" s="75" customFormat="1" ht="15" hidden="1"/>
    <row r="260" spans="1:11" s="75" customFormat="1" ht="15" hidden="1"/>
    <row r="262" spans="1:11" ht="15.75">
      <c r="A262" s="81" t="s">
        <v>40</v>
      </c>
      <c r="B262" s="411" t="s">
        <v>220</v>
      </c>
      <c r="C262" s="411"/>
      <c r="D262" s="411"/>
      <c r="E262" s="82"/>
      <c r="F262" s="83"/>
      <c r="G262" s="84"/>
      <c r="H262" s="410" t="s">
        <v>221</v>
      </c>
      <c r="I262" s="410"/>
      <c r="J262" s="85"/>
    </row>
    <row r="263" spans="1:11">
      <c r="A263" s="86"/>
      <c r="B263" s="404" t="s">
        <v>42</v>
      </c>
      <c r="C263" s="404"/>
      <c r="D263" s="404"/>
      <c r="E263" s="87"/>
      <c r="F263" s="180" t="s">
        <v>10</v>
      </c>
      <c r="G263" s="89"/>
      <c r="H263" s="408" t="s">
        <v>43</v>
      </c>
      <c r="I263" s="408"/>
      <c r="J263" s="180"/>
    </row>
    <row r="264" spans="1:11" ht="15.75">
      <c r="A264" s="81" t="s">
        <v>44</v>
      </c>
      <c r="B264" s="411" t="s">
        <v>222</v>
      </c>
      <c r="C264" s="411"/>
      <c r="D264" s="411"/>
      <c r="E264" s="82"/>
      <c r="F264" s="83"/>
      <c r="G264" s="84"/>
      <c r="H264" s="410" t="s">
        <v>223</v>
      </c>
      <c r="I264" s="410"/>
      <c r="J264" s="85"/>
    </row>
    <row r="265" spans="1:11">
      <c r="A265" s="86"/>
      <c r="B265" s="404" t="s">
        <v>42</v>
      </c>
      <c r="C265" s="404"/>
      <c r="D265" s="404"/>
      <c r="E265" s="87"/>
      <c r="F265" s="180" t="s">
        <v>10</v>
      </c>
      <c r="G265" s="89"/>
      <c r="H265" s="408" t="s">
        <v>43</v>
      </c>
      <c r="I265" s="408"/>
      <c r="J265" s="180"/>
    </row>
    <row r="266" spans="1:11" ht="15.75">
      <c r="A266" s="86"/>
      <c r="B266" s="411" t="s">
        <v>224</v>
      </c>
      <c r="C266" s="411"/>
      <c r="D266" s="411"/>
      <c r="E266" s="82"/>
      <c r="F266" s="83"/>
      <c r="G266" s="84"/>
      <c r="H266" s="410" t="s">
        <v>225</v>
      </c>
      <c r="I266" s="410"/>
      <c r="J266" s="85"/>
    </row>
    <row r="267" spans="1:11">
      <c r="A267" s="86"/>
      <c r="B267" s="404" t="s">
        <v>42</v>
      </c>
      <c r="C267" s="404"/>
      <c r="D267" s="404"/>
      <c r="E267" s="87"/>
      <c r="F267" s="180" t="s">
        <v>10</v>
      </c>
      <c r="G267" s="89"/>
      <c r="H267" s="408" t="s">
        <v>43</v>
      </c>
      <c r="I267" s="408"/>
      <c r="J267" s="180"/>
    </row>
    <row r="268" spans="1:11" ht="15.75">
      <c r="A268" s="86"/>
      <c r="B268" s="411" t="s">
        <v>226</v>
      </c>
      <c r="C268" s="411"/>
      <c r="D268" s="411"/>
      <c r="E268" s="82"/>
      <c r="F268" s="83"/>
      <c r="G268" s="84"/>
      <c r="H268" s="410" t="s">
        <v>227</v>
      </c>
      <c r="I268" s="410"/>
      <c r="J268" s="90"/>
    </row>
    <row r="269" spans="1:11">
      <c r="A269" s="86"/>
      <c r="B269" s="404" t="s">
        <v>42</v>
      </c>
      <c r="C269" s="404"/>
      <c r="D269" s="404"/>
      <c r="E269" s="87"/>
      <c r="F269" s="180" t="s">
        <v>10</v>
      </c>
      <c r="G269" s="89"/>
      <c r="H269" s="408" t="s">
        <v>43</v>
      </c>
      <c r="I269" s="408"/>
      <c r="J269" s="180"/>
    </row>
    <row r="270" spans="1:11" ht="15.75">
      <c r="A270" s="86"/>
      <c r="B270" s="411" t="s">
        <v>228</v>
      </c>
      <c r="C270" s="411"/>
      <c r="D270" s="411"/>
      <c r="E270" s="82"/>
      <c r="F270" s="83"/>
      <c r="G270" s="84"/>
      <c r="H270" s="410" t="s">
        <v>45</v>
      </c>
      <c r="I270" s="410"/>
      <c r="J270" s="90"/>
    </row>
    <row r="271" spans="1:11">
      <c r="A271" s="86"/>
      <c r="B271" s="404" t="s">
        <v>42</v>
      </c>
      <c r="C271" s="404"/>
      <c r="D271" s="404"/>
      <c r="E271" s="87"/>
      <c r="F271" s="180" t="s">
        <v>10</v>
      </c>
      <c r="G271" s="89"/>
      <c r="H271" s="408" t="s">
        <v>43</v>
      </c>
      <c r="I271" s="408"/>
      <c r="J271" s="180"/>
    </row>
    <row r="272" spans="1:11" ht="15.75">
      <c r="A272" s="86"/>
      <c r="B272" s="411" t="s">
        <v>229</v>
      </c>
      <c r="C272" s="411"/>
      <c r="D272" s="411"/>
      <c r="E272" s="82"/>
      <c r="F272" s="83"/>
      <c r="G272" s="84"/>
      <c r="H272" s="410" t="s">
        <v>230</v>
      </c>
      <c r="I272" s="410"/>
      <c r="J272" s="90"/>
    </row>
    <row r="273" spans="1:16" s="75" customFormat="1" ht="29.45" customHeight="1">
      <c r="A273" s="91" t="s">
        <v>70</v>
      </c>
    </row>
    <row r="274" spans="1:16" s="75" customFormat="1" ht="15" hidden="1"/>
    <row r="275" spans="1:16" s="75" customFormat="1" ht="15.75">
      <c r="A275" s="92" t="s">
        <v>47</v>
      </c>
      <c r="B275" s="411"/>
      <c r="C275" s="411"/>
      <c r="D275" s="411"/>
      <c r="E275" s="79"/>
      <c r="F275" s="79"/>
      <c r="G275" s="79"/>
      <c r="H275" s="410"/>
      <c r="I275" s="410"/>
    </row>
    <row r="276" spans="1:16" s="75" customFormat="1" ht="15.75">
      <c r="A276" s="92" t="s">
        <v>310</v>
      </c>
      <c r="B276" s="411"/>
      <c r="C276" s="411"/>
      <c r="D276" s="411"/>
      <c r="E276" s="79"/>
      <c r="F276" s="292"/>
      <c r="G276" s="79"/>
      <c r="H276" s="410"/>
      <c r="I276" s="410"/>
    </row>
    <row r="277" spans="1:16" s="75" customFormat="1" ht="15">
      <c r="B277" s="404" t="s">
        <v>42</v>
      </c>
      <c r="C277" s="404"/>
      <c r="D277" s="404"/>
      <c r="F277" s="93" t="s">
        <v>10</v>
      </c>
      <c r="H277" s="408" t="s">
        <v>43</v>
      </c>
      <c r="I277" s="408"/>
      <c r="J277" s="87"/>
    </row>
    <row r="278" spans="1:16" s="75" customFormat="1" ht="15.75">
      <c r="A278" s="92" t="s">
        <v>48</v>
      </c>
      <c r="B278" s="411"/>
      <c r="C278" s="411"/>
      <c r="D278" s="411"/>
      <c r="F278" s="78"/>
      <c r="H278" s="410"/>
      <c r="I278" s="410"/>
    </row>
    <row r="279" spans="1:16" s="75" customFormat="1" ht="15">
      <c r="B279" s="404" t="s">
        <v>42</v>
      </c>
      <c r="C279" s="404"/>
      <c r="D279" s="404"/>
      <c r="F279" s="88" t="s">
        <v>10</v>
      </c>
      <c r="H279" s="408" t="s">
        <v>43</v>
      </c>
      <c r="I279" s="408"/>
      <c r="J279" s="87"/>
    </row>
    <row r="280" spans="1:16" s="75" customFormat="1" ht="15"/>
    <row r="281" spans="1:16" s="94" customFormat="1" ht="24" customHeight="1">
      <c r="A281" s="94" t="s">
        <v>49</v>
      </c>
    </row>
    <row r="282" spans="1:16" s="75" customFormat="1" ht="28.15" customHeight="1">
      <c r="A282" s="420" t="s">
        <v>50</v>
      </c>
      <c r="B282" s="421"/>
      <c r="C282" s="420" t="s">
        <v>51</v>
      </c>
      <c r="D282" s="421"/>
      <c r="E282" s="420" t="s">
        <v>52</v>
      </c>
      <c r="F282" s="422"/>
      <c r="G282" s="421"/>
      <c r="H282" s="420" t="s">
        <v>53</v>
      </c>
      <c r="I282" s="421"/>
    </row>
    <row r="283" spans="1:16" s="75" customFormat="1" ht="15">
      <c r="A283" s="95"/>
      <c r="B283" s="96"/>
      <c r="C283" s="95"/>
      <c r="D283" s="97"/>
      <c r="E283" s="96"/>
      <c r="F283" s="96"/>
      <c r="G283" s="97"/>
      <c r="H283" s="96"/>
      <c r="I283" s="97"/>
    </row>
    <row r="284" spans="1:16" s="75" customFormat="1" ht="15">
      <c r="A284" s="95"/>
      <c r="B284" s="96"/>
      <c r="C284" s="95"/>
      <c r="D284" s="97"/>
      <c r="E284" s="96"/>
      <c r="F284" s="96"/>
      <c r="G284" s="97"/>
      <c r="H284" s="96"/>
      <c r="I284" s="97"/>
    </row>
    <row r="285" spans="1:16" s="75" customFormat="1" ht="15">
      <c r="A285" s="95"/>
      <c r="B285" s="96"/>
      <c r="C285" s="95"/>
      <c r="D285" s="97"/>
      <c r="E285" s="96"/>
      <c r="F285" s="96"/>
      <c r="G285" s="97"/>
      <c r="H285" s="96"/>
      <c r="I285" s="97"/>
    </row>
    <row r="286" spans="1:16">
      <c r="A286" s="98"/>
      <c r="B286" s="99"/>
      <c r="C286" s="98"/>
      <c r="D286" s="100"/>
      <c r="E286" s="99"/>
      <c r="F286" s="99"/>
      <c r="G286" s="100"/>
      <c r="H286" s="99"/>
      <c r="I286" s="100"/>
    </row>
    <row r="287" spans="1:16" ht="29.45" customHeight="1">
      <c r="L287" s="48"/>
      <c r="M287" s="48"/>
      <c r="N287" s="48"/>
      <c r="O287" s="48"/>
      <c r="P287" s="48"/>
    </row>
    <row r="288" spans="1:16" ht="37.15" customHeight="1">
      <c r="A288" s="412" t="s">
        <v>231</v>
      </c>
      <c r="B288" s="412"/>
      <c r="C288" s="412"/>
      <c r="D288" s="412"/>
      <c r="E288" s="412"/>
      <c r="F288" s="412"/>
      <c r="G288" s="412"/>
      <c r="H288" s="412"/>
      <c r="I288" s="412"/>
      <c r="J288" s="412"/>
      <c r="K288" s="412"/>
      <c r="L288" s="48"/>
      <c r="M288" s="48"/>
      <c r="N288" s="48"/>
      <c r="O288" s="48"/>
      <c r="P288" s="48"/>
    </row>
    <row r="289" spans="1:16" s="75" customFormat="1" ht="16.5">
      <c r="A289" s="75" t="s">
        <v>278</v>
      </c>
      <c r="L289" s="101"/>
      <c r="M289" s="101"/>
      <c r="N289" s="101"/>
      <c r="O289" s="101"/>
      <c r="P289" s="101"/>
    </row>
    <row r="290" spans="1:16" s="75" customFormat="1" ht="6.6" customHeight="1">
      <c r="L290" s="101"/>
      <c r="M290" s="101"/>
      <c r="N290" s="101"/>
      <c r="O290" s="101"/>
      <c r="P290" s="101"/>
    </row>
    <row r="291" spans="1:16" s="75" customFormat="1" ht="32.25" customHeight="1">
      <c r="A291" s="412" t="s">
        <v>232</v>
      </c>
      <c r="B291" s="412"/>
      <c r="C291" s="412"/>
      <c r="D291" s="412"/>
      <c r="E291" s="412"/>
      <c r="F291" s="412"/>
      <c r="G291" s="412"/>
      <c r="H291" s="412"/>
      <c r="I291" s="412"/>
      <c r="J291" s="412"/>
      <c r="K291" s="412"/>
      <c r="L291" s="101"/>
      <c r="M291" s="101"/>
      <c r="N291" s="101"/>
      <c r="O291" s="101"/>
      <c r="P291" s="101"/>
    </row>
    <row r="292" spans="1:16" s="103" customFormat="1" ht="18.75" hidden="1">
      <c r="A292" s="1"/>
      <c r="B292" s="1"/>
      <c r="C292" s="102"/>
      <c r="D292" s="102"/>
      <c r="E292" s="102"/>
      <c r="F292" s="413" t="s">
        <v>54</v>
      </c>
      <c r="G292" s="413"/>
      <c r="H292" s="413"/>
      <c r="I292" s="413"/>
      <c r="J292" s="413"/>
      <c r="K292" s="1"/>
    </row>
    <row r="293" spans="1:16" s="103" customFormat="1" hidden="1">
      <c r="A293" s="1"/>
      <c r="B293" s="104"/>
      <c r="C293" s="102"/>
      <c r="D293" s="102"/>
      <c r="E293" s="102"/>
      <c r="F293" s="105">
        <f>B296</f>
        <v>239953</v>
      </c>
      <c r="G293" s="106" t="str">
        <f>IF(TRUNC(F293/1000000,0)=0,"",IF(TRUNC(F293/1000000,0)=4,"Чотири",IF(TRUNC(F293/1000000,0)=0,"",IF(TRUNC(F293/1000000,0)=5,"П’ять",IF(TRUNC(F293/1000000,0)=0,"",IF(TRUNC(F293/1000000,0)=6,"Шість",G294))))))</f>
        <v/>
      </c>
      <c r="H293" s="107" t="str">
        <f>IF(TRUNC(F293/10000,0)-TRUNC(F293/100000,0)*10=0,"",IF(TRUNC(F293/10000,0)-TRUNC(F293/100000,0)*10=1,IF(TRUNC(F293/1000,0)-TRUNC(F293/10000,0)*10=0,"десять",""),H295))</f>
        <v>тридцать</v>
      </c>
      <c r="I293" s="107" t="str">
        <f>IF(TRUNC(F293/10,0)-TRUNC(F293/100,0)*10=2,"двадцять",IF(TRUNC(F293/10,0)-TRUNC(F293/100,0)*10=3,"тридцать",IF(TRUNC(F293/10,0)-TRUNC(F293/100,0)*10=4,"сорок",IF(TRUNC(F293/10,0)-TRUNC(F293/100,0)*10=5,"п’ятдесят",IF(TRUNC(F293/10,0)-TRUNC(F293/100,0)*10=6,"шістдесят",IF(TRUNC(F293/10,0)-TRUNC(F293/100,0)*10=7,"сімдесят",IF(TRUNC(F293/10,0)-TRUNC(F293/100,0)*10=8,"вісімдесят","дев’яносто")))))))</f>
        <v>п’ятдесят</v>
      </c>
      <c r="J293" s="107" t="str">
        <f>IF(TRUNC(F293/1000000,0)+TRUNC(F293/100000,0)-TRUNC(F293/1000000,0)*10+TRUNC(F293/10000,0)-TRUNC(F293/100000,0)*10+TRUNC(F293/1000,0)-TRUNC(F293/10000,0)*10+TRUNC(F293/100,0)-TRUNC(F293/1000,0)*10+TRUNC(F293/10,0)-TRUNC(F293/100,0)*10+TRUNC(F293/1,0)-TRUNC(F293/10,0)*10=0,"Нуль гривень",IF(RIGHT(IF(TRUNC(F293/1,0)-TRUNC(F293/10,0)*10=1,IF(TRUNC(F293/10,0)-TRUNC(F293/100,0)*10=1,"одинадцять","одна"),K295),1)="а","гривня",IF(RIGHT(J294,1)="і","гривні",IF(RIGHT(J294,1)="и","гривні","гривень"))))</f>
        <v>гривні</v>
      </c>
      <c r="K293" s="86" t="str">
        <f>IF(TRUNC(F293/1,0)-TRUNC(F293/10,0)*10=5,IF(TRUNC(F293/10,0)-TRUNC(F293/100,0)*10=1,"п’ятнадцять","п’ять"),IF(TRUNC(F293/1,0)-TRUNC(F293/10,0)*10=6,IF(TRUNC(F293/10,0)-TRUNC(F293/100,0)*10=1,"шістнадцять","шість"),IF(TRUNC(F293/1,0)-TRUNC(F293/10,0)*10=7,IF(TRUNC(F293/10,0)-TRUNC(F293/100,0)*10=1,"сімнадцять","сім"),J296)))</f>
        <v/>
      </c>
    </row>
    <row r="294" spans="1:16" s="103" customFormat="1" hidden="1">
      <c r="A294" s="1"/>
      <c r="B294" s="104"/>
      <c r="C294" s="102"/>
      <c r="D294" s="102"/>
      <c r="E294" s="102"/>
      <c r="F294" s="108" t="str">
        <f>IF(TRUNC(F293/1000000,0)=0,"",IF(TRUNC(F293/1000000,0)=1,"Один",IF(TRUNC(F293/1000000,0)=0,"",IF(TRUNC(F293/1000000,0)=2,"Два",IF(TRUNC(F293/1000000,0)=0,"",IF(TRUNC(F293/1000000,0)=3,"Три",G293))))))</f>
        <v/>
      </c>
      <c r="G294" s="106" t="str">
        <f>IF(TRUNC(F293/1000000,0)=0,"",IF(TRUNC(F293/1000000,0)=7,"Сім",IF(TRUNC(F293/1000000,0)=0,"",IF(TRUNC(F293/1000000,0)=8,"Вісім",IF(TRUNC(F293/1000000,0)=0,"",IF(TRUNC(F293/1000000,0)=9,"Дев’ять",H296))))))</f>
        <v/>
      </c>
      <c r="H294" s="107" t="str">
        <f>IF(TRUNC(F293/100000,0)-TRUNC(F293/1000000,0)*10=0,"",IF(TRUNC(F293/100000,0)-TRUNC(F293/1000000,0)*10=1,"сто",G295))</f>
        <v>двісті</v>
      </c>
      <c r="I294" s="107" t="e">
        <f>IF(TRUNC(F293/1000,0)-TRUNC(F293/10000,0)*10=1,IF(TRUNC(F293/10000,0)-TRUNC(F293/100000,0)*10=1,"одинадцять","одна"),IF(TRUNC(F293/1000,0)-TRUNC(F293/10000,0)*10=2,IF(TRUNC(F293/10000,0)-TRUNC(F293/100000,0)*10=1,"дванадцять","дві"),#REF!))</f>
        <v>#REF!</v>
      </c>
      <c r="J294" s="107" t="str">
        <f>IF(TRUNC(F293/1,0)-TRUNC(F293/10,0)*10=1,IF(TRUNC(F293/10,0)-TRUNC(F293/100,0)*10=1,"одинадцять","одна"),K295)</f>
        <v>три</v>
      </c>
      <c r="K294" s="86" t="str">
        <f>IF(TRUNC(F293/10,0)-TRUNC(F293/100,0)*10=0,"",IF(TRUNC(F293/10,0)-TRUNC(F293/100,0)*10=1,IF(TRUNC(F293/1,0)-TRUNC(F293/10,0)*10=0,"десять",""),I293))</f>
        <v>п’ятдесят</v>
      </c>
    </row>
    <row r="295" spans="1:16" s="103" customFormat="1" hidden="1">
      <c r="A295" s="1"/>
      <c r="B295" s="104"/>
      <c r="C295" s="102"/>
      <c r="D295" s="102"/>
      <c r="E295" s="102"/>
      <c r="F295" s="108" t="str">
        <f>IF(TRUNC(F293/1000000,0)=0,"",IF(TRUNC(F293/1000000,0)=2,"Два",IF(TRUNC(F293/1000000,0)=0,"",IF(TRUNC(F293/1000000,0)=3,"Три",G293))))</f>
        <v/>
      </c>
      <c r="G295" s="109" t="str">
        <f>IF(TRUNC(F293/100000,0)-TRUNC(F293/1000000,0)*10=2,"двісті",IF(TRUNC(F293/100000,0)-TRUNC(F293/1000000,0)*10=3,"триста",IF(TRUNC(F293/100000,0)-TRUNC(F293/1000000,0)*10=4,"чотириста",IF(TRUNC(F293/100000,0)-TRUNC(F293/1000000,0)*10=5,"п’ятсот",IF(TRUNC(F293/100000,0)-TRUNC(F293/1000000,0)*10=6,"шістсот",IF(TRUNC(F293/100000,0)-TRUNC(F293/1000000,0)*10=7,"сімсот",IF(TRUNC(F293/100000,0)-TRUNC(F293/1000000,0)*10=8,"вісімсот","дев’ятсот")))))))</f>
        <v>двісті</v>
      </c>
      <c r="H295" s="107" t="str">
        <f>IF(TRUNC(F293/10000,0)-TRUNC(F293/100000,0)*10=2,"двадцять",IF(TRUNC(F293/10000,0)-TRUNC(F293/100000,0)*10=3,"тридцать",IF(TRUNC(F293/10000,0)-TRUNC(F293/100000,0)*10=4,"сорок",IF(TRUNC(F293/10000,0)-TRUNC(F293/100000,0)*10=5,"п’ятдесят",#REF!))))</f>
        <v>тридцать</v>
      </c>
      <c r="I295" s="107" t="str">
        <f>IF(TRUNC(F293/100,0)-TRUNC(F293/1000,0)*10=2,"двісті",IF(TRUNC(F293/100,0)-TRUNC(F293/1000,0)*10=3,"триста",IF(TRUNC(F293/100,0)-TRUNC(F293/1000,0)*10=4,"чотириста",IF(TRUNC(F293/100,0)-TRUNC(F293/1000,0)*10=5,"п’ятсот",IF(TRUNC(F293/100,0)-TRUNC(F293/1000,0)*10=6,"шістсот",IF(TRUNC(F293/100,0)-TRUNC(F293/1000,0)*10=7,"сімсот",IF(TRUNC(F293/100,0)-TRUNC(F293/1000,0)*10=8,"вісімсот","дев’ятсот")))))))</f>
        <v>дев’ятсот</v>
      </c>
      <c r="J295" s="107" t="str">
        <f>IF(TRUNC(F293/1000,0)-TRUNC(F293/10000,0)*10=7,IF(TRUNC(F293/10000,0)-TRUNC(F293/100000,0)*10=1,"сімнадцять","сім"),IF(TRUNC(F293/1000,0)-TRUNC(F293/10000,0)*10=8,IF(TRUNC(F293/10000,0)-TRUNC(F293/100000,0)*10=1,"вісімнадцять","вісім"),IF(TRUNC(F293/1000,0)-TRUNC(F293/10000,0)*10=9,IF(TRUNC(F293/10000,0)-TRUNC(F293/100000,0)*10=1,"дев’ятнадцять","дев’ять"),"")))</f>
        <v>дев’ять</v>
      </c>
      <c r="K295" s="86" t="str">
        <f>IF(TRUNC(F293/1,0)-TRUNC(F293/10,0)*10=2,IF(TRUNC(F293/10,0)-TRUNC(F293/100,0)*10=1,"дванадцять","дві"),IF(TRUNC(F293/1,0)-TRUNC(F293/10,0)*10=3,IF(TRUNC(F293/10,0)-TRUNC(F293/100,0)*10=1,"тринадцять","три"),IF(TRUNC(F293/1,0)-TRUNC(F293/10,0)*10=4,IF(TRUNC(F293/10,0)-TRUNC(F293/100,0)*10=1,"чотирнадцять","чотири"),K293)))</f>
        <v>три</v>
      </c>
    </row>
    <row r="296" spans="1:16" s="103" customFormat="1" ht="33.75" hidden="1" customHeight="1">
      <c r="A296" s="1"/>
      <c r="B296" s="110">
        <f>G244</f>
        <v>239953</v>
      </c>
      <c r="C296" s="111"/>
      <c r="D296" s="111"/>
      <c r="E296" s="111"/>
      <c r="F296" s="112" t="e">
        <f>CONCATENATE(UPPER(LEFT(TRIM(CONCATENATE(IF(TRUNC(F293/1000000,0)=0,"",IF(TRUNC(F293/1000000,0)=1,"Один",F295))," ",H296," ",H294," ",H293," ",I294," ",I296," ",#REF!," ",K294," ",J294," ",J293," ",IF(ROUND((F293-TRUNC(F293/1,0))*100,0)&lt;=9,0,""),ROUND((F293-TRUNC(F293/1,0))*100,0),"коп.")),1)),RIGHT(TRIM(G296),LEN(TRIM(CONCATENATE(IF(TRUNC(F293/1000000,0)=0,"",IF(TRUNC(F293/1000000,0)=1,"Один",F295))," ",H296," ",H294," ",H293," ",I294," ",I296," ",#REF!," ",K294," ",J294," ",J293," ",IF(ROUND((F293-TRUNC(F293/1,0))*100,0)&lt;=9,0,""),ROUND((F293-TRUNC(F293/1,0))*100,0),"коп.")))-1))</f>
        <v>#REF!</v>
      </c>
      <c r="G296" s="113" t="e">
        <f>CONCATENATE(IF(TRUNC(F293/1000000,0)=0,"",IF(TRUNC(F293/1000000,0)=1,"Один",F295))," ",H296," ",H294," ",H293," ",I294," ",I296," ",#REF!," ",K294," ",J294," ",J293," ",IF(ROUND((F293-TRUNC(F293/1,0))*100,0)&lt;=9,0,""),ROUND((F293-TRUNC(F293/1,0))*100,0),"коп.")</f>
        <v>#REF!</v>
      </c>
      <c r="H296" s="107" t="str">
        <f>IF(TRUNC(F293/1000000,0)=0,"",IF(RIGHT(IF(TRUNC(F293/1000000,0)=0,"",IF(TRUNC(F293/1000000,0)=1,"Один",F295)),1)="н","мільйон",IF(RIGHT(F294,1)="а","мільйони",IF(RIGHT(F294,1)="и","мільйони","мільйонів"))))</f>
        <v/>
      </c>
      <c r="I296" s="107" t="e">
        <f>IF(TRUNC(F293/100000,0)-TRUNC(F293/1000000,0)*10+TRUNC(F293/10000,0)-TRUNC(F293/100000,0)*10+TRUNC(F293/1000,0)-TRUNC(F293/10000,0)*10=0,"",IF(RIGHT(I294,1)="а","тисяча",IF(RIGHT(I294,1)="і","тисячі",IF(RIGHT(I294,1)="и","тисячі","тисяч"))))</f>
        <v>#REF!</v>
      </c>
      <c r="J296" s="107" t="str">
        <f>IF(TRUNC(F293/1,0)-TRUNC(F293/10,0)*10=8,IF(TRUNC(F293/10,0)-TRUNC(F293/100,0)*10=1,"вісімнадцять","вісім"),IF(TRUNC(F293/1,0)-TRUNC(F293/10,0)*10=9,IF(TRUNC(F293/10,0)-TRUNC(F293/100,0)*10=1,"дев’ятнадцять","дев’ять"),""))</f>
        <v/>
      </c>
      <c r="K296" s="86"/>
    </row>
    <row r="297" spans="1:16" s="103" customFormat="1" ht="13.5" hidden="1" customHeight="1">
      <c r="A297" s="1"/>
      <c r="B297" s="114"/>
      <c r="C297" s="111"/>
      <c r="D297" s="111"/>
      <c r="E297" s="111"/>
      <c r="F297" s="115"/>
      <c r="G297" s="116"/>
      <c r="H297" s="116"/>
      <c r="I297" s="116"/>
      <c r="J297" s="116"/>
      <c r="K297" s="116"/>
    </row>
    <row r="298" spans="1:16" s="103" customFormat="1" hidden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6" s="103" customFormat="1" hidden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6" s="103" customFormat="1" hidden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6" s="103" customFormat="1" hidden="1">
      <c r="A301" s="1"/>
      <c r="B301" s="1" t="s">
        <v>55</v>
      </c>
      <c r="C301" s="1"/>
      <c r="D301" s="1"/>
      <c r="E301" s="1"/>
      <c r="F301" s="1"/>
      <c r="G301" s="1"/>
      <c r="H301" s="1"/>
      <c r="I301" s="1"/>
      <c r="J301" s="1"/>
      <c r="K301" s="1"/>
    </row>
    <row r="302" spans="1:16" s="103" customFormat="1" hidden="1">
      <c r="A302" s="1"/>
      <c r="B302" s="1" t="s">
        <v>56</v>
      </c>
      <c r="C302" s="1"/>
      <c r="D302" s="1"/>
      <c r="E302" s="1"/>
      <c r="F302" s="1"/>
      <c r="G302" s="1"/>
      <c r="H302" s="1"/>
      <c r="I302" s="1"/>
      <c r="J302" s="1"/>
      <c r="K302" s="1"/>
    </row>
    <row r="303" spans="1:16" s="103" customFormat="1" hidden="1">
      <c r="A303" s="104"/>
      <c r="B303" s="104" t="s">
        <v>57</v>
      </c>
      <c r="C303" s="104"/>
      <c r="D303" s="104"/>
      <c r="E303" s="104"/>
      <c r="F303" s="104"/>
      <c r="G303" s="104"/>
      <c r="H303" s="104"/>
      <c r="I303" s="104"/>
      <c r="J303" s="104"/>
      <c r="K303" s="1"/>
    </row>
    <row r="304" spans="1:16" hidden="1">
      <c r="L304" s="48"/>
      <c r="M304" s="48"/>
      <c r="N304" s="48"/>
      <c r="O304" s="48"/>
      <c r="P304" s="48"/>
    </row>
    <row r="305" spans="1:16" hidden="1"/>
    <row r="306" spans="1:16" hidden="1">
      <c r="L306" s="48"/>
      <c r="M306" s="48"/>
      <c r="N306" s="48"/>
      <c r="O306" s="48"/>
      <c r="P306" s="48"/>
    </row>
    <row r="307" spans="1:16" s="103" customFormat="1" ht="18.75" hidden="1">
      <c r="A307" s="1"/>
      <c r="B307" s="1"/>
      <c r="C307" s="102"/>
      <c r="D307" s="102"/>
      <c r="E307" s="102"/>
      <c r="F307" s="413" t="s">
        <v>54</v>
      </c>
      <c r="G307" s="413"/>
      <c r="H307" s="413"/>
      <c r="I307" s="413"/>
      <c r="J307" s="413"/>
      <c r="K307" s="1"/>
    </row>
    <row r="308" spans="1:16" s="103" customFormat="1" hidden="1">
      <c r="A308" s="1"/>
      <c r="B308" s="104"/>
      <c r="C308" s="102"/>
      <c r="D308" s="102"/>
      <c r="E308" s="102"/>
      <c r="F308" s="105" t="e">
        <f>#REF!</f>
        <v>#REF!</v>
      </c>
      <c r="G308" s="106" t="e">
        <f>IF(TRUNC(F308/1000000,0)=0,"",IF(TRUNC(F308/1000000,0)=4,"Чотири",IF(TRUNC(F308/1000000,0)=0,"",IF(TRUNC(F308/1000000,0)=5,"П’ять",IF(TRUNC(F308/1000000,0)=0,"",IF(TRUNC(F308/1000000,0)=6,"Шість",G309))))))</f>
        <v>#REF!</v>
      </c>
      <c r="H308" s="107" t="e">
        <f>IF(TRUNC(F308/10000,0)-TRUNC(F308/100000,0)*10=0,"",IF(TRUNC(F308/10000,0)-TRUNC(F308/100000,0)*10=1,IF(TRUNC(F308/1000,0)-TRUNC(F308/10000,0)*10=0,"десять",""),H310))</f>
        <v>#REF!</v>
      </c>
      <c r="I308" s="107" t="e">
        <f>IF(TRUNC(F308/10,0)-TRUNC(F308/100,0)*10=2,"двадцять",IF(TRUNC(F308/10,0)-TRUNC(F308/100,0)*10=3,"тридцать",IF(TRUNC(F308/10,0)-TRUNC(F308/100,0)*10=4,"сорок",IF(TRUNC(F308/10,0)-TRUNC(F308/100,0)*10=5,"п’ятдесят",IF(TRUNC(F308/10,0)-TRUNC(F308/100,0)*10=6,"шістдесят",IF(TRUNC(F308/10,0)-TRUNC(F308/100,0)*10=7,"сімдесят",IF(TRUNC(F308/10,0)-TRUNC(F308/100,0)*10=8,"вісімдесят","дев’яносто")))))))</f>
        <v>#REF!</v>
      </c>
      <c r="J308" s="107" t="e">
        <f>IF(TRUNC(F308/1000000,0)+TRUNC(F308/100000,0)-TRUNC(F308/1000000,0)*10+TRUNC(F308/10000,0)-TRUNC(F308/100000,0)*10+TRUNC(F308/1000,0)-TRUNC(F308/10000,0)*10+TRUNC(F308/100,0)-TRUNC(F308/1000,0)*10+TRUNC(F308/10,0)-TRUNC(F308/100,0)*10+TRUNC(F308/1,0)-TRUNC(F308/10,0)*10=0,"Нуль гривень",IF(RIGHT(IF(TRUNC(F308/1,0)-TRUNC(F308/10,0)*10=1,IF(TRUNC(F308/10,0)-TRUNC(F308/100,0)*10=1,"одинадцять","одна"),K310),1)="а","гривня",IF(RIGHT(J309,1)="і","гривні",IF(RIGHT(J309,1)="и","гривні","гривень"))))</f>
        <v>#REF!</v>
      </c>
      <c r="K308" s="86" t="e">
        <f>IF(TRUNC(F308/1,0)-TRUNC(F308/10,0)*10=5,IF(TRUNC(F308/10,0)-TRUNC(F308/100,0)*10=1,"п’ятнадцять","п’ять"),IF(TRUNC(F308/1,0)-TRUNC(F308/10,0)*10=6,IF(TRUNC(F308/10,0)-TRUNC(F308/100,0)*10=1,"шістнадцять","шість"),IF(TRUNC(F308/1,0)-TRUNC(F308/10,0)*10=7,IF(TRUNC(F308/10,0)-TRUNC(F308/100,0)*10=1,"сімнадцять","сім"),J311)))</f>
        <v>#REF!</v>
      </c>
    </row>
    <row r="309" spans="1:16" s="103" customFormat="1" hidden="1">
      <c r="A309" s="1"/>
      <c r="B309" s="104"/>
      <c r="C309" s="102"/>
      <c r="D309" s="102"/>
      <c r="E309" s="102"/>
      <c r="F309" s="108" t="e">
        <f>IF(TRUNC(F308/1000000,0)=0,"",IF(TRUNC(F308/1000000,0)=1,"Один",IF(TRUNC(F308/1000000,0)=0,"",IF(TRUNC(F308/1000000,0)=2,"Два",IF(TRUNC(F308/1000000,0)=0,"",IF(TRUNC(F308/1000000,0)=3,"Три",G308))))))</f>
        <v>#REF!</v>
      </c>
      <c r="G309" s="106" t="e">
        <f>IF(TRUNC(F308/1000000,0)=0,"",IF(TRUNC(F308/1000000,0)=7,"Сім",IF(TRUNC(F308/1000000,0)=0,"",IF(TRUNC(F308/1000000,0)=8,"Вісім",IF(TRUNC(F308/1000000,0)=0,"",IF(TRUNC(F308/1000000,0)=9,"Дев’ять",H311))))))</f>
        <v>#REF!</v>
      </c>
      <c r="H309" s="107" t="e">
        <f>IF(TRUNC(F308/100000,0)-TRUNC(F308/1000000,0)*10=0,"",IF(TRUNC(F308/100000,0)-TRUNC(F308/1000000,0)*10=1,"сто",G310))</f>
        <v>#REF!</v>
      </c>
      <c r="I309" s="107" t="e">
        <f>IF(TRUNC(F308/1000,0)-TRUNC(F308/10000,0)*10=1,IF(TRUNC(F308/10000,0)-TRUNC(F308/100000,0)*10=1,"одинадцять","одна"),IF(TRUNC(F308/1000,0)-TRUNC(F308/10000,0)*10=2,IF(TRUNC(F308/10000,0)-TRUNC(F308/100000,0)*10=1,"дванадцять","дві"),#REF!))</f>
        <v>#REF!</v>
      </c>
      <c r="J309" s="107" t="e">
        <f>IF(TRUNC(F308/1,0)-TRUNC(F308/10,0)*10=1,IF(TRUNC(F308/10,0)-TRUNC(F308/100,0)*10=1,"одинадцять","одна"),K310)</f>
        <v>#REF!</v>
      </c>
      <c r="K309" s="86" t="e">
        <f>IF(TRUNC(F308/10,0)-TRUNC(F308/100,0)*10=0,"",IF(TRUNC(F308/10,0)-TRUNC(F308/100,0)*10=1,IF(TRUNC(F308/1,0)-TRUNC(F308/10,0)*10=0,"десять",""),I308))</f>
        <v>#REF!</v>
      </c>
    </row>
    <row r="310" spans="1:16" s="103" customFormat="1" hidden="1">
      <c r="A310" s="1"/>
      <c r="B310" s="104"/>
      <c r="C310" s="102"/>
      <c r="D310" s="102"/>
      <c r="E310" s="102"/>
      <c r="F310" s="108" t="e">
        <f>IF(TRUNC(F308/1000000,0)=0,"",IF(TRUNC(F308/1000000,0)=2,"Два",IF(TRUNC(F308/1000000,0)=0,"",IF(TRUNC(F308/1000000,0)=3,"Три",G308))))</f>
        <v>#REF!</v>
      </c>
      <c r="G310" s="109" t="e">
        <f>IF(TRUNC(F308/100000,0)-TRUNC(F308/1000000,0)*10=2,"двісті",IF(TRUNC(F308/100000,0)-TRUNC(F308/1000000,0)*10=3,"триста",IF(TRUNC(F308/100000,0)-TRUNC(F308/1000000,0)*10=4,"чотириста",IF(TRUNC(F308/100000,0)-TRUNC(F308/1000000,0)*10=5,"п’ятсот",IF(TRUNC(F308/100000,0)-TRUNC(F308/1000000,0)*10=6,"шістсот",IF(TRUNC(F308/100000,0)-TRUNC(F308/1000000,0)*10=7,"сімсот",IF(TRUNC(F308/100000,0)-TRUNC(F308/1000000,0)*10=8,"вісімсот","дев’ятсот")))))))</f>
        <v>#REF!</v>
      </c>
      <c r="H310" s="107" t="e">
        <f>IF(TRUNC(F308/10000,0)-TRUNC(F308/100000,0)*10=2,"двадцять",IF(TRUNC(F308/10000,0)-TRUNC(F308/100000,0)*10=3,"тридцать",IF(TRUNC(F308/10000,0)-TRUNC(F308/100000,0)*10=4,"сорок",IF(TRUNC(F308/10000,0)-TRUNC(F308/100000,0)*10=5,"п’ятдесят",#REF!))))</f>
        <v>#REF!</v>
      </c>
      <c r="I310" s="107" t="e">
        <f>IF(TRUNC(F308/100,0)-TRUNC(F308/1000,0)*10=2,"двісті",IF(TRUNC(F308/100,0)-TRUNC(F308/1000,0)*10=3,"триста",IF(TRUNC(F308/100,0)-TRUNC(F308/1000,0)*10=4,"чотириста",IF(TRUNC(F308/100,0)-TRUNC(F308/1000,0)*10=5,"п’ятсот",IF(TRUNC(F308/100,0)-TRUNC(F308/1000,0)*10=6,"шістсот",IF(TRUNC(F308/100,0)-TRUNC(F308/1000,0)*10=7,"сімсот",IF(TRUNC(F308/100,0)-TRUNC(F308/1000,0)*10=8,"вісімсот","дев’ятсот")))))))</f>
        <v>#REF!</v>
      </c>
      <c r="J310" s="107" t="e">
        <f>IF(TRUNC(F308/1000,0)-TRUNC(F308/10000,0)*10=7,IF(TRUNC(F308/10000,0)-TRUNC(F308/100000,0)*10=1,"сімнадцять","сім"),IF(TRUNC(F308/1000,0)-TRUNC(F308/10000,0)*10=8,IF(TRUNC(F308/10000,0)-TRUNC(F308/100000,0)*10=1,"вісімнадцять","вісім"),IF(TRUNC(F308/1000,0)-TRUNC(F308/10000,0)*10=9,IF(TRUNC(F308/10000,0)-TRUNC(F308/100000,0)*10=1,"дев’ятнадцять","дев’ять"),"")))</f>
        <v>#REF!</v>
      </c>
      <c r="K310" s="86" t="e">
        <f>IF(TRUNC(F308/1,0)-TRUNC(F308/10,0)*10=2,IF(TRUNC(F308/10,0)-TRUNC(F308/100,0)*10=1,"дванадцять","дві"),IF(TRUNC(F308/1,0)-TRUNC(F308/10,0)*10=3,IF(TRUNC(F308/10,0)-TRUNC(F308/100,0)*10=1,"тринадцять","три"),IF(TRUNC(F308/1,0)-TRUNC(F308/10,0)*10=4,IF(TRUNC(F308/10,0)-TRUNC(F308/100,0)*10=1,"чотирнадцять","чотири"),K308)))</f>
        <v>#REF!</v>
      </c>
    </row>
    <row r="311" spans="1:16" s="103" customFormat="1" ht="33.75" hidden="1" customHeight="1">
      <c r="A311" s="1"/>
      <c r="B311" s="117" t="e">
        <f>F311</f>
        <v>#REF!</v>
      </c>
      <c r="C311" s="111"/>
      <c r="D311" s="111"/>
      <c r="E311" s="111"/>
      <c r="F311" s="112" t="e">
        <f>CONCATENATE(UPPER(LEFT(TRIM(CONCATENATE(IF(TRUNC(F308/1000000,0)=0,"",IF(TRUNC(F308/1000000,0)=1,"Один",F310))," ",H311," ",H309," ",H308," ",I309," ",I311," ",#REF!," ",K309," ",J309," ",J308," ",IF(ROUND((F308-TRUNC(F308/1,0))*100,0)&lt;=9,0,""),ROUND((F308-TRUNC(F308/1,0))*100,0),"коп.")),1)),RIGHT(TRIM(G311),LEN(TRIM(CONCATENATE(IF(TRUNC(F308/1000000,0)=0,"",IF(TRUNC(F308/1000000,0)=1,"Один",F310))," ",H311," ",H309," ",H308," ",I309," ",I311," ",#REF!," ",K309," ",J309," ",J308," ",IF(ROUND((F308-TRUNC(F308/1,0))*100,0)&lt;=9,0,""),ROUND((F308-TRUNC(F308/1,0))*100,0),"коп.")))-1))</f>
        <v>#REF!</v>
      </c>
      <c r="G311" s="113" t="e">
        <f>CONCATENATE(IF(TRUNC(F308/1000000,0)=0,"",IF(TRUNC(F308/1000000,0)=1,"Один",F310))," ",H311," ",H309," ",H308," ",I309," ",I311," ",#REF!," ",K309," ",J309," ",J308," ",IF(ROUND((F308-TRUNC(F308/1,0))*100,0)&lt;=9,0,""),ROUND((F308-TRUNC(F308/1,0))*100,0),"коп.")</f>
        <v>#REF!</v>
      </c>
      <c r="H311" s="107" t="e">
        <f>IF(TRUNC(F308/1000000,0)=0,"",IF(RIGHT(IF(TRUNC(F308/1000000,0)=0,"",IF(TRUNC(F308/1000000,0)=1,"Один",F310)),1)="н","мільйон",IF(RIGHT(F309,1)="а","мільйони",IF(RIGHT(F309,1)="и","мільйони","мільйонів"))))</f>
        <v>#REF!</v>
      </c>
      <c r="I311" s="107" t="e">
        <f>IF(TRUNC(F308/100000,0)-TRUNC(F308/1000000,0)*10+TRUNC(F308/10000,0)-TRUNC(F308/100000,0)*10+TRUNC(F308/1000,0)-TRUNC(F308/10000,0)*10=0,"",IF(RIGHT(I309,1)="а","тисяча",IF(RIGHT(I309,1)="і","тисячі",IF(RIGHT(I309,1)="и","тисячі","тисяч"))))</f>
        <v>#REF!</v>
      </c>
      <c r="J311" s="107" t="e">
        <f>IF(TRUNC(F308/1,0)-TRUNC(F308/10,0)*10=8,IF(TRUNC(F308/10,0)-TRUNC(F308/100,0)*10=1,"вісімнадцять","вісім"),IF(TRUNC(F308/1,0)-TRUNC(F308/10,0)*10=9,IF(TRUNC(F308/10,0)-TRUNC(F308/100,0)*10=1,"дев’ятнадцять","дев’ять"),""))</f>
        <v>#REF!</v>
      </c>
      <c r="K311" s="86"/>
    </row>
    <row r="312" spans="1:16" s="103" customFormat="1" ht="13.5" hidden="1" customHeight="1">
      <c r="A312" s="1"/>
      <c r="B312" s="114"/>
      <c r="C312" s="111"/>
      <c r="D312" s="111"/>
      <c r="E312" s="111"/>
      <c r="F312" s="115"/>
      <c r="G312" s="116"/>
      <c r="H312" s="116"/>
      <c r="I312" s="116"/>
      <c r="J312" s="116"/>
      <c r="K312" s="116"/>
    </row>
    <row r="313" spans="1:16" s="103" customFormat="1" hidden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6" s="103" customFormat="1" hidden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6" s="103" customFormat="1" hidden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6" s="103" customFormat="1" hidden="1">
      <c r="A316" s="1"/>
      <c r="B316" s="1" t="s">
        <v>55</v>
      </c>
      <c r="C316" s="1"/>
      <c r="D316" s="1"/>
      <c r="E316" s="1"/>
      <c r="F316" s="1"/>
      <c r="G316" s="1"/>
      <c r="H316" s="1"/>
      <c r="I316" s="1"/>
      <c r="J316" s="1"/>
      <c r="K316" s="1"/>
    </row>
    <row r="317" spans="1:16" s="103" customFormat="1" hidden="1">
      <c r="A317" s="1"/>
      <c r="B317" s="1" t="s">
        <v>56</v>
      </c>
      <c r="C317" s="1"/>
      <c r="D317" s="1"/>
      <c r="E317" s="1"/>
      <c r="F317" s="1"/>
      <c r="G317" s="1"/>
      <c r="H317" s="1"/>
      <c r="I317" s="1"/>
      <c r="J317" s="1"/>
      <c r="K317" s="1"/>
    </row>
    <row r="318" spans="1:16" s="103" customFormat="1" hidden="1">
      <c r="A318" s="104"/>
      <c r="B318" s="104" t="s">
        <v>57</v>
      </c>
      <c r="C318" s="104"/>
      <c r="D318" s="104"/>
      <c r="E318" s="104"/>
      <c r="F318" s="104"/>
      <c r="G318" s="104"/>
      <c r="H318" s="104"/>
      <c r="I318" s="104"/>
      <c r="J318" s="104"/>
      <c r="K318" s="1"/>
    </row>
    <row r="319" spans="1:16" hidden="1"/>
  </sheetData>
  <mergeCells count="72">
    <mergeCell ref="B276:D276"/>
    <mergeCell ref="H276:I276"/>
    <mergeCell ref="A13:K13"/>
    <mergeCell ref="A5:C5"/>
    <mergeCell ref="I8:K8"/>
    <mergeCell ref="I10:K10"/>
    <mergeCell ref="I11:K11"/>
    <mergeCell ref="I12:K12"/>
    <mergeCell ref="I14:K14"/>
    <mergeCell ref="B15:C15"/>
    <mergeCell ref="I15:K15"/>
    <mergeCell ref="C17:D17"/>
    <mergeCell ref="H17:I17"/>
    <mergeCell ref="J17:K17"/>
    <mergeCell ref="C14:G14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H19:I19"/>
    <mergeCell ref="B263:D263"/>
    <mergeCell ref="H263:I263"/>
    <mergeCell ref="J19:J20"/>
    <mergeCell ref="K19:K20"/>
    <mergeCell ref="C21:D21"/>
    <mergeCell ref="A24:D24"/>
    <mergeCell ref="A95:D95"/>
    <mergeCell ref="A100:D100"/>
    <mergeCell ref="A244:D244"/>
    <mergeCell ref="B249:K249"/>
    <mergeCell ref="C255:K255"/>
    <mergeCell ref="B262:D262"/>
    <mergeCell ref="H262:I262"/>
    <mergeCell ref="B264:D264"/>
    <mergeCell ref="H264:I264"/>
    <mergeCell ref="B265:D265"/>
    <mergeCell ref="H265:I265"/>
    <mergeCell ref="B266:D266"/>
    <mergeCell ref="H266:I266"/>
    <mergeCell ref="B267:D267"/>
    <mergeCell ref="H267:I267"/>
    <mergeCell ref="B268:D268"/>
    <mergeCell ref="H268:I268"/>
    <mergeCell ref="B269:D269"/>
    <mergeCell ref="H269:I269"/>
    <mergeCell ref="B275:D275"/>
    <mergeCell ref="H275:I275"/>
    <mergeCell ref="B270:D270"/>
    <mergeCell ref="H270:I270"/>
    <mergeCell ref="B271:D271"/>
    <mergeCell ref="H271:I271"/>
    <mergeCell ref="B272:D272"/>
    <mergeCell ref="H272:I272"/>
    <mergeCell ref="B277:D277"/>
    <mergeCell ref="H277:I277"/>
    <mergeCell ref="B278:D278"/>
    <mergeCell ref="H278:I278"/>
    <mergeCell ref="B279:D279"/>
    <mergeCell ref="H279:I279"/>
    <mergeCell ref="F292:J292"/>
    <mergeCell ref="F307:J307"/>
    <mergeCell ref="A282:B282"/>
    <mergeCell ref="C282:D282"/>
    <mergeCell ref="E282:G282"/>
    <mergeCell ref="H282:I282"/>
    <mergeCell ref="A288:K288"/>
    <mergeCell ref="A291:K291"/>
  </mergeCells>
  <pageMargins left="0.31496062992125984" right="0.31496062992125984" top="0.59055118110236227" bottom="0.39370078740157483" header="0" footer="0"/>
  <pageSetup paperSize="9" scale="80" orientation="landscape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12"/>
  <sheetViews>
    <sheetView view="pageBreakPreview" topLeftCell="A11" zoomScale="90" zoomScaleSheetLayoutView="90" workbookViewId="0">
      <selection activeCell="A85" sqref="A85:XFD88"/>
    </sheetView>
  </sheetViews>
  <sheetFormatPr defaultColWidth="9.140625" defaultRowHeight="12.75"/>
  <cols>
    <col min="1" max="1" width="20.28515625" style="1" customWidth="1"/>
    <col min="2" max="2" width="21.42578125" style="1" customWidth="1"/>
    <col min="3" max="3" width="14.28515625" style="1" customWidth="1"/>
    <col min="4" max="4" width="26.7109375" style="1" customWidth="1"/>
    <col min="5" max="5" width="8.42578125" style="1" customWidth="1"/>
    <col min="6" max="6" width="14.28515625" style="1" customWidth="1"/>
    <col min="7" max="7" width="13.85546875" style="1" customWidth="1"/>
    <col min="8" max="8" width="13.7109375" style="1" customWidth="1"/>
    <col min="9" max="9" width="14.28515625" style="1" customWidth="1"/>
    <col min="10" max="10" width="10" style="1" customWidth="1"/>
    <col min="11" max="11" width="9.7109375" style="1" customWidth="1"/>
    <col min="12" max="13" width="9.140625" style="1"/>
    <col min="14" max="14" width="9.140625" style="1" customWidth="1"/>
    <col min="15" max="16384" width="9.140625" style="1"/>
  </cols>
  <sheetData>
    <row r="1" spans="1:11" ht="12" customHeight="1">
      <c r="I1" s="2" t="s">
        <v>0</v>
      </c>
    </row>
    <row r="2" spans="1:11" ht="12" customHeight="1">
      <c r="I2" s="2" t="s">
        <v>1</v>
      </c>
    </row>
    <row r="3" spans="1:11" ht="12" customHeight="1">
      <c r="I3" s="3" t="s">
        <v>2</v>
      </c>
    </row>
    <row r="4" spans="1:11" ht="15" customHeight="1">
      <c r="A4" s="4" t="s">
        <v>3</v>
      </c>
      <c r="B4" s="5"/>
      <c r="C4" s="5"/>
      <c r="J4" s="6"/>
    </row>
    <row r="5" spans="1:11" ht="13.15" customHeight="1">
      <c r="A5" s="404" t="s">
        <v>4</v>
      </c>
      <c r="B5" s="404"/>
      <c r="C5" s="404"/>
      <c r="J5" s="6"/>
    </row>
    <row r="6" spans="1:11" ht="7.15" hidden="1" customHeight="1">
      <c r="J6" s="6"/>
    </row>
    <row r="7" spans="1:11" ht="18" customHeight="1">
      <c r="A7" s="7" t="s">
        <v>5</v>
      </c>
      <c r="B7" s="8"/>
      <c r="C7" s="9">
        <v>26518697</v>
      </c>
      <c r="D7" s="8"/>
      <c r="E7" s="8"/>
      <c r="F7" s="8"/>
      <c r="G7" s="8"/>
      <c r="H7" s="10"/>
      <c r="I7" s="11" t="s">
        <v>7</v>
      </c>
      <c r="J7" s="10"/>
      <c r="K7" s="12"/>
    </row>
    <row r="8" spans="1:11" ht="15.75">
      <c r="A8" s="10"/>
      <c r="B8" s="10"/>
      <c r="C8" s="10"/>
      <c r="D8" s="10"/>
      <c r="E8" s="10"/>
      <c r="F8" s="10"/>
      <c r="G8" s="10"/>
      <c r="H8" s="13"/>
      <c r="I8" s="404" t="s">
        <v>8</v>
      </c>
      <c r="J8" s="404"/>
      <c r="K8" s="404"/>
    </row>
    <row r="9" spans="1:11" ht="15.75">
      <c r="A9" s="13"/>
      <c r="B9" s="13"/>
      <c r="C9" s="13"/>
      <c r="D9" s="13"/>
      <c r="E9" s="13"/>
      <c r="F9" s="13"/>
      <c r="G9" s="13"/>
      <c r="I9" s="14"/>
      <c r="J9" s="14"/>
      <c r="K9" s="211" t="s">
        <v>9</v>
      </c>
    </row>
    <row r="10" spans="1:11" ht="15.75">
      <c r="H10" s="16"/>
      <c r="I10" s="381" t="s">
        <v>10</v>
      </c>
      <c r="J10" s="381"/>
      <c r="K10" s="381"/>
    </row>
    <row r="11" spans="1:11" ht="15.6" customHeight="1">
      <c r="A11" s="16"/>
      <c r="B11" s="16"/>
      <c r="C11" s="16"/>
      <c r="D11" s="16"/>
      <c r="E11" s="16"/>
      <c r="F11" s="16"/>
      <c r="G11" s="16"/>
      <c r="H11" s="16"/>
      <c r="I11" s="425" t="s">
        <v>218</v>
      </c>
      <c r="J11" s="425"/>
      <c r="K11" s="425"/>
    </row>
    <row r="12" spans="1:11" ht="15.6" hidden="1" customHeight="1">
      <c r="A12" s="16"/>
      <c r="B12" s="16"/>
      <c r="C12" s="16"/>
      <c r="D12" s="16"/>
      <c r="E12" s="16"/>
      <c r="F12" s="16"/>
      <c r="G12" s="16"/>
      <c r="H12" s="16"/>
      <c r="I12" s="425" t="s">
        <v>60</v>
      </c>
      <c r="J12" s="425"/>
      <c r="K12" s="425"/>
    </row>
    <row r="13" spans="1:11" s="18" customFormat="1" ht="25.15" customHeight="1">
      <c r="A13" s="434" t="s">
        <v>61</v>
      </c>
      <c r="B13" s="434"/>
      <c r="C13" s="434"/>
      <c r="D13" s="434"/>
      <c r="E13" s="434"/>
      <c r="F13" s="434"/>
      <c r="G13" s="434"/>
      <c r="H13" s="434"/>
      <c r="I13" s="434"/>
      <c r="J13" s="434"/>
      <c r="K13" s="434"/>
    </row>
    <row r="14" spans="1:11" s="18" customFormat="1" ht="15.75">
      <c r="A14" s="17"/>
      <c r="B14" s="17"/>
      <c r="C14" s="17"/>
      <c r="D14" s="17"/>
      <c r="E14" s="17"/>
      <c r="F14" s="17"/>
      <c r="H14" s="119"/>
      <c r="I14" s="435" t="s">
        <v>91</v>
      </c>
      <c r="J14" s="435"/>
      <c r="K14" s="435"/>
    </row>
    <row r="15" spans="1:11" s="18" customFormat="1" ht="15.75">
      <c r="A15" s="19"/>
      <c r="B15" s="386"/>
      <c r="C15" s="386"/>
      <c r="D15" s="19"/>
      <c r="E15" s="19"/>
      <c r="F15" s="19"/>
      <c r="H15" s="120"/>
      <c r="I15" s="436" t="s">
        <v>12</v>
      </c>
      <c r="J15" s="436"/>
      <c r="K15" s="436"/>
    </row>
    <row r="16" spans="1:11" ht="3.6" customHeight="1"/>
    <row r="17" spans="1:16" ht="18.600000000000001" customHeight="1">
      <c r="A17" s="20"/>
      <c r="B17" s="20"/>
      <c r="C17" s="388"/>
      <c r="D17" s="388"/>
      <c r="E17" s="20"/>
      <c r="F17" s="20"/>
      <c r="G17" s="21"/>
      <c r="H17" s="389" t="s">
        <v>13</v>
      </c>
      <c r="I17" s="390"/>
      <c r="J17" s="389" t="s">
        <v>14</v>
      </c>
      <c r="K17" s="390"/>
      <c r="L17" s="20"/>
    </row>
    <row r="18" spans="1:16" ht="18" customHeight="1">
      <c r="A18" s="20"/>
      <c r="B18" s="20"/>
      <c r="C18" s="388"/>
      <c r="D18" s="388"/>
      <c r="E18" s="20"/>
      <c r="F18" s="20"/>
      <c r="G18" s="21"/>
      <c r="H18" s="395">
        <v>25</v>
      </c>
      <c r="I18" s="426"/>
      <c r="J18" s="395" t="s">
        <v>217</v>
      </c>
      <c r="K18" s="426"/>
      <c r="L18" s="20"/>
    </row>
    <row r="19" spans="1:16" ht="22.9" customHeight="1">
      <c r="A19" s="391" t="s">
        <v>213</v>
      </c>
      <c r="B19" s="391" t="s">
        <v>214</v>
      </c>
      <c r="C19" s="391" t="s">
        <v>15</v>
      </c>
      <c r="D19" s="391"/>
      <c r="E19" s="391" t="s">
        <v>16</v>
      </c>
      <c r="F19" s="391" t="s">
        <v>17</v>
      </c>
      <c r="G19" s="391" t="s">
        <v>18</v>
      </c>
      <c r="H19" s="428" t="s">
        <v>19</v>
      </c>
      <c r="I19" s="390"/>
      <c r="J19" s="391" t="s">
        <v>20</v>
      </c>
      <c r="K19" s="391" t="s">
        <v>62</v>
      </c>
      <c r="L19" s="22"/>
    </row>
    <row r="20" spans="1:16" s="26" customFormat="1" ht="34.15" customHeight="1">
      <c r="A20" s="392"/>
      <c r="B20" s="392"/>
      <c r="C20" s="392"/>
      <c r="D20" s="392"/>
      <c r="E20" s="392"/>
      <c r="F20" s="392"/>
      <c r="G20" s="392"/>
      <c r="H20" s="208" t="s">
        <v>21</v>
      </c>
      <c r="I20" s="24" t="s">
        <v>22</v>
      </c>
      <c r="J20" s="392"/>
      <c r="K20" s="392"/>
      <c r="L20" s="206"/>
    </row>
    <row r="21" spans="1:16" s="31" customFormat="1" ht="11.25">
      <c r="A21" s="27">
        <v>1</v>
      </c>
      <c r="B21" s="27">
        <v>2</v>
      </c>
      <c r="C21" s="393">
        <v>3</v>
      </c>
      <c r="D21" s="394"/>
      <c r="E21" s="27">
        <v>4</v>
      </c>
      <c r="F21" s="27">
        <v>5</v>
      </c>
      <c r="G21" s="27">
        <v>6</v>
      </c>
      <c r="H21" s="28">
        <v>7</v>
      </c>
      <c r="I21" s="28">
        <v>8</v>
      </c>
      <c r="J21" s="29">
        <v>9</v>
      </c>
      <c r="K21" s="29">
        <v>10</v>
      </c>
      <c r="L21" s="30"/>
    </row>
    <row r="22" spans="1:16" s="31" customFormat="1" hidden="1">
      <c r="A22" s="121"/>
      <c r="B22" s="121"/>
      <c r="C22" s="122"/>
      <c r="D22" s="123"/>
      <c r="E22" s="121"/>
      <c r="F22" s="121"/>
      <c r="G22" s="121"/>
      <c r="H22" s="121"/>
      <c r="I22" s="121"/>
      <c r="J22" s="32"/>
      <c r="K22" s="32"/>
      <c r="L22" s="30"/>
    </row>
    <row r="23" spans="1:16" s="45" customFormat="1" ht="30" hidden="1">
      <c r="A23" s="62" t="s">
        <v>23</v>
      </c>
      <c r="B23" s="124" t="s">
        <v>24</v>
      </c>
      <c r="C23" s="62">
        <v>11111001</v>
      </c>
      <c r="D23" s="125" t="s">
        <v>111</v>
      </c>
      <c r="E23" s="39"/>
      <c r="F23" s="40"/>
      <c r="G23" s="41"/>
      <c r="H23" s="41"/>
      <c r="I23" s="41"/>
      <c r="J23" s="126"/>
      <c r="K23" s="127"/>
      <c r="L23" s="44"/>
    </row>
    <row r="24" spans="1:16" s="133" customFormat="1" hidden="1">
      <c r="A24" s="431" t="s">
        <v>112</v>
      </c>
      <c r="B24" s="431"/>
      <c r="C24" s="431"/>
      <c r="D24" s="431"/>
      <c r="E24" s="128">
        <f>SUM(E23)</f>
        <v>0</v>
      </c>
      <c r="F24" s="129">
        <f>SUM(F23)</f>
        <v>0</v>
      </c>
      <c r="G24" s="129">
        <f>SUM(G23)</f>
        <v>0</v>
      </c>
      <c r="H24" s="129"/>
      <c r="I24" s="129">
        <f>SUM(I23)</f>
        <v>0</v>
      </c>
      <c r="J24" s="130"/>
      <c r="K24" s="131"/>
      <c r="L24" s="132"/>
    </row>
    <row r="25" spans="1:16" s="45" customFormat="1" ht="30" hidden="1">
      <c r="A25" s="134" t="s">
        <v>23</v>
      </c>
      <c r="B25" s="36" t="s">
        <v>24</v>
      </c>
      <c r="C25" s="37">
        <v>11136001</v>
      </c>
      <c r="D25" s="38" t="s">
        <v>253</v>
      </c>
      <c r="E25" s="39"/>
      <c r="F25" s="40"/>
      <c r="G25" s="41"/>
      <c r="H25" s="41"/>
      <c r="I25" s="41"/>
      <c r="J25" s="42" t="s">
        <v>147</v>
      </c>
      <c r="K25" s="127"/>
      <c r="L25" s="44"/>
    </row>
    <row r="26" spans="1:16" s="45" customFormat="1" ht="30" hidden="1">
      <c r="A26" s="134" t="s">
        <v>23</v>
      </c>
      <c r="B26" s="36" t="s">
        <v>24</v>
      </c>
      <c r="C26" s="37">
        <v>11136004</v>
      </c>
      <c r="D26" s="234" t="s">
        <v>254</v>
      </c>
      <c r="E26" s="39"/>
      <c r="F26" s="40"/>
      <c r="G26" s="41"/>
      <c r="H26" s="41"/>
      <c r="I26" s="41"/>
      <c r="J26" s="42" t="s">
        <v>147</v>
      </c>
      <c r="K26" s="127"/>
      <c r="L26" s="44"/>
    </row>
    <row r="27" spans="1:16" ht="25.5" hidden="1" customHeight="1">
      <c r="A27" s="134" t="s">
        <v>23</v>
      </c>
      <c r="B27" s="36" t="s">
        <v>24</v>
      </c>
      <c r="C27" s="37">
        <v>11136005</v>
      </c>
      <c r="D27" s="234" t="s">
        <v>253</v>
      </c>
      <c r="E27" s="39"/>
      <c r="F27" s="40"/>
      <c r="G27" s="41"/>
      <c r="H27" s="41"/>
      <c r="I27" s="41"/>
      <c r="J27" s="42" t="s">
        <v>147</v>
      </c>
      <c r="K27" s="137"/>
      <c r="L27" s="47"/>
      <c r="M27" s="48"/>
      <c r="N27" s="48"/>
      <c r="O27" s="48"/>
      <c r="P27" s="48"/>
    </row>
    <row r="28" spans="1:16" ht="27.75" hidden="1" customHeight="1">
      <c r="A28" s="134" t="s">
        <v>23</v>
      </c>
      <c r="B28" s="36" t="s">
        <v>24</v>
      </c>
      <c r="C28" s="37">
        <v>11136006</v>
      </c>
      <c r="D28" s="38" t="s">
        <v>255</v>
      </c>
      <c r="E28" s="39"/>
      <c r="F28" s="40"/>
      <c r="G28" s="41"/>
      <c r="H28" s="49"/>
      <c r="I28" s="41"/>
      <c r="J28" s="50" t="s">
        <v>147</v>
      </c>
      <c r="K28" s="137"/>
      <c r="L28" s="47"/>
      <c r="M28" s="48"/>
      <c r="N28" s="48"/>
      <c r="O28" s="48"/>
      <c r="P28" s="48"/>
    </row>
    <row r="29" spans="1:16" ht="30" hidden="1">
      <c r="A29" s="134" t="s">
        <v>23</v>
      </c>
      <c r="B29" s="36" t="s">
        <v>24</v>
      </c>
      <c r="C29" s="37">
        <v>11136014</v>
      </c>
      <c r="D29" s="38" t="s">
        <v>256</v>
      </c>
      <c r="E29" s="39"/>
      <c r="F29" s="40"/>
      <c r="G29" s="41"/>
      <c r="H29" s="41"/>
      <c r="I29" s="41"/>
      <c r="J29" s="42" t="s">
        <v>147</v>
      </c>
      <c r="K29" s="137"/>
      <c r="L29" s="47"/>
      <c r="M29" s="48"/>
      <c r="N29" s="48"/>
      <c r="O29" s="48"/>
      <c r="P29" s="48"/>
    </row>
    <row r="30" spans="1:16" ht="30" hidden="1">
      <c r="A30" s="134" t="s">
        <v>23</v>
      </c>
      <c r="B30" s="36" t="s">
        <v>24</v>
      </c>
      <c r="C30" s="37">
        <v>11136017</v>
      </c>
      <c r="D30" s="38" t="s">
        <v>63</v>
      </c>
      <c r="E30" s="39"/>
      <c r="F30" s="40"/>
      <c r="G30" s="41"/>
      <c r="H30" s="40"/>
      <c r="I30" s="41"/>
      <c r="J30" s="46" t="s">
        <v>148</v>
      </c>
      <c r="K30" s="137"/>
      <c r="L30" s="47"/>
      <c r="M30" s="48"/>
      <c r="N30" s="48"/>
      <c r="O30" s="48"/>
      <c r="P30" s="48"/>
    </row>
    <row r="31" spans="1:16" ht="30" hidden="1">
      <c r="A31" s="134" t="s">
        <v>23</v>
      </c>
      <c r="B31" s="36" t="s">
        <v>24</v>
      </c>
      <c r="C31" s="37">
        <v>11136019</v>
      </c>
      <c r="D31" s="38" t="s">
        <v>257</v>
      </c>
      <c r="E31" s="39"/>
      <c r="F31" s="40"/>
      <c r="G31" s="41"/>
      <c r="H31" s="40"/>
      <c r="I31" s="41"/>
      <c r="J31" s="43" t="s">
        <v>149</v>
      </c>
      <c r="K31" s="127"/>
      <c r="L31" s="22"/>
    </row>
    <row r="32" spans="1:16" ht="30" hidden="1">
      <c r="A32" s="134" t="s">
        <v>23</v>
      </c>
      <c r="B32" s="36" t="s">
        <v>24</v>
      </c>
      <c r="C32" s="37">
        <v>11136023</v>
      </c>
      <c r="D32" s="38" t="s">
        <v>113</v>
      </c>
      <c r="E32" s="39"/>
      <c r="F32" s="40"/>
      <c r="G32" s="41"/>
      <c r="H32" s="40"/>
      <c r="I32" s="41"/>
      <c r="J32" s="43" t="s">
        <v>150</v>
      </c>
      <c r="K32" s="127"/>
      <c r="L32" s="22"/>
    </row>
    <row r="33" spans="1:12" ht="30" hidden="1">
      <c r="A33" s="134" t="s">
        <v>23</v>
      </c>
      <c r="B33" s="36" t="s">
        <v>24</v>
      </c>
      <c r="C33" s="37">
        <v>11136029</v>
      </c>
      <c r="D33" s="38" t="s">
        <v>114</v>
      </c>
      <c r="E33" s="39"/>
      <c r="F33" s="40"/>
      <c r="G33" s="41"/>
      <c r="H33" s="40"/>
      <c r="I33" s="41"/>
      <c r="J33" s="43" t="s">
        <v>151</v>
      </c>
      <c r="K33" s="127"/>
      <c r="L33" s="22"/>
    </row>
    <row r="34" spans="1:12" ht="30" hidden="1">
      <c r="A34" s="134" t="s">
        <v>23</v>
      </c>
      <c r="B34" s="36" t="s">
        <v>24</v>
      </c>
      <c r="C34" s="37">
        <v>11136030</v>
      </c>
      <c r="D34" s="38" t="s">
        <v>115</v>
      </c>
      <c r="E34" s="39"/>
      <c r="F34" s="40"/>
      <c r="G34" s="41"/>
      <c r="H34" s="40"/>
      <c r="I34" s="41"/>
      <c r="J34" s="43" t="s">
        <v>151</v>
      </c>
      <c r="K34" s="127"/>
      <c r="L34" s="22"/>
    </row>
    <row r="35" spans="1:12" ht="30" hidden="1">
      <c r="A35" s="134" t="s">
        <v>23</v>
      </c>
      <c r="B35" s="36" t="s">
        <v>24</v>
      </c>
      <c r="C35" s="37">
        <v>11136031</v>
      </c>
      <c r="D35" s="38" t="s">
        <v>116</v>
      </c>
      <c r="E35" s="39"/>
      <c r="F35" s="40"/>
      <c r="G35" s="41"/>
      <c r="H35" s="40"/>
      <c r="I35" s="41"/>
      <c r="J35" s="43" t="s">
        <v>151</v>
      </c>
      <c r="K35" s="127"/>
      <c r="L35" s="22"/>
    </row>
    <row r="36" spans="1:12" ht="30" hidden="1">
      <c r="A36" s="134" t="s">
        <v>23</v>
      </c>
      <c r="B36" s="36" t="s">
        <v>24</v>
      </c>
      <c r="C36" s="37">
        <v>11136032</v>
      </c>
      <c r="D36" s="234" t="s">
        <v>117</v>
      </c>
      <c r="E36" s="39"/>
      <c r="F36" s="40"/>
      <c r="G36" s="41"/>
      <c r="H36" s="40"/>
      <c r="I36" s="41"/>
      <c r="J36" s="43" t="s">
        <v>152</v>
      </c>
      <c r="K36" s="127"/>
      <c r="L36" s="22"/>
    </row>
    <row r="37" spans="1:12" ht="30" hidden="1">
      <c r="A37" s="134" t="s">
        <v>23</v>
      </c>
      <c r="B37" s="36" t="s">
        <v>24</v>
      </c>
      <c r="C37" s="37">
        <v>11136036</v>
      </c>
      <c r="D37" s="38" t="s">
        <v>118</v>
      </c>
      <c r="E37" s="39"/>
      <c r="F37" s="40"/>
      <c r="G37" s="41"/>
      <c r="H37" s="40"/>
      <c r="I37" s="41"/>
      <c r="J37" s="43" t="s">
        <v>153</v>
      </c>
      <c r="K37" s="127"/>
      <c r="L37" s="22"/>
    </row>
    <row r="38" spans="1:12" ht="30" hidden="1">
      <c r="A38" s="134" t="s">
        <v>23</v>
      </c>
      <c r="B38" s="36" t="s">
        <v>24</v>
      </c>
      <c r="C38" s="37">
        <v>11136037</v>
      </c>
      <c r="D38" s="38" t="s">
        <v>258</v>
      </c>
      <c r="E38" s="39"/>
      <c r="F38" s="40"/>
      <c r="G38" s="41"/>
      <c r="H38" s="40"/>
      <c r="I38" s="41"/>
      <c r="J38" s="43" t="s">
        <v>153</v>
      </c>
      <c r="K38" s="127"/>
      <c r="L38" s="22"/>
    </row>
    <row r="39" spans="1:12" ht="30" hidden="1">
      <c r="A39" s="134" t="s">
        <v>23</v>
      </c>
      <c r="B39" s="36" t="s">
        <v>24</v>
      </c>
      <c r="C39" s="37">
        <v>11136038</v>
      </c>
      <c r="D39" s="38" t="s">
        <v>258</v>
      </c>
      <c r="E39" s="39"/>
      <c r="F39" s="40"/>
      <c r="G39" s="41"/>
      <c r="H39" s="40"/>
      <c r="I39" s="41"/>
      <c r="J39" s="43" t="s">
        <v>153</v>
      </c>
      <c r="K39" s="127"/>
      <c r="L39" s="22"/>
    </row>
    <row r="40" spans="1:12" ht="30" hidden="1">
      <c r="A40" s="134" t="s">
        <v>23</v>
      </c>
      <c r="B40" s="36" t="s">
        <v>24</v>
      </c>
      <c r="C40" s="37">
        <v>11136039</v>
      </c>
      <c r="D40" s="63" t="s">
        <v>119</v>
      </c>
      <c r="E40" s="39"/>
      <c r="F40" s="40"/>
      <c r="G40" s="41"/>
      <c r="H40" s="40"/>
      <c r="I40" s="41"/>
      <c r="J40" s="43" t="s">
        <v>154</v>
      </c>
      <c r="K40" s="127"/>
      <c r="L40" s="22"/>
    </row>
    <row r="41" spans="1:12" ht="30" hidden="1">
      <c r="A41" s="134" t="s">
        <v>23</v>
      </c>
      <c r="B41" s="36" t="s">
        <v>24</v>
      </c>
      <c r="C41" s="37">
        <v>11136040</v>
      </c>
      <c r="D41" s="63" t="s">
        <v>120</v>
      </c>
      <c r="E41" s="39"/>
      <c r="F41" s="40"/>
      <c r="G41" s="41"/>
      <c r="H41" s="40"/>
      <c r="I41" s="41"/>
      <c r="J41" s="43" t="s">
        <v>154</v>
      </c>
      <c r="K41" s="127"/>
      <c r="L41" s="22"/>
    </row>
    <row r="42" spans="1:12" ht="30" hidden="1">
      <c r="A42" s="134" t="s">
        <v>23</v>
      </c>
      <c r="B42" s="36" t="s">
        <v>24</v>
      </c>
      <c r="C42" s="37">
        <v>11136041</v>
      </c>
      <c r="D42" s="58" t="s">
        <v>120</v>
      </c>
      <c r="E42" s="39"/>
      <c r="F42" s="40"/>
      <c r="G42" s="41"/>
      <c r="H42" s="40"/>
      <c r="I42" s="41"/>
      <c r="J42" s="43" t="s">
        <v>154</v>
      </c>
      <c r="K42" s="127"/>
      <c r="L42" s="22"/>
    </row>
    <row r="43" spans="1:12" ht="30" hidden="1">
      <c r="A43" s="134" t="s">
        <v>23</v>
      </c>
      <c r="B43" s="36" t="s">
        <v>24</v>
      </c>
      <c r="C43" s="37">
        <v>11132001</v>
      </c>
      <c r="D43" s="58" t="s">
        <v>121</v>
      </c>
      <c r="E43" s="39"/>
      <c r="F43" s="40"/>
      <c r="G43" s="41"/>
      <c r="H43" s="40"/>
      <c r="I43" s="41"/>
      <c r="J43" s="43" t="s">
        <v>154</v>
      </c>
      <c r="K43" s="127"/>
      <c r="L43" s="22"/>
    </row>
    <row r="44" spans="1:12" ht="30" hidden="1" customHeight="1">
      <c r="A44" s="134" t="s">
        <v>23</v>
      </c>
      <c r="B44" s="36" t="s">
        <v>24</v>
      </c>
      <c r="C44" s="37">
        <v>11136042</v>
      </c>
      <c r="D44" s="58" t="s">
        <v>122</v>
      </c>
      <c r="E44" s="39"/>
      <c r="F44" s="40"/>
      <c r="G44" s="41"/>
      <c r="H44" s="40"/>
      <c r="I44" s="41"/>
      <c r="J44" s="43" t="s">
        <v>154</v>
      </c>
      <c r="K44" s="127"/>
      <c r="L44" s="22"/>
    </row>
    <row r="45" spans="1:12" ht="30" hidden="1">
      <c r="A45" s="134" t="s">
        <v>23</v>
      </c>
      <c r="B45" s="36" t="s">
        <v>24</v>
      </c>
      <c r="C45" s="37">
        <v>11136043</v>
      </c>
      <c r="D45" s="58" t="s">
        <v>123</v>
      </c>
      <c r="E45" s="39"/>
      <c r="F45" s="40"/>
      <c r="G45" s="41"/>
      <c r="H45" s="40"/>
      <c r="I45" s="41"/>
      <c r="J45" s="43" t="s">
        <v>154</v>
      </c>
      <c r="K45" s="127"/>
      <c r="L45" s="22"/>
    </row>
    <row r="46" spans="1:12" ht="30" hidden="1">
      <c r="A46" s="134" t="s">
        <v>23</v>
      </c>
      <c r="B46" s="36" t="s">
        <v>24</v>
      </c>
      <c r="C46" s="37">
        <v>11136044</v>
      </c>
      <c r="D46" s="58" t="s">
        <v>124</v>
      </c>
      <c r="E46" s="39"/>
      <c r="F46" s="40"/>
      <c r="G46" s="41"/>
      <c r="H46" s="40"/>
      <c r="I46" s="41"/>
      <c r="J46" s="43" t="s">
        <v>154</v>
      </c>
      <c r="K46" s="127"/>
      <c r="L46" s="22"/>
    </row>
    <row r="47" spans="1:12" ht="30" hidden="1">
      <c r="A47" s="134" t="s">
        <v>23</v>
      </c>
      <c r="B47" s="36" t="s">
        <v>24</v>
      </c>
      <c r="C47" s="37">
        <v>11136045</v>
      </c>
      <c r="D47" s="63" t="s">
        <v>125</v>
      </c>
      <c r="E47" s="39"/>
      <c r="F47" s="40"/>
      <c r="G47" s="41"/>
      <c r="H47" s="40"/>
      <c r="I47" s="41"/>
      <c r="J47" s="43" t="s">
        <v>154</v>
      </c>
      <c r="K47" s="127"/>
      <c r="L47" s="22"/>
    </row>
    <row r="48" spans="1:12" ht="30" hidden="1">
      <c r="A48" s="134" t="s">
        <v>23</v>
      </c>
      <c r="B48" s="36" t="s">
        <v>24</v>
      </c>
      <c r="C48" s="57">
        <v>11136046</v>
      </c>
      <c r="D48" s="63" t="s">
        <v>126</v>
      </c>
      <c r="E48" s="39"/>
      <c r="F48" s="40"/>
      <c r="G48" s="41"/>
      <c r="H48" s="40"/>
      <c r="I48" s="41"/>
      <c r="J48" s="43" t="s">
        <v>154</v>
      </c>
      <c r="K48" s="127"/>
      <c r="L48" s="22"/>
    </row>
    <row r="49" spans="1:16" ht="30" hidden="1">
      <c r="A49" s="134" t="s">
        <v>23</v>
      </c>
      <c r="B49" s="36" t="s">
        <v>24</v>
      </c>
      <c r="C49" s="57">
        <v>11136047</v>
      </c>
      <c r="D49" s="58" t="s">
        <v>127</v>
      </c>
      <c r="E49" s="39"/>
      <c r="F49" s="40"/>
      <c r="G49" s="41"/>
      <c r="H49" s="40"/>
      <c r="I49" s="41"/>
      <c r="J49" s="43" t="s">
        <v>154</v>
      </c>
      <c r="K49" s="127"/>
      <c r="L49" s="22"/>
    </row>
    <row r="50" spans="1:16" ht="30" hidden="1">
      <c r="A50" s="62" t="s">
        <v>23</v>
      </c>
      <c r="B50" s="36" t="s">
        <v>24</v>
      </c>
      <c r="C50" s="37">
        <v>11136048</v>
      </c>
      <c r="D50" s="38" t="s">
        <v>128</v>
      </c>
      <c r="E50" s="39"/>
      <c r="F50" s="40"/>
      <c r="G50" s="41"/>
      <c r="H50" s="40"/>
      <c r="I50" s="41"/>
      <c r="J50" s="43" t="s">
        <v>154</v>
      </c>
      <c r="K50" s="127"/>
      <c r="L50" s="22"/>
    </row>
    <row r="51" spans="1:16" ht="30" hidden="1">
      <c r="A51" s="62" t="s">
        <v>23</v>
      </c>
      <c r="B51" s="36" t="s">
        <v>24</v>
      </c>
      <c r="C51" s="37">
        <v>11136049</v>
      </c>
      <c r="D51" s="38" t="s">
        <v>129</v>
      </c>
      <c r="E51" s="39"/>
      <c r="F51" s="40"/>
      <c r="G51" s="41"/>
      <c r="H51" s="40"/>
      <c r="I51" s="41"/>
      <c r="J51" s="43" t="s">
        <v>154</v>
      </c>
      <c r="K51" s="127"/>
      <c r="L51" s="22"/>
    </row>
    <row r="52" spans="1:16" ht="30" hidden="1">
      <c r="A52" s="62" t="s">
        <v>23</v>
      </c>
      <c r="B52" s="36" t="s">
        <v>24</v>
      </c>
      <c r="C52" s="37">
        <v>11136050</v>
      </c>
      <c r="D52" s="38" t="s">
        <v>130</v>
      </c>
      <c r="E52" s="39"/>
      <c r="F52" s="40"/>
      <c r="G52" s="41"/>
      <c r="H52" s="40"/>
      <c r="I52" s="41"/>
      <c r="J52" s="43" t="s">
        <v>154</v>
      </c>
      <c r="K52" s="127"/>
      <c r="L52" s="22"/>
    </row>
    <row r="53" spans="1:16" ht="30" hidden="1">
      <c r="A53" s="62" t="s">
        <v>23</v>
      </c>
      <c r="B53" s="36" t="s">
        <v>24</v>
      </c>
      <c r="C53" s="37">
        <v>11136051</v>
      </c>
      <c r="D53" s="38" t="s">
        <v>131</v>
      </c>
      <c r="E53" s="39"/>
      <c r="F53" s="40"/>
      <c r="G53" s="41"/>
      <c r="H53" s="40"/>
      <c r="I53" s="41"/>
      <c r="J53" s="43" t="s">
        <v>154</v>
      </c>
      <c r="K53" s="127"/>
      <c r="L53" s="22"/>
    </row>
    <row r="54" spans="1:16" ht="30" hidden="1">
      <c r="A54" s="62" t="s">
        <v>23</v>
      </c>
      <c r="B54" s="36" t="s">
        <v>24</v>
      </c>
      <c r="C54" s="37">
        <v>11136052</v>
      </c>
      <c r="D54" s="38" t="s">
        <v>132</v>
      </c>
      <c r="E54" s="39"/>
      <c r="F54" s="40"/>
      <c r="G54" s="41"/>
      <c r="H54" s="40"/>
      <c r="I54" s="41"/>
      <c r="J54" s="43" t="s">
        <v>154</v>
      </c>
      <c r="K54" s="127"/>
      <c r="L54" s="22"/>
    </row>
    <row r="55" spans="1:16" ht="30" hidden="1">
      <c r="A55" s="62" t="s">
        <v>23</v>
      </c>
      <c r="B55" s="36" t="s">
        <v>24</v>
      </c>
      <c r="C55" s="37">
        <v>11136053</v>
      </c>
      <c r="D55" s="58" t="s">
        <v>129</v>
      </c>
      <c r="E55" s="39"/>
      <c r="F55" s="40"/>
      <c r="G55" s="41"/>
      <c r="H55" s="40"/>
      <c r="I55" s="41"/>
      <c r="J55" s="43" t="s">
        <v>154</v>
      </c>
      <c r="K55" s="127"/>
      <c r="L55" s="22"/>
    </row>
    <row r="56" spans="1:16" ht="30" hidden="1">
      <c r="A56" s="62" t="s">
        <v>23</v>
      </c>
      <c r="B56" s="36" t="s">
        <v>24</v>
      </c>
      <c r="C56" s="37">
        <v>11136054</v>
      </c>
      <c r="D56" s="38" t="s">
        <v>133</v>
      </c>
      <c r="E56" s="39"/>
      <c r="F56" s="40"/>
      <c r="G56" s="41"/>
      <c r="H56" s="40"/>
      <c r="I56" s="41"/>
      <c r="J56" s="43" t="s">
        <v>154</v>
      </c>
      <c r="K56" s="127"/>
      <c r="L56" s="22"/>
    </row>
    <row r="57" spans="1:16" ht="30" hidden="1">
      <c r="A57" s="62" t="s">
        <v>23</v>
      </c>
      <c r="B57" s="36" t="s">
        <v>24</v>
      </c>
      <c r="C57" s="37">
        <v>11136055</v>
      </c>
      <c r="D57" s="38" t="s">
        <v>134</v>
      </c>
      <c r="E57" s="39"/>
      <c r="F57" s="40"/>
      <c r="G57" s="41"/>
      <c r="H57" s="40"/>
      <c r="I57" s="41"/>
      <c r="J57" s="43" t="s">
        <v>154</v>
      </c>
      <c r="K57" s="127"/>
      <c r="L57" s="22"/>
    </row>
    <row r="58" spans="1:16" ht="30" hidden="1">
      <c r="A58" s="62" t="s">
        <v>23</v>
      </c>
      <c r="B58" s="36" t="s">
        <v>24</v>
      </c>
      <c r="C58" s="37">
        <v>11136056</v>
      </c>
      <c r="D58" s="38" t="s">
        <v>129</v>
      </c>
      <c r="E58" s="39"/>
      <c r="F58" s="40"/>
      <c r="G58" s="41"/>
      <c r="H58" s="40"/>
      <c r="I58" s="41"/>
      <c r="J58" s="43" t="s">
        <v>154</v>
      </c>
      <c r="K58" s="127"/>
      <c r="L58" s="22"/>
    </row>
    <row r="59" spans="1:16" ht="30" hidden="1">
      <c r="A59" s="62" t="s">
        <v>23</v>
      </c>
      <c r="B59" s="36" t="s">
        <v>24</v>
      </c>
      <c r="C59" s="37">
        <v>11136057</v>
      </c>
      <c r="D59" s="38" t="s">
        <v>135</v>
      </c>
      <c r="E59" s="39"/>
      <c r="F59" s="40"/>
      <c r="G59" s="41"/>
      <c r="H59" s="40"/>
      <c r="I59" s="41"/>
      <c r="J59" s="43" t="s">
        <v>154</v>
      </c>
      <c r="K59" s="127"/>
      <c r="L59" s="22"/>
    </row>
    <row r="60" spans="1:16" ht="30" hidden="1">
      <c r="A60" s="62" t="s">
        <v>23</v>
      </c>
      <c r="B60" s="36" t="s">
        <v>24</v>
      </c>
      <c r="C60" s="37">
        <v>11136058</v>
      </c>
      <c r="D60" s="38" t="s">
        <v>136</v>
      </c>
      <c r="E60" s="39"/>
      <c r="F60" s="40"/>
      <c r="G60" s="41"/>
      <c r="H60" s="67"/>
      <c r="I60" s="41"/>
      <c r="J60" s="43" t="s">
        <v>154</v>
      </c>
      <c r="K60" s="137"/>
      <c r="L60" s="47"/>
      <c r="M60" s="48"/>
      <c r="N60" s="48"/>
      <c r="O60" s="48"/>
      <c r="P60" s="48"/>
    </row>
    <row r="61" spans="1:16" ht="30" hidden="1">
      <c r="A61" s="62" t="s">
        <v>23</v>
      </c>
      <c r="B61" s="36" t="s">
        <v>24</v>
      </c>
      <c r="C61" s="37">
        <v>11136059</v>
      </c>
      <c r="D61" s="38" t="s">
        <v>136</v>
      </c>
      <c r="E61" s="39"/>
      <c r="F61" s="40"/>
      <c r="G61" s="41"/>
      <c r="H61" s="49"/>
      <c r="I61" s="41"/>
      <c r="J61" s="43" t="s">
        <v>154</v>
      </c>
      <c r="K61" s="127"/>
      <c r="L61" s="47"/>
      <c r="M61" s="48"/>
      <c r="N61" s="48"/>
      <c r="O61" s="48"/>
      <c r="P61" s="48"/>
    </row>
    <row r="62" spans="1:16" ht="30" hidden="1">
      <c r="A62" s="62" t="s">
        <v>23</v>
      </c>
      <c r="B62" s="36" t="s">
        <v>24</v>
      </c>
      <c r="C62" s="37">
        <v>11136060</v>
      </c>
      <c r="D62" s="38" t="s">
        <v>137</v>
      </c>
      <c r="E62" s="39"/>
      <c r="F62" s="40"/>
      <c r="G62" s="41"/>
      <c r="H62" s="40"/>
      <c r="I62" s="41"/>
      <c r="J62" s="43" t="s">
        <v>154</v>
      </c>
      <c r="K62" s="127"/>
      <c r="L62" s="47"/>
      <c r="M62" s="48"/>
      <c r="N62" s="48"/>
      <c r="O62" s="48"/>
      <c r="P62" s="48"/>
    </row>
    <row r="63" spans="1:16" ht="30" hidden="1">
      <c r="A63" s="62" t="s">
        <v>23</v>
      </c>
      <c r="B63" s="36" t="s">
        <v>24</v>
      </c>
      <c r="C63" s="37">
        <v>11136062</v>
      </c>
      <c r="D63" s="38" t="s">
        <v>138</v>
      </c>
      <c r="E63" s="39"/>
      <c r="F63" s="40"/>
      <c r="G63" s="41"/>
      <c r="H63" s="40"/>
      <c r="I63" s="41"/>
      <c r="J63" s="43" t="s">
        <v>155</v>
      </c>
      <c r="K63" s="127"/>
      <c r="L63" s="22"/>
    </row>
    <row r="64" spans="1:16" ht="30" hidden="1">
      <c r="A64" s="62" t="s">
        <v>23</v>
      </c>
      <c r="B64" s="36" t="s">
        <v>24</v>
      </c>
      <c r="C64" s="37">
        <v>11136063</v>
      </c>
      <c r="D64" s="38" t="s">
        <v>139</v>
      </c>
      <c r="E64" s="39"/>
      <c r="F64" s="40"/>
      <c r="G64" s="41"/>
      <c r="H64" s="40"/>
      <c r="I64" s="41"/>
      <c r="J64" s="43" t="s">
        <v>155</v>
      </c>
      <c r="K64" s="127"/>
      <c r="L64" s="22"/>
    </row>
    <row r="65" spans="1:12" ht="30" hidden="1">
      <c r="A65" s="62" t="s">
        <v>23</v>
      </c>
      <c r="B65" s="36" t="s">
        <v>24</v>
      </c>
      <c r="C65" s="37"/>
      <c r="D65" s="38"/>
      <c r="E65" s="39"/>
      <c r="F65" s="40"/>
      <c r="G65" s="41"/>
      <c r="H65" s="40"/>
      <c r="I65" s="41"/>
      <c r="J65" s="43" t="s">
        <v>155</v>
      </c>
      <c r="K65" s="127"/>
      <c r="L65" s="22"/>
    </row>
    <row r="66" spans="1:12" ht="30" hidden="1">
      <c r="A66" s="62" t="s">
        <v>23</v>
      </c>
      <c r="B66" s="36" t="s">
        <v>24</v>
      </c>
      <c r="C66" s="37"/>
      <c r="D66" s="38"/>
      <c r="E66" s="39"/>
      <c r="F66" s="40"/>
      <c r="G66" s="41"/>
      <c r="H66" s="40"/>
      <c r="I66" s="41"/>
      <c r="J66" s="43" t="s">
        <v>155</v>
      </c>
      <c r="K66" s="127"/>
      <c r="L66" s="22"/>
    </row>
    <row r="67" spans="1:12" ht="30" hidden="1">
      <c r="A67" s="62" t="s">
        <v>23</v>
      </c>
      <c r="B67" s="36" t="s">
        <v>24</v>
      </c>
      <c r="C67" s="37">
        <v>11136064</v>
      </c>
      <c r="D67" s="38" t="s">
        <v>140</v>
      </c>
      <c r="E67" s="39"/>
      <c r="F67" s="40"/>
      <c r="G67" s="41"/>
      <c r="H67" s="40"/>
      <c r="I67" s="41"/>
      <c r="J67" s="43" t="s">
        <v>155</v>
      </c>
      <c r="K67" s="127"/>
      <c r="L67" s="22"/>
    </row>
    <row r="68" spans="1:12" ht="30" hidden="1">
      <c r="A68" s="62" t="s">
        <v>23</v>
      </c>
      <c r="B68" s="36" t="s">
        <v>24</v>
      </c>
      <c r="C68" s="37">
        <v>11136065</v>
      </c>
      <c r="D68" s="38" t="s">
        <v>140</v>
      </c>
      <c r="E68" s="39"/>
      <c r="F68" s="40"/>
      <c r="G68" s="41"/>
      <c r="H68" s="40"/>
      <c r="I68" s="41"/>
      <c r="J68" s="43" t="s">
        <v>155</v>
      </c>
      <c r="K68" s="127"/>
      <c r="L68" s="22"/>
    </row>
    <row r="69" spans="1:12" ht="30" hidden="1">
      <c r="A69" s="62" t="s">
        <v>23</v>
      </c>
      <c r="B69" s="36" t="s">
        <v>24</v>
      </c>
      <c r="C69" s="37">
        <v>11136066</v>
      </c>
      <c r="D69" s="38" t="s">
        <v>131</v>
      </c>
      <c r="E69" s="39"/>
      <c r="F69" s="40"/>
      <c r="G69" s="41"/>
      <c r="H69" s="40"/>
      <c r="I69" s="41"/>
      <c r="J69" s="43" t="s">
        <v>155</v>
      </c>
      <c r="K69" s="127"/>
      <c r="L69" s="22"/>
    </row>
    <row r="70" spans="1:12" ht="30" hidden="1">
      <c r="A70" s="62" t="s">
        <v>23</v>
      </c>
      <c r="B70" s="36" t="s">
        <v>24</v>
      </c>
      <c r="C70" s="37">
        <v>11136067</v>
      </c>
      <c r="D70" s="38" t="s">
        <v>131</v>
      </c>
      <c r="E70" s="39"/>
      <c r="F70" s="40"/>
      <c r="G70" s="41"/>
      <c r="H70" s="40"/>
      <c r="I70" s="41"/>
      <c r="J70" s="43" t="s">
        <v>155</v>
      </c>
      <c r="K70" s="127"/>
      <c r="L70" s="22"/>
    </row>
    <row r="71" spans="1:12" ht="30" hidden="1">
      <c r="A71" s="62" t="s">
        <v>23</v>
      </c>
      <c r="B71" s="36" t="s">
        <v>24</v>
      </c>
      <c r="C71" s="37">
        <v>11136068</v>
      </c>
      <c r="D71" s="38" t="s">
        <v>141</v>
      </c>
      <c r="E71" s="39"/>
      <c r="F71" s="40"/>
      <c r="G71" s="41"/>
      <c r="H71" s="40"/>
      <c r="I71" s="41"/>
      <c r="J71" s="43" t="s">
        <v>155</v>
      </c>
      <c r="K71" s="127"/>
      <c r="L71" s="22"/>
    </row>
    <row r="72" spans="1:12" ht="30" hidden="1">
      <c r="A72" s="62" t="s">
        <v>23</v>
      </c>
      <c r="B72" s="36" t="s">
        <v>24</v>
      </c>
      <c r="C72" s="37">
        <v>11136069</v>
      </c>
      <c r="D72" s="38" t="s">
        <v>141</v>
      </c>
      <c r="E72" s="39"/>
      <c r="F72" s="40"/>
      <c r="G72" s="41"/>
      <c r="H72" s="40"/>
      <c r="I72" s="41"/>
      <c r="J72" s="43" t="s">
        <v>155</v>
      </c>
      <c r="K72" s="127"/>
      <c r="L72" s="22"/>
    </row>
    <row r="73" spans="1:12" ht="30" hidden="1">
      <c r="A73" s="62" t="s">
        <v>23</v>
      </c>
      <c r="B73" s="36" t="s">
        <v>24</v>
      </c>
      <c r="C73" s="37">
        <v>11136070</v>
      </c>
      <c r="D73" s="38" t="s">
        <v>142</v>
      </c>
      <c r="E73" s="39"/>
      <c r="F73" s="40"/>
      <c r="G73" s="41"/>
      <c r="H73" s="40"/>
      <c r="I73" s="41"/>
      <c r="J73" s="43" t="s">
        <v>155</v>
      </c>
      <c r="K73" s="127"/>
      <c r="L73" s="22"/>
    </row>
    <row r="74" spans="1:12" ht="30" hidden="1">
      <c r="A74" s="62" t="s">
        <v>23</v>
      </c>
      <c r="B74" s="36" t="s">
        <v>24</v>
      </c>
      <c r="C74" s="37">
        <v>11136071</v>
      </c>
      <c r="D74" s="38" t="s">
        <v>142</v>
      </c>
      <c r="E74" s="39"/>
      <c r="F74" s="40"/>
      <c r="G74" s="41"/>
      <c r="H74" s="40"/>
      <c r="I74" s="41"/>
      <c r="J74" s="43" t="s">
        <v>155</v>
      </c>
      <c r="K74" s="127"/>
      <c r="L74" s="22"/>
    </row>
    <row r="75" spans="1:12" ht="30" hidden="1">
      <c r="A75" s="62" t="s">
        <v>23</v>
      </c>
      <c r="B75" s="36" t="s">
        <v>24</v>
      </c>
      <c r="C75" s="37">
        <v>11136072</v>
      </c>
      <c r="D75" s="38" t="s">
        <v>143</v>
      </c>
      <c r="E75" s="39"/>
      <c r="F75" s="40"/>
      <c r="G75" s="41"/>
      <c r="H75" s="40"/>
      <c r="I75" s="41"/>
      <c r="J75" s="43" t="s">
        <v>155</v>
      </c>
      <c r="K75" s="127"/>
      <c r="L75" s="22"/>
    </row>
    <row r="76" spans="1:12" ht="30" hidden="1">
      <c r="A76" s="62" t="s">
        <v>23</v>
      </c>
      <c r="B76" s="36" t="s">
        <v>24</v>
      </c>
      <c r="C76" s="37">
        <v>11136073</v>
      </c>
      <c r="D76" s="38" t="s">
        <v>143</v>
      </c>
      <c r="E76" s="39"/>
      <c r="F76" s="40"/>
      <c r="G76" s="41"/>
      <c r="H76" s="40"/>
      <c r="I76" s="41"/>
      <c r="J76" s="43" t="s">
        <v>155</v>
      </c>
      <c r="K76" s="127"/>
      <c r="L76" s="22"/>
    </row>
    <row r="77" spans="1:12" ht="30" hidden="1">
      <c r="A77" s="62" t="s">
        <v>23</v>
      </c>
      <c r="B77" s="36" t="s">
        <v>24</v>
      </c>
      <c r="C77" s="37">
        <v>11136074</v>
      </c>
      <c r="D77" s="38" t="s">
        <v>143</v>
      </c>
      <c r="E77" s="39"/>
      <c r="F77" s="40"/>
      <c r="G77" s="41"/>
      <c r="H77" s="40"/>
      <c r="I77" s="41"/>
      <c r="J77" s="43" t="s">
        <v>155</v>
      </c>
      <c r="K77" s="127"/>
      <c r="L77" s="22"/>
    </row>
    <row r="78" spans="1:12" ht="30" hidden="1">
      <c r="A78" s="62" t="s">
        <v>23</v>
      </c>
      <c r="B78" s="36" t="s">
        <v>24</v>
      </c>
      <c r="C78" s="37">
        <v>11136075</v>
      </c>
      <c r="D78" s="38" t="s">
        <v>143</v>
      </c>
      <c r="E78" s="39"/>
      <c r="F78" s="40"/>
      <c r="G78" s="41"/>
      <c r="H78" s="40"/>
      <c r="I78" s="41"/>
      <c r="J78" s="43" t="s">
        <v>155</v>
      </c>
      <c r="K78" s="127"/>
      <c r="L78" s="22"/>
    </row>
    <row r="79" spans="1:12" ht="30" hidden="1">
      <c r="A79" s="62" t="s">
        <v>23</v>
      </c>
      <c r="B79" s="36" t="s">
        <v>24</v>
      </c>
      <c r="C79" s="37">
        <v>11136076</v>
      </c>
      <c r="D79" s="38" t="s">
        <v>143</v>
      </c>
      <c r="E79" s="39"/>
      <c r="F79" s="40"/>
      <c r="G79" s="41"/>
      <c r="H79" s="40"/>
      <c r="I79" s="41"/>
      <c r="J79" s="43" t="s">
        <v>155</v>
      </c>
      <c r="K79" s="127"/>
      <c r="L79" s="22"/>
    </row>
    <row r="80" spans="1:12" ht="30" hidden="1">
      <c r="A80" s="62" t="s">
        <v>23</v>
      </c>
      <c r="B80" s="36" t="s">
        <v>24</v>
      </c>
      <c r="C80" s="37">
        <v>11136077</v>
      </c>
      <c r="D80" s="38" t="s">
        <v>143</v>
      </c>
      <c r="E80" s="39"/>
      <c r="F80" s="40"/>
      <c r="G80" s="41"/>
      <c r="H80" s="40"/>
      <c r="I80" s="41"/>
      <c r="J80" s="43" t="s">
        <v>155</v>
      </c>
      <c r="K80" s="127"/>
      <c r="L80" s="22"/>
    </row>
    <row r="81" spans="1:12" ht="30" hidden="1">
      <c r="A81" s="62" t="s">
        <v>23</v>
      </c>
      <c r="B81" s="36" t="s">
        <v>24</v>
      </c>
      <c r="C81" s="37" t="s">
        <v>144</v>
      </c>
      <c r="D81" s="38" t="s">
        <v>145</v>
      </c>
      <c r="E81" s="39"/>
      <c r="F81" s="40"/>
      <c r="G81" s="41"/>
      <c r="H81" s="40"/>
      <c r="I81" s="41"/>
      <c r="J81" s="43" t="s">
        <v>155</v>
      </c>
      <c r="K81" s="127"/>
      <c r="L81" s="22"/>
    </row>
    <row r="82" spans="1:12" ht="30" hidden="1">
      <c r="A82" s="62" t="s">
        <v>23</v>
      </c>
      <c r="B82" s="36" t="s">
        <v>24</v>
      </c>
      <c r="C82" s="37">
        <v>11136084</v>
      </c>
      <c r="D82" s="38" t="s">
        <v>75</v>
      </c>
      <c r="E82" s="39"/>
      <c r="F82" s="40"/>
      <c r="G82" s="41"/>
      <c r="H82" s="40"/>
      <c r="I82" s="41"/>
      <c r="J82" s="43" t="s">
        <v>156</v>
      </c>
      <c r="K82" s="127"/>
      <c r="L82" s="22"/>
    </row>
    <row r="83" spans="1:12" ht="30" hidden="1">
      <c r="A83" s="62" t="s">
        <v>23</v>
      </c>
      <c r="B83" s="36" t="s">
        <v>24</v>
      </c>
      <c r="C83" s="37" t="s">
        <v>146</v>
      </c>
      <c r="D83" s="63" t="s">
        <v>64</v>
      </c>
      <c r="E83" s="39"/>
      <c r="F83" s="40"/>
      <c r="G83" s="41"/>
      <c r="H83" s="40"/>
      <c r="I83" s="41"/>
      <c r="J83" s="43" t="s">
        <v>156</v>
      </c>
      <c r="K83" s="127"/>
      <c r="L83" s="22"/>
    </row>
    <row r="84" spans="1:12" ht="30" hidden="1">
      <c r="A84" s="62" t="s">
        <v>23</v>
      </c>
      <c r="B84" s="36" t="s">
        <v>24</v>
      </c>
      <c r="C84" s="199">
        <v>11136060</v>
      </c>
      <c r="D84" s="200" t="s">
        <v>137</v>
      </c>
      <c r="E84" s="194"/>
      <c r="F84" s="195"/>
      <c r="G84" s="201"/>
      <c r="H84" s="40"/>
      <c r="I84" s="41"/>
      <c r="J84" s="43"/>
      <c r="K84" s="127"/>
      <c r="L84" s="22"/>
    </row>
    <row r="85" spans="1:12" ht="30">
      <c r="A85" s="62" t="s">
        <v>23</v>
      </c>
      <c r="B85" s="36" t="s">
        <v>24</v>
      </c>
      <c r="C85" s="223">
        <v>11136061</v>
      </c>
      <c r="D85" s="226" t="s">
        <v>157</v>
      </c>
      <c r="E85" s="39">
        <v>1</v>
      </c>
      <c r="F85" s="40">
        <v>5890</v>
      </c>
      <c r="G85" s="40">
        <v>5890</v>
      </c>
      <c r="H85" s="40">
        <v>2945</v>
      </c>
      <c r="I85" s="41">
        <f>E85*H85</f>
        <v>2945</v>
      </c>
      <c r="J85" s="43" t="s">
        <v>155</v>
      </c>
      <c r="K85" s="127"/>
      <c r="L85" s="22"/>
    </row>
    <row r="86" spans="1:12" ht="30">
      <c r="A86" s="62" t="s">
        <v>23</v>
      </c>
      <c r="B86" s="36" t="s">
        <v>24</v>
      </c>
      <c r="C86" s="223">
        <v>11136080</v>
      </c>
      <c r="D86" s="226" t="s">
        <v>158</v>
      </c>
      <c r="E86" s="39">
        <v>1</v>
      </c>
      <c r="F86" s="40">
        <v>5950</v>
      </c>
      <c r="G86" s="40">
        <v>5950</v>
      </c>
      <c r="H86" s="40">
        <v>2975</v>
      </c>
      <c r="I86" s="41">
        <f>E86*H86</f>
        <v>2975</v>
      </c>
      <c r="J86" s="43" t="s">
        <v>155</v>
      </c>
      <c r="K86" s="127"/>
      <c r="L86" s="22"/>
    </row>
    <row r="87" spans="1:12" ht="30">
      <c r="A87" s="62" t="s">
        <v>23</v>
      </c>
      <c r="B87" s="36" t="s">
        <v>24</v>
      </c>
      <c r="C87" s="223">
        <v>11136099</v>
      </c>
      <c r="D87" s="229" t="s">
        <v>158</v>
      </c>
      <c r="E87" s="39">
        <v>1</v>
      </c>
      <c r="F87" s="40">
        <v>5950</v>
      </c>
      <c r="G87" s="40">
        <v>5950</v>
      </c>
      <c r="H87" s="40">
        <v>2975</v>
      </c>
      <c r="I87" s="41">
        <f>E87*H87</f>
        <v>2975</v>
      </c>
      <c r="J87" s="43" t="s">
        <v>155</v>
      </c>
      <c r="K87" s="127"/>
      <c r="L87" s="22"/>
    </row>
    <row r="88" spans="1:12" ht="30">
      <c r="A88" s="62" t="s">
        <v>23</v>
      </c>
      <c r="B88" s="36" t="s">
        <v>24</v>
      </c>
      <c r="C88" s="223">
        <v>11136079</v>
      </c>
      <c r="D88" s="229" t="s">
        <v>159</v>
      </c>
      <c r="E88" s="39">
        <v>1</v>
      </c>
      <c r="F88" s="40">
        <v>4800</v>
      </c>
      <c r="G88" s="40">
        <v>4800</v>
      </c>
      <c r="H88" s="40">
        <v>2400</v>
      </c>
      <c r="I88" s="41">
        <f>E88*H88</f>
        <v>2400</v>
      </c>
      <c r="J88" s="43" t="s">
        <v>155</v>
      </c>
      <c r="K88" s="127"/>
      <c r="L88" s="22"/>
    </row>
    <row r="89" spans="1:12" ht="30" hidden="1">
      <c r="A89" s="62" t="s">
        <v>23</v>
      </c>
      <c r="B89" s="36" t="s">
        <v>24</v>
      </c>
      <c r="C89" s="37">
        <v>11136106</v>
      </c>
      <c r="D89" s="63" t="s">
        <v>160</v>
      </c>
      <c r="E89" s="39"/>
      <c r="F89" s="40"/>
      <c r="G89" s="40"/>
      <c r="H89" s="40"/>
      <c r="I89" s="41">
        <f>E89*H89</f>
        <v>0</v>
      </c>
      <c r="J89" s="43" t="s">
        <v>155</v>
      </c>
      <c r="K89" s="127"/>
      <c r="L89" s="22"/>
    </row>
    <row r="90" spans="1:12" ht="30" hidden="1">
      <c r="A90" s="62" t="s">
        <v>23</v>
      </c>
      <c r="B90" s="36" t="s">
        <v>24</v>
      </c>
      <c r="C90" s="37"/>
      <c r="D90" s="38"/>
      <c r="E90" s="39"/>
      <c r="F90" s="40"/>
      <c r="G90" s="40"/>
      <c r="H90" s="40"/>
      <c r="I90" s="41"/>
      <c r="J90" s="43"/>
      <c r="K90" s="127"/>
      <c r="L90" s="22"/>
    </row>
    <row r="91" spans="1:12" ht="15">
      <c r="A91" s="427" t="s">
        <v>68</v>
      </c>
      <c r="B91" s="427"/>
      <c r="C91" s="427"/>
      <c r="D91" s="427"/>
      <c r="E91" s="51">
        <f>SUM(E25:E90)</f>
        <v>4</v>
      </c>
      <c r="F91" s="52">
        <f>SUM(F25:F90)</f>
        <v>22590</v>
      </c>
      <c r="G91" s="52">
        <f>SUM(G25:G90)</f>
        <v>22590</v>
      </c>
      <c r="H91" s="52"/>
      <c r="I91" s="52">
        <f>SUM(I25:I90)</f>
        <v>11295</v>
      </c>
      <c r="J91" s="65"/>
      <c r="K91" s="131"/>
      <c r="L91" s="22"/>
    </row>
    <row r="92" spans="1:12" ht="30" hidden="1">
      <c r="A92" s="134" t="s">
        <v>23</v>
      </c>
      <c r="B92" s="36" t="s">
        <v>24</v>
      </c>
      <c r="C92" s="135">
        <v>11180002</v>
      </c>
      <c r="D92" s="138" t="s">
        <v>161</v>
      </c>
      <c r="E92" s="39"/>
      <c r="F92" s="40"/>
      <c r="G92" s="40"/>
      <c r="H92" s="40"/>
      <c r="I92" s="40"/>
      <c r="J92" s="43" t="s">
        <v>162</v>
      </c>
      <c r="K92" s="127"/>
      <c r="L92" s="22"/>
    </row>
    <row r="93" spans="1:12" ht="15" hidden="1">
      <c r="A93" s="427" t="s">
        <v>69</v>
      </c>
      <c r="B93" s="427"/>
      <c r="C93" s="427"/>
      <c r="D93" s="427"/>
      <c r="E93" s="51">
        <f>SUM(E92)</f>
        <v>0</v>
      </c>
      <c r="F93" s="52">
        <f>SUM(F92)</f>
        <v>0</v>
      </c>
      <c r="G93" s="52">
        <f>SUM(G92)</f>
        <v>0</v>
      </c>
      <c r="H93" s="52"/>
      <c r="I93" s="52">
        <f>SUM(I92)</f>
        <v>0</v>
      </c>
      <c r="J93" s="65"/>
      <c r="K93" s="131"/>
      <c r="L93" s="22"/>
    </row>
    <row r="94" spans="1:12" ht="15" hidden="1">
      <c r="A94" s="43"/>
      <c r="B94" s="43"/>
      <c r="C94" s="43"/>
      <c r="D94" s="43"/>
      <c r="E94" s="39"/>
      <c r="F94" s="40"/>
      <c r="G94" s="40"/>
      <c r="H94" s="40"/>
      <c r="I94" s="40"/>
      <c r="J94" s="43"/>
      <c r="K94" s="127"/>
      <c r="L94" s="22"/>
    </row>
    <row r="95" spans="1:12" ht="15" hidden="1">
      <c r="A95" s="43"/>
      <c r="B95" s="43"/>
      <c r="C95" s="43"/>
      <c r="D95" s="43"/>
      <c r="E95" s="39"/>
      <c r="F95" s="40"/>
      <c r="G95" s="40"/>
      <c r="H95" s="40"/>
      <c r="I95" s="40"/>
      <c r="J95" s="43"/>
      <c r="K95" s="127"/>
      <c r="L95" s="22"/>
    </row>
    <row r="96" spans="1:12" ht="15" hidden="1">
      <c r="A96" s="43"/>
      <c r="B96" s="43"/>
      <c r="C96" s="43"/>
      <c r="D96" s="43"/>
      <c r="E96" s="39"/>
      <c r="F96" s="40"/>
      <c r="G96" s="40"/>
      <c r="H96" s="40"/>
      <c r="I96" s="40"/>
      <c r="J96" s="43"/>
      <c r="K96" s="127"/>
      <c r="L96" s="22"/>
    </row>
    <row r="97" spans="1:12" ht="15" hidden="1">
      <c r="A97" s="43"/>
      <c r="B97" s="43"/>
      <c r="C97" s="43"/>
      <c r="D97" s="43"/>
      <c r="E97" s="39"/>
      <c r="F97" s="40"/>
      <c r="G97" s="40"/>
      <c r="H97" s="40"/>
      <c r="I97" s="40"/>
      <c r="J97" s="43"/>
      <c r="K97" s="127"/>
      <c r="L97" s="22"/>
    </row>
    <row r="98" spans="1:12" ht="15" hidden="1">
      <c r="A98" s="43"/>
      <c r="B98" s="43"/>
      <c r="C98" s="43"/>
      <c r="D98" s="43"/>
      <c r="E98" s="39"/>
      <c r="F98" s="40"/>
      <c r="G98" s="40"/>
      <c r="H98" s="40"/>
      <c r="I98" s="40"/>
      <c r="J98" s="43"/>
      <c r="K98" s="127"/>
      <c r="L98" s="22"/>
    </row>
    <row r="99" spans="1:12" ht="15" hidden="1">
      <c r="A99" s="43"/>
      <c r="B99" s="43"/>
      <c r="C99" s="43"/>
      <c r="D99" s="43"/>
      <c r="E99" s="39"/>
      <c r="F99" s="40"/>
      <c r="G99" s="40"/>
      <c r="H99" s="40"/>
      <c r="I99" s="40"/>
      <c r="J99" s="43"/>
      <c r="K99" s="127"/>
      <c r="L99" s="22"/>
    </row>
    <row r="100" spans="1:12" ht="15" hidden="1">
      <c r="A100" s="43"/>
      <c r="B100" s="43"/>
      <c r="C100" s="43"/>
      <c r="D100" s="43"/>
      <c r="E100" s="39"/>
      <c r="F100" s="40"/>
      <c r="G100" s="40"/>
      <c r="H100" s="40"/>
      <c r="I100" s="40"/>
      <c r="J100" s="43"/>
      <c r="K100" s="127"/>
      <c r="L100" s="22"/>
    </row>
    <row r="101" spans="1:12" ht="15" hidden="1">
      <c r="A101" s="43"/>
      <c r="B101" s="43"/>
      <c r="C101" s="43"/>
      <c r="D101" s="43"/>
      <c r="E101" s="39"/>
      <c r="F101" s="40"/>
      <c r="G101" s="40"/>
      <c r="H101" s="40"/>
      <c r="I101" s="40"/>
      <c r="J101" s="43"/>
      <c r="K101" s="127"/>
      <c r="L101" s="22"/>
    </row>
    <row r="102" spans="1:12" ht="15" hidden="1">
      <c r="A102" s="43"/>
      <c r="B102" s="43"/>
      <c r="C102" s="43"/>
      <c r="D102" s="43"/>
      <c r="E102" s="39"/>
      <c r="F102" s="40"/>
      <c r="G102" s="40"/>
      <c r="H102" s="40"/>
      <c r="I102" s="40"/>
      <c r="J102" s="43"/>
      <c r="K102" s="127"/>
      <c r="L102" s="22"/>
    </row>
    <row r="103" spans="1:12" ht="14.25" hidden="1">
      <c r="A103" s="69"/>
      <c r="B103" s="69"/>
      <c r="C103" s="69"/>
      <c r="D103" s="69"/>
      <c r="E103" s="70"/>
      <c r="F103" s="71"/>
      <c r="G103" s="71"/>
      <c r="H103" s="71"/>
      <c r="I103" s="71"/>
      <c r="J103" s="69"/>
      <c r="K103" s="139"/>
      <c r="L103" s="22"/>
    </row>
    <row r="104" spans="1:12" ht="15" hidden="1">
      <c r="A104" s="43"/>
      <c r="B104" s="43"/>
      <c r="C104" s="43"/>
      <c r="D104" s="43"/>
      <c r="E104" s="39"/>
      <c r="F104" s="40"/>
      <c r="G104" s="40"/>
      <c r="H104" s="40"/>
      <c r="I104" s="40"/>
      <c r="J104" s="43"/>
      <c r="K104" s="127"/>
      <c r="L104" s="22"/>
    </row>
    <row r="105" spans="1:12" ht="15" hidden="1">
      <c r="A105" s="43"/>
      <c r="B105" s="43"/>
      <c r="C105" s="43"/>
      <c r="D105" s="43"/>
      <c r="E105" s="39"/>
      <c r="F105" s="40"/>
      <c r="G105" s="40"/>
      <c r="H105" s="40"/>
      <c r="I105" s="40"/>
      <c r="J105" s="43"/>
      <c r="K105" s="127"/>
      <c r="L105" s="22"/>
    </row>
    <row r="106" spans="1:12" ht="15" hidden="1">
      <c r="A106" s="43"/>
      <c r="B106" s="43"/>
      <c r="C106" s="43"/>
      <c r="D106" s="43"/>
      <c r="E106" s="39"/>
      <c r="F106" s="40"/>
      <c r="G106" s="40"/>
      <c r="H106" s="40"/>
      <c r="I106" s="40"/>
      <c r="J106" s="43"/>
      <c r="K106" s="127"/>
      <c r="L106" s="22"/>
    </row>
    <row r="107" spans="1:12" ht="15" hidden="1">
      <c r="A107" s="43"/>
      <c r="B107" s="43"/>
      <c r="C107" s="43"/>
      <c r="D107" s="43"/>
      <c r="E107" s="39"/>
      <c r="F107" s="40"/>
      <c r="G107" s="40"/>
      <c r="H107" s="40"/>
      <c r="I107" s="40"/>
      <c r="J107" s="43"/>
      <c r="K107" s="127"/>
      <c r="L107" s="22"/>
    </row>
    <row r="108" spans="1:12" ht="15" hidden="1">
      <c r="A108" s="43"/>
      <c r="B108" s="43"/>
      <c r="C108" s="43"/>
      <c r="D108" s="43"/>
      <c r="E108" s="39"/>
      <c r="F108" s="40"/>
      <c r="G108" s="40"/>
      <c r="H108" s="40"/>
      <c r="I108" s="40"/>
      <c r="J108" s="43"/>
      <c r="K108" s="127"/>
      <c r="L108" s="22"/>
    </row>
    <row r="109" spans="1:12" ht="15" hidden="1">
      <c r="A109" s="43"/>
      <c r="B109" s="43"/>
      <c r="C109" s="43"/>
      <c r="D109" s="43"/>
      <c r="E109" s="39"/>
      <c r="F109" s="40"/>
      <c r="G109" s="40"/>
      <c r="H109" s="40"/>
      <c r="I109" s="40"/>
      <c r="J109" s="43"/>
      <c r="K109" s="127"/>
      <c r="L109" s="22"/>
    </row>
    <row r="110" spans="1:12" ht="15" hidden="1">
      <c r="A110" s="43"/>
      <c r="B110" s="43"/>
      <c r="C110" s="43"/>
      <c r="D110" s="43"/>
      <c r="E110" s="39"/>
      <c r="F110" s="40"/>
      <c r="G110" s="40"/>
      <c r="H110" s="40"/>
      <c r="I110" s="40"/>
      <c r="J110" s="43"/>
      <c r="K110" s="127"/>
      <c r="L110" s="22"/>
    </row>
    <row r="111" spans="1:12" ht="15" hidden="1">
      <c r="A111" s="43"/>
      <c r="B111" s="43"/>
      <c r="C111" s="43"/>
      <c r="D111" s="43"/>
      <c r="E111" s="39"/>
      <c r="F111" s="40"/>
      <c r="G111" s="40"/>
      <c r="H111" s="40"/>
      <c r="I111" s="40"/>
      <c r="J111" s="43"/>
      <c r="K111" s="127"/>
      <c r="L111" s="22"/>
    </row>
    <row r="112" spans="1:12" ht="15" hidden="1">
      <c r="A112" s="43"/>
      <c r="B112" s="43"/>
      <c r="C112" s="43"/>
      <c r="D112" s="43"/>
      <c r="E112" s="39"/>
      <c r="F112" s="40"/>
      <c r="G112" s="40"/>
      <c r="H112" s="40"/>
      <c r="I112" s="40"/>
      <c r="J112" s="43"/>
      <c r="K112" s="127"/>
      <c r="L112" s="22"/>
    </row>
    <row r="113" spans="1:12" ht="15" hidden="1">
      <c r="A113" s="43"/>
      <c r="B113" s="43"/>
      <c r="C113" s="43"/>
      <c r="D113" s="43"/>
      <c r="E113" s="39"/>
      <c r="F113" s="40"/>
      <c r="G113" s="40"/>
      <c r="H113" s="40"/>
      <c r="I113" s="40"/>
      <c r="J113" s="43"/>
      <c r="K113" s="127"/>
      <c r="L113" s="22"/>
    </row>
    <row r="114" spans="1:12" ht="15" hidden="1">
      <c r="A114" s="43"/>
      <c r="B114" s="43"/>
      <c r="C114" s="43"/>
      <c r="D114" s="43"/>
      <c r="E114" s="39"/>
      <c r="F114" s="40"/>
      <c r="G114" s="40"/>
      <c r="H114" s="40"/>
      <c r="I114" s="40"/>
      <c r="J114" s="43"/>
      <c r="K114" s="127"/>
      <c r="L114" s="22"/>
    </row>
    <row r="115" spans="1:12" ht="15" hidden="1">
      <c r="A115" s="43"/>
      <c r="B115" s="43"/>
      <c r="C115" s="43"/>
      <c r="D115" s="43"/>
      <c r="E115" s="39"/>
      <c r="F115" s="40"/>
      <c r="G115" s="40"/>
      <c r="H115" s="40"/>
      <c r="I115" s="40"/>
      <c r="J115" s="43"/>
      <c r="K115" s="127"/>
      <c r="L115" s="22"/>
    </row>
    <row r="116" spans="1:12" ht="15" hidden="1">
      <c r="A116" s="43"/>
      <c r="B116" s="43"/>
      <c r="C116" s="43"/>
      <c r="D116" s="43"/>
      <c r="E116" s="39"/>
      <c r="F116" s="40"/>
      <c r="G116" s="40"/>
      <c r="H116" s="40"/>
      <c r="I116" s="40"/>
      <c r="J116" s="43"/>
      <c r="K116" s="127"/>
      <c r="L116" s="22"/>
    </row>
    <row r="117" spans="1:12" ht="15" hidden="1">
      <c r="A117" s="43"/>
      <c r="B117" s="43"/>
      <c r="C117" s="43"/>
      <c r="D117" s="43"/>
      <c r="E117" s="39"/>
      <c r="F117" s="40"/>
      <c r="G117" s="40"/>
      <c r="H117" s="40"/>
      <c r="I117" s="40"/>
      <c r="J117" s="43"/>
      <c r="K117" s="127"/>
      <c r="L117" s="22"/>
    </row>
    <row r="118" spans="1:12" ht="15" hidden="1">
      <c r="A118" s="43"/>
      <c r="B118" s="43"/>
      <c r="C118" s="43"/>
      <c r="D118" s="43"/>
      <c r="E118" s="39"/>
      <c r="F118" s="40"/>
      <c r="G118" s="40"/>
      <c r="H118" s="40"/>
      <c r="I118" s="40"/>
      <c r="J118" s="43"/>
      <c r="K118" s="127"/>
      <c r="L118" s="22"/>
    </row>
    <row r="119" spans="1:12" ht="15" hidden="1">
      <c r="A119" s="43"/>
      <c r="B119" s="43"/>
      <c r="C119" s="43"/>
      <c r="D119" s="43"/>
      <c r="E119" s="39"/>
      <c r="F119" s="40"/>
      <c r="G119" s="40"/>
      <c r="H119" s="40"/>
      <c r="I119" s="40"/>
      <c r="J119" s="43"/>
      <c r="K119" s="127"/>
      <c r="L119" s="22"/>
    </row>
    <row r="120" spans="1:12" ht="15" hidden="1">
      <c r="A120" s="43"/>
      <c r="B120" s="43"/>
      <c r="C120" s="43"/>
      <c r="D120" s="43"/>
      <c r="E120" s="39"/>
      <c r="F120" s="40"/>
      <c r="G120" s="40"/>
      <c r="H120" s="40"/>
      <c r="I120" s="40"/>
      <c r="J120" s="43"/>
      <c r="K120" s="127"/>
      <c r="L120" s="22"/>
    </row>
    <row r="121" spans="1:12" ht="15" hidden="1">
      <c r="A121" s="43"/>
      <c r="B121" s="43"/>
      <c r="C121" s="43"/>
      <c r="D121" s="43"/>
      <c r="E121" s="39"/>
      <c r="F121" s="40"/>
      <c r="G121" s="40"/>
      <c r="H121" s="40"/>
      <c r="I121" s="40"/>
      <c r="J121" s="43"/>
      <c r="K121" s="127"/>
      <c r="L121" s="22"/>
    </row>
    <row r="122" spans="1:12" ht="15" hidden="1">
      <c r="A122" s="43"/>
      <c r="B122" s="43"/>
      <c r="C122" s="43"/>
      <c r="D122" s="43"/>
      <c r="E122" s="39"/>
      <c r="F122" s="40"/>
      <c r="G122" s="40"/>
      <c r="H122" s="40"/>
      <c r="I122" s="40"/>
      <c r="J122" s="43"/>
      <c r="K122" s="127"/>
      <c r="L122" s="22"/>
    </row>
    <row r="123" spans="1:12" ht="15" hidden="1">
      <c r="A123" s="43"/>
      <c r="B123" s="43"/>
      <c r="C123" s="43"/>
      <c r="D123" s="43"/>
      <c r="E123" s="39"/>
      <c r="F123" s="40"/>
      <c r="G123" s="40"/>
      <c r="H123" s="40"/>
      <c r="I123" s="40"/>
      <c r="J123" s="43"/>
      <c r="K123" s="127"/>
      <c r="L123" s="22"/>
    </row>
    <row r="124" spans="1:12" ht="15" hidden="1">
      <c r="A124" s="43"/>
      <c r="B124" s="43"/>
      <c r="C124" s="43"/>
      <c r="D124" s="43"/>
      <c r="E124" s="39"/>
      <c r="F124" s="40"/>
      <c r="G124" s="40"/>
      <c r="H124" s="40"/>
      <c r="I124" s="40"/>
      <c r="J124" s="43"/>
      <c r="K124" s="127"/>
      <c r="L124" s="22"/>
    </row>
    <row r="125" spans="1:12" ht="15" hidden="1">
      <c r="A125" s="43"/>
      <c r="B125" s="43"/>
      <c r="C125" s="43"/>
      <c r="D125" s="43"/>
      <c r="E125" s="39"/>
      <c r="F125" s="40"/>
      <c r="G125" s="40"/>
      <c r="H125" s="40"/>
      <c r="I125" s="40"/>
      <c r="J125" s="43"/>
      <c r="K125" s="127"/>
      <c r="L125" s="22"/>
    </row>
    <row r="126" spans="1:12" ht="15" hidden="1">
      <c r="A126" s="43"/>
      <c r="B126" s="43"/>
      <c r="C126" s="43"/>
      <c r="D126" s="43"/>
      <c r="E126" s="39"/>
      <c r="F126" s="40"/>
      <c r="G126" s="40"/>
      <c r="H126" s="40"/>
      <c r="I126" s="40"/>
      <c r="J126" s="43"/>
      <c r="K126" s="127"/>
      <c r="L126" s="22"/>
    </row>
    <row r="127" spans="1:12" ht="15" hidden="1">
      <c r="A127" s="43"/>
      <c r="B127" s="43"/>
      <c r="C127" s="43"/>
      <c r="D127" s="43"/>
      <c r="E127" s="39"/>
      <c r="F127" s="40"/>
      <c r="G127" s="40"/>
      <c r="H127" s="40"/>
      <c r="I127" s="40"/>
      <c r="J127" s="43"/>
      <c r="K127" s="127"/>
      <c r="L127" s="22"/>
    </row>
    <row r="128" spans="1:12" ht="15" hidden="1">
      <c r="A128" s="43"/>
      <c r="B128" s="43"/>
      <c r="C128" s="43"/>
      <c r="D128" s="43"/>
      <c r="E128" s="39"/>
      <c r="F128" s="40"/>
      <c r="G128" s="40"/>
      <c r="H128" s="40"/>
      <c r="I128" s="40"/>
      <c r="J128" s="43"/>
      <c r="K128" s="127"/>
      <c r="L128" s="22"/>
    </row>
    <row r="129" spans="1:12" ht="15" hidden="1">
      <c r="A129" s="43"/>
      <c r="B129" s="43"/>
      <c r="C129" s="43"/>
      <c r="D129" s="43"/>
      <c r="E129" s="39"/>
      <c r="F129" s="40"/>
      <c r="G129" s="40"/>
      <c r="H129" s="40"/>
      <c r="I129" s="40"/>
      <c r="J129" s="43"/>
      <c r="K129" s="127"/>
      <c r="L129" s="22"/>
    </row>
    <row r="130" spans="1:12" ht="15" hidden="1">
      <c r="A130" s="43"/>
      <c r="B130" s="43"/>
      <c r="C130" s="43"/>
      <c r="D130" s="43"/>
      <c r="E130" s="39"/>
      <c r="F130" s="40"/>
      <c r="G130" s="40"/>
      <c r="H130" s="40"/>
      <c r="I130" s="40"/>
      <c r="J130" s="43"/>
      <c r="K130" s="127"/>
      <c r="L130" s="22"/>
    </row>
    <row r="131" spans="1:12" ht="15" hidden="1">
      <c r="A131" s="43"/>
      <c r="B131" s="43"/>
      <c r="C131" s="43"/>
      <c r="D131" s="43"/>
      <c r="E131" s="39"/>
      <c r="F131" s="40"/>
      <c r="G131" s="40"/>
      <c r="H131" s="40"/>
      <c r="I131" s="40"/>
      <c r="J131" s="43"/>
      <c r="K131" s="127"/>
      <c r="L131" s="22"/>
    </row>
    <row r="132" spans="1:12" ht="15" hidden="1">
      <c r="A132" s="43"/>
      <c r="B132" s="43"/>
      <c r="C132" s="43"/>
      <c r="D132" s="43"/>
      <c r="E132" s="39"/>
      <c r="F132" s="40"/>
      <c r="G132" s="40"/>
      <c r="H132" s="40"/>
      <c r="I132" s="40"/>
      <c r="J132" s="43"/>
      <c r="K132" s="127"/>
      <c r="L132" s="22"/>
    </row>
    <row r="133" spans="1:12" ht="15" hidden="1">
      <c r="A133" s="43"/>
      <c r="B133" s="43"/>
      <c r="C133" s="43"/>
      <c r="D133" s="43"/>
      <c r="E133" s="39"/>
      <c r="F133" s="40"/>
      <c r="G133" s="40"/>
      <c r="H133" s="40"/>
      <c r="I133" s="40"/>
      <c r="J133" s="43"/>
      <c r="K133" s="127"/>
      <c r="L133" s="22"/>
    </row>
    <row r="134" spans="1:12" ht="15" hidden="1">
      <c r="A134" s="43"/>
      <c r="B134" s="43"/>
      <c r="C134" s="43"/>
      <c r="D134" s="43"/>
      <c r="E134" s="39"/>
      <c r="F134" s="40"/>
      <c r="G134" s="40"/>
      <c r="H134" s="40"/>
      <c r="I134" s="40"/>
      <c r="J134" s="43"/>
      <c r="K134" s="127"/>
      <c r="L134" s="22"/>
    </row>
    <row r="135" spans="1:12" ht="15" hidden="1">
      <c r="A135" s="43"/>
      <c r="B135" s="43"/>
      <c r="C135" s="43"/>
      <c r="D135" s="43"/>
      <c r="E135" s="39"/>
      <c r="F135" s="40"/>
      <c r="G135" s="40"/>
      <c r="H135" s="40"/>
      <c r="I135" s="40"/>
      <c r="J135" s="43"/>
      <c r="K135" s="127"/>
      <c r="L135" s="22"/>
    </row>
    <row r="136" spans="1:12" ht="15" hidden="1">
      <c r="A136" s="43"/>
      <c r="B136" s="43"/>
      <c r="C136" s="43"/>
      <c r="D136" s="43"/>
      <c r="E136" s="39"/>
      <c r="F136" s="40"/>
      <c r="G136" s="40"/>
      <c r="H136" s="40"/>
      <c r="I136" s="40"/>
      <c r="J136" s="43"/>
      <c r="K136" s="127"/>
      <c r="L136" s="22"/>
    </row>
    <row r="137" spans="1:12" ht="15" hidden="1">
      <c r="A137" s="43"/>
      <c r="B137" s="43"/>
      <c r="C137" s="43"/>
      <c r="D137" s="43"/>
      <c r="E137" s="39"/>
      <c r="F137" s="40"/>
      <c r="G137" s="40"/>
      <c r="H137" s="40"/>
      <c r="I137" s="40"/>
      <c r="J137" s="43"/>
      <c r="K137" s="127"/>
      <c r="L137" s="22"/>
    </row>
    <row r="138" spans="1:12" ht="15" hidden="1">
      <c r="A138" s="43"/>
      <c r="B138" s="43"/>
      <c r="C138" s="43"/>
      <c r="D138" s="43"/>
      <c r="E138" s="39"/>
      <c r="F138" s="40"/>
      <c r="G138" s="40"/>
      <c r="H138" s="40"/>
      <c r="I138" s="40"/>
      <c r="J138" s="43"/>
      <c r="K138" s="127"/>
      <c r="L138" s="22"/>
    </row>
    <row r="139" spans="1:12" ht="15" hidden="1">
      <c r="A139" s="43"/>
      <c r="B139" s="43"/>
      <c r="C139" s="43"/>
      <c r="D139" s="43"/>
      <c r="E139" s="39"/>
      <c r="F139" s="40"/>
      <c r="G139" s="40"/>
      <c r="H139" s="40"/>
      <c r="I139" s="40"/>
      <c r="J139" s="43"/>
      <c r="K139" s="127"/>
      <c r="L139" s="22"/>
    </row>
    <row r="140" spans="1:12" ht="15" hidden="1">
      <c r="A140" s="43"/>
      <c r="B140" s="43"/>
      <c r="C140" s="43"/>
      <c r="D140" s="43"/>
      <c r="E140" s="39"/>
      <c r="F140" s="40"/>
      <c r="G140" s="40"/>
      <c r="H140" s="40"/>
      <c r="I140" s="40"/>
      <c r="J140" s="43"/>
      <c r="K140" s="127"/>
      <c r="L140" s="22"/>
    </row>
    <row r="141" spans="1:12" ht="15" hidden="1">
      <c r="A141" s="43"/>
      <c r="B141" s="43"/>
      <c r="C141" s="43"/>
      <c r="D141" s="43"/>
      <c r="E141" s="39"/>
      <c r="F141" s="40"/>
      <c r="G141" s="40"/>
      <c r="H141" s="40"/>
      <c r="I141" s="40"/>
      <c r="J141" s="43"/>
      <c r="K141" s="127"/>
      <c r="L141" s="22"/>
    </row>
    <row r="142" spans="1:12" ht="15" hidden="1">
      <c r="A142" s="43"/>
      <c r="B142" s="43"/>
      <c r="C142" s="43"/>
      <c r="D142" s="43"/>
      <c r="E142" s="39"/>
      <c r="F142" s="40"/>
      <c r="G142" s="40"/>
      <c r="H142" s="40"/>
      <c r="I142" s="40"/>
      <c r="J142" s="43"/>
      <c r="K142" s="127"/>
      <c r="L142" s="22"/>
    </row>
    <row r="143" spans="1:12" ht="15" hidden="1">
      <c r="A143" s="43"/>
      <c r="B143" s="43"/>
      <c r="C143" s="43"/>
      <c r="D143" s="43"/>
      <c r="E143" s="39"/>
      <c r="F143" s="40"/>
      <c r="G143" s="40"/>
      <c r="H143" s="40"/>
      <c r="I143" s="40"/>
      <c r="J143" s="43"/>
      <c r="K143" s="127"/>
      <c r="L143" s="22"/>
    </row>
    <row r="144" spans="1:12" ht="15" hidden="1">
      <c r="A144" s="43"/>
      <c r="B144" s="43"/>
      <c r="C144" s="43"/>
      <c r="D144" s="43"/>
      <c r="E144" s="39"/>
      <c r="F144" s="40"/>
      <c r="G144" s="40"/>
      <c r="H144" s="40"/>
      <c r="I144" s="40"/>
      <c r="J144" s="43"/>
      <c r="K144" s="127"/>
      <c r="L144" s="22"/>
    </row>
    <row r="145" spans="1:12" ht="15" hidden="1">
      <c r="A145" s="43"/>
      <c r="B145" s="43"/>
      <c r="C145" s="43"/>
      <c r="D145" s="43"/>
      <c r="E145" s="39"/>
      <c r="F145" s="40"/>
      <c r="G145" s="40"/>
      <c r="H145" s="40"/>
      <c r="I145" s="40"/>
      <c r="J145" s="43"/>
      <c r="K145" s="127"/>
      <c r="L145" s="22"/>
    </row>
    <row r="146" spans="1:12" ht="15" hidden="1">
      <c r="A146" s="43"/>
      <c r="B146" s="43"/>
      <c r="C146" s="43"/>
      <c r="D146" s="43"/>
      <c r="E146" s="39"/>
      <c r="F146" s="40"/>
      <c r="G146" s="40"/>
      <c r="H146" s="40"/>
      <c r="I146" s="40"/>
      <c r="J146" s="43"/>
      <c r="K146" s="127"/>
      <c r="L146" s="22"/>
    </row>
    <row r="147" spans="1:12" ht="15" hidden="1">
      <c r="A147" s="43"/>
      <c r="B147" s="43"/>
      <c r="C147" s="43"/>
      <c r="D147" s="43"/>
      <c r="E147" s="39"/>
      <c r="F147" s="40"/>
      <c r="G147" s="40"/>
      <c r="H147" s="40"/>
      <c r="I147" s="40"/>
      <c r="J147" s="43"/>
      <c r="K147" s="127"/>
      <c r="L147" s="22"/>
    </row>
    <row r="148" spans="1:12" ht="14.25" hidden="1">
      <c r="A148" s="69"/>
      <c r="B148" s="69"/>
      <c r="C148" s="69"/>
      <c r="D148" s="69"/>
      <c r="E148" s="70"/>
      <c r="F148" s="71"/>
      <c r="G148" s="71"/>
      <c r="H148" s="71"/>
      <c r="I148" s="71"/>
      <c r="J148" s="69"/>
      <c r="K148" s="139"/>
      <c r="L148" s="22"/>
    </row>
    <row r="149" spans="1:12" ht="15" hidden="1">
      <c r="A149" s="43"/>
      <c r="B149" s="43"/>
      <c r="C149" s="43"/>
      <c r="D149" s="43"/>
      <c r="E149" s="39"/>
      <c r="F149" s="40"/>
      <c r="G149" s="40"/>
      <c r="H149" s="40"/>
      <c r="I149" s="40"/>
      <c r="J149" s="43"/>
      <c r="K149" s="127"/>
      <c r="L149" s="22"/>
    </row>
    <row r="150" spans="1:12" ht="15" hidden="1">
      <c r="A150" s="43"/>
      <c r="B150" s="43"/>
      <c r="C150" s="43"/>
      <c r="D150" s="43"/>
      <c r="E150" s="39"/>
      <c r="F150" s="40"/>
      <c r="G150" s="40"/>
      <c r="H150" s="40"/>
      <c r="I150" s="40"/>
      <c r="J150" s="43"/>
      <c r="K150" s="127"/>
      <c r="L150" s="22"/>
    </row>
    <row r="151" spans="1:12" ht="15" hidden="1">
      <c r="A151" s="43"/>
      <c r="B151" s="43"/>
      <c r="C151" s="43"/>
      <c r="D151" s="43"/>
      <c r="E151" s="39"/>
      <c r="F151" s="40"/>
      <c r="G151" s="40"/>
      <c r="H151" s="40"/>
      <c r="I151" s="40"/>
      <c r="J151" s="43"/>
      <c r="K151" s="127"/>
      <c r="L151" s="22"/>
    </row>
    <row r="152" spans="1:12" ht="15" hidden="1">
      <c r="A152" s="43"/>
      <c r="B152" s="43"/>
      <c r="C152" s="43"/>
      <c r="D152" s="43"/>
      <c r="E152" s="39"/>
      <c r="F152" s="40"/>
      <c r="G152" s="40"/>
      <c r="H152" s="40"/>
      <c r="I152" s="40"/>
      <c r="J152" s="43"/>
      <c r="K152" s="127"/>
      <c r="L152" s="22"/>
    </row>
    <row r="153" spans="1:12" ht="15" hidden="1">
      <c r="A153" s="43"/>
      <c r="B153" s="43"/>
      <c r="C153" s="43"/>
      <c r="D153" s="43"/>
      <c r="E153" s="39"/>
      <c r="F153" s="40"/>
      <c r="G153" s="40"/>
      <c r="H153" s="40"/>
      <c r="I153" s="40"/>
      <c r="J153" s="43"/>
      <c r="K153" s="127"/>
      <c r="L153" s="22"/>
    </row>
    <row r="154" spans="1:12" ht="15" hidden="1">
      <c r="A154" s="43"/>
      <c r="B154" s="43"/>
      <c r="C154" s="43"/>
      <c r="D154" s="43"/>
      <c r="E154" s="39"/>
      <c r="F154" s="40"/>
      <c r="G154" s="40"/>
      <c r="H154" s="40"/>
      <c r="I154" s="40"/>
      <c r="J154" s="43"/>
      <c r="K154" s="127"/>
      <c r="L154" s="22"/>
    </row>
    <row r="155" spans="1:12" ht="15" hidden="1">
      <c r="A155" s="43"/>
      <c r="B155" s="43"/>
      <c r="C155" s="43"/>
      <c r="D155" s="43"/>
      <c r="E155" s="39"/>
      <c r="F155" s="40"/>
      <c r="G155" s="40"/>
      <c r="H155" s="40"/>
      <c r="I155" s="40"/>
      <c r="J155" s="43"/>
      <c r="K155" s="127"/>
      <c r="L155" s="22"/>
    </row>
    <row r="156" spans="1:12" ht="15" hidden="1">
      <c r="A156" s="43"/>
      <c r="B156" s="43"/>
      <c r="C156" s="43"/>
      <c r="D156" s="43"/>
      <c r="E156" s="39"/>
      <c r="F156" s="40"/>
      <c r="G156" s="40"/>
      <c r="H156" s="40"/>
      <c r="I156" s="40"/>
      <c r="J156" s="43"/>
      <c r="K156" s="127"/>
      <c r="L156" s="22"/>
    </row>
    <row r="157" spans="1:12" ht="15" hidden="1">
      <c r="A157" s="43"/>
      <c r="B157" s="43"/>
      <c r="C157" s="43"/>
      <c r="D157" s="43"/>
      <c r="E157" s="39"/>
      <c r="F157" s="40"/>
      <c r="G157" s="40"/>
      <c r="H157" s="40"/>
      <c r="I157" s="40"/>
      <c r="J157" s="43"/>
      <c r="K157" s="127"/>
      <c r="L157" s="22"/>
    </row>
    <row r="158" spans="1:12" ht="15" hidden="1">
      <c r="A158" s="43"/>
      <c r="B158" s="43"/>
      <c r="C158" s="43"/>
      <c r="D158" s="43"/>
      <c r="E158" s="39"/>
      <c r="F158" s="40"/>
      <c r="G158" s="40"/>
      <c r="H158" s="40"/>
      <c r="I158" s="40"/>
      <c r="J158" s="43"/>
      <c r="K158" s="127"/>
      <c r="L158" s="22"/>
    </row>
    <row r="159" spans="1:12" ht="15" hidden="1">
      <c r="A159" s="43"/>
      <c r="B159" s="43"/>
      <c r="C159" s="43"/>
      <c r="D159" s="43"/>
      <c r="E159" s="39"/>
      <c r="F159" s="40"/>
      <c r="G159" s="40"/>
      <c r="H159" s="40"/>
      <c r="I159" s="40"/>
      <c r="J159" s="43"/>
      <c r="K159" s="127"/>
      <c r="L159" s="22"/>
    </row>
    <row r="160" spans="1:12" ht="15" hidden="1">
      <c r="A160" s="43"/>
      <c r="B160" s="43"/>
      <c r="C160" s="43"/>
      <c r="D160" s="43"/>
      <c r="E160" s="39"/>
      <c r="F160" s="40"/>
      <c r="G160" s="40"/>
      <c r="H160" s="40"/>
      <c r="I160" s="40"/>
      <c r="J160" s="43"/>
      <c r="K160" s="127"/>
      <c r="L160" s="22"/>
    </row>
    <row r="161" spans="1:12" ht="15" hidden="1">
      <c r="A161" s="43"/>
      <c r="B161" s="43"/>
      <c r="C161" s="43"/>
      <c r="D161" s="43"/>
      <c r="E161" s="39"/>
      <c r="F161" s="40"/>
      <c r="G161" s="40"/>
      <c r="H161" s="40"/>
      <c r="I161" s="40"/>
      <c r="J161" s="43"/>
      <c r="K161" s="127"/>
      <c r="L161" s="22"/>
    </row>
    <row r="162" spans="1:12" ht="15" hidden="1">
      <c r="A162" s="43"/>
      <c r="B162" s="43"/>
      <c r="C162" s="43"/>
      <c r="D162" s="43"/>
      <c r="E162" s="39"/>
      <c r="F162" s="40"/>
      <c r="G162" s="40"/>
      <c r="H162" s="40"/>
      <c r="I162" s="40"/>
      <c r="J162" s="43"/>
      <c r="K162" s="127"/>
      <c r="L162" s="22"/>
    </row>
    <row r="163" spans="1:12" ht="15" hidden="1">
      <c r="A163" s="43"/>
      <c r="B163" s="43"/>
      <c r="C163" s="43"/>
      <c r="D163" s="43"/>
      <c r="E163" s="39"/>
      <c r="F163" s="40"/>
      <c r="G163" s="40"/>
      <c r="H163" s="40"/>
      <c r="I163" s="40"/>
      <c r="J163" s="43"/>
      <c r="K163" s="127"/>
      <c r="L163" s="22"/>
    </row>
    <row r="164" spans="1:12" ht="15" hidden="1">
      <c r="A164" s="43"/>
      <c r="B164" s="43"/>
      <c r="C164" s="43"/>
      <c r="D164" s="43"/>
      <c r="E164" s="39"/>
      <c r="F164" s="40"/>
      <c r="G164" s="40"/>
      <c r="H164" s="40"/>
      <c r="I164" s="40"/>
      <c r="J164" s="43"/>
      <c r="K164" s="127"/>
      <c r="L164" s="22"/>
    </row>
    <row r="165" spans="1:12" ht="15" hidden="1">
      <c r="A165" s="43"/>
      <c r="B165" s="43"/>
      <c r="C165" s="43"/>
      <c r="D165" s="43"/>
      <c r="E165" s="39"/>
      <c r="F165" s="40"/>
      <c r="G165" s="40"/>
      <c r="H165" s="40"/>
      <c r="I165" s="40"/>
      <c r="J165" s="43"/>
      <c r="K165" s="127"/>
      <c r="L165" s="22"/>
    </row>
    <row r="166" spans="1:12" ht="15" hidden="1">
      <c r="A166" s="43"/>
      <c r="B166" s="43"/>
      <c r="C166" s="43"/>
      <c r="D166" s="43"/>
      <c r="E166" s="39"/>
      <c r="F166" s="40"/>
      <c r="G166" s="40"/>
      <c r="H166" s="40"/>
      <c r="I166" s="40"/>
      <c r="J166" s="43"/>
      <c r="K166" s="127"/>
      <c r="L166" s="22"/>
    </row>
    <row r="167" spans="1:12" ht="15" hidden="1">
      <c r="A167" s="43"/>
      <c r="B167" s="43"/>
      <c r="C167" s="43"/>
      <c r="D167" s="43"/>
      <c r="E167" s="39"/>
      <c r="F167" s="40"/>
      <c r="G167" s="40"/>
      <c r="H167" s="40"/>
      <c r="I167" s="40"/>
      <c r="J167" s="43"/>
      <c r="K167" s="127"/>
      <c r="L167" s="22"/>
    </row>
    <row r="168" spans="1:12" ht="15" hidden="1">
      <c r="A168" s="43"/>
      <c r="B168" s="43"/>
      <c r="C168" s="43"/>
      <c r="D168" s="43"/>
      <c r="E168" s="39"/>
      <c r="F168" s="40"/>
      <c r="G168" s="40"/>
      <c r="H168" s="40"/>
      <c r="I168" s="40"/>
      <c r="J168" s="43"/>
      <c r="K168" s="127"/>
      <c r="L168" s="22"/>
    </row>
    <row r="169" spans="1:12" ht="15" hidden="1">
      <c r="A169" s="43"/>
      <c r="B169" s="43"/>
      <c r="C169" s="43"/>
      <c r="D169" s="43"/>
      <c r="E169" s="39"/>
      <c r="F169" s="40"/>
      <c r="G169" s="40"/>
      <c r="H169" s="40"/>
      <c r="I169" s="40"/>
      <c r="J169" s="43"/>
      <c r="K169" s="127"/>
      <c r="L169" s="22"/>
    </row>
    <row r="170" spans="1:12" ht="15" hidden="1">
      <c r="A170" s="43"/>
      <c r="B170" s="43"/>
      <c r="C170" s="43"/>
      <c r="D170" s="43"/>
      <c r="E170" s="39"/>
      <c r="F170" s="40"/>
      <c r="G170" s="40"/>
      <c r="H170" s="40"/>
      <c r="I170" s="40"/>
      <c r="J170" s="43"/>
      <c r="K170" s="127"/>
      <c r="L170" s="22"/>
    </row>
    <row r="171" spans="1:12" ht="15" hidden="1">
      <c r="A171" s="43"/>
      <c r="B171" s="43"/>
      <c r="C171" s="43"/>
      <c r="D171" s="43"/>
      <c r="E171" s="39"/>
      <c r="F171" s="40"/>
      <c r="G171" s="40"/>
      <c r="H171" s="40"/>
      <c r="I171" s="40"/>
      <c r="J171" s="43"/>
      <c r="K171" s="127"/>
      <c r="L171" s="22"/>
    </row>
    <row r="172" spans="1:12" ht="15" hidden="1">
      <c r="A172" s="43"/>
      <c r="B172" s="43"/>
      <c r="C172" s="43"/>
      <c r="D172" s="43"/>
      <c r="E172" s="39"/>
      <c r="F172" s="40"/>
      <c r="G172" s="40"/>
      <c r="H172" s="40"/>
      <c r="I172" s="40"/>
      <c r="J172" s="43"/>
      <c r="K172" s="127"/>
      <c r="L172" s="22"/>
    </row>
    <row r="173" spans="1:12" ht="15" hidden="1">
      <c r="A173" s="43"/>
      <c r="B173" s="43"/>
      <c r="C173" s="43"/>
      <c r="D173" s="43"/>
      <c r="E173" s="39"/>
      <c r="F173" s="40"/>
      <c r="G173" s="40"/>
      <c r="H173" s="40"/>
      <c r="I173" s="40"/>
      <c r="J173" s="43"/>
      <c r="K173" s="127"/>
      <c r="L173" s="22"/>
    </row>
    <row r="174" spans="1:12" ht="15" hidden="1">
      <c r="A174" s="43"/>
      <c r="B174" s="43"/>
      <c r="C174" s="43"/>
      <c r="D174" s="43"/>
      <c r="E174" s="39"/>
      <c r="F174" s="40"/>
      <c r="G174" s="40"/>
      <c r="H174" s="40"/>
      <c r="I174" s="40"/>
      <c r="J174" s="43"/>
      <c r="K174" s="127"/>
      <c r="L174" s="22"/>
    </row>
    <row r="175" spans="1:12" ht="15" hidden="1">
      <c r="A175" s="43"/>
      <c r="B175" s="43"/>
      <c r="C175" s="43"/>
      <c r="D175" s="43"/>
      <c r="E175" s="39"/>
      <c r="F175" s="40"/>
      <c r="G175" s="40"/>
      <c r="H175" s="40"/>
      <c r="I175" s="40"/>
      <c r="J175" s="43"/>
      <c r="K175" s="127"/>
      <c r="L175" s="22"/>
    </row>
    <row r="176" spans="1:12" ht="15" hidden="1">
      <c r="A176" s="43"/>
      <c r="B176" s="43"/>
      <c r="C176" s="43"/>
      <c r="D176" s="43"/>
      <c r="E176" s="39"/>
      <c r="F176" s="40"/>
      <c r="G176" s="40"/>
      <c r="H176" s="40"/>
      <c r="I176" s="40"/>
      <c r="J176" s="43"/>
      <c r="K176" s="127"/>
      <c r="L176" s="22"/>
    </row>
    <row r="177" spans="1:12" ht="15" hidden="1">
      <c r="A177" s="43"/>
      <c r="B177" s="43"/>
      <c r="C177" s="43"/>
      <c r="D177" s="43"/>
      <c r="E177" s="39"/>
      <c r="F177" s="40"/>
      <c r="G177" s="40"/>
      <c r="H177" s="40"/>
      <c r="I177" s="40"/>
      <c r="J177" s="43"/>
      <c r="K177" s="127"/>
      <c r="L177" s="22"/>
    </row>
    <row r="178" spans="1:12" ht="15" hidden="1">
      <c r="A178" s="43"/>
      <c r="B178" s="43"/>
      <c r="C178" s="43"/>
      <c r="D178" s="43"/>
      <c r="E178" s="39"/>
      <c r="F178" s="40"/>
      <c r="G178" s="40"/>
      <c r="H178" s="40"/>
      <c r="I178" s="40"/>
      <c r="J178" s="43"/>
      <c r="K178" s="127"/>
      <c r="L178" s="22"/>
    </row>
    <row r="179" spans="1:12" ht="15" hidden="1">
      <c r="A179" s="43"/>
      <c r="B179" s="43"/>
      <c r="C179" s="43"/>
      <c r="D179" s="43"/>
      <c r="E179" s="39"/>
      <c r="F179" s="40"/>
      <c r="G179" s="40"/>
      <c r="H179" s="40"/>
      <c r="I179" s="40"/>
      <c r="J179" s="43"/>
      <c r="K179" s="127"/>
      <c r="L179" s="22"/>
    </row>
    <row r="180" spans="1:12" ht="15" hidden="1">
      <c r="A180" s="43"/>
      <c r="B180" s="43"/>
      <c r="C180" s="43"/>
      <c r="D180" s="43"/>
      <c r="E180" s="39"/>
      <c r="F180" s="40"/>
      <c r="G180" s="40"/>
      <c r="H180" s="40"/>
      <c r="I180" s="40"/>
      <c r="J180" s="43"/>
      <c r="K180" s="127"/>
      <c r="L180" s="22"/>
    </row>
    <row r="181" spans="1:12" ht="15" hidden="1">
      <c r="A181" s="43"/>
      <c r="B181" s="43"/>
      <c r="C181" s="43"/>
      <c r="D181" s="43"/>
      <c r="E181" s="39"/>
      <c r="F181" s="40"/>
      <c r="G181" s="40"/>
      <c r="H181" s="40"/>
      <c r="I181" s="40"/>
      <c r="J181" s="43"/>
      <c r="K181" s="127"/>
      <c r="L181" s="22"/>
    </row>
    <row r="182" spans="1:12" ht="15" hidden="1">
      <c r="A182" s="43"/>
      <c r="B182" s="43"/>
      <c r="C182" s="43"/>
      <c r="D182" s="43"/>
      <c r="E182" s="39"/>
      <c r="F182" s="40"/>
      <c r="G182" s="40"/>
      <c r="H182" s="40"/>
      <c r="I182" s="40"/>
      <c r="J182" s="43"/>
      <c r="K182" s="127"/>
      <c r="L182" s="22"/>
    </row>
    <row r="183" spans="1:12" ht="15" hidden="1">
      <c r="A183" s="43"/>
      <c r="B183" s="43"/>
      <c r="C183" s="43"/>
      <c r="D183" s="43"/>
      <c r="E183" s="39"/>
      <c r="F183" s="40"/>
      <c r="G183" s="40"/>
      <c r="H183" s="40"/>
      <c r="I183" s="40"/>
      <c r="J183" s="43"/>
      <c r="K183" s="127"/>
      <c r="L183" s="22"/>
    </row>
    <row r="184" spans="1:12" ht="15" hidden="1">
      <c r="A184" s="43"/>
      <c r="B184" s="43"/>
      <c r="C184" s="43"/>
      <c r="D184" s="43"/>
      <c r="E184" s="39"/>
      <c r="F184" s="40"/>
      <c r="G184" s="40"/>
      <c r="H184" s="40"/>
      <c r="I184" s="40"/>
      <c r="J184" s="43"/>
      <c r="K184" s="127"/>
      <c r="L184" s="22"/>
    </row>
    <row r="185" spans="1:12" ht="15" hidden="1">
      <c r="A185" s="43"/>
      <c r="B185" s="43"/>
      <c r="C185" s="43"/>
      <c r="D185" s="43"/>
      <c r="E185" s="39"/>
      <c r="F185" s="40"/>
      <c r="G185" s="40"/>
      <c r="H185" s="40"/>
      <c r="I185" s="40"/>
      <c r="J185" s="43"/>
      <c r="K185" s="127"/>
      <c r="L185" s="22"/>
    </row>
    <row r="186" spans="1:12" ht="15" hidden="1">
      <c r="A186" s="43"/>
      <c r="B186" s="43"/>
      <c r="C186" s="43"/>
      <c r="D186" s="43"/>
      <c r="E186" s="39"/>
      <c r="F186" s="40"/>
      <c r="G186" s="40"/>
      <c r="H186" s="40"/>
      <c r="I186" s="40"/>
      <c r="J186" s="43"/>
      <c r="K186" s="127"/>
      <c r="L186" s="22"/>
    </row>
    <row r="187" spans="1:12" ht="15" hidden="1">
      <c r="A187" s="43"/>
      <c r="B187" s="43"/>
      <c r="C187" s="43"/>
      <c r="D187" s="43"/>
      <c r="E187" s="39"/>
      <c r="F187" s="40"/>
      <c r="G187" s="40"/>
      <c r="H187" s="40"/>
      <c r="I187" s="40"/>
      <c r="J187" s="43"/>
      <c r="K187" s="127"/>
      <c r="L187" s="22"/>
    </row>
    <row r="188" spans="1:12" ht="15" hidden="1">
      <c r="A188" s="43"/>
      <c r="B188" s="43"/>
      <c r="C188" s="43"/>
      <c r="D188" s="43"/>
      <c r="E188" s="39"/>
      <c r="F188" s="40"/>
      <c r="G188" s="40"/>
      <c r="H188" s="40"/>
      <c r="I188" s="40"/>
      <c r="J188" s="43"/>
      <c r="K188" s="127"/>
      <c r="L188" s="22"/>
    </row>
    <row r="189" spans="1:12" ht="15" hidden="1">
      <c r="A189" s="43"/>
      <c r="B189" s="43"/>
      <c r="C189" s="43"/>
      <c r="D189" s="43"/>
      <c r="E189" s="39"/>
      <c r="F189" s="40"/>
      <c r="G189" s="40"/>
      <c r="H189" s="40"/>
      <c r="I189" s="40"/>
      <c r="J189" s="43"/>
      <c r="K189" s="127"/>
      <c r="L189" s="22"/>
    </row>
    <row r="190" spans="1:12" ht="15" hidden="1">
      <c r="A190" s="43"/>
      <c r="B190" s="43"/>
      <c r="C190" s="43"/>
      <c r="D190" s="43"/>
      <c r="E190" s="39"/>
      <c r="F190" s="40"/>
      <c r="G190" s="40"/>
      <c r="H190" s="40"/>
      <c r="I190" s="40"/>
      <c r="J190" s="43"/>
      <c r="K190" s="127"/>
      <c r="L190" s="22"/>
    </row>
    <row r="191" spans="1:12" ht="15" hidden="1">
      <c r="A191" s="43"/>
      <c r="B191" s="43"/>
      <c r="C191" s="43"/>
      <c r="D191" s="43"/>
      <c r="E191" s="39"/>
      <c r="F191" s="40"/>
      <c r="G191" s="40"/>
      <c r="H191" s="40"/>
      <c r="I191" s="40"/>
      <c r="J191" s="43"/>
      <c r="K191" s="127"/>
      <c r="L191" s="22"/>
    </row>
    <row r="192" spans="1:12" ht="15" hidden="1">
      <c r="A192" s="43"/>
      <c r="B192" s="43"/>
      <c r="C192" s="43"/>
      <c r="D192" s="43"/>
      <c r="E192" s="39"/>
      <c r="F192" s="40"/>
      <c r="G192" s="40"/>
      <c r="H192" s="40"/>
      <c r="I192" s="40"/>
      <c r="J192" s="43"/>
      <c r="K192" s="127"/>
      <c r="L192" s="22"/>
    </row>
    <row r="193" spans="1:12" ht="15" hidden="1">
      <c r="A193" s="43"/>
      <c r="B193" s="43"/>
      <c r="C193" s="43"/>
      <c r="D193" s="43"/>
      <c r="E193" s="39"/>
      <c r="F193" s="40"/>
      <c r="G193" s="40"/>
      <c r="H193" s="40"/>
      <c r="I193" s="40"/>
      <c r="J193" s="43"/>
      <c r="K193" s="127"/>
      <c r="L193" s="22"/>
    </row>
    <row r="194" spans="1:12" ht="15" hidden="1">
      <c r="A194" s="43"/>
      <c r="B194" s="43"/>
      <c r="C194" s="43"/>
      <c r="D194" s="43"/>
      <c r="E194" s="39"/>
      <c r="F194" s="40"/>
      <c r="G194" s="40"/>
      <c r="H194" s="40"/>
      <c r="I194" s="40"/>
      <c r="J194" s="43"/>
      <c r="K194" s="127"/>
      <c r="L194" s="22"/>
    </row>
    <row r="195" spans="1:12" ht="15" hidden="1">
      <c r="A195" s="43"/>
      <c r="B195" s="43"/>
      <c r="C195" s="43"/>
      <c r="D195" s="43"/>
      <c r="E195" s="39"/>
      <c r="F195" s="40"/>
      <c r="G195" s="40"/>
      <c r="H195" s="40"/>
      <c r="I195" s="40"/>
      <c r="J195" s="43"/>
      <c r="K195" s="127"/>
      <c r="L195" s="22"/>
    </row>
    <row r="196" spans="1:12" ht="15" hidden="1">
      <c r="A196" s="43"/>
      <c r="B196" s="43"/>
      <c r="C196" s="43"/>
      <c r="D196" s="43"/>
      <c r="E196" s="39"/>
      <c r="F196" s="40"/>
      <c r="G196" s="40"/>
      <c r="H196" s="40"/>
      <c r="I196" s="40"/>
      <c r="J196" s="43"/>
      <c r="K196" s="127"/>
      <c r="L196" s="22"/>
    </row>
    <row r="197" spans="1:12" ht="15" hidden="1">
      <c r="A197" s="43"/>
      <c r="B197" s="43"/>
      <c r="C197" s="43"/>
      <c r="D197" s="43"/>
      <c r="E197" s="39"/>
      <c r="F197" s="40"/>
      <c r="G197" s="40"/>
      <c r="H197" s="40"/>
      <c r="I197" s="40"/>
      <c r="J197" s="43"/>
      <c r="K197" s="127"/>
      <c r="L197" s="22"/>
    </row>
    <row r="198" spans="1:12" ht="15" hidden="1">
      <c r="A198" s="43"/>
      <c r="B198" s="43"/>
      <c r="C198" s="43"/>
      <c r="D198" s="43"/>
      <c r="E198" s="39"/>
      <c r="F198" s="40"/>
      <c r="G198" s="40"/>
      <c r="H198" s="40"/>
      <c r="I198" s="40"/>
      <c r="J198" s="43"/>
      <c r="K198" s="127"/>
      <c r="L198" s="22"/>
    </row>
    <row r="199" spans="1:12" ht="15" hidden="1">
      <c r="A199" s="43"/>
      <c r="B199" s="43"/>
      <c r="C199" s="43"/>
      <c r="D199" s="43"/>
      <c r="E199" s="39"/>
      <c r="F199" s="40"/>
      <c r="G199" s="40"/>
      <c r="H199" s="40"/>
      <c r="I199" s="40"/>
      <c r="J199" s="43"/>
      <c r="K199" s="127"/>
      <c r="L199" s="22"/>
    </row>
    <row r="200" spans="1:12" ht="15" hidden="1">
      <c r="A200" s="43"/>
      <c r="B200" s="43"/>
      <c r="C200" s="43"/>
      <c r="D200" s="43"/>
      <c r="E200" s="39"/>
      <c r="F200" s="40"/>
      <c r="G200" s="40"/>
      <c r="H200" s="40"/>
      <c r="I200" s="40"/>
      <c r="J200" s="43"/>
      <c r="K200" s="127"/>
      <c r="L200" s="22"/>
    </row>
    <row r="201" spans="1:12" ht="15" hidden="1">
      <c r="A201" s="43"/>
      <c r="B201" s="43"/>
      <c r="C201" s="43"/>
      <c r="D201" s="43"/>
      <c r="E201" s="39"/>
      <c r="F201" s="40"/>
      <c r="G201" s="40"/>
      <c r="H201" s="40"/>
      <c r="I201" s="40"/>
      <c r="J201" s="43"/>
      <c r="K201" s="127"/>
      <c r="L201" s="22"/>
    </row>
    <row r="202" spans="1:12" ht="15" hidden="1">
      <c r="A202" s="43"/>
      <c r="B202" s="43"/>
      <c r="C202" s="43"/>
      <c r="D202" s="43"/>
      <c r="E202" s="39"/>
      <c r="F202" s="40"/>
      <c r="G202" s="40"/>
      <c r="H202" s="40"/>
      <c r="I202" s="40"/>
      <c r="J202" s="43"/>
      <c r="K202" s="127"/>
      <c r="L202" s="22"/>
    </row>
    <row r="203" spans="1:12" ht="15" hidden="1">
      <c r="A203" s="43"/>
      <c r="B203" s="43"/>
      <c r="C203" s="43"/>
      <c r="D203" s="43"/>
      <c r="E203" s="39"/>
      <c r="F203" s="40"/>
      <c r="G203" s="40"/>
      <c r="H203" s="40"/>
      <c r="I203" s="40"/>
      <c r="J203" s="43"/>
      <c r="K203" s="127"/>
      <c r="L203" s="22"/>
    </row>
    <row r="204" spans="1:12" ht="15" hidden="1">
      <c r="A204" s="43"/>
      <c r="B204" s="43"/>
      <c r="C204" s="43"/>
      <c r="D204" s="43"/>
      <c r="E204" s="39"/>
      <c r="F204" s="40"/>
      <c r="G204" s="40"/>
      <c r="H204" s="40"/>
      <c r="I204" s="40"/>
      <c r="J204" s="43"/>
      <c r="K204" s="127"/>
      <c r="L204" s="22"/>
    </row>
    <row r="205" spans="1:12" ht="15" hidden="1">
      <c r="A205" s="43"/>
      <c r="B205" s="43"/>
      <c r="C205" s="43"/>
      <c r="D205" s="43"/>
      <c r="E205" s="39"/>
      <c r="F205" s="40"/>
      <c r="G205" s="40"/>
      <c r="H205" s="40"/>
      <c r="I205" s="40"/>
      <c r="J205" s="43"/>
      <c r="K205" s="127"/>
      <c r="L205" s="22"/>
    </row>
    <row r="206" spans="1:12" ht="15" hidden="1">
      <c r="A206" s="43"/>
      <c r="B206" s="43"/>
      <c r="C206" s="43"/>
      <c r="D206" s="43"/>
      <c r="E206" s="39"/>
      <c r="F206" s="40"/>
      <c r="G206" s="40"/>
      <c r="H206" s="40"/>
      <c r="I206" s="40"/>
      <c r="J206" s="43"/>
      <c r="K206" s="127"/>
      <c r="L206" s="22"/>
    </row>
    <row r="207" spans="1:12" ht="15" hidden="1">
      <c r="A207" s="43"/>
      <c r="B207" s="43"/>
      <c r="C207" s="43"/>
      <c r="D207" s="43"/>
      <c r="E207" s="39"/>
      <c r="F207" s="40"/>
      <c r="G207" s="40"/>
      <c r="H207" s="40"/>
      <c r="I207" s="40"/>
      <c r="J207" s="43"/>
      <c r="K207" s="127"/>
      <c r="L207" s="22"/>
    </row>
    <row r="208" spans="1:12" ht="15" hidden="1">
      <c r="A208" s="43"/>
      <c r="B208" s="43"/>
      <c r="C208" s="43"/>
      <c r="D208" s="43"/>
      <c r="E208" s="39"/>
      <c r="F208" s="40"/>
      <c r="G208" s="40"/>
      <c r="H208" s="40"/>
      <c r="I208" s="40"/>
      <c r="J208" s="43"/>
      <c r="K208" s="127"/>
      <c r="L208" s="22"/>
    </row>
    <row r="209" spans="1:12" ht="15" hidden="1">
      <c r="A209" s="43"/>
      <c r="B209" s="43"/>
      <c r="C209" s="43"/>
      <c r="D209" s="43"/>
      <c r="E209" s="39"/>
      <c r="F209" s="40"/>
      <c r="G209" s="40"/>
      <c r="H209" s="40"/>
      <c r="I209" s="40"/>
      <c r="J209" s="43"/>
      <c r="K209" s="127"/>
      <c r="L209" s="22"/>
    </row>
    <row r="210" spans="1:12" ht="15" hidden="1">
      <c r="A210" s="43"/>
      <c r="B210" s="43"/>
      <c r="C210" s="43"/>
      <c r="D210" s="43"/>
      <c r="E210" s="39"/>
      <c r="F210" s="40"/>
      <c r="G210" s="40"/>
      <c r="H210" s="40"/>
      <c r="I210" s="40"/>
      <c r="J210" s="43"/>
      <c r="K210" s="127"/>
      <c r="L210" s="22"/>
    </row>
    <row r="211" spans="1:12" ht="15" hidden="1">
      <c r="A211" s="43"/>
      <c r="B211" s="43"/>
      <c r="C211" s="43"/>
      <c r="D211" s="43"/>
      <c r="E211" s="39"/>
      <c r="F211" s="40"/>
      <c r="G211" s="40"/>
      <c r="H211" s="40"/>
      <c r="I211" s="40"/>
      <c r="J211" s="43"/>
      <c r="K211" s="127"/>
      <c r="L211" s="22"/>
    </row>
    <row r="212" spans="1:12" ht="15" hidden="1">
      <c r="A212" s="43"/>
      <c r="B212" s="43"/>
      <c r="C212" s="43"/>
      <c r="D212" s="43"/>
      <c r="E212" s="39"/>
      <c r="F212" s="40"/>
      <c r="G212" s="40"/>
      <c r="H212" s="40"/>
      <c r="I212" s="40"/>
      <c r="J212" s="43"/>
      <c r="K212" s="127"/>
      <c r="L212" s="22"/>
    </row>
    <row r="213" spans="1:12" ht="15" hidden="1">
      <c r="A213" s="43"/>
      <c r="B213" s="43"/>
      <c r="C213" s="43"/>
      <c r="D213" s="43"/>
      <c r="E213" s="39"/>
      <c r="F213" s="40"/>
      <c r="G213" s="40"/>
      <c r="H213" s="40"/>
      <c r="I213" s="40"/>
      <c r="J213" s="43"/>
      <c r="K213" s="127"/>
      <c r="L213" s="22"/>
    </row>
    <row r="214" spans="1:12" ht="15" hidden="1">
      <c r="A214" s="43"/>
      <c r="B214" s="43"/>
      <c r="C214" s="43"/>
      <c r="D214" s="43"/>
      <c r="E214" s="39"/>
      <c r="F214" s="40"/>
      <c r="G214" s="40"/>
      <c r="H214" s="40"/>
      <c r="I214" s="40"/>
      <c r="J214" s="43"/>
      <c r="K214" s="127"/>
      <c r="L214" s="22"/>
    </row>
    <row r="215" spans="1:12" ht="15" hidden="1">
      <c r="A215" s="43"/>
      <c r="B215" s="43"/>
      <c r="C215" s="43"/>
      <c r="D215" s="43"/>
      <c r="E215" s="39"/>
      <c r="F215" s="40"/>
      <c r="G215" s="40"/>
      <c r="H215" s="40"/>
      <c r="I215" s="40"/>
      <c r="J215" s="43"/>
      <c r="K215" s="127"/>
      <c r="L215" s="22"/>
    </row>
    <row r="216" spans="1:12" ht="15" hidden="1">
      <c r="A216" s="43"/>
      <c r="B216" s="43"/>
      <c r="C216" s="43"/>
      <c r="D216" s="43"/>
      <c r="E216" s="39"/>
      <c r="F216" s="40"/>
      <c r="G216" s="40"/>
      <c r="H216" s="40"/>
      <c r="I216" s="40"/>
      <c r="J216" s="43"/>
      <c r="K216" s="127"/>
      <c r="L216" s="22"/>
    </row>
    <row r="217" spans="1:12" ht="15" hidden="1">
      <c r="A217" s="43"/>
      <c r="B217" s="43"/>
      <c r="C217" s="43"/>
      <c r="D217" s="43"/>
      <c r="E217" s="39"/>
      <c r="F217" s="40"/>
      <c r="G217" s="40"/>
      <c r="H217" s="40"/>
      <c r="I217" s="40"/>
      <c r="J217" s="43"/>
      <c r="K217" s="127"/>
      <c r="L217" s="22"/>
    </row>
    <row r="218" spans="1:12" ht="15" hidden="1">
      <c r="A218" s="43"/>
      <c r="B218" s="43"/>
      <c r="C218" s="43"/>
      <c r="D218" s="43"/>
      <c r="E218" s="39"/>
      <c r="F218" s="40"/>
      <c r="G218" s="40"/>
      <c r="H218" s="40"/>
      <c r="I218" s="40"/>
      <c r="J218" s="43"/>
      <c r="K218" s="127"/>
      <c r="L218" s="22"/>
    </row>
    <row r="219" spans="1:12" ht="15" hidden="1">
      <c r="A219" s="43"/>
      <c r="B219" s="43"/>
      <c r="C219" s="43"/>
      <c r="D219" s="43"/>
      <c r="E219" s="39"/>
      <c r="F219" s="40"/>
      <c r="G219" s="40"/>
      <c r="H219" s="40"/>
      <c r="I219" s="40"/>
      <c r="J219" s="43"/>
      <c r="K219" s="127"/>
      <c r="L219" s="22"/>
    </row>
    <row r="220" spans="1:12" ht="15" hidden="1">
      <c r="A220" s="43"/>
      <c r="B220" s="43"/>
      <c r="C220" s="43"/>
      <c r="D220" s="43"/>
      <c r="E220" s="39"/>
      <c r="F220" s="40"/>
      <c r="G220" s="40"/>
      <c r="H220" s="40"/>
      <c r="I220" s="40"/>
      <c r="J220" s="43"/>
      <c r="K220" s="127"/>
      <c r="L220" s="22"/>
    </row>
    <row r="221" spans="1:12" ht="15" hidden="1">
      <c r="A221" s="43"/>
      <c r="B221" s="43"/>
      <c r="C221" s="43"/>
      <c r="D221" s="43"/>
      <c r="E221" s="39"/>
      <c r="F221" s="40"/>
      <c r="G221" s="40"/>
      <c r="H221" s="40"/>
      <c r="I221" s="40"/>
      <c r="J221" s="43"/>
      <c r="K221" s="127"/>
      <c r="L221" s="22"/>
    </row>
    <row r="222" spans="1:12" ht="15" hidden="1">
      <c r="A222" s="43"/>
      <c r="B222" s="43"/>
      <c r="C222" s="43"/>
      <c r="D222" s="43"/>
      <c r="E222" s="39"/>
      <c r="F222" s="40"/>
      <c r="G222" s="40"/>
      <c r="H222" s="40"/>
      <c r="I222" s="40"/>
      <c r="J222" s="43"/>
      <c r="K222" s="127"/>
      <c r="L222" s="22"/>
    </row>
    <row r="223" spans="1:12" ht="15" hidden="1">
      <c r="A223" s="43"/>
      <c r="B223" s="43"/>
      <c r="C223" s="43"/>
      <c r="D223" s="43"/>
      <c r="E223" s="39"/>
      <c r="F223" s="40"/>
      <c r="G223" s="40"/>
      <c r="H223" s="40"/>
      <c r="I223" s="40"/>
      <c r="J223" s="43"/>
      <c r="K223" s="127"/>
      <c r="L223" s="22"/>
    </row>
    <row r="224" spans="1:12" ht="15" hidden="1">
      <c r="A224" s="43"/>
      <c r="B224" s="43"/>
      <c r="C224" s="43"/>
      <c r="D224" s="43"/>
      <c r="E224" s="39"/>
      <c r="F224" s="40"/>
      <c r="G224" s="40"/>
      <c r="H224" s="40"/>
      <c r="I224" s="40"/>
      <c r="J224" s="43"/>
      <c r="K224" s="127"/>
      <c r="L224" s="22"/>
    </row>
    <row r="225" spans="1:12" ht="15" hidden="1">
      <c r="A225" s="43"/>
      <c r="B225" s="43"/>
      <c r="C225" s="43"/>
      <c r="D225" s="43"/>
      <c r="E225" s="39"/>
      <c r="F225" s="40"/>
      <c r="G225" s="40"/>
      <c r="H225" s="40"/>
      <c r="I225" s="40"/>
      <c r="J225" s="43"/>
      <c r="K225" s="127"/>
      <c r="L225" s="22"/>
    </row>
    <row r="226" spans="1:12" ht="15" hidden="1">
      <c r="A226" s="43"/>
      <c r="B226" s="43"/>
      <c r="C226" s="43"/>
      <c r="D226" s="43"/>
      <c r="E226" s="39"/>
      <c r="F226" s="40"/>
      <c r="G226" s="40"/>
      <c r="H226" s="40"/>
      <c r="I226" s="40"/>
      <c r="J226" s="43"/>
      <c r="K226" s="127"/>
      <c r="L226" s="22"/>
    </row>
    <row r="227" spans="1:12" ht="15" hidden="1">
      <c r="A227" s="43"/>
      <c r="B227" s="43"/>
      <c r="C227" s="43"/>
      <c r="D227" s="43"/>
      <c r="E227" s="39"/>
      <c r="F227" s="40"/>
      <c r="G227" s="40"/>
      <c r="H227" s="40"/>
      <c r="I227" s="40"/>
      <c r="J227" s="43"/>
      <c r="K227" s="127"/>
      <c r="L227" s="22"/>
    </row>
    <row r="228" spans="1:12" ht="15" hidden="1">
      <c r="A228" s="43"/>
      <c r="B228" s="43"/>
      <c r="C228" s="43"/>
      <c r="D228" s="43"/>
      <c r="E228" s="39"/>
      <c r="F228" s="40"/>
      <c r="G228" s="40"/>
      <c r="H228" s="40"/>
      <c r="I228" s="40"/>
      <c r="J228" s="43"/>
      <c r="K228" s="127"/>
      <c r="L228" s="22"/>
    </row>
    <row r="229" spans="1:12" ht="15" hidden="1">
      <c r="A229" s="43"/>
      <c r="B229" s="43"/>
      <c r="C229" s="43"/>
      <c r="D229" s="43"/>
      <c r="E229" s="39"/>
      <c r="F229" s="40"/>
      <c r="G229" s="40"/>
      <c r="H229" s="40"/>
      <c r="I229" s="40"/>
      <c r="J229" s="43"/>
      <c r="K229" s="127"/>
      <c r="L229" s="22"/>
    </row>
    <row r="230" spans="1:12" ht="15" hidden="1">
      <c r="A230" s="43"/>
      <c r="B230" s="43"/>
      <c r="C230" s="43"/>
      <c r="D230" s="43"/>
      <c r="E230" s="39"/>
      <c r="F230" s="40"/>
      <c r="G230" s="40"/>
      <c r="H230" s="40"/>
      <c r="I230" s="40"/>
      <c r="J230" s="43"/>
      <c r="K230" s="127"/>
      <c r="L230" s="22"/>
    </row>
    <row r="231" spans="1:12" ht="15" hidden="1">
      <c r="A231" s="43"/>
      <c r="B231" s="43"/>
      <c r="C231" s="43"/>
      <c r="D231" s="43"/>
      <c r="E231" s="39"/>
      <c r="F231" s="40"/>
      <c r="G231" s="40"/>
      <c r="H231" s="40"/>
      <c r="I231" s="40"/>
      <c r="J231" s="43"/>
      <c r="K231" s="127"/>
      <c r="L231" s="22"/>
    </row>
    <row r="232" spans="1:12" ht="15" hidden="1">
      <c r="A232" s="43"/>
      <c r="B232" s="43"/>
      <c r="C232" s="43"/>
      <c r="D232" s="43"/>
      <c r="E232" s="39"/>
      <c r="F232" s="40"/>
      <c r="G232" s="40"/>
      <c r="H232" s="40"/>
      <c r="I232" s="40"/>
      <c r="J232" s="43"/>
      <c r="K232" s="127"/>
      <c r="L232" s="22"/>
    </row>
    <row r="233" spans="1:12" ht="15" hidden="1">
      <c r="A233" s="43"/>
      <c r="B233" s="43"/>
      <c r="C233" s="43"/>
      <c r="D233" s="43"/>
      <c r="E233" s="39"/>
      <c r="F233" s="40"/>
      <c r="G233" s="40"/>
      <c r="H233" s="40"/>
      <c r="I233" s="40"/>
      <c r="J233" s="43"/>
      <c r="K233" s="127"/>
      <c r="L233" s="22"/>
    </row>
    <row r="234" spans="1:12" ht="15" hidden="1">
      <c r="A234" s="43"/>
      <c r="B234" s="43"/>
      <c r="C234" s="43"/>
      <c r="D234" s="43"/>
      <c r="E234" s="39"/>
      <c r="F234" s="40"/>
      <c r="G234" s="40"/>
      <c r="H234" s="40"/>
      <c r="I234" s="40"/>
      <c r="J234" s="43"/>
      <c r="K234" s="127"/>
      <c r="L234" s="22"/>
    </row>
    <row r="235" spans="1:12" ht="15" hidden="1">
      <c r="A235" s="43"/>
      <c r="B235" s="43"/>
      <c r="C235" s="43"/>
      <c r="D235" s="43"/>
      <c r="E235" s="39"/>
      <c r="F235" s="40"/>
      <c r="G235" s="40"/>
      <c r="H235" s="40"/>
      <c r="I235" s="40"/>
      <c r="J235" s="43"/>
      <c r="K235" s="127"/>
      <c r="L235" s="22"/>
    </row>
    <row r="236" spans="1:12" ht="15" hidden="1">
      <c r="A236" s="43"/>
      <c r="B236" s="43"/>
      <c r="C236" s="43"/>
      <c r="D236" s="43"/>
      <c r="E236" s="39"/>
      <c r="F236" s="40"/>
      <c r="G236" s="40"/>
      <c r="H236" s="40"/>
      <c r="I236" s="40"/>
      <c r="J236" s="43"/>
      <c r="K236" s="127"/>
      <c r="L236" s="22"/>
    </row>
    <row r="237" spans="1:12" s="74" customFormat="1" ht="27" customHeight="1">
      <c r="A237" s="403" t="s">
        <v>31</v>
      </c>
      <c r="B237" s="403"/>
      <c r="C237" s="403"/>
      <c r="D237" s="403"/>
      <c r="E237" s="72">
        <f>SUM(E24+E91+E93)</f>
        <v>4</v>
      </c>
      <c r="F237" s="140">
        <f>SUM(F24+F91+F93)</f>
        <v>22590</v>
      </c>
      <c r="G237" s="140">
        <f>SUM(G24+G91+G93)</f>
        <v>22590</v>
      </c>
      <c r="H237" s="71"/>
      <c r="I237" s="140">
        <f>SUM(I24+I91+I93)</f>
        <v>11295</v>
      </c>
      <c r="J237" s="73"/>
      <c r="K237" s="141"/>
      <c r="L237" s="16"/>
    </row>
    <row r="238" spans="1:12" hidden="1"/>
    <row r="239" spans="1:12" s="75" customFormat="1" ht="29.25" customHeight="1">
      <c r="A239" s="75" t="s">
        <v>236</v>
      </c>
    </row>
    <row r="240" spans="1:12" s="75" customFormat="1" ht="15">
      <c r="B240" s="76"/>
      <c r="C240" s="76"/>
      <c r="D240" s="76"/>
      <c r="E240" s="76"/>
      <c r="F240" s="76"/>
      <c r="G240" s="76"/>
      <c r="H240" s="76"/>
      <c r="I240" s="76"/>
      <c r="J240" s="76"/>
      <c r="K240" s="76"/>
    </row>
    <row r="241" spans="1:11" s="75" customFormat="1" ht="15">
      <c r="A241" s="75" t="s">
        <v>32</v>
      </c>
      <c r="B241" s="77" t="s">
        <v>238</v>
      </c>
      <c r="C241" s="78"/>
      <c r="D241" s="78"/>
      <c r="E241" s="78"/>
      <c r="F241" s="78"/>
      <c r="G241" s="78"/>
      <c r="H241" s="78"/>
      <c r="I241" s="78"/>
      <c r="J241" s="78"/>
      <c r="K241" s="78"/>
    </row>
    <row r="242" spans="1:11" s="75" customFormat="1" ht="15">
      <c r="B242" s="404" t="s">
        <v>33</v>
      </c>
      <c r="C242" s="404"/>
      <c r="D242" s="404"/>
      <c r="E242" s="404"/>
      <c r="F242" s="404"/>
      <c r="G242" s="404"/>
      <c r="H242" s="404"/>
      <c r="I242" s="404"/>
      <c r="J242" s="404"/>
      <c r="K242" s="404"/>
    </row>
    <row r="243" spans="1:11" s="75" customFormat="1" ht="15">
      <c r="A243" s="75" t="s">
        <v>34</v>
      </c>
      <c r="D243" s="79" t="s">
        <v>91</v>
      </c>
    </row>
    <row r="244" spans="1:11" s="75" customFormat="1" ht="15">
      <c r="C244" s="76"/>
      <c r="D244" s="76"/>
      <c r="E244" s="76"/>
      <c r="F244" s="76"/>
      <c r="G244" s="76"/>
      <c r="H244" s="76"/>
      <c r="I244" s="76"/>
      <c r="J244" s="76"/>
      <c r="K244" s="76"/>
    </row>
    <row r="245" spans="1:11" s="75" customFormat="1" ht="15">
      <c r="A245" s="75" t="s">
        <v>35</v>
      </c>
      <c r="C245" s="78"/>
      <c r="D245" s="78"/>
      <c r="E245" s="78"/>
      <c r="F245" s="78"/>
      <c r="G245" s="78"/>
      <c r="H245" s="78"/>
      <c r="I245" s="78"/>
      <c r="J245" s="78"/>
      <c r="K245" s="78"/>
    </row>
    <row r="246" spans="1:11" s="75" customFormat="1" ht="15"/>
    <row r="247" spans="1:11" s="75" customFormat="1" ht="15">
      <c r="A247" s="75" t="s">
        <v>36</v>
      </c>
    </row>
    <row r="248" spans="1:11" s="75" customFormat="1" ht="15">
      <c r="B248" s="80"/>
      <c r="C248" s="405" t="s">
        <v>37</v>
      </c>
      <c r="D248" s="406"/>
      <c r="E248" s="406"/>
      <c r="F248" s="406"/>
      <c r="G248" s="406"/>
      <c r="H248" s="406"/>
      <c r="I248" s="406"/>
      <c r="J248" s="406"/>
      <c r="K248" s="406"/>
    </row>
    <row r="249" spans="1:11" s="75" customFormat="1" ht="15">
      <c r="A249" s="75" t="s">
        <v>38</v>
      </c>
      <c r="B249" s="78"/>
      <c r="C249" s="78"/>
      <c r="D249" s="78"/>
      <c r="E249" s="78"/>
      <c r="F249" s="78"/>
      <c r="G249" s="78"/>
      <c r="H249" s="78"/>
      <c r="I249" s="78"/>
      <c r="J249" s="78"/>
      <c r="K249" s="78"/>
    </row>
    <row r="250" spans="1:11" s="75" customFormat="1" ht="15"/>
    <row r="251" spans="1:11" s="75" customFormat="1" ht="15">
      <c r="A251" s="75" t="s">
        <v>39</v>
      </c>
      <c r="B251" s="78"/>
      <c r="C251" s="78"/>
      <c r="D251" s="78"/>
      <c r="E251" s="78"/>
      <c r="F251" s="78"/>
      <c r="G251" s="78"/>
      <c r="H251" s="78"/>
      <c r="I251" s="78"/>
      <c r="J251" s="78"/>
      <c r="K251" s="78"/>
    </row>
    <row r="252" spans="1:11" s="75" customFormat="1" ht="15" hidden="1"/>
    <row r="253" spans="1:11" s="75" customFormat="1" ht="15" hidden="1"/>
    <row r="255" spans="1:11" ht="15.75">
      <c r="A255" s="81" t="s">
        <v>40</v>
      </c>
      <c r="B255" s="411" t="s">
        <v>220</v>
      </c>
      <c r="C255" s="411"/>
      <c r="D255" s="411"/>
      <c r="E255" s="82"/>
      <c r="F255" s="83"/>
      <c r="G255" s="84"/>
      <c r="H255" s="410" t="s">
        <v>221</v>
      </c>
      <c r="I255" s="410"/>
      <c r="J255" s="219"/>
    </row>
    <row r="256" spans="1:11">
      <c r="A256" s="86"/>
      <c r="B256" s="404" t="s">
        <v>42</v>
      </c>
      <c r="C256" s="404"/>
      <c r="D256" s="404"/>
      <c r="E256" s="87"/>
      <c r="F256" s="180" t="s">
        <v>10</v>
      </c>
      <c r="G256" s="89"/>
      <c r="H256" s="408" t="s">
        <v>43</v>
      </c>
      <c r="I256" s="408"/>
      <c r="J256" s="180"/>
    </row>
    <row r="257" spans="1:10" ht="15.75">
      <c r="A257" s="81" t="s">
        <v>44</v>
      </c>
      <c r="B257" s="411" t="s">
        <v>222</v>
      </c>
      <c r="C257" s="411"/>
      <c r="D257" s="411"/>
      <c r="E257" s="82"/>
      <c r="F257" s="83"/>
      <c r="G257" s="84"/>
      <c r="H257" s="410" t="s">
        <v>223</v>
      </c>
      <c r="I257" s="410"/>
      <c r="J257" s="219"/>
    </row>
    <row r="258" spans="1:10">
      <c r="A258" s="86"/>
      <c r="B258" s="404" t="s">
        <v>42</v>
      </c>
      <c r="C258" s="404"/>
      <c r="D258" s="404"/>
      <c r="E258" s="87"/>
      <c r="F258" s="180" t="s">
        <v>10</v>
      </c>
      <c r="G258" s="89"/>
      <c r="H258" s="408" t="s">
        <v>43</v>
      </c>
      <c r="I258" s="408"/>
      <c r="J258" s="180"/>
    </row>
    <row r="259" spans="1:10" ht="15.75">
      <c r="A259" s="86"/>
      <c r="B259" s="411" t="s">
        <v>224</v>
      </c>
      <c r="C259" s="411"/>
      <c r="D259" s="411"/>
      <c r="E259" s="82"/>
      <c r="F259" s="83"/>
      <c r="G259" s="84"/>
      <c r="H259" s="410" t="s">
        <v>225</v>
      </c>
      <c r="I259" s="410"/>
      <c r="J259" s="219"/>
    </row>
    <row r="260" spans="1:10">
      <c r="A260" s="86"/>
      <c r="B260" s="404" t="s">
        <v>42</v>
      </c>
      <c r="C260" s="404"/>
      <c r="D260" s="404"/>
      <c r="E260" s="87"/>
      <c r="F260" s="180" t="s">
        <v>10</v>
      </c>
      <c r="G260" s="89"/>
      <c r="H260" s="408" t="s">
        <v>43</v>
      </c>
      <c r="I260" s="408"/>
      <c r="J260" s="180"/>
    </row>
    <row r="261" spans="1:10" ht="15.75">
      <c r="A261" s="86"/>
      <c r="B261" s="411" t="s">
        <v>226</v>
      </c>
      <c r="C261" s="411"/>
      <c r="D261" s="411"/>
      <c r="E261" s="82"/>
      <c r="F261" s="83"/>
      <c r="G261" s="84"/>
      <c r="H261" s="410" t="s">
        <v>227</v>
      </c>
      <c r="I261" s="410"/>
      <c r="J261" s="90"/>
    </row>
    <row r="262" spans="1:10">
      <c r="A262" s="86"/>
      <c r="B262" s="404" t="s">
        <v>42</v>
      </c>
      <c r="C262" s="404"/>
      <c r="D262" s="404"/>
      <c r="E262" s="87"/>
      <c r="F262" s="180" t="s">
        <v>10</v>
      </c>
      <c r="G262" s="89"/>
      <c r="H262" s="408" t="s">
        <v>43</v>
      </c>
      <c r="I262" s="408"/>
      <c r="J262" s="180"/>
    </row>
    <row r="263" spans="1:10" ht="15.75">
      <c r="A263" s="86"/>
      <c r="B263" s="411" t="s">
        <v>228</v>
      </c>
      <c r="C263" s="411"/>
      <c r="D263" s="411"/>
      <c r="E263" s="82"/>
      <c r="F263" s="83"/>
      <c r="G263" s="84"/>
      <c r="H263" s="410" t="s">
        <v>45</v>
      </c>
      <c r="I263" s="410"/>
      <c r="J263" s="90"/>
    </row>
    <row r="264" spans="1:10">
      <c r="A264" s="86"/>
      <c r="B264" s="404" t="s">
        <v>42</v>
      </c>
      <c r="C264" s="404"/>
      <c r="D264" s="404"/>
      <c r="E264" s="87"/>
      <c r="F264" s="180" t="s">
        <v>10</v>
      </c>
      <c r="G264" s="89"/>
      <c r="H264" s="408" t="s">
        <v>43</v>
      </c>
      <c r="I264" s="408"/>
      <c r="J264" s="180"/>
    </row>
    <row r="265" spans="1:10" ht="15.75">
      <c r="A265" s="86"/>
      <c r="B265" s="411" t="s">
        <v>229</v>
      </c>
      <c r="C265" s="411"/>
      <c r="D265" s="411"/>
      <c r="E265" s="82"/>
      <c r="F265" s="83"/>
      <c r="G265" s="84"/>
      <c r="H265" s="410" t="s">
        <v>230</v>
      </c>
      <c r="I265" s="410"/>
      <c r="J265" s="90"/>
    </row>
    <row r="266" spans="1:10" ht="15.75">
      <c r="A266" s="86"/>
      <c r="B266" s="404" t="s">
        <v>42</v>
      </c>
      <c r="C266" s="404"/>
      <c r="D266" s="404"/>
      <c r="E266" s="87"/>
      <c r="F266" s="180" t="s">
        <v>10</v>
      </c>
      <c r="G266" s="89"/>
      <c r="H266" s="430"/>
      <c r="I266" s="430"/>
      <c r="J266" s="180"/>
    </row>
    <row r="267" spans="1:10" s="75" customFormat="1" ht="15">
      <c r="A267" s="91" t="s">
        <v>70</v>
      </c>
    </row>
    <row r="268" spans="1:10" s="75" customFormat="1" ht="15" hidden="1"/>
    <row r="269" spans="1:10" s="75" customFormat="1" ht="15.75">
      <c r="A269" s="92" t="s">
        <v>47</v>
      </c>
      <c r="B269" s="411" t="s">
        <v>240</v>
      </c>
      <c r="C269" s="411"/>
      <c r="D269" s="411"/>
      <c r="E269" s="79"/>
      <c r="F269" s="79"/>
      <c r="G269" s="79"/>
      <c r="H269" s="410" t="s">
        <v>41</v>
      </c>
      <c r="I269" s="410"/>
    </row>
    <row r="270" spans="1:10" s="75" customFormat="1" ht="15">
      <c r="B270" s="404" t="s">
        <v>42</v>
      </c>
      <c r="C270" s="404"/>
      <c r="D270" s="404"/>
      <c r="F270" s="202" t="s">
        <v>10</v>
      </c>
      <c r="H270" s="408" t="s">
        <v>43</v>
      </c>
      <c r="I270" s="408"/>
      <c r="J270" s="87"/>
    </row>
    <row r="271" spans="1:10" s="75" customFormat="1" ht="15.75">
      <c r="A271" s="92" t="s">
        <v>48</v>
      </c>
      <c r="B271" s="411"/>
      <c r="C271" s="411"/>
      <c r="D271" s="411"/>
      <c r="F271" s="78"/>
      <c r="H271" s="410"/>
      <c r="I271" s="410"/>
    </row>
    <row r="272" spans="1:10" s="75" customFormat="1" ht="15">
      <c r="B272" s="404" t="s">
        <v>42</v>
      </c>
      <c r="C272" s="404"/>
      <c r="D272" s="404"/>
      <c r="F272" s="180" t="s">
        <v>10</v>
      </c>
      <c r="H272" s="408" t="s">
        <v>43</v>
      </c>
      <c r="I272" s="408"/>
      <c r="J272" s="87"/>
    </row>
    <row r="273" spans="1:16" s="75" customFormat="1" ht="15" hidden="1"/>
    <row r="274" spans="1:16" s="94" customFormat="1" ht="24" customHeight="1">
      <c r="A274" s="94" t="s">
        <v>49</v>
      </c>
    </row>
    <row r="275" spans="1:16" s="75" customFormat="1" ht="28.15" customHeight="1">
      <c r="A275" s="420" t="s">
        <v>50</v>
      </c>
      <c r="B275" s="421"/>
      <c r="C275" s="420" t="s">
        <v>51</v>
      </c>
      <c r="D275" s="421"/>
      <c r="E275" s="420" t="s">
        <v>52</v>
      </c>
      <c r="F275" s="422"/>
      <c r="G275" s="421"/>
      <c r="H275" s="420" t="s">
        <v>53</v>
      </c>
      <c r="I275" s="421"/>
    </row>
    <row r="276" spans="1:16" s="75" customFormat="1" ht="15">
      <c r="A276" s="95"/>
      <c r="B276" s="96"/>
      <c r="C276" s="95"/>
      <c r="D276" s="97"/>
      <c r="E276" s="96"/>
      <c r="F276" s="96"/>
      <c r="G276" s="97"/>
      <c r="H276" s="96"/>
      <c r="I276" s="97"/>
    </row>
    <row r="277" spans="1:16" s="75" customFormat="1" ht="15">
      <c r="A277" s="95"/>
      <c r="B277" s="96"/>
      <c r="C277" s="95"/>
      <c r="D277" s="97"/>
      <c r="E277" s="96"/>
      <c r="F277" s="96"/>
      <c r="G277" s="97"/>
      <c r="H277" s="96"/>
      <c r="I277" s="97"/>
    </row>
    <row r="278" spans="1:16" s="75" customFormat="1" ht="15">
      <c r="A278" s="95"/>
      <c r="B278" s="96"/>
      <c r="C278" s="95"/>
      <c r="D278" s="97"/>
      <c r="E278" s="96"/>
      <c r="F278" s="96"/>
      <c r="G278" s="97"/>
      <c r="H278" s="96"/>
      <c r="I278" s="97"/>
    </row>
    <row r="279" spans="1:16">
      <c r="A279" s="98"/>
      <c r="B279" s="99"/>
      <c r="C279" s="98"/>
      <c r="D279" s="100"/>
      <c r="E279" s="99"/>
      <c r="F279" s="99"/>
      <c r="G279" s="100"/>
      <c r="H279" s="99"/>
      <c r="I279" s="100"/>
    </row>
    <row r="280" spans="1:16" ht="29.45" customHeight="1">
      <c r="L280" s="48"/>
      <c r="M280" s="48"/>
      <c r="N280" s="48"/>
      <c r="O280" s="48"/>
      <c r="P280" s="48"/>
    </row>
    <row r="281" spans="1:16" ht="37.15" customHeight="1">
      <c r="A281" s="412" t="s">
        <v>231</v>
      </c>
      <c r="B281" s="412"/>
      <c r="C281" s="412"/>
      <c r="D281" s="412"/>
      <c r="E281" s="412"/>
      <c r="F281" s="412"/>
      <c r="G281" s="412"/>
      <c r="H281" s="412"/>
      <c r="I281" s="412"/>
      <c r="J281" s="412"/>
      <c r="K281" s="412"/>
      <c r="L281" s="48"/>
      <c r="M281" s="48"/>
      <c r="N281" s="48"/>
      <c r="O281" s="48"/>
      <c r="P281" s="48"/>
    </row>
    <row r="282" spans="1:16" s="75" customFormat="1" ht="16.5">
      <c r="A282" s="75" t="s">
        <v>218</v>
      </c>
      <c r="L282" s="101"/>
      <c r="M282" s="101"/>
      <c r="N282" s="101"/>
      <c r="O282" s="101"/>
      <c r="P282" s="101"/>
    </row>
    <row r="283" spans="1:16" s="75" customFormat="1" ht="6.6" customHeight="1">
      <c r="L283" s="101"/>
      <c r="M283" s="101"/>
      <c r="N283" s="101"/>
      <c r="O283" s="101"/>
      <c r="P283" s="101"/>
    </row>
    <row r="284" spans="1:16" s="75" customFormat="1" ht="32.25" customHeight="1">
      <c r="A284" s="412" t="s">
        <v>232</v>
      </c>
      <c r="B284" s="412"/>
      <c r="C284" s="412"/>
      <c r="D284" s="412"/>
      <c r="E284" s="412"/>
      <c r="F284" s="412"/>
      <c r="G284" s="412"/>
      <c r="H284" s="412"/>
      <c r="I284" s="412"/>
      <c r="J284" s="412"/>
      <c r="K284" s="412"/>
      <c r="L284" s="101"/>
      <c r="M284" s="101"/>
      <c r="N284" s="101"/>
      <c r="O284" s="101"/>
      <c r="P284" s="101"/>
    </row>
    <row r="285" spans="1:16" s="103" customFormat="1" ht="18.75" hidden="1">
      <c r="A285" s="1"/>
      <c r="B285" s="1"/>
      <c r="C285" s="102"/>
      <c r="D285" s="102"/>
      <c r="E285" s="102"/>
      <c r="F285" s="413" t="s">
        <v>54</v>
      </c>
      <c r="G285" s="413"/>
      <c r="H285" s="413"/>
      <c r="I285" s="413"/>
      <c r="J285" s="413"/>
      <c r="K285" s="1"/>
    </row>
    <row r="286" spans="1:16" s="103" customFormat="1" hidden="1">
      <c r="A286" s="1"/>
      <c r="B286" s="104"/>
      <c r="C286" s="102"/>
      <c r="D286" s="102"/>
      <c r="E286" s="102"/>
      <c r="F286" s="105">
        <f>B289</f>
        <v>22590</v>
      </c>
      <c r="G286" s="106" t="str">
        <f>IF(TRUNC(F286/1000000,0)=0,"",IF(TRUNC(F286/1000000,0)=4,"Чотири",IF(TRUNC(F286/1000000,0)=0,"",IF(TRUNC(F286/1000000,0)=5,"П’ять",IF(TRUNC(F286/1000000,0)=0,"",IF(TRUNC(F286/1000000,0)=6,"Шість",G287))))))</f>
        <v/>
      </c>
      <c r="H286" s="107" t="str">
        <f>IF(TRUNC(F286/10000,0)-TRUNC(F286/100000,0)*10=0,"",IF(TRUNC(F286/10000,0)-TRUNC(F286/100000,0)*10=1,IF(TRUNC(F286/1000,0)-TRUNC(F286/10000,0)*10=0,"десять",""),H288))</f>
        <v>двадцять</v>
      </c>
      <c r="I286" s="107" t="str">
        <f>IF(TRUNC(F286/10,0)-TRUNC(F286/100,0)*10=2,"двадцять",IF(TRUNC(F286/10,0)-TRUNC(F286/100,0)*10=3,"тридцать",IF(TRUNC(F286/10,0)-TRUNC(F286/100,0)*10=4,"сорок",IF(TRUNC(F286/10,0)-TRUNC(F286/100,0)*10=5,"п’ятдесят",IF(TRUNC(F286/10,0)-TRUNC(F286/100,0)*10=6,"шістдесят",IF(TRUNC(F286/10,0)-TRUNC(F286/100,0)*10=7,"сімдесят",IF(TRUNC(F286/10,0)-TRUNC(F286/100,0)*10=8,"вісімдесят","дев’яносто")))))))</f>
        <v>дев’яносто</v>
      </c>
      <c r="J286" s="107" t="str">
        <f>IF(TRUNC(F286/1000000,0)+TRUNC(F286/100000,0)-TRUNC(F286/1000000,0)*10+TRUNC(F286/10000,0)-TRUNC(F286/100000,0)*10+TRUNC(F286/1000,0)-TRUNC(F286/10000,0)*10+TRUNC(F286/100,0)-TRUNC(F286/1000,0)*10+TRUNC(F286/10,0)-TRUNC(F286/100,0)*10+TRUNC(F286/1,0)-TRUNC(F286/10,0)*10=0,"Нуль гривень",IF(RIGHT(IF(TRUNC(F286/1,0)-TRUNC(F286/10,0)*10=1,IF(TRUNC(F286/10,0)-TRUNC(F286/100,0)*10=1,"одинадцять","одна"),K288),1)="а","гривня",IF(RIGHT(J287,1)="і","гривні",IF(RIGHT(J287,1)="и","гривні","гривень"))))</f>
        <v>гривень</v>
      </c>
      <c r="K286" s="86" t="str">
        <f>IF(TRUNC(F286/1,0)-TRUNC(F286/10,0)*10=5,IF(TRUNC(F286/10,0)-TRUNC(F286/100,0)*10=1,"п’ятнадцять","п’ять"),IF(TRUNC(F286/1,0)-TRUNC(F286/10,0)*10=6,IF(TRUNC(F286/10,0)-TRUNC(F286/100,0)*10=1,"шістнадцять","шість"),IF(TRUNC(F286/1,0)-TRUNC(F286/10,0)*10=7,IF(TRUNC(F286/10,0)-TRUNC(F286/100,0)*10=1,"сімнадцять","сім"),J289)))</f>
        <v/>
      </c>
    </row>
    <row r="287" spans="1:16" s="103" customFormat="1" hidden="1">
      <c r="A287" s="1"/>
      <c r="B287" s="104"/>
      <c r="C287" s="102"/>
      <c r="D287" s="102"/>
      <c r="E287" s="102"/>
      <c r="F287" s="108" t="str">
        <f>IF(TRUNC(F286/1000000,0)=0,"",IF(TRUNC(F286/1000000,0)=1,"Один",IF(TRUNC(F286/1000000,0)=0,"",IF(TRUNC(F286/1000000,0)=2,"Два",IF(TRUNC(F286/1000000,0)=0,"",IF(TRUNC(F286/1000000,0)=3,"Три",G286))))))</f>
        <v/>
      </c>
      <c r="G287" s="106" t="str">
        <f>IF(TRUNC(F286/1000000,0)=0,"",IF(TRUNC(F286/1000000,0)=7,"Сім",IF(TRUNC(F286/1000000,0)=0,"",IF(TRUNC(F286/1000000,0)=8,"Вісім",IF(TRUNC(F286/1000000,0)=0,"",IF(TRUNC(F286/1000000,0)=9,"Дев’ять",H289))))))</f>
        <v/>
      </c>
      <c r="H287" s="107" t="str">
        <f>IF(TRUNC(F286/100000,0)-TRUNC(F286/1000000,0)*10=0,"",IF(TRUNC(F286/100000,0)-TRUNC(F286/1000000,0)*10=1,"сто",G288))</f>
        <v/>
      </c>
      <c r="I287" s="107" t="str">
        <f>IF(TRUNC(F286/1000,0)-TRUNC(F286/10000,0)*10=1,IF(TRUNC(F286/10000,0)-TRUNC(F286/100000,0)*10=1,"одинадцять","одна"),IF(TRUNC(F286/1000,0)-TRUNC(F286/10000,0)*10=2,IF(TRUNC(F286/10000,0)-TRUNC(F286/100000,0)*10=1,"дванадцять","дві"),#REF!))</f>
        <v>дві</v>
      </c>
      <c r="J287" s="107" t="str">
        <f>IF(TRUNC(F286/1,0)-TRUNC(F286/10,0)*10=1,IF(TRUNC(F286/10,0)-TRUNC(F286/100,0)*10=1,"одинадцять","одна"),K288)</f>
        <v/>
      </c>
      <c r="K287" s="86" t="str">
        <f>IF(TRUNC(F286/10,0)-TRUNC(F286/100,0)*10=0,"",IF(TRUNC(F286/10,0)-TRUNC(F286/100,0)*10=1,IF(TRUNC(F286/1,0)-TRUNC(F286/10,0)*10=0,"десять",""),I286))</f>
        <v>дев’яносто</v>
      </c>
    </row>
    <row r="288" spans="1:16" s="103" customFormat="1" hidden="1">
      <c r="A288" s="1"/>
      <c r="B288" s="104"/>
      <c r="C288" s="102"/>
      <c r="D288" s="102"/>
      <c r="E288" s="102"/>
      <c r="F288" s="108" t="str">
        <f>IF(TRUNC(F286/1000000,0)=0,"",IF(TRUNC(F286/1000000,0)=2,"Два",IF(TRUNC(F286/1000000,0)=0,"",IF(TRUNC(F286/1000000,0)=3,"Три",G286))))</f>
        <v/>
      </c>
      <c r="G288" s="109" t="str">
        <f>IF(TRUNC(F286/100000,0)-TRUNC(F286/1000000,0)*10=2,"двісті",IF(TRUNC(F286/100000,0)-TRUNC(F286/1000000,0)*10=3,"триста",IF(TRUNC(F286/100000,0)-TRUNC(F286/1000000,0)*10=4,"чотириста",IF(TRUNC(F286/100000,0)-TRUNC(F286/1000000,0)*10=5,"п’ятсот",IF(TRUNC(F286/100000,0)-TRUNC(F286/1000000,0)*10=6,"шістсот",IF(TRUNC(F286/100000,0)-TRUNC(F286/1000000,0)*10=7,"сімсот",IF(TRUNC(F286/100000,0)-TRUNC(F286/1000000,0)*10=8,"вісімсот","дев’ятсот")))))))</f>
        <v>дев’ятсот</v>
      </c>
      <c r="H288" s="107" t="str">
        <f>IF(TRUNC(F286/10000,0)-TRUNC(F286/100000,0)*10=2,"двадцять",IF(TRUNC(F286/10000,0)-TRUNC(F286/100000,0)*10=3,"тридцать",IF(TRUNC(F286/10000,0)-TRUNC(F286/100000,0)*10=4,"сорок",IF(TRUNC(F286/10000,0)-TRUNC(F286/100000,0)*10=5,"п’ятдесят",#REF!))))</f>
        <v>двадцять</v>
      </c>
      <c r="I288" s="107" t="str">
        <f>IF(TRUNC(F286/100,0)-TRUNC(F286/1000,0)*10=2,"двісті",IF(TRUNC(F286/100,0)-TRUNC(F286/1000,0)*10=3,"триста",IF(TRUNC(F286/100,0)-TRUNC(F286/1000,0)*10=4,"чотириста",IF(TRUNC(F286/100,0)-TRUNC(F286/1000,0)*10=5,"п’ятсот",IF(TRUNC(F286/100,0)-TRUNC(F286/1000,0)*10=6,"шістсот",IF(TRUNC(F286/100,0)-TRUNC(F286/1000,0)*10=7,"сімсот",IF(TRUNC(F286/100,0)-TRUNC(F286/1000,0)*10=8,"вісімсот","дев’ятсот")))))))</f>
        <v>п’ятсот</v>
      </c>
      <c r="J288" s="107" t="str">
        <f>IF(TRUNC(F286/1000,0)-TRUNC(F286/10000,0)*10=7,IF(TRUNC(F286/10000,0)-TRUNC(F286/100000,0)*10=1,"сімнадцять","сім"),IF(TRUNC(F286/1000,0)-TRUNC(F286/10000,0)*10=8,IF(TRUNC(F286/10000,0)-TRUNC(F286/100000,0)*10=1,"вісімнадцять","вісім"),IF(TRUNC(F286/1000,0)-TRUNC(F286/10000,0)*10=9,IF(TRUNC(F286/10000,0)-TRUNC(F286/100000,0)*10=1,"дев’ятнадцять","дев’ять"),"")))</f>
        <v/>
      </c>
      <c r="K288" s="86" t="str">
        <f>IF(TRUNC(F286/1,0)-TRUNC(F286/10,0)*10=2,IF(TRUNC(F286/10,0)-TRUNC(F286/100,0)*10=1,"дванадцять","дві"),IF(TRUNC(F286/1,0)-TRUNC(F286/10,0)*10=3,IF(TRUNC(F286/10,0)-TRUNC(F286/100,0)*10=1,"тринадцять","три"),IF(TRUNC(F286/1,0)-TRUNC(F286/10,0)*10=4,IF(TRUNC(F286/10,0)-TRUNC(F286/100,0)*10=1,"чотирнадцять","чотири"),K286)))</f>
        <v/>
      </c>
    </row>
    <row r="289" spans="1:16" s="103" customFormat="1" ht="33.75" hidden="1" customHeight="1">
      <c r="A289" s="1"/>
      <c r="B289" s="110">
        <f>G237</f>
        <v>22590</v>
      </c>
      <c r="C289" s="111"/>
      <c r="D289" s="111"/>
      <c r="E289" s="111"/>
      <c r="F289" s="112" t="e">
        <f>CONCATENATE(UPPER(LEFT(TRIM(CONCATENATE(IF(TRUNC(F286/1000000,0)=0,"",IF(TRUNC(F286/1000000,0)=1,"Один",F288))," ",H289," ",H287," ",H286," ",I287," ",I289," ",#REF!," ",K287," ",J287," ",J286," ",IF(ROUND((F286-TRUNC(F286/1,0))*100,0)&lt;=9,0,""),ROUND((F286-TRUNC(F286/1,0))*100,0),"коп.")),1)),RIGHT(TRIM(G289),LEN(TRIM(CONCATENATE(IF(TRUNC(F286/1000000,0)=0,"",IF(TRUNC(F286/1000000,0)=1,"Один",F288))," ",H289," ",H287," ",H286," ",I287," ",I289," ",#REF!," ",K287," ",J287," ",J286," ",IF(ROUND((F286-TRUNC(F286/1,0))*100,0)&lt;=9,0,""),ROUND((F286-TRUNC(F286/1,0))*100,0),"коп.")))-1))</f>
        <v>#REF!</v>
      </c>
      <c r="G289" s="113" t="e">
        <f>CONCATENATE(IF(TRUNC(F286/1000000,0)=0,"",IF(TRUNC(F286/1000000,0)=1,"Один",F288))," ",H289," ",H287," ",H286," ",I287," ",I289," ",#REF!," ",K287," ",J287," ",J286," ",IF(ROUND((F286-TRUNC(F286/1,0))*100,0)&lt;=9,0,""),ROUND((F286-TRUNC(F286/1,0))*100,0),"коп.")</f>
        <v>#REF!</v>
      </c>
      <c r="H289" s="107" t="str">
        <f>IF(TRUNC(F286/1000000,0)=0,"",IF(RIGHT(IF(TRUNC(F286/1000000,0)=0,"",IF(TRUNC(F286/1000000,0)=1,"Один",F288)),1)="н","мільйон",IF(RIGHT(F287,1)="а","мільйони",IF(RIGHT(F287,1)="и","мільйони","мільйонів"))))</f>
        <v/>
      </c>
      <c r="I289" s="107" t="str">
        <f>IF(TRUNC(F286/100000,0)-TRUNC(F286/1000000,0)*10+TRUNC(F286/10000,0)-TRUNC(F286/100000,0)*10+TRUNC(F286/1000,0)-TRUNC(F286/10000,0)*10=0,"",IF(RIGHT(I287,1)="а","тисяча",IF(RIGHT(I287,1)="і","тисячі",IF(RIGHT(I287,1)="и","тисячі","тисяч"))))</f>
        <v>тисячі</v>
      </c>
      <c r="J289" s="107" t="str">
        <f>IF(TRUNC(F286/1,0)-TRUNC(F286/10,0)*10=8,IF(TRUNC(F286/10,0)-TRUNC(F286/100,0)*10=1,"вісімнадцять","вісім"),IF(TRUNC(F286/1,0)-TRUNC(F286/10,0)*10=9,IF(TRUNC(F286/10,0)-TRUNC(F286/100,0)*10=1,"дев’ятнадцять","дев’ять"),""))</f>
        <v/>
      </c>
      <c r="K289" s="86"/>
    </row>
    <row r="290" spans="1:16" s="103" customFormat="1" ht="13.5" hidden="1" customHeight="1">
      <c r="A290" s="1"/>
      <c r="B290" s="114"/>
      <c r="C290" s="111"/>
      <c r="D290" s="111"/>
      <c r="E290" s="111"/>
      <c r="F290" s="115"/>
      <c r="G290" s="116"/>
      <c r="H290" s="116"/>
      <c r="I290" s="116"/>
      <c r="J290" s="116"/>
      <c r="K290" s="116"/>
    </row>
    <row r="291" spans="1:16" s="103" customFormat="1" hidden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6" s="103" customFormat="1" hidden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6" s="103" customFormat="1" hidden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6" s="103" customFormat="1" hidden="1">
      <c r="A294" s="1"/>
      <c r="B294" s="1" t="s">
        <v>55</v>
      </c>
      <c r="C294" s="1"/>
      <c r="D294" s="1"/>
      <c r="E294" s="1"/>
      <c r="F294" s="1"/>
      <c r="G294" s="1"/>
      <c r="H294" s="1"/>
      <c r="I294" s="1"/>
      <c r="J294" s="1"/>
      <c r="K294" s="1"/>
    </row>
    <row r="295" spans="1:16" s="103" customFormat="1" hidden="1">
      <c r="A295" s="1"/>
      <c r="B295" s="1" t="s">
        <v>56</v>
      </c>
      <c r="C295" s="1"/>
      <c r="D295" s="1"/>
      <c r="E295" s="1"/>
      <c r="F295" s="1"/>
      <c r="G295" s="1"/>
      <c r="H295" s="1"/>
      <c r="I295" s="1"/>
      <c r="J295" s="1"/>
      <c r="K295" s="1"/>
    </row>
    <row r="296" spans="1:16" s="103" customFormat="1" hidden="1">
      <c r="A296" s="104"/>
      <c r="B296" s="104" t="s">
        <v>57</v>
      </c>
      <c r="C296" s="104"/>
      <c r="D296" s="104"/>
      <c r="E296" s="104"/>
      <c r="F296" s="104"/>
      <c r="G296" s="104"/>
      <c r="H296" s="104"/>
      <c r="I296" s="104"/>
      <c r="J296" s="104"/>
      <c r="K296" s="1"/>
    </row>
    <row r="297" spans="1:16" hidden="1">
      <c r="L297" s="48"/>
      <c r="M297" s="48"/>
      <c r="N297" s="48"/>
      <c r="O297" s="48"/>
      <c r="P297" s="48"/>
    </row>
    <row r="298" spans="1:16" hidden="1"/>
    <row r="299" spans="1:16" hidden="1">
      <c r="L299" s="48"/>
      <c r="M299" s="48"/>
      <c r="N299" s="48"/>
      <c r="O299" s="48"/>
      <c r="P299" s="48"/>
    </row>
    <row r="300" spans="1:16" s="103" customFormat="1" ht="18.75" hidden="1">
      <c r="A300" s="1"/>
      <c r="B300" s="1"/>
      <c r="C300" s="102"/>
      <c r="D300" s="102"/>
      <c r="E300" s="102"/>
      <c r="F300" s="413" t="s">
        <v>54</v>
      </c>
      <c r="G300" s="413"/>
      <c r="H300" s="413"/>
      <c r="I300" s="413"/>
      <c r="J300" s="413"/>
      <c r="K300" s="1"/>
    </row>
    <row r="301" spans="1:16" s="103" customFormat="1" hidden="1">
      <c r="A301" s="1"/>
      <c r="B301" s="104"/>
      <c r="C301" s="102"/>
      <c r="D301" s="102"/>
      <c r="E301" s="102"/>
      <c r="F301" s="105" t="e">
        <f>#REF!</f>
        <v>#REF!</v>
      </c>
      <c r="G301" s="106" t="e">
        <f>IF(TRUNC(F301/1000000,0)=0,"",IF(TRUNC(F301/1000000,0)=4,"Чотири",IF(TRUNC(F301/1000000,0)=0,"",IF(TRUNC(F301/1000000,0)=5,"П’ять",IF(TRUNC(F301/1000000,0)=0,"",IF(TRUNC(F301/1000000,0)=6,"Шість",G302))))))</f>
        <v>#REF!</v>
      </c>
      <c r="H301" s="107" t="e">
        <f>IF(TRUNC(F301/10000,0)-TRUNC(F301/100000,0)*10=0,"",IF(TRUNC(F301/10000,0)-TRUNC(F301/100000,0)*10=1,IF(TRUNC(F301/1000,0)-TRUNC(F301/10000,0)*10=0,"десять",""),H303))</f>
        <v>#REF!</v>
      </c>
      <c r="I301" s="107" t="e">
        <f>IF(TRUNC(F301/10,0)-TRUNC(F301/100,0)*10=2,"двадцять",IF(TRUNC(F301/10,0)-TRUNC(F301/100,0)*10=3,"тридцать",IF(TRUNC(F301/10,0)-TRUNC(F301/100,0)*10=4,"сорок",IF(TRUNC(F301/10,0)-TRUNC(F301/100,0)*10=5,"п’ятдесят",IF(TRUNC(F301/10,0)-TRUNC(F301/100,0)*10=6,"шістдесят",IF(TRUNC(F301/10,0)-TRUNC(F301/100,0)*10=7,"сімдесят",IF(TRUNC(F301/10,0)-TRUNC(F301/100,0)*10=8,"вісімдесят","дев’яносто")))))))</f>
        <v>#REF!</v>
      </c>
      <c r="J301" s="107" t="e">
        <f>IF(TRUNC(F301/1000000,0)+TRUNC(F301/100000,0)-TRUNC(F301/1000000,0)*10+TRUNC(F301/10000,0)-TRUNC(F301/100000,0)*10+TRUNC(F301/1000,0)-TRUNC(F301/10000,0)*10+TRUNC(F301/100,0)-TRUNC(F301/1000,0)*10+TRUNC(F301/10,0)-TRUNC(F301/100,0)*10+TRUNC(F301/1,0)-TRUNC(F301/10,0)*10=0,"Нуль гривень",IF(RIGHT(IF(TRUNC(F301/1,0)-TRUNC(F301/10,0)*10=1,IF(TRUNC(F301/10,0)-TRUNC(F301/100,0)*10=1,"одинадцять","одна"),K303),1)="а","гривня",IF(RIGHT(J302,1)="і","гривні",IF(RIGHT(J302,1)="и","гривні","гривень"))))</f>
        <v>#REF!</v>
      </c>
      <c r="K301" s="86" t="e">
        <f>IF(TRUNC(F301/1,0)-TRUNC(F301/10,0)*10=5,IF(TRUNC(F301/10,0)-TRUNC(F301/100,0)*10=1,"п’ятнадцять","п’ять"),IF(TRUNC(F301/1,0)-TRUNC(F301/10,0)*10=6,IF(TRUNC(F301/10,0)-TRUNC(F301/100,0)*10=1,"шістнадцять","шість"),IF(TRUNC(F301/1,0)-TRUNC(F301/10,0)*10=7,IF(TRUNC(F301/10,0)-TRUNC(F301/100,0)*10=1,"сімнадцять","сім"),J304)))</f>
        <v>#REF!</v>
      </c>
    </row>
    <row r="302" spans="1:16" s="103" customFormat="1" hidden="1">
      <c r="A302" s="1"/>
      <c r="B302" s="104"/>
      <c r="C302" s="102"/>
      <c r="D302" s="102"/>
      <c r="E302" s="102"/>
      <c r="F302" s="108" t="e">
        <f>IF(TRUNC(F301/1000000,0)=0,"",IF(TRUNC(F301/1000000,0)=1,"Один",IF(TRUNC(F301/1000000,0)=0,"",IF(TRUNC(F301/1000000,0)=2,"Два",IF(TRUNC(F301/1000000,0)=0,"",IF(TRUNC(F301/1000000,0)=3,"Три",G301))))))</f>
        <v>#REF!</v>
      </c>
      <c r="G302" s="106" t="e">
        <f>IF(TRUNC(F301/1000000,0)=0,"",IF(TRUNC(F301/1000000,0)=7,"Сім",IF(TRUNC(F301/1000000,0)=0,"",IF(TRUNC(F301/1000000,0)=8,"Вісім",IF(TRUNC(F301/1000000,0)=0,"",IF(TRUNC(F301/1000000,0)=9,"Дев’ять",H304))))))</f>
        <v>#REF!</v>
      </c>
      <c r="H302" s="107" t="e">
        <f>IF(TRUNC(F301/100000,0)-TRUNC(F301/1000000,0)*10=0,"",IF(TRUNC(F301/100000,0)-TRUNC(F301/1000000,0)*10=1,"сто",G303))</f>
        <v>#REF!</v>
      </c>
      <c r="I302" s="107" t="e">
        <f>IF(TRUNC(F301/1000,0)-TRUNC(F301/10000,0)*10=1,IF(TRUNC(F301/10000,0)-TRUNC(F301/100000,0)*10=1,"одинадцять","одна"),IF(TRUNC(F301/1000,0)-TRUNC(F301/10000,0)*10=2,IF(TRUNC(F301/10000,0)-TRUNC(F301/100000,0)*10=1,"дванадцять","дві"),#REF!))</f>
        <v>#REF!</v>
      </c>
      <c r="J302" s="107" t="e">
        <f>IF(TRUNC(F301/1,0)-TRUNC(F301/10,0)*10=1,IF(TRUNC(F301/10,0)-TRUNC(F301/100,0)*10=1,"одинадцять","одна"),K303)</f>
        <v>#REF!</v>
      </c>
      <c r="K302" s="86" t="e">
        <f>IF(TRUNC(F301/10,0)-TRUNC(F301/100,0)*10=0,"",IF(TRUNC(F301/10,0)-TRUNC(F301/100,0)*10=1,IF(TRUNC(F301/1,0)-TRUNC(F301/10,0)*10=0,"десять",""),I301))</f>
        <v>#REF!</v>
      </c>
    </row>
    <row r="303" spans="1:16" s="103" customFormat="1" hidden="1">
      <c r="A303" s="1"/>
      <c r="B303" s="104"/>
      <c r="C303" s="102"/>
      <c r="D303" s="102"/>
      <c r="E303" s="102"/>
      <c r="F303" s="108" t="e">
        <f>IF(TRUNC(F301/1000000,0)=0,"",IF(TRUNC(F301/1000000,0)=2,"Два",IF(TRUNC(F301/1000000,0)=0,"",IF(TRUNC(F301/1000000,0)=3,"Три",G301))))</f>
        <v>#REF!</v>
      </c>
      <c r="G303" s="109" t="e">
        <f>IF(TRUNC(F301/100000,0)-TRUNC(F301/1000000,0)*10=2,"двісті",IF(TRUNC(F301/100000,0)-TRUNC(F301/1000000,0)*10=3,"триста",IF(TRUNC(F301/100000,0)-TRUNC(F301/1000000,0)*10=4,"чотириста",IF(TRUNC(F301/100000,0)-TRUNC(F301/1000000,0)*10=5,"п’ятсот",IF(TRUNC(F301/100000,0)-TRUNC(F301/1000000,0)*10=6,"шістсот",IF(TRUNC(F301/100000,0)-TRUNC(F301/1000000,0)*10=7,"сімсот",IF(TRUNC(F301/100000,0)-TRUNC(F301/1000000,0)*10=8,"вісімсот","дев’ятсот")))))))</f>
        <v>#REF!</v>
      </c>
      <c r="H303" s="107" t="e">
        <f>IF(TRUNC(F301/10000,0)-TRUNC(F301/100000,0)*10=2,"двадцять",IF(TRUNC(F301/10000,0)-TRUNC(F301/100000,0)*10=3,"тридцать",IF(TRUNC(F301/10000,0)-TRUNC(F301/100000,0)*10=4,"сорок",IF(TRUNC(F301/10000,0)-TRUNC(F301/100000,0)*10=5,"п’ятдесят",#REF!))))</f>
        <v>#REF!</v>
      </c>
      <c r="I303" s="107" t="e">
        <f>IF(TRUNC(F301/100,0)-TRUNC(F301/1000,0)*10=2,"двісті",IF(TRUNC(F301/100,0)-TRUNC(F301/1000,0)*10=3,"триста",IF(TRUNC(F301/100,0)-TRUNC(F301/1000,0)*10=4,"чотириста",IF(TRUNC(F301/100,0)-TRUNC(F301/1000,0)*10=5,"п’ятсот",IF(TRUNC(F301/100,0)-TRUNC(F301/1000,0)*10=6,"шістсот",IF(TRUNC(F301/100,0)-TRUNC(F301/1000,0)*10=7,"сімсот",IF(TRUNC(F301/100,0)-TRUNC(F301/1000,0)*10=8,"вісімсот","дев’ятсот")))))))</f>
        <v>#REF!</v>
      </c>
      <c r="J303" s="107" t="e">
        <f>IF(TRUNC(F301/1000,0)-TRUNC(F301/10000,0)*10=7,IF(TRUNC(F301/10000,0)-TRUNC(F301/100000,0)*10=1,"сімнадцять","сім"),IF(TRUNC(F301/1000,0)-TRUNC(F301/10000,0)*10=8,IF(TRUNC(F301/10000,0)-TRUNC(F301/100000,0)*10=1,"вісімнадцять","вісім"),IF(TRUNC(F301/1000,0)-TRUNC(F301/10000,0)*10=9,IF(TRUNC(F301/10000,0)-TRUNC(F301/100000,0)*10=1,"дев’ятнадцять","дев’ять"),"")))</f>
        <v>#REF!</v>
      </c>
      <c r="K303" s="86" t="e">
        <f>IF(TRUNC(F301/1,0)-TRUNC(F301/10,0)*10=2,IF(TRUNC(F301/10,0)-TRUNC(F301/100,0)*10=1,"дванадцять","дві"),IF(TRUNC(F301/1,0)-TRUNC(F301/10,0)*10=3,IF(TRUNC(F301/10,0)-TRUNC(F301/100,0)*10=1,"тринадцять","три"),IF(TRUNC(F301/1,0)-TRUNC(F301/10,0)*10=4,IF(TRUNC(F301/10,0)-TRUNC(F301/100,0)*10=1,"чотирнадцять","чотири"),K301)))</f>
        <v>#REF!</v>
      </c>
    </row>
    <row r="304" spans="1:16" s="103" customFormat="1" ht="33.75" hidden="1" customHeight="1">
      <c r="A304" s="1"/>
      <c r="B304" s="117" t="e">
        <f>F304</f>
        <v>#REF!</v>
      </c>
      <c r="C304" s="111"/>
      <c r="D304" s="111"/>
      <c r="E304" s="111"/>
      <c r="F304" s="112" t="e">
        <f>CONCATENATE(UPPER(LEFT(TRIM(CONCATENATE(IF(TRUNC(F301/1000000,0)=0,"",IF(TRUNC(F301/1000000,0)=1,"Один",F303))," ",H304," ",H302," ",H301," ",I302," ",I304," ",#REF!," ",K302," ",J302," ",J301," ",IF(ROUND((F301-TRUNC(F301/1,0))*100,0)&lt;=9,0,""),ROUND((F301-TRUNC(F301/1,0))*100,0),"коп.")),1)),RIGHT(TRIM(G304),LEN(TRIM(CONCATENATE(IF(TRUNC(F301/1000000,0)=0,"",IF(TRUNC(F301/1000000,0)=1,"Один",F303))," ",H304," ",H302," ",H301," ",I302," ",I304," ",#REF!," ",K302," ",J302," ",J301," ",IF(ROUND((F301-TRUNC(F301/1,0))*100,0)&lt;=9,0,""),ROUND((F301-TRUNC(F301/1,0))*100,0),"коп.")))-1))</f>
        <v>#REF!</v>
      </c>
      <c r="G304" s="113" t="e">
        <f>CONCATENATE(IF(TRUNC(F301/1000000,0)=0,"",IF(TRUNC(F301/1000000,0)=1,"Один",F303))," ",H304," ",H302," ",H301," ",I302," ",I304," ",#REF!," ",K302," ",J302," ",J301," ",IF(ROUND((F301-TRUNC(F301/1,0))*100,0)&lt;=9,0,""),ROUND((F301-TRUNC(F301/1,0))*100,0),"коп.")</f>
        <v>#REF!</v>
      </c>
      <c r="H304" s="107" t="e">
        <f>IF(TRUNC(F301/1000000,0)=0,"",IF(RIGHT(IF(TRUNC(F301/1000000,0)=0,"",IF(TRUNC(F301/1000000,0)=1,"Один",F303)),1)="н","мільйон",IF(RIGHT(F302,1)="а","мільйони",IF(RIGHT(F302,1)="и","мільйони","мільйонів"))))</f>
        <v>#REF!</v>
      </c>
      <c r="I304" s="107" t="e">
        <f>IF(TRUNC(F301/100000,0)-TRUNC(F301/1000000,0)*10+TRUNC(F301/10000,0)-TRUNC(F301/100000,0)*10+TRUNC(F301/1000,0)-TRUNC(F301/10000,0)*10=0,"",IF(RIGHT(I302,1)="а","тисяча",IF(RIGHT(I302,1)="і","тисячі",IF(RIGHT(I302,1)="и","тисячі","тисяч"))))</f>
        <v>#REF!</v>
      </c>
      <c r="J304" s="107" t="e">
        <f>IF(TRUNC(F301/1,0)-TRUNC(F301/10,0)*10=8,IF(TRUNC(F301/10,0)-TRUNC(F301/100,0)*10=1,"вісімнадцять","вісім"),IF(TRUNC(F301/1,0)-TRUNC(F301/10,0)*10=9,IF(TRUNC(F301/10,0)-TRUNC(F301/100,0)*10=1,"дев’ятнадцять","дев’ять"),""))</f>
        <v>#REF!</v>
      </c>
      <c r="K304" s="86"/>
    </row>
    <row r="305" spans="1:11" s="103" customFormat="1" ht="13.5" hidden="1" customHeight="1">
      <c r="A305" s="1"/>
      <c r="B305" s="114"/>
      <c r="C305" s="111"/>
      <c r="D305" s="111"/>
      <c r="E305" s="111"/>
      <c r="F305" s="115"/>
      <c r="G305" s="116"/>
      <c r="H305" s="116"/>
      <c r="I305" s="116"/>
      <c r="J305" s="116"/>
      <c r="K305" s="116"/>
    </row>
    <row r="306" spans="1:11" s="103" customFormat="1" hidden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s="103" customFormat="1" hidden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s="103" customFormat="1" hidden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s="103" customFormat="1" hidden="1">
      <c r="A309" s="1"/>
      <c r="B309" s="1" t="s">
        <v>55</v>
      </c>
      <c r="C309" s="1"/>
      <c r="D309" s="1"/>
      <c r="E309" s="1"/>
      <c r="F309" s="1"/>
      <c r="G309" s="1"/>
      <c r="H309" s="1"/>
      <c r="I309" s="1"/>
      <c r="J309" s="1"/>
      <c r="K309" s="1"/>
    </row>
    <row r="310" spans="1:11" s="103" customFormat="1" hidden="1">
      <c r="A310" s="1"/>
      <c r="B310" s="1" t="s">
        <v>56</v>
      </c>
      <c r="C310" s="1"/>
      <c r="D310" s="1"/>
      <c r="E310" s="1"/>
      <c r="F310" s="1"/>
      <c r="G310" s="1"/>
      <c r="H310" s="1"/>
      <c r="I310" s="1"/>
      <c r="J310" s="1"/>
      <c r="K310" s="1"/>
    </row>
    <row r="311" spans="1:11" s="103" customFormat="1" hidden="1">
      <c r="A311" s="104"/>
      <c r="B311" s="104" t="s">
        <v>57</v>
      </c>
      <c r="C311" s="104"/>
      <c r="D311" s="104"/>
      <c r="E311" s="104"/>
      <c r="F311" s="104"/>
      <c r="G311" s="104"/>
      <c r="H311" s="104"/>
      <c r="I311" s="104"/>
      <c r="J311" s="104"/>
      <c r="K311" s="1"/>
    </row>
    <row r="312" spans="1:11" hidden="1"/>
  </sheetData>
  <mergeCells count="71">
    <mergeCell ref="A13:K13"/>
    <mergeCell ref="A5:C5"/>
    <mergeCell ref="I8:K8"/>
    <mergeCell ref="I10:K10"/>
    <mergeCell ref="I11:K11"/>
    <mergeCell ref="I12:K12"/>
    <mergeCell ref="I14:K14"/>
    <mergeCell ref="B15:C15"/>
    <mergeCell ref="I15:K15"/>
    <mergeCell ref="C17:D17"/>
    <mergeCell ref="H17:I17"/>
    <mergeCell ref="J17:K17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H19:I19"/>
    <mergeCell ref="B256:D256"/>
    <mergeCell ref="H256:I256"/>
    <mergeCell ref="J19:J20"/>
    <mergeCell ref="K19:K20"/>
    <mergeCell ref="C21:D21"/>
    <mergeCell ref="A24:D24"/>
    <mergeCell ref="A91:D91"/>
    <mergeCell ref="A93:D93"/>
    <mergeCell ref="A237:D237"/>
    <mergeCell ref="B242:K242"/>
    <mergeCell ref="C248:K248"/>
    <mergeCell ref="B255:D255"/>
    <mergeCell ref="H255:I255"/>
    <mergeCell ref="B257:D257"/>
    <mergeCell ref="H257:I257"/>
    <mergeCell ref="B258:D258"/>
    <mergeCell ref="H258:I258"/>
    <mergeCell ref="B259:D259"/>
    <mergeCell ref="H259:I259"/>
    <mergeCell ref="B260:D260"/>
    <mergeCell ref="H260:I260"/>
    <mergeCell ref="B261:D261"/>
    <mergeCell ref="H261:I261"/>
    <mergeCell ref="B262:D262"/>
    <mergeCell ref="H262:I262"/>
    <mergeCell ref="B263:D263"/>
    <mergeCell ref="H263:I263"/>
    <mergeCell ref="B264:D264"/>
    <mergeCell ref="H264:I264"/>
    <mergeCell ref="B265:D265"/>
    <mergeCell ref="H265:I265"/>
    <mergeCell ref="B266:D266"/>
    <mergeCell ref="H266:I266"/>
    <mergeCell ref="B269:D269"/>
    <mergeCell ref="H269:I269"/>
    <mergeCell ref="B270:D270"/>
    <mergeCell ref="H270:I270"/>
    <mergeCell ref="A281:K281"/>
    <mergeCell ref="A284:K284"/>
    <mergeCell ref="F285:J285"/>
    <mergeCell ref="F300:J300"/>
    <mergeCell ref="B271:D271"/>
    <mergeCell ref="H271:I271"/>
    <mergeCell ref="B272:D272"/>
    <mergeCell ref="H272:I272"/>
    <mergeCell ref="A275:B275"/>
    <mergeCell ref="C275:D275"/>
    <mergeCell ref="E275:G275"/>
    <mergeCell ref="H275:I275"/>
  </mergeCells>
  <pageMargins left="0.78740157480314965" right="0.31496062992125984" top="0.59055118110236227" bottom="0.39370078740157483" header="0" footer="0"/>
  <pageSetup paperSize="9" scale="80" orientation="landscape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12"/>
  <sheetViews>
    <sheetView view="pageBreakPreview" topLeftCell="A11" zoomScale="90" zoomScaleSheetLayoutView="90" workbookViewId="0">
      <selection activeCell="A89" sqref="A89:XFD89"/>
    </sheetView>
  </sheetViews>
  <sheetFormatPr defaultColWidth="9.140625" defaultRowHeight="12.75"/>
  <cols>
    <col min="1" max="1" width="20.28515625" style="1" customWidth="1"/>
    <col min="2" max="2" width="21.42578125" style="1" customWidth="1"/>
    <col min="3" max="3" width="14.28515625" style="1" customWidth="1"/>
    <col min="4" max="4" width="26.7109375" style="1" customWidth="1"/>
    <col min="5" max="5" width="8.7109375" style="1" customWidth="1"/>
    <col min="6" max="6" width="14.28515625" style="1" customWidth="1"/>
    <col min="7" max="7" width="13.85546875" style="1" customWidth="1"/>
    <col min="8" max="8" width="13.7109375" style="1" customWidth="1"/>
    <col min="9" max="9" width="14.28515625" style="1" customWidth="1"/>
    <col min="10" max="10" width="10" style="1" customWidth="1"/>
    <col min="11" max="11" width="9.7109375" style="1" customWidth="1"/>
    <col min="12" max="13" width="9.140625" style="1"/>
    <col min="14" max="14" width="9.140625" style="1" customWidth="1"/>
    <col min="15" max="16384" width="9.140625" style="1"/>
  </cols>
  <sheetData>
    <row r="1" spans="1:11" ht="12" customHeight="1">
      <c r="I1" s="2" t="s">
        <v>0</v>
      </c>
    </row>
    <row r="2" spans="1:11" ht="12" customHeight="1">
      <c r="I2" s="2" t="s">
        <v>1</v>
      </c>
    </row>
    <row r="3" spans="1:11" ht="12" customHeight="1">
      <c r="I3" s="3" t="s">
        <v>2</v>
      </c>
    </row>
    <row r="4" spans="1:11" ht="15" customHeight="1">
      <c r="A4" s="4" t="s">
        <v>3</v>
      </c>
      <c r="B4" s="5"/>
      <c r="C4" s="5"/>
      <c r="J4" s="6"/>
    </row>
    <row r="5" spans="1:11" ht="13.15" customHeight="1">
      <c r="A5" s="404" t="s">
        <v>4</v>
      </c>
      <c r="B5" s="404"/>
      <c r="C5" s="404"/>
      <c r="J5" s="6"/>
    </row>
    <row r="6" spans="1:11" ht="7.15" hidden="1" customHeight="1">
      <c r="J6" s="6"/>
    </row>
    <row r="7" spans="1:11" ht="18" customHeight="1">
      <c r="A7" s="7" t="s">
        <v>5</v>
      </c>
      <c r="B7" s="8"/>
      <c r="C7" s="9">
        <v>26518697</v>
      </c>
      <c r="D7" s="8"/>
      <c r="E7" s="8"/>
      <c r="F7" s="8"/>
      <c r="G7" s="8"/>
      <c r="H7" s="10"/>
      <c r="I7" s="11" t="s">
        <v>7</v>
      </c>
      <c r="J7" s="10"/>
      <c r="K7" s="12"/>
    </row>
    <row r="8" spans="1:11" ht="15.75">
      <c r="A8" s="10"/>
      <c r="B8" s="10"/>
      <c r="C8" s="10"/>
      <c r="D8" s="10"/>
      <c r="E8" s="10"/>
      <c r="F8" s="10"/>
      <c r="G8" s="10"/>
      <c r="H8" s="13"/>
      <c r="I8" s="404" t="s">
        <v>8</v>
      </c>
      <c r="J8" s="404"/>
      <c r="K8" s="404"/>
    </row>
    <row r="9" spans="1:11" ht="15.75">
      <c r="A9" s="13"/>
      <c r="B9" s="13"/>
      <c r="C9" s="13"/>
      <c r="D9" s="13"/>
      <c r="E9" s="13"/>
      <c r="F9" s="13"/>
      <c r="G9" s="13"/>
      <c r="I9" s="14"/>
      <c r="J9" s="14"/>
      <c r="K9" s="211" t="s">
        <v>9</v>
      </c>
    </row>
    <row r="10" spans="1:11" ht="15.75">
      <c r="H10" s="16"/>
      <c r="I10" s="381" t="s">
        <v>10</v>
      </c>
      <c r="J10" s="381"/>
      <c r="K10" s="381"/>
    </row>
    <row r="11" spans="1:11" ht="15.6" customHeight="1">
      <c r="A11" s="16"/>
      <c r="B11" s="16"/>
      <c r="C11" s="16"/>
      <c r="D11" s="16"/>
      <c r="E11" s="16"/>
      <c r="F11" s="16"/>
      <c r="G11" s="16"/>
      <c r="H11" s="16"/>
      <c r="I11" s="425" t="s">
        <v>218</v>
      </c>
      <c r="J11" s="425"/>
      <c r="K11" s="425"/>
    </row>
    <row r="12" spans="1:11" ht="15.6" hidden="1" customHeight="1">
      <c r="A12" s="16"/>
      <c r="B12" s="16"/>
      <c r="C12" s="16"/>
      <c r="D12" s="16"/>
      <c r="E12" s="16"/>
      <c r="F12" s="16"/>
      <c r="G12" s="16"/>
      <c r="H12" s="16"/>
      <c r="I12" s="425" t="s">
        <v>60</v>
      </c>
      <c r="J12" s="425"/>
      <c r="K12" s="425"/>
    </row>
    <row r="13" spans="1:11" s="18" customFormat="1" ht="25.15" customHeight="1">
      <c r="A13" s="434" t="s">
        <v>61</v>
      </c>
      <c r="B13" s="434"/>
      <c r="C13" s="434"/>
      <c r="D13" s="434"/>
      <c r="E13" s="434"/>
      <c r="F13" s="434"/>
      <c r="G13" s="434"/>
      <c r="H13" s="434"/>
      <c r="I13" s="434"/>
      <c r="J13" s="434"/>
      <c r="K13" s="434"/>
    </row>
    <row r="14" spans="1:11" s="18" customFormat="1" ht="15.75">
      <c r="A14" s="17"/>
      <c r="B14" s="17"/>
      <c r="C14" s="17"/>
      <c r="D14" s="17"/>
      <c r="E14" s="17"/>
      <c r="F14" s="17"/>
      <c r="H14" s="119"/>
      <c r="I14" s="435" t="s">
        <v>91</v>
      </c>
      <c r="J14" s="435"/>
      <c r="K14" s="435"/>
    </row>
    <row r="15" spans="1:11" s="18" customFormat="1" ht="15.75">
      <c r="A15" s="19"/>
      <c r="B15" s="386"/>
      <c r="C15" s="386"/>
      <c r="D15" s="19"/>
      <c r="E15" s="19"/>
      <c r="F15" s="19"/>
      <c r="H15" s="120"/>
      <c r="I15" s="436" t="s">
        <v>12</v>
      </c>
      <c r="J15" s="436"/>
      <c r="K15" s="436"/>
    </row>
    <row r="16" spans="1:11" ht="3.6" customHeight="1"/>
    <row r="17" spans="1:16" ht="18.600000000000001" customHeight="1">
      <c r="A17" s="20"/>
      <c r="B17" s="20"/>
      <c r="C17" s="388"/>
      <c r="D17" s="388"/>
      <c r="E17" s="20"/>
      <c r="F17" s="20"/>
      <c r="G17" s="21"/>
      <c r="H17" s="389" t="s">
        <v>13</v>
      </c>
      <c r="I17" s="390"/>
      <c r="J17" s="389" t="s">
        <v>14</v>
      </c>
      <c r="K17" s="390"/>
      <c r="L17" s="20"/>
    </row>
    <row r="18" spans="1:16" ht="18" customHeight="1">
      <c r="A18" s="20"/>
      <c r="B18" s="20"/>
      <c r="C18" s="388"/>
      <c r="D18" s="388"/>
      <c r="E18" s="20"/>
      <c r="F18" s="20"/>
      <c r="G18" s="21"/>
      <c r="H18" s="395">
        <v>26</v>
      </c>
      <c r="I18" s="426"/>
      <c r="J18" s="395" t="s">
        <v>217</v>
      </c>
      <c r="K18" s="426"/>
      <c r="L18" s="20"/>
    </row>
    <row r="19" spans="1:16" ht="22.9" customHeight="1">
      <c r="A19" s="391" t="s">
        <v>213</v>
      </c>
      <c r="B19" s="391" t="s">
        <v>214</v>
      </c>
      <c r="C19" s="391" t="s">
        <v>15</v>
      </c>
      <c r="D19" s="391"/>
      <c r="E19" s="391" t="s">
        <v>16</v>
      </c>
      <c r="F19" s="391" t="s">
        <v>17</v>
      </c>
      <c r="G19" s="391" t="s">
        <v>18</v>
      </c>
      <c r="H19" s="428" t="s">
        <v>19</v>
      </c>
      <c r="I19" s="390"/>
      <c r="J19" s="391" t="s">
        <v>20</v>
      </c>
      <c r="K19" s="391" t="s">
        <v>62</v>
      </c>
      <c r="L19" s="22"/>
    </row>
    <row r="20" spans="1:16" s="26" customFormat="1" ht="34.15" customHeight="1">
      <c r="A20" s="392"/>
      <c r="B20" s="392"/>
      <c r="C20" s="392"/>
      <c r="D20" s="392"/>
      <c r="E20" s="392"/>
      <c r="F20" s="392"/>
      <c r="G20" s="392"/>
      <c r="H20" s="208" t="s">
        <v>21</v>
      </c>
      <c r="I20" s="24" t="s">
        <v>22</v>
      </c>
      <c r="J20" s="392"/>
      <c r="K20" s="392"/>
      <c r="L20" s="206"/>
    </row>
    <row r="21" spans="1:16" s="31" customFormat="1" ht="11.25">
      <c r="A21" s="27">
        <v>1</v>
      </c>
      <c r="B21" s="27">
        <v>2</v>
      </c>
      <c r="C21" s="393">
        <v>3</v>
      </c>
      <c r="D21" s="394"/>
      <c r="E21" s="27">
        <v>4</v>
      </c>
      <c r="F21" s="27">
        <v>5</v>
      </c>
      <c r="G21" s="27">
        <v>6</v>
      </c>
      <c r="H21" s="28">
        <v>7</v>
      </c>
      <c r="I21" s="28">
        <v>8</v>
      </c>
      <c r="J21" s="29">
        <v>9</v>
      </c>
      <c r="K21" s="29">
        <v>10</v>
      </c>
      <c r="L21" s="30"/>
    </row>
    <row r="22" spans="1:16" s="31" customFormat="1" hidden="1">
      <c r="A22" s="121"/>
      <c r="B22" s="121"/>
      <c r="C22" s="122"/>
      <c r="D22" s="123"/>
      <c r="E22" s="121"/>
      <c r="F22" s="121"/>
      <c r="G22" s="121"/>
      <c r="H22" s="121"/>
      <c r="I22" s="121"/>
      <c r="J22" s="32"/>
      <c r="K22" s="32"/>
      <c r="L22" s="30"/>
    </row>
    <row r="23" spans="1:16" s="45" customFormat="1" ht="30" hidden="1">
      <c r="A23" s="62" t="s">
        <v>23</v>
      </c>
      <c r="B23" s="124" t="s">
        <v>24</v>
      </c>
      <c r="C23" s="62">
        <v>11111001</v>
      </c>
      <c r="D23" s="125" t="s">
        <v>111</v>
      </c>
      <c r="E23" s="39"/>
      <c r="F23" s="40"/>
      <c r="G23" s="41"/>
      <c r="H23" s="41"/>
      <c r="I23" s="41"/>
      <c r="J23" s="126"/>
      <c r="K23" s="127"/>
      <c r="L23" s="44"/>
    </row>
    <row r="24" spans="1:16" s="133" customFormat="1" hidden="1">
      <c r="A24" s="431" t="s">
        <v>112</v>
      </c>
      <c r="B24" s="431"/>
      <c r="C24" s="431"/>
      <c r="D24" s="431"/>
      <c r="E24" s="128">
        <f>SUM(E23)</f>
        <v>0</v>
      </c>
      <c r="F24" s="129">
        <f>SUM(F23)</f>
        <v>0</v>
      </c>
      <c r="G24" s="129">
        <f>SUM(G23)</f>
        <v>0</v>
      </c>
      <c r="H24" s="129"/>
      <c r="I24" s="129">
        <f>SUM(I23)</f>
        <v>0</v>
      </c>
      <c r="J24" s="130"/>
      <c r="K24" s="131"/>
      <c r="L24" s="132"/>
    </row>
    <row r="25" spans="1:16" s="45" customFormat="1" ht="30" hidden="1">
      <c r="A25" s="134" t="s">
        <v>23</v>
      </c>
      <c r="B25" s="36" t="s">
        <v>24</v>
      </c>
      <c r="C25" s="37">
        <v>11136001</v>
      </c>
      <c r="D25" s="38" t="s">
        <v>253</v>
      </c>
      <c r="E25" s="39"/>
      <c r="F25" s="40"/>
      <c r="G25" s="41"/>
      <c r="H25" s="41"/>
      <c r="I25" s="41"/>
      <c r="J25" s="42" t="s">
        <v>147</v>
      </c>
      <c r="K25" s="127"/>
      <c r="L25" s="44"/>
    </row>
    <row r="26" spans="1:16" s="45" customFormat="1" ht="30" hidden="1">
      <c r="A26" s="134" t="s">
        <v>23</v>
      </c>
      <c r="B26" s="36" t="s">
        <v>24</v>
      </c>
      <c r="C26" s="37">
        <v>11136004</v>
      </c>
      <c r="D26" s="234" t="s">
        <v>254</v>
      </c>
      <c r="E26" s="39"/>
      <c r="F26" s="40"/>
      <c r="G26" s="41"/>
      <c r="H26" s="41"/>
      <c r="I26" s="41"/>
      <c r="J26" s="42" t="s">
        <v>147</v>
      </c>
      <c r="K26" s="127"/>
      <c r="L26" s="44"/>
    </row>
    <row r="27" spans="1:16" ht="25.5" hidden="1" customHeight="1">
      <c r="A27" s="134" t="s">
        <v>23</v>
      </c>
      <c r="B27" s="36" t="s">
        <v>24</v>
      </c>
      <c r="C27" s="37">
        <v>11136005</v>
      </c>
      <c r="D27" s="234" t="s">
        <v>253</v>
      </c>
      <c r="E27" s="39"/>
      <c r="F27" s="40"/>
      <c r="G27" s="41"/>
      <c r="H27" s="41"/>
      <c r="I27" s="41"/>
      <c r="J27" s="42" t="s">
        <v>147</v>
      </c>
      <c r="K27" s="137"/>
      <c r="L27" s="47"/>
      <c r="M27" s="48"/>
      <c r="N27" s="48"/>
      <c r="O27" s="48"/>
      <c r="P27" s="48"/>
    </row>
    <row r="28" spans="1:16" ht="27.75" hidden="1" customHeight="1">
      <c r="A28" s="134" t="s">
        <v>23</v>
      </c>
      <c r="B28" s="36" t="s">
        <v>24</v>
      </c>
      <c r="C28" s="37">
        <v>11136006</v>
      </c>
      <c r="D28" s="38" t="s">
        <v>255</v>
      </c>
      <c r="E28" s="39"/>
      <c r="F28" s="40"/>
      <c r="G28" s="41"/>
      <c r="H28" s="49"/>
      <c r="I28" s="41"/>
      <c r="J28" s="50" t="s">
        <v>147</v>
      </c>
      <c r="K28" s="137"/>
      <c r="L28" s="47"/>
      <c r="M28" s="48"/>
      <c r="N28" s="48"/>
      <c r="O28" s="48"/>
      <c r="P28" s="48"/>
    </row>
    <row r="29" spans="1:16" ht="30" hidden="1">
      <c r="A29" s="134" t="s">
        <v>23</v>
      </c>
      <c r="B29" s="36" t="s">
        <v>24</v>
      </c>
      <c r="C29" s="37">
        <v>11136014</v>
      </c>
      <c r="D29" s="38" t="s">
        <v>256</v>
      </c>
      <c r="E29" s="39"/>
      <c r="F29" s="40"/>
      <c r="G29" s="41"/>
      <c r="H29" s="41"/>
      <c r="I29" s="41"/>
      <c r="J29" s="42" t="s">
        <v>147</v>
      </c>
      <c r="K29" s="137"/>
      <c r="L29" s="47"/>
      <c r="M29" s="48"/>
      <c r="N29" s="48"/>
      <c r="O29" s="48"/>
      <c r="P29" s="48"/>
    </row>
    <row r="30" spans="1:16" ht="30" hidden="1">
      <c r="A30" s="134" t="s">
        <v>23</v>
      </c>
      <c r="B30" s="36" t="s">
        <v>24</v>
      </c>
      <c r="C30" s="37">
        <v>11136017</v>
      </c>
      <c r="D30" s="38" t="s">
        <v>63</v>
      </c>
      <c r="E30" s="39"/>
      <c r="F30" s="40"/>
      <c r="G30" s="41"/>
      <c r="H30" s="40"/>
      <c r="I30" s="41"/>
      <c r="J30" s="46" t="s">
        <v>148</v>
      </c>
      <c r="K30" s="137"/>
      <c r="L30" s="47"/>
      <c r="M30" s="48"/>
      <c r="N30" s="48"/>
      <c r="O30" s="48"/>
      <c r="P30" s="48"/>
    </row>
    <row r="31" spans="1:16" ht="30" hidden="1">
      <c r="A31" s="134" t="s">
        <v>23</v>
      </c>
      <c r="B31" s="36" t="s">
        <v>24</v>
      </c>
      <c r="C31" s="37">
        <v>11136019</v>
      </c>
      <c r="D31" s="38" t="s">
        <v>257</v>
      </c>
      <c r="E31" s="39"/>
      <c r="F31" s="40"/>
      <c r="G31" s="41"/>
      <c r="H31" s="40"/>
      <c r="I31" s="41"/>
      <c r="J31" s="43" t="s">
        <v>149</v>
      </c>
      <c r="K31" s="127"/>
      <c r="L31" s="22"/>
    </row>
    <row r="32" spans="1:16" ht="30" hidden="1">
      <c r="A32" s="134" t="s">
        <v>23</v>
      </c>
      <c r="B32" s="36" t="s">
        <v>24</v>
      </c>
      <c r="C32" s="37">
        <v>11136023</v>
      </c>
      <c r="D32" s="38" t="s">
        <v>113</v>
      </c>
      <c r="E32" s="39"/>
      <c r="F32" s="40"/>
      <c r="G32" s="41"/>
      <c r="H32" s="40"/>
      <c r="I32" s="41"/>
      <c r="J32" s="43" t="s">
        <v>150</v>
      </c>
      <c r="K32" s="127"/>
      <c r="L32" s="22"/>
    </row>
    <row r="33" spans="1:12" ht="30" hidden="1">
      <c r="A33" s="134" t="s">
        <v>23</v>
      </c>
      <c r="B33" s="36" t="s">
        <v>24</v>
      </c>
      <c r="C33" s="37">
        <v>11136029</v>
      </c>
      <c r="D33" s="38" t="s">
        <v>114</v>
      </c>
      <c r="E33" s="39"/>
      <c r="F33" s="40"/>
      <c r="G33" s="41"/>
      <c r="H33" s="40"/>
      <c r="I33" s="41"/>
      <c r="J33" s="43" t="s">
        <v>151</v>
      </c>
      <c r="K33" s="127"/>
      <c r="L33" s="22"/>
    </row>
    <row r="34" spans="1:12" ht="30" hidden="1">
      <c r="A34" s="134" t="s">
        <v>23</v>
      </c>
      <c r="B34" s="36" t="s">
        <v>24</v>
      </c>
      <c r="C34" s="37">
        <v>11136030</v>
      </c>
      <c r="D34" s="38" t="s">
        <v>115</v>
      </c>
      <c r="E34" s="39"/>
      <c r="F34" s="40"/>
      <c r="G34" s="41"/>
      <c r="H34" s="40"/>
      <c r="I34" s="41"/>
      <c r="J34" s="43" t="s">
        <v>151</v>
      </c>
      <c r="K34" s="127"/>
      <c r="L34" s="22"/>
    </row>
    <row r="35" spans="1:12" ht="30" hidden="1">
      <c r="A35" s="134" t="s">
        <v>23</v>
      </c>
      <c r="B35" s="36" t="s">
        <v>24</v>
      </c>
      <c r="C35" s="37">
        <v>11136031</v>
      </c>
      <c r="D35" s="38" t="s">
        <v>116</v>
      </c>
      <c r="E35" s="39"/>
      <c r="F35" s="40"/>
      <c r="G35" s="41"/>
      <c r="H35" s="40"/>
      <c r="I35" s="41"/>
      <c r="J35" s="43" t="s">
        <v>151</v>
      </c>
      <c r="K35" s="127"/>
      <c r="L35" s="22"/>
    </row>
    <row r="36" spans="1:12" ht="30" hidden="1">
      <c r="A36" s="134" t="s">
        <v>23</v>
      </c>
      <c r="B36" s="36" t="s">
        <v>24</v>
      </c>
      <c r="C36" s="37">
        <v>11136032</v>
      </c>
      <c r="D36" s="234" t="s">
        <v>117</v>
      </c>
      <c r="E36" s="39"/>
      <c r="F36" s="40"/>
      <c r="G36" s="41"/>
      <c r="H36" s="40"/>
      <c r="I36" s="41"/>
      <c r="J36" s="43" t="s">
        <v>152</v>
      </c>
      <c r="K36" s="127"/>
      <c r="L36" s="22"/>
    </row>
    <row r="37" spans="1:12" ht="30" hidden="1">
      <c r="A37" s="134" t="s">
        <v>23</v>
      </c>
      <c r="B37" s="36" t="s">
        <v>24</v>
      </c>
      <c r="C37" s="37">
        <v>11136036</v>
      </c>
      <c r="D37" s="38" t="s">
        <v>118</v>
      </c>
      <c r="E37" s="39"/>
      <c r="F37" s="40"/>
      <c r="G37" s="41"/>
      <c r="H37" s="40"/>
      <c r="I37" s="41"/>
      <c r="J37" s="43" t="s">
        <v>153</v>
      </c>
      <c r="K37" s="127"/>
      <c r="L37" s="22"/>
    </row>
    <row r="38" spans="1:12" ht="30" hidden="1">
      <c r="A38" s="134" t="s">
        <v>23</v>
      </c>
      <c r="B38" s="36" t="s">
        <v>24</v>
      </c>
      <c r="C38" s="37">
        <v>11136037</v>
      </c>
      <c r="D38" s="38" t="s">
        <v>258</v>
      </c>
      <c r="E38" s="39"/>
      <c r="F38" s="40"/>
      <c r="G38" s="41"/>
      <c r="H38" s="40"/>
      <c r="I38" s="41"/>
      <c r="J38" s="43" t="s">
        <v>153</v>
      </c>
      <c r="K38" s="127"/>
      <c r="L38" s="22"/>
    </row>
    <row r="39" spans="1:12" ht="30" hidden="1">
      <c r="A39" s="134" t="s">
        <v>23</v>
      </c>
      <c r="B39" s="36" t="s">
        <v>24</v>
      </c>
      <c r="C39" s="37">
        <v>11136038</v>
      </c>
      <c r="D39" s="38" t="s">
        <v>258</v>
      </c>
      <c r="E39" s="39"/>
      <c r="F39" s="40"/>
      <c r="G39" s="41"/>
      <c r="H39" s="40"/>
      <c r="I39" s="41"/>
      <c r="J39" s="43" t="s">
        <v>153</v>
      </c>
      <c r="K39" s="127"/>
      <c r="L39" s="22"/>
    </row>
    <row r="40" spans="1:12" ht="30" hidden="1">
      <c r="A40" s="134" t="s">
        <v>23</v>
      </c>
      <c r="B40" s="36" t="s">
        <v>24</v>
      </c>
      <c r="C40" s="37">
        <v>11136039</v>
      </c>
      <c r="D40" s="63" t="s">
        <v>119</v>
      </c>
      <c r="E40" s="39"/>
      <c r="F40" s="40"/>
      <c r="G40" s="41"/>
      <c r="H40" s="40"/>
      <c r="I40" s="41"/>
      <c r="J40" s="43" t="s">
        <v>154</v>
      </c>
      <c r="K40" s="127"/>
      <c r="L40" s="22"/>
    </row>
    <row r="41" spans="1:12" ht="30" hidden="1">
      <c r="A41" s="134" t="s">
        <v>23</v>
      </c>
      <c r="B41" s="36" t="s">
        <v>24</v>
      </c>
      <c r="C41" s="37">
        <v>11136040</v>
      </c>
      <c r="D41" s="63" t="s">
        <v>120</v>
      </c>
      <c r="E41" s="39"/>
      <c r="F41" s="40"/>
      <c r="G41" s="41"/>
      <c r="H41" s="40"/>
      <c r="I41" s="41"/>
      <c r="J41" s="43" t="s">
        <v>154</v>
      </c>
      <c r="K41" s="127"/>
      <c r="L41" s="22"/>
    </row>
    <row r="42" spans="1:12" ht="30" hidden="1">
      <c r="A42" s="134" t="s">
        <v>23</v>
      </c>
      <c r="B42" s="36" t="s">
        <v>24</v>
      </c>
      <c r="C42" s="37">
        <v>11136041</v>
      </c>
      <c r="D42" s="58" t="s">
        <v>120</v>
      </c>
      <c r="E42" s="39"/>
      <c r="F42" s="40"/>
      <c r="G42" s="41"/>
      <c r="H42" s="40"/>
      <c r="I42" s="41"/>
      <c r="J42" s="43" t="s">
        <v>154</v>
      </c>
      <c r="K42" s="127"/>
      <c r="L42" s="22"/>
    </row>
    <row r="43" spans="1:12" ht="30" hidden="1">
      <c r="A43" s="134" t="s">
        <v>23</v>
      </c>
      <c r="B43" s="36" t="s">
        <v>24</v>
      </c>
      <c r="C43" s="37">
        <v>11132001</v>
      </c>
      <c r="D43" s="58" t="s">
        <v>121</v>
      </c>
      <c r="E43" s="39"/>
      <c r="F43" s="40"/>
      <c r="G43" s="41"/>
      <c r="H43" s="40"/>
      <c r="I43" s="41"/>
      <c r="J43" s="43" t="s">
        <v>154</v>
      </c>
      <c r="K43" s="127"/>
      <c r="L43" s="22"/>
    </row>
    <row r="44" spans="1:12" ht="30" hidden="1" customHeight="1">
      <c r="A44" s="134" t="s">
        <v>23</v>
      </c>
      <c r="B44" s="36" t="s">
        <v>24</v>
      </c>
      <c r="C44" s="37">
        <v>11136042</v>
      </c>
      <c r="D44" s="58" t="s">
        <v>122</v>
      </c>
      <c r="E44" s="39"/>
      <c r="F44" s="40"/>
      <c r="G44" s="41"/>
      <c r="H44" s="40"/>
      <c r="I44" s="41"/>
      <c r="J44" s="43" t="s">
        <v>154</v>
      </c>
      <c r="K44" s="127"/>
      <c r="L44" s="22"/>
    </row>
    <row r="45" spans="1:12" ht="30" hidden="1">
      <c r="A45" s="134" t="s">
        <v>23</v>
      </c>
      <c r="B45" s="36" t="s">
        <v>24</v>
      </c>
      <c r="C45" s="37">
        <v>11136043</v>
      </c>
      <c r="D45" s="58" t="s">
        <v>123</v>
      </c>
      <c r="E45" s="39"/>
      <c r="F45" s="40"/>
      <c r="G45" s="41"/>
      <c r="H45" s="40"/>
      <c r="I45" s="41"/>
      <c r="J45" s="43" t="s">
        <v>154</v>
      </c>
      <c r="K45" s="127"/>
      <c r="L45" s="22"/>
    </row>
    <row r="46" spans="1:12" ht="30" hidden="1">
      <c r="A46" s="134" t="s">
        <v>23</v>
      </c>
      <c r="B46" s="36" t="s">
        <v>24</v>
      </c>
      <c r="C46" s="37">
        <v>11136044</v>
      </c>
      <c r="D46" s="58" t="s">
        <v>124</v>
      </c>
      <c r="E46" s="39"/>
      <c r="F46" s="40"/>
      <c r="G46" s="41"/>
      <c r="H46" s="40"/>
      <c r="I46" s="41"/>
      <c r="J46" s="43" t="s">
        <v>154</v>
      </c>
      <c r="K46" s="127"/>
      <c r="L46" s="22"/>
    </row>
    <row r="47" spans="1:12" ht="30" hidden="1">
      <c r="A47" s="134" t="s">
        <v>23</v>
      </c>
      <c r="B47" s="36" t="s">
        <v>24</v>
      </c>
      <c r="C47" s="37">
        <v>11136045</v>
      </c>
      <c r="D47" s="63" t="s">
        <v>125</v>
      </c>
      <c r="E47" s="39"/>
      <c r="F47" s="40"/>
      <c r="G47" s="41"/>
      <c r="H47" s="40"/>
      <c r="I47" s="41"/>
      <c r="J47" s="43" t="s">
        <v>154</v>
      </c>
      <c r="K47" s="127"/>
      <c r="L47" s="22"/>
    </row>
    <row r="48" spans="1:12" ht="30" hidden="1">
      <c r="A48" s="134" t="s">
        <v>23</v>
      </c>
      <c r="B48" s="36" t="s">
        <v>24</v>
      </c>
      <c r="C48" s="57">
        <v>11136046</v>
      </c>
      <c r="D48" s="63" t="s">
        <v>126</v>
      </c>
      <c r="E48" s="39"/>
      <c r="F48" s="40"/>
      <c r="G48" s="41"/>
      <c r="H48" s="40"/>
      <c r="I48" s="41"/>
      <c r="J48" s="43" t="s">
        <v>154</v>
      </c>
      <c r="K48" s="127"/>
      <c r="L48" s="22"/>
    </row>
    <row r="49" spans="1:16" ht="30" hidden="1">
      <c r="A49" s="134" t="s">
        <v>23</v>
      </c>
      <c r="B49" s="36" t="s">
        <v>24</v>
      </c>
      <c r="C49" s="57">
        <v>11136047</v>
      </c>
      <c r="D49" s="58" t="s">
        <v>127</v>
      </c>
      <c r="E49" s="39"/>
      <c r="F49" s="40"/>
      <c r="G49" s="41"/>
      <c r="H49" s="40"/>
      <c r="I49" s="41"/>
      <c r="J49" s="43" t="s">
        <v>154</v>
      </c>
      <c r="K49" s="127"/>
      <c r="L49" s="22"/>
    </row>
    <row r="50" spans="1:16" ht="30" hidden="1">
      <c r="A50" s="62" t="s">
        <v>23</v>
      </c>
      <c r="B50" s="36" t="s">
        <v>24</v>
      </c>
      <c r="C50" s="37">
        <v>11136048</v>
      </c>
      <c r="D50" s="38" t="s">
        <v>128</v>
      </c>
      <c r="E50" s="39"/>
      <c r="F50" s="40"/>
      <c r="G50" s="41"/>
      <c r="H50" s="40"/>
      <c r="I50" s="41"/>
      <c r="J50" s="43" t="s">
        <v>154</v>
      </c>
      <c r="K50" s="127"/>
      <c r="L50" s="22"/>
    </row>
    <row r="51" spans="1:16" ht="30" hidden="1">
      <c r="A51" s="62" t="s">
        <v>23</v>
      </c>
      <c r="B51" s="36" t="s">
        <v>24</v>
      </c>
      <c r="C51" s="37">
        <v>11136049</v>
      </c>
      <c r="D51" s="38" t="s">
        <v>129</v>
      </c>
      <c r="E51" s="39"/>
      <c r="F51" s="40"/>
      <c r="G51" s="41"/>
      <c r="H51" s="40"/>
      <c r="I51" s="41"/>
      <c r="J51" s="43" t="s">
        <v>154</v>
      </c>
      <c r="K51" s="127"/>
      <c r="L51" s="22"/>
    </row>
    <row r="52" spans="1:16" ht="30" hidden="1">
      <c r="A52" s="62" t="s">
        <v>23</v>
      </c>
      <c r="B52" s="36" t="s">
        <v>24</v>
      </c>
      <c r="C52" s="37">
        <v>11136050</v>
      </c>
      <c r="D52" s="38" t="s">
        <v>130</v>
      </c>
      <c r="E52" s="39"/>
      <c r="F52" s="40"/>
      <c r="G52" s="41"/>
      <c r="H52" s="40"/>
      <c r="I52" s="41"/>
      <c r="J52" s="43" t="s">
        <v>154</v>
      </c>
      <c r="K52" s="127"/>
      <c r="L52" s="22"/>
    </row>
    <row r="53" spans="1:16" ht="30" hidden="1">
      <c r="A53" s="62" t="s">
        <v>23</v>
      </c>
      <c r="B53" s="36" t="s">
        <v>24</v>
      </c>
      <c r="C53" s="37">
        <v>11136051</v>
      </c>
      <c r="D53" s="38" t="s">
        <v>131</v>
      </c>
      <c r="E53" s="39"/>
      <c r="F53" s="40"/>
      <c r="G53" s="41"/>
      <c r="H53" s="40"/>
      <c r="I53" s="41"/>
      <c r="J53" s="43" t="s">
        <v>154</v>
      </c>
      <c r="K53" s="127"/>
      <c r="L53" s="22"/>
    </row>
    <row r="54" spans="1:16" ht="30" hidden="1">
      <c r="A54" s="62" t="s">
        <v>23</v>
      </c>
      <c r="B54" s="36" t="s">
        <v>24</v>
      </c>
      <c r="C54" s="37">
        <v>11136052</v>
      </c>
      <c r="D54" s="38" t="s">
        <v>132</v>
      </c>
      <c r="E54" s="39"/>
      <c r="F54" s="40"/>
      <c r="G54" s="41"/>
      <c r="H54" s="40"/>
      <c r="I54" s="41"/>
      <c r="J54" s="43" t="s">
        <v>154</v>
      </c>
      <c r="K54" s="127"/>
      <c r="L54" s="22"/>
    </row>
    <row r="55" spans="1:16" ht="30" hidden="1">
      <c r="A55" s="62" t="s">
        <v>23</v>
      </c>
      <c r="B55" s="36" t="s">
        <v>24</v>
      </c>
      <c r="C55" s="37">
        <v>11136053</v>
      </c>
      <c r="D55" s="58" t="s">
        <v>129</v>
      </c>
      <c r="E55" s="39"/>
      <c r="F55" s="40"/>
      <c r="G55" s="41"/>
      <c r="H55" s="40"/>
      <c r="I55" s="41"/>
      <c r="J55" s="43" t="s">
        <v>154</v>
      </c>
      <c r="K55" s="127"/>
      <c r="L55" s="22"/>
    </row>
    <row r="56" spans="1:16" ht="30" hidden="1">
      <c r="A56" s="62" t="s">
        <v>23</v>
      </c>
      <c r="B56" s="36" t="s">
        <v>24</v>
      </c>
      <c r="C56" s="37">
        <v>11136054</v>
      </c>
      <c r="D56" s="38" t="s">
        <v>133</v>
      </c>
      <c r="E56" s="39"/>
      <c r="F56" s="40"/>
      <c r="G56" s="41"/>
      <c r="H56" s="40"/>
      <c r="I56" s="41"/>
      <c r="J56" s="43" t="s">
        <v>154</v>
      </c>
      <c r="K56" s="127"/>
      <c r="L56" s="22"/>
    </row>
    <row r="57" spans="1:16" ht="30" hidden="1">
      <c r="A57" s="62" t="s">
        <v>23</v>
      </c>
      <c r="B57" s="36" t="s">
        <v>24</v>
      </c>
      <c r="C57" s="37">
        <v>11136055</v>
      </c>
      <c r="D57" s="38" t="s">
        <v>134</v>
      </c>
      <c r="E57" s="39"/>
      <c r="F57" s="40"/>
      <c r="G57" s="41"/>
      <c r="H57" s="40"/>
      <c r="I57" s="41"/>
      <c r="J57" s="43" t="s">
        <v>154</v>
      </c>
      <c r="K57" s="127"/>
      <c r="L57" s="22"/>
    </row>
    <row r="58" spans="1:16" ht="30" hidden="1">
      <c r="A58" s="62" t="s">
        <v>23</v>
      </c>
      <c r="B58" s="36" t="s">
        <v>24</v>
      </c>
      <c r="C58" s="37">
        <v>11136056</v>
      </c>
      <c r="D58" s="38" t="s">
        <v>129</v>
      </c>
      <c r="E58" s="39"/>
      <c r="F58" s="40"/>
      <c r="G58" s="41"/>
      <c r="H58" s="40"/>
      <c r="I58" s="41"/>
      <c r="J58" s="43" t="s">
        <v>154</v>
      </c>
      <c r="K58" s="127"/>
      <c r="L58" s="22"/>
    </row>
    <row r="59" spans="1:16" ht="30" hidden="1">
      <c r="A59" s="62" t="s">
        <v>23</v>
      </c>
      <c r="B59" s="36" t="s">
        <v>24</v>
      </c>
      <c r="C59" s="37">
        <v>11136057</v>
      </c>
      <c r="D59" s="38" t="s">
        <v>135</v>
      </c>
      <c r="E59" s="39"/>
      <c r="F59" s="40"/>
      <c r="G59" s="41"/>
      <c r="H59" s="40"/>
      <c r="I59" s="41"/>
      <c r="J59" s="43" t="s">
        <v>154</v>
      </c>
      <c r="K59" s="127"/>
      <c r="L59" s="22"/>
    </row>
    <row r="60" spans="1:16" ht="30" hidden="1">
      <c r="A60" s="62" t="s">
        <v>23</v>
      </c>
      <c r="B60" s="36" t="s">
        <v>24</v>
      </c>
      <c r="C60" s="37">
        <v>11136058</v>
      </c>
      <c r="D60" s="38" t="s">
        <v>136</v>
      </c>
      <c r="E60" s="39"/>
      <c r="F60" s="40"/>
      <c r="G60" s="41"/>
      <c r="H60" s="67"/>
      <c r="I60" s="41"/>
      <c r="J60" s="43" t="s">
        <v>154</v>
      </c>
      <c r="K60" s="137"/>
      <c r="L60" s="47"/>
      <c r="M60" s="48"/>
      <c r="N60" s="48"/>
      <c r="O60" s="48"/>
      <c r="P60" s="48"/>
    </row>
    <row r="61" spans="1:16" ht="30" hidden="1">
      <c r="A61" s="62" t="s">
        <v>23</v>
      </c>
      <c r="B61" s="36" t="s">
        <v>24</v>
      </c>
      <c r="C61" s="37">
        <v>11136059</v>
      </c>
      <c r="D61" s="38" t="s">
        <v>136</v>
      </c>
      <c r="E61" s="39"/>
      <c r="F61" s="40"/>
      <c r="G61" s="41"/>
      <c r="H61" s="49"/>
      <c r="I61" s="41"/>
      <c r="J61" s="43" t="s">
        <v>154</v>
      </c>
      <c r="K61" s="127"/>
      <c r="L61" s="47"/>
      <c r="M61" s="48"/>
      <c r="N61" s="48"/>
      <c r="O61" s="48"/>
      <c r="P61" s="48"/>
    </row>
    <row r="62" spans="1:16" ht="30" hidden="1">
      <c r="A62" s="62" t="s">
        <v>23</v>
      </c>
      <c r="B62" s="36" t="s">
        <v>24</v>
      </c>
      <c r="C62" s="37">
        <v>11136060</v>
      </c>
      <c r="D62" s="38" t="s">
        <v>137</v>
      </c>
      <c r="E62" s="39"/>
      <c r="F62" s="40"/>
      <c r="G62" s="41"/>
      <c r="H62" s="40"/>
      <c r="I62" s="41"/>
      <c r="J62" s="43" t="s">
        <v>154</v>
      </c>
      <c r="K62" s="127"/>
      <c r="L62" s="47"/>
      <c r="M62" s="48"/>
      <c r="N62" s="48"/>
      <c r="O62" s="48"/>
      <c r="P62" s="48"/>
    </row>
    <row r="63" spans="1:16" ht="30" hidden="1">
      <c r="A63" s="62" t="s">
        <v>23</v>
      </c>
      <c r="B63" s="36" t="s">
        <v>24</v>
      </c>
      <c r="C63" s="37">
        <v>11136062</v>
      </c>
      <c r="D63" s="38" t="s">
        <v>138</v>
      </c>
      <c r="E63" s="39"/>
      <c r="F63" s="40"/>
      <c r="G63" s="41"/>
      <c r="H63" s="40"/>
      <c r="I63" s="41"/>
      <c r="J63" s="43" t="s">
        <v>155</v>
      </c>
      <c r="K63" s="127"/>
      <c r="L63" s="22"/>
    </row>
    <row r="64" spans="1:16" ht="30" hidden="1">
      <c r="A64" s="62" t="s">
        <v>23</v>
      </c>
      <c r="B64" s="36" t="s">
        <v>24</v>
      </c>
      <c r="C64" s="37">
        <v>11136063</v>
      </c>
      <c r="D64" s="38" t="s">
        <v>139</v>
      </c>
      <c r="E64" s="39"/>
      <c r="F64" s="40"/>
      <c r="G64" s="41"/>
      <c r="H64" s="40"/>
      <c r="I64" s="41"/>
      <c r="J64" s="43" t="s">
        <v>155</v>
      </c>
      <c r="K64" s="127"/>
      <c r="L64" s="22"/>
    </row>
    <row r="65" spans="1:12" ht="30" hidden="1">
      <c r="A65" s="62" t="s">
        <v>23</v>
      </c>
      <c r="B65" s="36" t="s">
        <v>24</v>
      </c>
      <c r="C65" s="37"/>
      <c r="D65" s="38"/>
      <c r="E65" s="39"/>
      <c r="F65" s="40"/>
      <c r="G65" s="41"/>
      <c r="H65" s="40"/>
      <c r="I65" s="41"/>
      <c r="J65" s="43" t="s">
        <v>155</v>
      </c>
      <c r="K65" s="127"/>
      <c r="L65" s="22"/>
    </row>
    <row r="66" spans="1:12" ht="30" hidden="1">
      <c r="A66" s="62" t="s">
        <v>23</v>
      </c>
      <c r="B66" s="36" t="s">
        <v>24</v>
      </c>
      <c r="C66" s="37"/>
      <c r="D66" s="38"/>
      <c r="E66" s="39"/>
      <c r="F66" s="40"/>
      <c r="G66" s="41"/>
      <c r="H66" s="40"/>
      <c r="I66" s="41"/>
      <c r="J66" s="43" t="s">
        <v>155</v>
      </c>
      <c r="K66" s="127"/>
      <c r="L66" s="22"/>
    </row>
    <row r="67" spans="1:12" ht="30" hidden="1">
      <c r="A67" s="62" t="s">
        <v>23</v>
      </c>
      <c r="B67" s="36" t="s">
        <v>24</v>
      </c>
      <c r="C67" s="37">
        <v>11136064</v>
      </c>
      <c r="D67" s="38" t="s">
        <v>140</v>
      </c>
      <c r="E67" s="39"/>
      <c r="F67" s="40"/>
      <c r="G67" s="41"/>
      <c r="H67" s="40"/>
      <c r="I67" s="41"/>
      <c r="J67" s="43" t="s">
        <v>155</v>
      </c>
      <c r="K67" s="127"/>
      <c r="L67" s="22"/>
    </row>
    <row r="68" spans="1:12" ht="30" hidden="1">
      <c r="A68" s="62" t="s">
        <v>23</v>
      </c>
      <c r="B68" s="36" t="s">
        <v>24</v>
      </c>
      <c r="C68" s="37">
        <v>11136065</v>
      </c>
      <c r="D68" s="38" t="s">
        <v>140</v>
      </c>
      <c r="E68" s="39"/>
      <c r="F68" s="40"/>
      <c r="G68" s="41"/>
      <c r="H68" s="40"/>
      <c r="I68" s="41"/>
      <c r="J68" s="43" t="s">
        <v>155</v>
      </c>
      <c r="K68" s="127"/>
      <c r="L68" s="22"/>
    </row>
    <row r="69" spans="1:12" ht="30" hidden="1">
      <c r="A69" s="62" t="s">
        <v>23</v>
      </c>
      <c r="B69" s="36" t="s">
        <v>24</v>
      </c>
      <c r="C69" s="37">
        <v>11136066</v>
      </c>
      <c r="D69" s="38" t="s">
        <v>131</v>
      </c>
      <c r="E69" s="39"/>
      <c r="F69" s="40"/>
      <c r="G69" s="41"/>
      <c r="H69" s="40"/>
      <c r="I69" s="41"/>
      <c r="J69" s="43" t="s">
        <v>155</v>
      </c>
      <c r="K69" s="127"/>
      <c r="L69" s="22"/>
    </row>
    <row r="70" spans="1:12" ht="30" hidden="1">
      <c r="A70" s="62" t="s">
        <v>23</v>
      </c>
      <c r="B70" s="36" t="s">
        <v>24</v>
      </c>
      <c r="C70" s="37">
        <v>11136067</v>
      </c>
      <c r="D70" s="38" t="s">
        <v>131</v>
      </c>
      <c r="E70" s="39"/>
      <c r="F70" s="40"/>
      <c r="G70" s="41"/>
      <c r="H70" s="40"/>
      <c r="I70" s="41"/>
      <c r="J70" s="43" t="s">
        <v>155</v>
      </c>
      <c r="K70" s="127"/>
      <c r="L70" s="22"/>
    </row>
    <row r="71" spans="1:12" ht="30" hidden="1">
      <c r="A71" s="62" t="s">
        <v>23</v>
      </c>
      <c r="B71" s="36" t="s">
        <v>24</v>
      </c>
      <c r="C71" s="37">
        <v>11136068</v>
      </c>
      <c r="D71" s="38" t="s">
        <v>141</v>
      </c>
      <c r="E71" s="39"/>
      <c r="F71" s="40"/>
      <c r="G71" s="41"/>
      <c r="H71" s="40"/>
      <c r="I71" s="41"/>
      <c r="J71" s="43" t="s">
        <v>155</v>
      </c>
      <c r="K71" s="127"/>
      <c r="L71" s="22"/>
    </row>
    <row r="72" spans="1:12" ht="30" hidden="1">
      <c r="A72" s="62" t="s">
        <v>23</v>
      </c>
      <c r="B72" s="36" t="s">
        <v>24</v>
      </c>
      <c r="C72" s="37">
        <v>11136069</v>
      </c>
      <c r="D72" s="38" t="s">
        <v>141</v>
      </c>
      <c r="E72" s="39"/>
      <c r="F72" s="40"/>
      <c r="G72" s="41"/>
      <c r="H72" s="40"/>
      <c r="I72" s="41"/>
      <c r="J72" s="43" t="s">
        <v>155</v>
      </c>
      <c r="K72" s="127"/>
      <c r="L72" s="22"/>
    </row>
    <row r="73" spans="1:12" ht="30" hidden="1">
      <c r="A73" s="62" t="s">
        <v>23</v>
      </c>
      <c r="B73" s="36" t="s">
        <v>24</v>
      </c>
      <c r="C73" s="37">
        <v>11136070</v>
      </c>
      <c r="D73" s="38" t="s">
        <v>142</v>
      </c>
      <c r="E73" s="39"/>
      <c r="F73" s="40"/>
      <c r="G73" s="41"/>
      <c r="H73" s="40"/>
      <c r="I73" s="41"/>
      <c r="J73" s="43" t="s">
        <v>155</v>
      </c>
      <c r="K73" s="127"/>
      <c r="L73" s="22"/>
    </row>
    <row r="74" spans="1:12" ht="30" hidden="1">
      <c r="A74" s="62" t="s">
        <v>23</v>
      </c>
      <c r="B74" s="36" t="s">
        <v>24</v>
      </c>
      <c r="C74" s="37">
        <v>11136071</v>
      </c>
      <c r="D74" s="38" t="s">
        <v>142</v>
      </c>
      <c r="E74" s="39"/>
      <c r="F74" s="40"/>
      <c r="G74" s="41"/>
      <c r="H74" s="40"/>
      <c r="I74" s="41"/>
      <c r="J74" s="43" t="s">
        <v>155</v>
      </c>
      <c r="K74" s="127"/>
      <c r="L74" s="22"/>
    </row>
    <row r="75" spans="1:12" ht="30" hidden="1">
      <c r="A75" s="62" t="s">
        <v>23</v>
      </c>
      <c r="B75" s="36" t="s">
        <v>24</v>
      </c>
      <c r="C75" s="37">
        <v>11136072</v>
      </c>
      <c r="D75" s="38" t="s">
        <v>143</v>
      </c>
      <c r="E75" s="39"/>
      <c r="F75" s="40"/>
      <c r="G75" s="41"/>
      <c r="H75" s="40"/>
      <c r="I75" s="41"/>
      <c r="J75" s="43" t="s">
        <v>155</v>
      </c>
      <c r="K75" s="127"/>
      <c r="L75" s="22"/>
    </row>
    <row r="76" spans="1:12" ht="30" hidden="1">
      <c r="A76" s="62" t="s">
        <v>23</v>
      </c>
      <c r="B76" s="36" t="s">
        <v>24</v>
      </c>
      <c r="C76" s="37">
        <v>11136073</v>
      </c>
      <c r="D76" s="38" t="s">
        <v>143</v>
      </c>
      <c r="E76" s="39"/>
      <c r="F76" s="40"/>
      <c r="G76" s="41"/>
      <c r="H76" s="40"/>
      <c r="I76" s="41"/>
      <c r="J76" s="43" t="s">
        <v>155</v>
      </c>
      <c r="K76" s="127"/>
      <c r="L76" s="22"/>
    </row>
    <row r="77" spans="1:12" ht="30" hidden="1">
      <c r="A77" s="62" t="s">
        <v>23</v>
      </c>
      <c r="B77" s="36" t="s">
        <v>24</v>
      </c>
      <c r="C77" s="37">
        <v>11136074</v>
      </c>
      <c r="D77" s="38" t="s">
        <v>143</v>
      </c>
      <c r="E77" s="39"/>
      <c r="F77" s="40"/>
      <c r="G77" s="41"/>
      <c r="H77" s="40"/>
      <c r="I77" s="41"/>
      <c r="J77" s="43" t="s">
        <v>155</v>
      </c>
      <c r="K77" s="127"/>
      <c r="L77" s="22"/>
    </row>
    <row r="78" spans="1:12" ht="30" hidden="1">
      <c r="A78" s="62" t="s">
        <v>23</v>
      </c>
      <c r="B78" s="36" t="s">
        <v>24</v>
      </c>
      <c r="C78" s="37">
        <v>11136075</v>
      </c>
      <c r="D78" s="38" t="s">
        <v>143</v>
      </c>
      <c r="E78" s="39"/>
      <c r="F78" s="40"/>
      <c r="G78" s="41"/>
      <c r="H78" s="40"/>
      <c r="I78" s="41"/>
      <c r="J78" s="43" t="s">
        <v>155</v>
      </c>
      <c r="K78" s="127"/>
      <c r="L78" s="22"/>
    </row>
    <row r="79" spans="1:12" ht="30" hidden="1">
      <c r="A79" s="62" t="s">
        <v>23</v>
      </c>
      <c r="B79" s="36" t="s">
        <v>24</v>
      </c>
      <c r="C79" s="37">
        <v>11136076</v>
      </c>
      <c r="D79" s="38" t="s">
        <v>143</v>
      </c>
      <c r="E79" s="39"/>
      <c r="F79" s="40"/>
      <c r="G79" s="41"/>
      <c r="H79" s="40"/>
      <c r="I79" s="41"/>
      <c r="J79" s="43" t="s">
        <v>155</v>
      </c>
      <c r="K79" s="127"/>
      <c r="L79" s="22"/>
    </row>
    <row r="80" spans="1:12" ht="30" hidden="1">
      <c r="A80" s="62" t="s">
        <v>23</v>
      </c>
      <c r="B80" s="36" t="s">
        <v>24</v>
      </c>
      <c r="C80" s="37">
        <v>11136077</v>
      </c>
      <c r="D80" s="38" t="s">
        <v>143</v>
      </c>
      <c r="E80" s="39"/>
      <c r="F80" s="40"/>
      <c r="G80" s="41"/>
      <c r="H80" s="40"/>
      <c r="I80" s="41"/>
      <c r="J80" s="43" t="s">
        <v>155</v>
      </c>
      <c r="K80" s="127"/>
      <c r="L80" s="22"/>
    </row>
    <row r="81" spans="1:12" ht="30" hidden="1">
      <c r="A81" s="62" t="s">
        <v>23</v>
      </c>
      <c r="B81" s="36" t="s">
        <v>24</v>
      </c>
      <c r="C81" s="37" t="s">
        <v>144</v>
      </c>
      <c r="D81" s="38" t="s">
        <v>145</v>
      </c>
      <c r="E81" s="39"/>
      <c r="F81" s="40"/>
      <c r="G81" s="41"/>
      <c r="H81" s="40"/>
      <c r="I81" s="41"/>
      <c r="J81" s="43" t="s">
        <v>155</v>
      </c>
      <c r="K81" s="127"/>
      <c r="L81" s="22"/>
    </row>
    <row r="82" spans="1:12" ht="30" hidden="1">
      <c r="A82" s="62" t="s">
        <v>23</v>
      </c>
      <c r="B82" s="36" t="s">
        <v>24</v>
      </c>
      <c r="C82" s="37">
        <v>11136084</v>
      </c>
      <c r="D82" s="38" t="s">
        <v>75</v>
      </c>
      <c r="E82" s="39"/>
      <c r="F82" s="40"/>
      <c r="G82" s="41"/>
      <c r="H82" s="40"/>
      <c r="I82" s="41"/>
      <c r="J82" s="43" t="s">
        <v>156</v>
      </c>
      <c r="K82" s="127"/>
      <c r="L82" s="22"/>
    </row>
    <row r="83" spans="1:12" ht="30" hidden="1">
      <c r="A83" s="62" t="s">
        <v>23</v>
      </c>
      <c r="B83" s="36" t="s">
        <v>24</v>
      </c>
      <c r="C83" s="37" t="s">
        <v>146</v>
      </c>
      <c r="D83" s="63" t="s">
        <v>64</v>
      </c>
      <c r="E83" s="39"/>
      <c r="F83" s="40"/>
      <c r="G83" s="41"/>
      <c r="H83" s="40"/>
      <c r="I83" s="41"/>
      <c r="J83" s="43" t="s">
        <v>156</v>
      </c>
      <c r="K83" s="127"/>
      <c r="L83" s="22"/>
    </row>
    <row r="84" spans="1:12" ht="30" hidden="1">
      <c r="A84" s="62" t="s">
        <v>23</v>
      </c>
      <c r="B84" s="36" t="s">
        <v>24</v>
      </c>
      <c r="C84" s="199">
        <v>11136060</v>
      </c>
      <c r="D84" s="200" t="s">
        <v>137</v>
      </c>
      <c r="E84" s="194"/>
      <c r="F84" s="195"/>
      <c r="G84" s="201"/>
      <c r="H84" s="40"/>
      <c r="I84" s="41"/>
      <c r="J84" s="43"/>
      <c r="K84" s="127"/>
      <c r="L84" s="22"/>
    </row>
    <row r="85" spans="1:12" ht="30" hidden="1">
      <c r="A85" s="62" t="s">
        <v>23</v>
      </c>
      <c r="B85" s="36" t="s">
        <v>24</v>
      </c>
      <c r="C85" s="37">
        <v>11136061</v>
      </c>
      <c r="D85" s="38" t="s">
        <v>157</v>
      </c>
      <c r="E85" s="39"/>
      <c r="F85" s="40"/>
      <c r="G85" s="40"/>
      <c r="H85" s="40"/>
      <c r="I85" s="41">
        <f>E85*H85</f>
        <v>0</v>
      </c>
      <c r="J85" s="43" t="s">
        <v>155</v>
      </c>
      <c r="K85" s="127"/>
      <c r="L85" s="22"/>
    </row>
    <row r="86" spans="1:12" ht="30" hidden="1">
      <c r="A86" s="62" t="s">
        <v>23</v>
      </c>
      <c r="B86" s="36" t="s">
        <v>24</v>
      </c>
      <c r="C86" s="37">
        <v>11136080</v>
      </c>
      <c r="D86" s="38" t="s">
        <v>158</v>
      </c>
      <c r="E86" s="39"/>
      <c r="F86" s="40"/>
      <c r="G86" s="40"/>
      <c r="H86" s="40"/>
      <c r="I86" s="41">
        <f>E86*H86</f>
        <v>0</v>
      </c>
      <c r="J86" s="43" t="s">
        <v>155</v>
      </c>
      <c r="K86" s="127"/>
      <c r="L86" s="22"/>
    </row>
    <row r="87" spans="1:12" ht="30" hidden="1">
      <c r="A87" s="62" t="s">
        <v>23</v>
      </c>
      <c r="B87" s="36" t="s">
        <v>24</v>
      </c>
      <c r="C87" s="37">
        <v>11136099</v>
      </c>
      <c r="D87" s="63" t="s">
        <v>158</v>
      </c>
      <c r="E87" s="39"/>
      <c r="F87" s="40"/>
      <c r="G87" s="40"/>
      <c r="H87" s="40"/>
      <c r="I87" s="41">
        <f>E87*H87</f>
        <v>0</v>
      </c>
      <c r="J87" s="43" t="s">
        <v>155</v>
      </c>
      <c r="K87" s="127"/>
      <c r="L87" s="22"/>
    </row>
    <row r="88" spans="1:12" ht="30" hidden="1">
      <c r="A88" s="62" t="s">
        <v>23</v>
      </c>
      <c r="B88" s="36" t="s">
        <v>24</v>
      </c>
      <c r="C88" s="37">
        <v>11136079</v>
      </c>
      <c r="D88" s="63" t="s">
        <v>159</v>
      </c>
      <c r="E88" s="39"/>
      <c r="F88" s="40"/>
      <c r="G88" s="40"/>
      <c r="H88" s="40"/>
      <c r="I88" s="41">
        <f>E88*H88</f>
        <v>0</v>
      </c>
      <c r="J88" s="43" t="s">
        <v>155</v>
      </c>
      <c r="K88" s="127"/>
      <c r="L88" s="22"/>
    </row>
    <row r="89" spans="1:12" ht="30">
      <c r="A89" s="62" t="s">
        <v>23</v>
      </c>
      <c r="B89" s="36" t="s">
        <v>24</v>
      </c>
      <c r="C89" s="223">
        <v>11136106</v>
      </c>
      <c r="D89" s="229" t="s">
        <v>160</v>
      </c>
      <c r="E89" s="39">
        <v>1</v>
      </c>
      <c r="F89" s="40">
        <v>4600</v>
      </c>
      <c r="G89" s="40">
        <v>4600</v>
      </c>
      <c r="H89" s="40">
        <v>2300</v>
      </c>
      <c r="I89" s="41">
        <f>E89*H89</f>
        <v>2300</v>
      </c>
      <c r="J89" s="43" t="s">
        <v>156</v>
      </c>
      <c r="K89" s="127"/>
      <c r="L89" s="22"/>
    </row>
    <row r="90" spans="1:12" ht="30" hidden="1">
      <c r="A90" s="62" t="s">
        <v>23</v>
      </c>
      <c r="B90" s="36" t="s">
        <v>24</v>
      </c>
      <c r="C90" s="37"/>
      <c r="D90" s="38"/>
      <c r="E90" s="39"/>
      <c r="F90" s="40"/>
      <c r="G90" s="40"/>
      <c r="H90" s="40"/>
      <c r="I90" s="41"/>
      <c r="J90" s="43"/>
      <c r="K90" s="127"/>
      <c r="L90" s="22"/>
    </row>
    <row r="91" spans="1:12" ht="15">
      <c r="A91" s="427" t="s">
        <v>68</v>
      </c>
      <c r="B91" s="427"/>
      <c r="C91" s="427"/>
      <c r="D91" s="427"/>
      <c r="E91" s="51">
        <f>SUM(E25:E90)</f>
        <v>1</v>
      </c>
      <c r="F91" s="52">
        <f>SUM(F25:F90)</f>
        <v>4600</v>
      </c>
      <c r="G91" s="52">
        <f>SUM(G25:G90)</f>
        <v>4600</v>
      </c>
      <c r="H91" s="52"/>
      <c r="I91" s="52">
        <f>SUM(I25:I90)</f>
        <v>2300</v>
      </c>
      <c r="J91" s="65"/>
      <c r="K91" s="131"/>
      <c r="L91" s="22"/>
    </row>
    <row r="92" spans="1:12" ht="30" hidden="1">
      <c r="A92" s="134" t="s">
        <v>23</v>
      </c>
      <c r="B92" s="36" t="s">
        <v>24</v>
      </c>
      <c r="C92" s="135">
        <v>11180002</v>
      </c>
      <c r="D92" s="138" t="s">
        <v>161</v>
      </c>
      <c r="E92" s="39"/>
      <c r="F92" s="40"/>
      <c r="G92" s="40"/>
      <c r="H92" s="40"/>
      <c r="I92" s="40"/>
      <c r="J92" s="43" t="s">
        <v>162</v>
      </c>
      <c r="K92" s="127"/>
      <c r="L92" s="22"/>
    </row>
    <row r="93" spans="1:12" ht="15" hidden="1">
      <c r="A93" s="427" t="s">
        <v>69</v>
      </c>
      <c r="B93" s="427"/>
      <c r="C93" s="427"/>
      <c r="D93" s="427"/>
      <c r="E93" s="51">
        <f>SUM(E92)</f>
        <v>0</v>
      </c>
      <c r="F93" s="52">
        <f>SUM(F92)</f>
        <v>0</v>
      </c>
      <c r="G93" s="52">
        <f>SUM(G92)</f>
        <v>0</v>
      </c>
      <c r="H93" s="52"/>
      <c r="I93" s="52">
        <f>SUM(I92)</f>
        <v>0</v>
      </c>
      <c r="J93" s="65"/>
      <c r="K93" s="131"/>
      <c r="L93" s="22"/>
    </row>
    <row r="94" spans="1:12" ht="15" hidden="1">
      <c r="A94" s="43"/>
      <c r="B94" s="43"/>
      <c r="C94" s="43"/>
      <c r="D94" s="43"/>
      <c r="E94" s="39"/>
      <c r="F94" s="40"/>
      <c r="G94" s="40"/>
      <c r="H94" s="40"/>
      <c r="I94" s="40"/>
      <c r="J94" s="43"/>
      <c r="K94" s="127"/>
      <c r="L94" s="22"/>
    </row>
    <row r="95" spans="1:12" ht="15" hidden="1">
      <c r="A95" s="43"/>
      <c r="B95" s="43"/>
      <c r="C95" s="43"/>
      <c r="D95" s="43"/>
      <c r="E95" s="39"/>
      <c r="F95" s="40"/>
      <c r="G95" s="40"/>
      <c r="H95" s="40"/>
      <c r="I95" s="40"/>
      <c r="J95" s="43"/>
      <c r="K95" s="127"/>
      <c r="L95" s="22"/>
    </row>
    <row r="96" spans="1:12" ht="15" hidden="1">
      <c r="A96" s="43"/>
      <c r="B96" s="43"/>
      <c r="C96" s="43"/>
      <c r="D96" s="43"/>
      <c r="E96" s="39"/>
      <c r="F96" s="40"/>
      <c r="G96" s="40"/>
      <c r="H96" s="40"/>
      <c r="I96" s="40"/>
      <c r="J96" s="43"/>
      <c r="K96" s="127"/>
      <c r="L96" s="22"/>
    </row>
    <row r="97" spans="1:12" ht="15" hidden="1">
      <c r="A97" s="43"/>
      <c r="B97" s="43"/>
      <c r="C97" s="43"/>
      <c r="D97" s="43"/>
      <c r="E97" s="39"/>
      <c r="F97" s="40"/>
      <c r="G97" s="40"/>
      <c r="H97" s="40"/>
      <c r="I97" s="40"/>
      <c r="J97" s="43"/>
      <c r="K97" s="127"/>
      <c r="L97" s="22"/>
    </row>
    <row r="98" spans="1:12" ht="15" hidden="1">
      <c r="A98" s="43"/>
      <c r="B98" s="43"/>
      <c r="C98" s="43"/>
      <c r="D98" s="43"/>
      <c r="E98" s="39"/>
      <c r="F98" s="40"/>
      <c r="G98" s="40"/>
      <c r="H98" s="40"/>
      <c r="I98" s="40"/>
      <c r="J98" s="43"/>
      <c r="K98" s="127"/>
      <c r="L98" s="22"/>
    </row>
    <row r="99" spans="1:12" ht="15" hidden="1">
      <c r="A99" s="43"/>
      <c r="B99" s="43"/>
      <c r="C99" s="43"/>
      <c r="D99" s="43"/>
      <c r="E99" s="39"/>
      <c r="F99" s="40"/>
      <c r="G99" s="40"/>
      <c r="H99" s="40"/>
      <c r="I99" s="40"/>
      <c r="J99" s="43"/>
      <c r="K99" s="127"/>
      <c r="L99" s="22"/>
    </row>
    <row r="100" spans="1:12" ht="15" hidden="1">
      <c r="A100" s="43"/>
      <c r="B100" s="43"/>
      <c r="C100" s="43"/>
      <c r="D100" s="43"/>
      <c r="E100" s="39"/>
      <c r="F100" s="40"/>
      <c r="G100" s="40"/>
      <c r="H100" s="40"/>
      <c r="I100" s="40"/>
      <c r="J100" s="43"/>
      <c r="K100" s="127"/>
      <c r="L100" s="22"/>
    </row>
    <row r="101" spans="1:12" ht="15" hidden="1">
      <c r="A101" s="43"/>
      <c r="B101" s="43"/>
      <c r="C101" s="43"/>
      <c r="D101" s="43"/>
      <c r="E101" s="39"/>
      <c r="F101" s="40"/>
      <c r="G101" s="40"/>
      <c r="H101" s="40"/>
      <c r="I101" s="40"/>
      <c r="J101" s="43"/>
      <c r="K101" s="127"/>
      <c r="L101" s="22"/>
    </row>
    <row r="102" spans="1:12" ht="15" hidden="1">
      <c r="A102" s="43"/>
      <c r="B102" s="43"/>
      <c r="C102" s="43"/>
      <c r="D102" s="43"/>
      <c r="E102" s="39"/>
      <c r="F102" s="40"/>
      <c r="G102" s="40"/>
      <c r="H102" s="40"/>
      <c r="I102" s="40"/>
      <c r="J102" s="43"/>
      <c r="K102" s="127"/>
      <c r="L102" s="22"/>
    </row>
    <row r="103" spans="1:12" ht="14.25" hidden="1">
      <c r="A103" s="69"/>
      <c r="B103" s="69"/>
      <c r="C103" s="69"/>
      <c r="D103" s="69"/>
      <c r="E103" s="70"/>
      <c r="F103" s="71"/>
      <c r="G103" s="71"/>
      <c r="H103" s="71"/>
      <c r="I103" s="71"/>
      <c r="J103" s="69"/>
      <c r="K103" s="139"/>
      <c r="L103" s="22"/>
    </row>
    <row r="104" spans="1:12" ht="15" hidden="1">
      <c r="A104" s="43"/>
      <c r="B104" s="43"/>
      <c r="C104" s="43"/>
      <c r="D104" s="43"/>
      <c r="E104" s="39"/>
      <c r="F104" s="40"/>
      <c r="G104" s="40"/>
      <c r="H104" s="40"/>
      <c r="I104" s="40"/>
      <c r="J104" s="43"/>
      <c r="K104" s="127"/>
      <c r="L104" s="22"/>
    </row>
    <row r="105" spans="1:12" ht="15" hidden="1">
      <c r="A105" s="43"/>
      <c r="B105" s="43"/>
      <c r="C105" s="43"/>
      <c r="D105" s="43"/>
      <c r="E105" s="39"/>
      <c r="F105" s="40"/>
      <c r="G105" s="40"/>
      <c r="H105" s="40"/>
      <c r="I105" s="40"/>
      <c r="J105" s="43"/>
      <c r="K105" s="127"/>
      <c r="L105" s="22"/>
    </row>
    <row r="106" spans="1:12" ht="15" hidden="1">
      <c r="A106" s="43"/>
      <c r="B106" s="43"/>
      <c r="C106" s="43"/>
      <c r="D106" s="43"/>
      <c r="E106" s="39"/>
      <c r="F106" s="40"/>
      <c r="G106" s="40"/>
      <c r="H106" s="40"/>
      <c r="I106" s="40"/>
      <c r="J106" s="43"/>
      <c r="K106" s="127"/>
      <c r="L106" s="22"/>
    </row>
    <row r="107" spans="1:12" ht="15" hidden="1">
      <c r="A107" s="43"/>
      <c r="B107" s="43"/>
      <c r="C107" s="43"/>
      <c r="D107" s="43"/>
      <c r="E107" s="39"/>
      <c r="F107" s="40"/>
      <c r="G107" s="40"/>
      <c r="H107" s="40"/>
      <c r="I107" s="40"/>
      <c r="J107" s="43"/>
      <c r="K107" s="127"/>
      <c r="L107" s="22"/>
    </row>
    <row r="108" spans="1:12" ht="15" hidden="1">
      <c r="A108" s="43"/>
      <c r="B108" s="43"/>
      <c r="C108" s="43"/>
      <c r="D108" s="43"/>
      <c r="E108" s="39"/>
      <c r="F108" s="40"/>
      <c r="G108" s="40"/>
      <c r="H108" s="40"/>
      <c r="I108" s="40"/>
      <c r="J108" s="43"/>
      <c r="K108" s="127"/>
      <c r="L108" s="22"/>
    </row>
    <row r="109" spans="1:12" ht="15" hidden="1">
      <c r="A109" s="43"/>
      <c r="B109" s="43"/>
      <c r="C109" s="43"/>
      <c r="D109" s="43"/>
      <c r="E109" s="39"/>
      <c r="F109" s="40"/>
      <c r="G109" s="40"/>
      <c r="H109" s="40"/>
      <c r="I109" s="40"/>
      <c r="J109" s="43"/>
      <c r="K109" s="127"/>
      <c r="L109" s="22"/>
    </row>
    <row r="110" spans="1:12" ht="15" hidden="1">
      <c r="A110" s="43"/>
      <c r="B110" s="43"/>
      <c r="C110" s="43"/>
      <c r="D110" s="43"/>
      <c r="E110" s="39"/>
      <c r="F110" s="40"/>
      <c r="G110" s="40"/>
      <c r="H110" s="40"/>
      <c r="I110" s="40"/>
      <c r="J110" s="43"/>
      <c r="K110" s="127"/>
      <c r="L110" s="22"/>
    </row>
    <row r="111" spans="1:12" ht="15" hidden="1">
      <c r="A111" s="43"/>
      <c r="B111" s="43"/>
      <c r="C111" s="43"/>
      <c r="D111" s="43"/>
      <c r="E111" s="39"/>
      <c r="F111" s="40"/>
      <c r="G111" s="40"/>
      <c r="H111" s="40"/>
      <c r="I111" s="40"/>
      <c r="J111" s="43"/>
      <c r="K111" s="127"/>
      <c r="L111" s="22"/>
    </row>
    <row r="112" spans="1:12" ht="15" hidden="1">
      <c r="A112" s="43"/>
      <c r="B112" s="43"/>
      <c r="C112" s="43"/>
      <c r="D112" s="43"/>
      <c r="E112" s="39"/>
      <c r="F112" s="40"/>
      <c r="G112" s="40"/>
      <c r="H112" s="40"/>
      <c r="I112" s="40"/>
      <c r="J112" s="43"/>
      <c r="K112" s="127"/>
      <c r="L112" s="22"/>
    </row>
    <row r="113" spans="1:12" ht="15" hidden="1">
      <c r="A113" s="43"/>
      <c r="B113" s="43"/>
      <c r="C113" s="43"/>
      <c r="D113" s="43"/>
      <c r="E113" s="39"/>
      <c r="F113" s="40"/>
      <c r="G113" s="40"/>
      <c r="H113" s="40"/>
      <c r="I113" s="40"/>
      <c r="J113" s="43"/>
      <c r="K113" s="127"/>
      <c r="L113" s="22"/>
    </row>
    <row r="114" spans="1:12" ht="15" hidden="1">
      <c r="A114" s="43"/>
      <c r="B114" s="43"/>
      <c r="C114" s="43"/>
      <c r="D114" s="43"/>
      <c r="E114" s="39"/>
      <c r="F114" s="40"/>
      <c r="G114" s="40"/>
      <c r="H114" s="40"/>
      <c r="I114" s="40"/>
      <c r="J114" s="43"/>
      <c r="K114" s="127"/>
      <c r="L114" s="22"/>
    </row>
    <row r="115" spans="1:12" ht="15" hidden="1">
      <c r="A115" s="43"/>
      <c r="B115" s="43"/>
      <c r="C115" s="43"/>
      <c r="D115" s="43"/>
      <c r="E115" s="39"/>
      <c r="F115" s="40"/>
      <c r="G115" s="40"/>
      <c r="H115" s="40"/>
      <c r="I115" s="40"/>
      <c r="J115" s="43"/>
      <c r="K115" s="127"/>
      <c r="L115" s="22"/>
    </row>
    <row r="116" spans="1:12" ht="15" hidden="1">
      <c r="A116" s="43"/>
      <c r="B116" s="43"/>
      <c r="C116" s="43"/>
      <c r="D116" s="43"/>
      <c r="E116" s="39"/>
      <c r="F116" s="40"/>
      <c r="G116" s="40"/>
      <c r="H116" s="40"/>
      <c r="I116" s="40"/>
      <c r="J116" s="43"/>
      <c r="K116" s="127"/>
      <c r="L116" s="22"/>
    </row>
    <row r="117" spans="1:12" ht="15" hidden="1">
      <c r="A117" s="43"/>
      <c r="B117" s="43"/>
      <c r="C117" s="43"/>
      <c r="D117" s="43"/>
      <c r="E117" s="39"/>
      <c r="F117" s="40"/>
      <c r="G117" s="40"/>
      <c r="H117" s="40"/>
      <c r="I117" s="40"/>
      <c r="J117" s="43"/>
      <c r="K117" s="127"/>
      <c r="L117" s="22"/>
    </row>
    <row r="118" spans="1:12" ht="15" hidden="1">
      <c r="A118" s="43"/>
      <c r="B118" s="43"/>
      <c r="C118" s="43"/>
      <c r="D118" s="43"/>
      <c r="E118" s="39"/>
      <c r="F118" s="40"/>
      <c r="G118" s="40"/>
      <c r="H118" s="40"/>
      <c r="I118" s="40"/>
      <c r="J118" s="43"/>
      <c r="K118" s="127"/>
      <c r="L118" s="22"/>
    </row>
    <row r="119" spans="1:12" ht="15" hidden="1">
      <c r="A119" s="43"/>
      <c r="B119" s="43"/>
      <c r="C119" s="43"/>
      <c r="D119" s="43"/>
      <c r="E119" s="39"/>
      <c r="F119" s="40"/>
      <c r="G119" s="40"/>
      <c r="H119" s="40"/>
      <c r="I119" s="40"/>
      <c r="J119" s="43"/>
      <c r="K119" s="127"/>
      <c r="L119" s="22"/>
    </row>
    <row r="120" spans="1:12" ht="15" hidden="1">
      <c r="A120" s="43"/>
      <c r="B120" s="43"/>
      <c r="C120" s="43"/>
      <c r="D120" s="43"/>
      <c r="E120" s="39"/>
      <c r="F120" s="40"/>
      <c r="G120" s="40"/>
      <c r="H120" s="40"/>
      <c r="I120" s="40"/>
      <c r="J120" s="43"/>
      <c r="K120" s="127"/>
      <c r="L120" s="22"/>
    </row>
    <row r="121" spans="1:12" ht="15" hidden="1">
      <c r="A121" s="43"/>
      <c r="B121" s="43"/>
      <c r="C121" s="43"/>
      <c r="D121" s="43"/>
      <c r="E121" s="39"/>
      <c r="F121" s="40"/>
      <c r="G121" s="40"/>
      <c r="H121" s="40"/>
      <c r="I121" s="40"/>
      <c r="J121" s="43"/>
      <c r="K121" s="127"/>
      <c r="L121" s="22"/>
    </row>
    <row r="122" spans="1:12" ht="15" hidden="1">
      <c r="A122" s="43"/>
      <c r="B122" s="43"/>
      <c r="C122" s="43"/>
      <c r="D122" s="43"/>
      <c r="E122" s="39"/>
      <c r="F122" s="40"/>
      <c r="G122" s="40"/>
      <c r="H122" s="40"/>
      <c r="I122" s="40"/>
      <c r="J122" s="43"/>
      <c r="K122" s="127"/>
      <c r="L122" s="22"/>
    </row>
    <row r="123" spans="1:12" ht="15" hidden="1">
      <c r="A123" s="43"/>
      <c r="B123" s="43"/>
      <c r="C123" s="43"/>
      <c r="D123" s="43"/>
      <c r="E123" s="39"/>
      <c r="F123" s="40"/>
      <c r="G123" s="40"/>
      <c r="H123" s="40"/>
      <c r="I123" s="40"/>
      <c r="J123" s="43"/>
      <c r="K123" s="127"/>
      <c r="L123" s="22"/>
    </row>
    <row r="124" spans="1:12" ht="15" hidden="1">
      <c r="A124" s="43"/>
      <c r="B124" s="43"/>
      <c r="C124" s="43"/>
      <c r="D124" s="43"/>
      <c r="E124" s="39"/>
      <c r="F124" s="40"/>
      <c r="G124" s="40"/>
      <c r="H124" s="40"/>
      <c r="I124" s="40"/>
      <c r="J124" s="43"/>
      <c r="K124" s="127"/>
      <c r="L124" s="22"/>
    </row>
    <row r="125" spans="1:12" ht="15" hidden="1">
      <c r="A125" s="43"/>
      <c r="B125" s="43"/>
      <c r="C125" s="43"/>
      <c r="D125" s="43"/>
      <c r="E125" s="39"/>
      <c r="F125" s="40"/>
      <c r="G125" s="40"/>
      <c r="H125" s="40"/>
      <c r="I125" s="40"/>
      <c r="J125" s="43"/>
      <c r="K125" s="127"/>
      <c r="L125" s="22"/>
    </row>
    <row r="126" spans="1:12" ht="15" hidden="1">
      <c r="A126" s="43"/>
      <c r="B126" s="43"/>
      <c r="C126" s="43"/>
      <c r="D126" s="43"/>
      <c r="E126" s="39"/>
      <c r="F126" s="40"/>
      <c r="G126" s="40"/>
      <c r="H126" s="40"/>
      <c r="I126" s="40"/>
      <c r="J126" s="43"/>
      <c r="K126" s="127"/>
      <c r="L126" s="22"/>
    </row>
    <row r="127" spans="1:12" ht="15" hidden="1">
      <c r="A127" s="43"/>
      <c r="B127" s="43"/>
      <c r="C127" s="43"/>
      <c r="D127" s="43"/>
      <c r="E127" s="39"/>
      <c r="F127" s="40"/>
      <c r="G127" s="40"/>
      <c r="H127" s="40"/>
      <c r="I127" s="40"/>
      <c r="J127" s="43"/>
      <c r="K127" s="127"/>
      <c r="L127" s="22"/>
    </row>
    <row r="128" spans="1:12" ht="15" hidden="1">
      <c r="A128" s="43"/>
      <c r="B128" s="43"/>
      <c r="C128" s="43"/>
      <c r="D128" s="43"/>
      <c r="E128" s="39"/>
      <c r="F128" s="40"/>
      <c r="G128" s="40"/>
      <c r="H128" s="40"/>
      <c r="I128" s="40"/>
      <c r="J128" s="43"/>
      <c r="K128" s="127"/>
      <c r="L128" s="22"/>
    </row>
    <row r="129" spans="1:12" ht="15" hidden="1">
      <c r="A129" s="43"/>
      <c r="B129" s="43"/>
      <c r="C129" s="43"/>
      <c r="D129" s="43"/>
      <c r="E129" s="39"/>
      <c r="F129" s="40"/>
      <c r="G129" s="40"/>
      <c r="H129" s="40"/>
      <c r="I129" s="40"/>
      <c r="J129" s="43"/>
      <c r="K129" s="127"/>
      <c r="L129" s="22"/>
    </row>
    <row r="130" spans="1:12" ht="15" hidden="1">
      <c r="A130" s="43"/>
      <c r="B130" s="43"/>
      <c r="C130" s="43"/>
      <c r="D130" s="43"/>
      <c r="E130" s="39"/>
      <c r="F130" s="40"/>
      <c r="G130" s="40"/>
      <c r="H130" s="40"/>
      <c r="I130" s="40"/>
      <c r="J130" s="43"/>
      <c r="K130" s="127"/>
      <c r="L130" s="22"/>
    </row>
    <row r="131" spans="1:12" ht="15" hidden="1">
      <c r="A131" s="43"/>
      <c r="B131" s="43"/>
      <c r="C131" s="43"/>
      <c r="D131" s="43"/>
      <c r="E131" s="39"/>
      <c r="F131" s="40"/>
      <c r="G131" s="40"/>
      <c r="H131" s="40"/>
      <c r="I131" s="40"/>
      <c r="J131" s="43"/>
      <c r="K131" s="127"/>
      <c r="L131" s="22"/>
    </row>
    <row r="132" spans="1:12" ht="15" hidden="1">
      <c r="A132" s="43"/>
      <c r="B132" s="43"/>
      <c r="C132" s="43"/>
      <c r="D132" s="43"/>
      <c r="E132" s="39"/>
      <c r="F132" s="40"/>
      <c r="G132" s="40"/>
      <c r="H132" s="40"/>
      <c r="I132" s="40"/>
      <c r="J132" s="43"/>
      <c r="K132" s="127"/>
      <c r="L132" s="22"/>
    </row>
    <row r="133" spans="1:12" ht="15" hidden="1">
      <c r="A133" s="43"/>
      <c r="B133" s="43"/>
      <c r="C133" s="43"/>
      <c r="D133" s="43"/>
      <c r="E133" s="39"/>
      <c r="F133" s="40"/>
      <c r="G133" s="40"/>
      <c r="H133" s="40"/>
      <c r="I133" s="40"/>
      <c r="J133" s="43"/>
      <c r="K133" s="127"/>
      <c r="L133" s="22"/>
    </row>
    <row r="134" spans="1:12" ht="15" hidden="1">
      <c r="A134" s="43"/>
      <c r="B134" s="43"/>
      <c r="C134" s="43"/>
      <c r="D134" s="43"/>
      <c r="E134" s="39"/>
      <c r="F134" s="40"/>
      <c r="G134" s="40"/>
      <c r="H134" s="40"/>
      <c r="I134" s="40"/>
      <c r="J134" s="43"/>
      <c r="K134" s="127"/>
      <c r="L134" s="22"/>
    </row>
    <row r="135" spans="1:12" ht="15" hidden="1">
      <c r="A135" s="43"/>
      <c r="B135" s="43"/>
      <c r="C135" s="43"/>
      <c r="D135" s="43"/>
      <c r="E135" s="39"/>
      <c r="F135" s="40"/>
      <c r="G135" s="40"/>
      <c r="H135" s="40"/>
      <c r="I135" s="40"/>
      <c r="J135" s="43"/>
      <c r="K135" s="127"/>
      <c r="L135" s="22"/>
    </row>
    <row r="136" spans="1:12" ht="15" hidden="1">
      <c r="A136" s="43"/>
      <c r="B136" s="43"/>
      <c r="C136" s="43"/>
      <c r="D136" s="43"/>
      <c r="E136" s="39"/>
      <c r="F136" s="40"/>
      <c r="G136" s="40"/>
      <c r="H136" s="40"/>
      <c r="I136" s="40"/>
      <c r="J136" s="43"/>
      <c r="K136" s="127"/>
      <c r="L136" s="22"/>
    </row>
    <row r="137" spans="1:12" ht="15" hidden="1">
      <c r="A137" s="43"/>
      <c r="B137" s="43"/>
      <c r="C137" s="43"/>
      <c r="D137" s="43"/>
      <c r="E137" s="39"/>
      <c r="F137" s="40"/>
      <c r="G137" s="40"/>
      <c r="H137" s="40"/>
      <c r="I137" s="40"/>
      <c r="J137" s="43"/>
      <c r="K137" s="127"/>
      <c r="L137" s="22"/>
    </row>
    <row r="138" spans="1:12" ht="15" hidden="1">
      <c r="A138" s="43"/>
      <c r="B138" s="43"/>
      <c r="C138" s="43"/>
      <c r="D138" s="43"/>
      <c r="E138" s="39"/>
      <c r="F138" s="40"/>
      <c r="G138" s="40"/>
      <c r="H138" s="40"/>
      <c r="I138" s="40"/>
      <c r="J138" s="43"/>
      <c r="K138" s="127"/>
      <c r="L138" s="22"/>
    </row>
    <row r="139" spans="1:12" ht="15" hidden="1">
      <c r="A139" s="43"/>
      <c r="B139" s="43"/>
      <c r="C139" s="43"/>
      <c r="D139" s="43"/>
      <c r="E139" s="39"/>
      <c r="F139" s="40"/>
      <c r="G139" s="40"/>
      <c r="H139" s="40"/>
      <c r="I139" s="40"/>
      <c r="J139" s="43"/>
      <c r="K139" s="127"/>
      <c r="L139" s="22"/>
    </row>
    <row r="140" spans="1:12" ht="15" hidden="1">
      <c r="A140" s="43"/>
      <c r="B140" s="43"/>
      <c r="C140" s="43"/>
      <c r="D140" s="43"/>
      <c r="E140" s="39"/>
      <c r="F140" s="40"/>
      <c r="G140" s="40"/>
      <c r="H140" s="40"/>
      <c r="I140" s="40"/>
      <c r="J140" s="43"/>
      <c r="K140" s="127"/>
      <c r="L140" s="22"/>
    </row>
    <row r="141" spans="1:12" ht="15" hidden="1">
      <c r="A141" s="43"/>
      <c r="B141" s="43"/>
      <c r="C141" s="43"/>
      <c r="D141" s="43"/>
      <c r="E141" s="39"/>
      <c r="F141" s="40"/>
      <c r="G141" s="40"/>
      <c r="H141" s="40"/>
      <c r="I141" s="40"/>
      <c r="J141" s="43"/>
      <c r="K141" s="127"/>
      <c r="L141" s="22"/>
    </row>
    <row r="142" spans="1:12" ht="15" hidden="1">
      <c r="A142" s="43"/>
      <c r="B142" s="43"/>
      <c r="C142" s="43"/>
      <c r="D142" s="43"/>
      <c r="E142" s="39"/>
      <c r="F142" s="40"/>
      <c r="G142" s="40"/>
      <c r="H142" s="40"/>
      <c r="I142" s="40"/>
      <c r="J142" s="43"/>
      <c r="K142" s="127"/>
      <c r="L142" s="22"/>
    </row>
    <row r="143" spans="1:12" ht="15" hidden="1">
      <c r="A143" s="43"/>
      <c r="B143" s="43"/>
      <c r="C143" s="43"/>
      <c r="D143" s="43"/>
      <c r="E143" s="39"/>
      <c r="F143" s="40"/>
      <c r="G143" s="40"/>
      <c r="H143" s="40"/>
      <c r="I143" s="40"/>
      <c r="J143" s="43"/>
      <c r="K143" s="127"/>
      <c r="L143" s="22"/>
    </row>
    <row r="144" spans="1:12" ht="15" hidden="1">
      <c r="A144" s="43"/>
      <c r="B144" s="43"/>
      <c r="C144" s="43"/>
      <c r="D144" s="43"/>
      <c r="E144" s="39"/>
      <c r="F144" s="40"/>
      <c r="G144" s="40"/>
      <c r="H144" s="40"/>
      <c r="I144" s="40"/>
      <c r="J144" s="43"/>
      <c r="K144" s="127"/>
      <c r="L144" s="22"/>
    </row>
    <row r="145" spans="1:12" ht="15" hidden="1">
      <c r="A145" s="43"/>
      <c r="B145" s="43"/>
      <c r="C145" s="43"/>
      <c r="D145" s="43"/>
      <c r="E145" s="39"/>
      <c r="F145" s="40"/>
      <c r="G145" s="40"/>
      <c r="H145" s="40"/>
      <c r="I145" s="40"/>
      <c r="J145" s="43"/>
      <c r="K145" s="127"/>
      <c r="L145" s="22"/>
    </row>
    <row r="146" spans="1:12" ht="15" hidden="1">
      <c r="A146" s="43"/>
      <c r="B146" s="43"/>
      <c r="C146" s="43"/>
      <c r="D146" s="43"/>
      <c r="E146" s="39"/>
      <c r="F146" s="40"/>
      <c r="G146" s="40"/>
      <c r="H146" s="40"/>
      <c r="I146" s="40"/>
      <c r="J146" s="43"/>
      <c r="K146" s="127"/>
      <c r="L146" s="22"/>
    </row>
    <row r="147" spans="1:12" ht="15" hidden="1">
      <c r="A147" s="43"/>
      <c r="B147" s="43"/>
      <c r="C147" s="43"/>
      <c r="D147" s="43"/>
      <c r="E147" s="39"/>
      <c r="F147" s="40"/>
      <c r="G147" s="40"/>
      <c r="H147" s="40"/>
      <c r="I147" s="40"/>
      <c r="J147" s="43"/>
      <c r="K147" s="127"/>
      <c r="L147" s="22"/>
    </row>
    <row r="148" spans="1:12" ht="14.25" hidden="1">
      <c r="A148" s="69"/>
      <c r="B148" s="69"/>
      <c r="C148" s="69"/>
      <c r="D148" s="69"/>
      <c r="E148" s="70"/>
      <c r="F148" s="71"/>
      <c r="G148" s="71"/>
      <c r="H148" s="71"/>
      <c r="I148" s="71"/>
      <c r="J148" s="69"/>
      <c r="K148" s="139"/>
      <c r="L148" s="22"/>
    </row>
    <row r="149" spans="1:12" ht="15" hidden="1">
      <c r="A149" s="43"/>
      <c r="B149" s="43"/>
      <c r="C149" s="43"/>
      <c r="D149" s="43"/>
      <c r="E149" s="39"/>
      <c r="F149" s="40"/>
      <c r="G149" s="40"/>
      <c r="H149" s="40"/>
      <c r="I149" s="40"/>
      <c r="J149" s="43"/>
      <c r="K149" s="127"/>
      <c r="L149" s="22"/>
    </row>
    <row r="150" spans="1:12" ht="15" hidden="1">
      <c r="A150" s="43"/>
      <c r="B150" s="43"/>
      <c r="C150" s="43"/>
      <c r="D150" s="43"/>
      <c r="E150" s="39"/>
      <c r="F150" s="40"/>
      <c r="G150" s="40"/>
      <c r="H150" s="40"/>
      <c r="I150" s="40"/>
      <c r="J150" s="43"/>
      <c r="K150" s="127"/>
      <c r="L150" s="22"/>
    </row>
    <row r="151" spans="1:12" ht="15" hidden="1">
      <c r="A151" s="43"/>
      <c r="B151" s="43"/>
      <c r="C151" s="43"/>
      <c r="D151" s="43"/>
      <c r="E151" s="39"/>
      <c r="F151" s="40"/>
      <c r="G151" s="40"/>
      <c r="H151" s="40"/>
      <c r="I151" s="40"/>
      <c r="J151" s="43"/>
      <c r="K151" s="127"/>
      <c r="L151" s="22"/>
    </row>
    <row r="152" spans="1:12" ht="15" hidden="1">
      <c r="A152" s="43"/>
      <c r="B152" s="43"/>
      <c r="C152" s="43"/>
      <c r="D152" s="43"/>
      <c r="E152" s="39"/>
      <c r="F152" s="40"/>
      <c r="G152" s="40"/>
      <c r="H152" s="40"/>
      <c r="I152" s="40"/>
      <c r="J152" s="43"/>
      <c r="K152" s="127"/>
      <c r="L152" s="22"/>
    </row>
    <row r="153" spans="1:12" ht="15" hidden="1">
      <c r="A153" s="43"/>
      <c r="B153" s="43"/>
      <c r="C153" s="43"/>
      <c r="D153" s="43"/>
      <c r="E153" s="39"/>
      <c r="F153" s="40"/>
      <c r="G153" s="40"/>
      <c r="H153" s="40"/>
      <c r="I153" s="40"/>
      <c r="J153" s="43"/>
      <c r="K153" s="127"/>
      <c r="L153" s="22"/>
    </row>
    <row r="154" spans="1:12" ht="15" hidden="1">
      <c r="A154" s="43"/>
      <c r="B154" s="43"/>
      <c r="C154" s="43"/>
      <c r="D154" s="43"/>
      <c r="E154" s="39"/>
      <c r="F154" s="40"/>
      <c r="G154" s="40"/>
      <c r="H154" s="40"/>
      <c r="I154" s="40"/>
      <c r="J154" s="43"/>
      <c r="K154" s="127"/>
      <c r="L154" s="22"/>
    </row>
    <row r="155" spans="1:12" ht="15" hidden="1">
      <c r="A155" s="43"/>
      <c r="B155" s="43"/>
      <c r="C155" s="43"/>
      <c r="D155" s="43"/>
      <c r="E155" s="39"/>
      <c r="F155" s="40"/>
      <c r="G155" s="40"/>
      <c r="H155" s="40"/>
      <c r="I155" s="40"/>
      <c r="J155" s="43"/>
      <c r="K155" s="127"/>
      <c r="L155" s="22"/>
    </row>
    <row r="156" spans="1:12" ht="15" hidden="1">
      <c r="A156" s="43"/>
      <c r="B156" s="43"/>
      <c r="C156" s="43"/>
      <c r="D156" s="43"/>
      <c r="E156" s="39"/>
      <c r="F156" s="40"/>
      <c r="G156" s="40"/>
      <c r="H156" s="40"/>
      <c r="I156" s="40"/>
      <c r="J156" s="43"/>
      <c r="K156" s="127"/>
      <c r="L156" s="22"/>
    </row>
    <row r="157" spans="1:12" ht="15" hidden="1">
      <c r="A157" s="43"/>
      <c r="B157" s="43"/>
      <c r="C157" s="43"/>
      <c r="D157" s="43"/>
      <c r="E157" s="39"/>
      <c r="F157" s="40"/>
      <c r="G157" s="40"/>
      <c r="H157" s="40"/>
      <c r="I157" s="40"/>
      <c r="J157" s="43"/>
      <c r="K157" s="127"/>
      <c r="L157" s="22"/>
    </row>
    <row r="158" spans="1:12" ht="15" hidden="1">
      <c r="A158" s="43"/>
      <c r="B158" s="43"/>
      <c r="C158" s="43"/>
      <c r="D158" s="43"/>
      <c r="E158" s="39"/>
      <c r="F158" s="40"/>
      <c r="G158" s="40"/>
      <c r="H158" s="40"/>
      <c r="I158" s="40"/>
      <c r="J158" s="43"/>
      <c r="K158" s="127"/>
      <c r="L158" s="22"/>
    </row>
    <row r="159" spans="1:12" ht="15" hidden="1">
      <c r="A159" s="43"/>
      <c r="B159" s="43"/>
      <c r="C159" s="43"/>
      <c r="D159" s="43"/>
      <c r="E159" s="39"/>
      <c r="F159" s="40"/>
      <c r="G159" s="40"/>
      <c r="H159" s="40"/>
      <c r="I159" s="40"/>
      <c r="J159" s="43"/>
      <c r="K159" s="127"/>
      <c r="L159" s="22"/>
    </row>
    <row r="160" spans="1:12" ht="15" hidden="1">
      <c r="A160" s="43"/>
      <c r="B160" s="43"/>
      <c r="C160" s="43"/>
      <c r="D160" s="43"/>
      <c r="E160" s="39"/>
      <c r="F160" s="40"/>
      <c r="G160" s="40"/>
      <c r="H160" s="40"/>
      <c r="I160" s="40"/>
      <c r="J160" s="43"/>
      <c r="K160" s="127"/>
      <c r="L160" s="22"/>
    </row>
    <row r="161" spans="1:12" ht="15" hidden="1">
      <c r="A161" s="43"/>
      <c r="B161" s="43"/>
      <c r="C161" s="43"/>
      <c r="D161" s="43"/>
      <c r="E161" s="39"/>
      <c r="F161" s="40"/>
      <c r="G161" s="40"/>
      <c r="H161" s="40"/>
      <c r="I161" s="40"/>
      <c r="J161" s="43"/>
      <c r="K161" s="127"/>
      <c r="L161" s="22"/>
    </row>
    <row r="162" spans="1:12" ht="15" hidden="1">
      <c r="A162" s="43"/>
      <c r="B162" s="43"/>
      <c r="C162" s="43"/>
      <c r="D162" s="43"/>
      <c r="E162" s="39"/>
      <c r="F162" s="40"/>
      <c r="G162" s="40"/>
      <c r="H162" s="40"/>
      <c r="I162" s="40"/>
      <c r="J162" s="43"/>
      <c r="K162" s="127"/>
      <c r="L162" s="22"/>
    </row>
    <row r="163" spans="1:12" ht="15" hidden="1">
      <c r="A163" s="43"/>
      <c r="B163" s="43"/>
      <c r="C163" s="43"/>
      <c r="D163" s="43"/>
      <c r="E163" s="39"/>
      <c r="F163" s="40"/>
      <c r="G163" s="40"/>
      <c r="H163" s="40"/>
      <c r="I163" s="40"/>
      <c r="J163" s="43"/>
      <c r="K163" s="127"/>
      <c r="L163" s="22"/>
    </row>
    <row r="164" spans="1:12" ht="15" hidden="1">
      <c r="A164" s="43"/>
      <c r="B164" s="43"/>
      <c r="C164" s="43"/>
      <c r="D164" s="43"/>
      <c r="E164" s="39"/>
      <c r="F164" s="40"/>
      <c r="G164" s="40"/>
      <c r="H164" s="40"/>
      <c r="I164" s="40"/>
      <c r="J164" s="43"/>
      <c r="K164" s="127"/>
      <c r="L164" s="22"/>
    </row>
    <row r="165" spans="1:12" ht="15" hidden="1">
      <c r="A165" s="43"/>
      <c r="B165" s="43"/>
      <c r="C165" s="43"/>
      <c r="D165" s="43"/>
      <c r="E165" s="39"/>
      <c r="F165" s="40"/>
      <c r="G165" s="40"/>
      <c r="H165" s="40"/>
      <c r="I165" s="40"/>
      <c r="J165" s="43"/>
      <c r="K165" s="127"/>
      <c r="L165" s="22"/>
    </row>
    <row r="166" spans="1:12" ht="15" hidden="1">
      <c r="A166" s="43"/>
      <c r="B166" s="43"/>
      <c r="C166" s="43"/>
      <c r="D166" s="43"/>
      <c r="E166" s="39"/>
      <c r="F166" s="40"/>
      <c r="G166" s="40"/>
      <c r="H166" s="40"/>
      <c r="I166" s="40"/>
      <c r="J166" s="43"/>
      <c r="K166" s="127"/>
      <c r="L166" s="22"/>
    </row>
    <row r="167" spans="1:12" ht="15" hidden="1">
      <c r="A167" s="43"/>
      <c r="B167" s="43"/>
      <c r="C167" s="43"/>
      <c r="D167" s="43"/>
      <c r="E167" s="39"/>
      <c r="F167" s="40"/>
      <c r="G167" s="40"/>
      <c r="H167" s="40"/>
      <c r="I167" s="40"/>
      <c r="J167" s="43"/>
      <c r="K167" s="127"/>
      <c r="L167" s="22"/>
    </row>
    <row r="168" spans="1:12" ht="15" hidden="1">
      <c r="A168" s="43"/>
      <c r="B168" s="43"/>
      <c r="C168" s="43"/>
      <c r="D168" s="43"/>
      <c r="E168" s="39"/>
      <c r="F168" s="40"/>
      <c r="G168" s="40"/>
      <c r="H168" s="40"/>
      <c r="I168" s="40"/>
      <c r="J168" s="43"/>
      <c r="K168" s="127"/>
      <c r="L168" s="22"/>
    </row>
    <row r="169" spans="1:12" ht="15" hidden="1">
      <c r="A169" s="43"/>
      <c r="B169" s="43"/>
      <c r="C169" s="43"/>
      <c r="D169" s="43"/>
      <c r="E169" s="39"/>
      <c r="F169" s="40"/>
      <c r="G169" s="40"/>
      <c r="H169" s="40"/>
      <c r="I169" s="40"/>
      <c r="J169" s="43"/>
      <c r="K169" s="127"/>
      <c r="L169" s="22"/>
    </row>
    <row r="170" spans="1:12" ht="15" hidden="1">
      <c r="A170" s="43"/>
      <c r="B170" s="43"/>
      <c r="C170" s="43"/>
      <c r="D170" s="43"/>
      <c r="E170" s="39"/>
      <c r="F170" s="40"/>
      <c r="G170" s="40"/>
      <c r="H170" s="40"/>
      <c r="I170" s="40"/>
      <c r="J170" s="43"/>
      <c r="K170" s="127"/>
      <c r="L170" s="22"/>
    </row>
    <row r="171" spans="1:12" ht="15" hidden="1">
      <c r="A171" s="43"/>
      <c r="B171" s="43"/>
      <c r="C171" s="43"/>
      <c r="D171" s="43"/>
      <c r="E171" s="39"/>
      <c r="F171" s="40"/>
      <c r="G171" s="40"/>
      <c r="H171" s="40"/>
      <c r="I171" s="40"/>
      <c r="J171" s="43"/>
      <c r="K171" s="127"/>
      <c r="L171" s="22"/>
    </row>
    <row r="172" spans="1:12" ht="15" hidden="1">
      <c r="A172" s="43"/>
      <c r="B172" s="43"/>
      <c r="C172" s="43"/>
      <c r="D172" s="43"/>
      <c r="E172" s="39"/>
      <c r="F172" s="40"/>
      <c r="G172" s="40"/>
      <c r="H172" s="40"/>
      <c r="I172" s="40"/>
      <c r="J172" s="43"/>
      <c r="K172" s="127"/>
      <c r="L172" s="22"/>
    </row>
    <row r="173" spans="1:12" ht="15" hidden="1">
      <c r="A173" s="43"/>
      <c r="B173" s="43"/>
      <c r="C173" s="43"/>
      <c r="D173" s="43"/>
      <c r="E173" s="39"/>
      <c r="F173" s="40"/>
      <c r="G173" s="40"/>
      <c r="H173" s="40"/>
      <c r="I173" s="40"/>
      <c r="J173" s="43"/>
      <c r="K173" s="127"/>
      <c r="L173" s="22"/>
    </row>
    <row r="174" spans="1:12" ht="15" hidden="1">
      <c r="A174" s="43"/>
      <c r="B174" s="43"/>
      <c r="C174" s="43"/>
      <c r="D174" s="43"/>
      <c r="E174" s="39"/>
      <c r="F174" s="40"/>
      <c r="G174" s="40"/>
      <c r="H174" s="40"/>
      <c r="I174" s="40"/>
      <c r="J174" s="43"/>
      <c r="K174" s="127"/>
      <c r="L174" s="22"/>
    </row>
    <row r="175" spans="1:12" ht="15" hidden="1">
      <c r="A175" s="43"/>
      <c r="B175" s="43"/>
      <c r="C175" s="43"/>
      <c r="D175" s="43"/>
      <c r="E175" s="39"/>
      <c r="F175" s="40"/>
      <c r="G175" s="40"/>
      <c r="H175" s="40"/>
      <c r="I175" s="40"/>
      <c r="J175" s="43"/>
      <c r="K175" s="127"/>
      <c r="L175" s="22"/>
    </row>
    <row r="176" spans="1:12" ht="15" hidden="1">
      <c r="A176" s="43"/>
      <c r="B176" s="43"/>
      <c r="C176" s="43"/>
      <c r="D176" s="43"/>
      <c r="E176" s="39"/>
      <c r="F176" s="40"/>
      <c r="G176" s="40"/>
      <c r="H176" s="40"/>
      <c r="I176" s="40"/>
      <c r="J176" s="43"/>
      <c r="K176" s="127"/>
      <c r="L176" s="22"/>
    </row>
    <row r="177" spans="1:12" ht="15" hidden="1">
      <c r="A177" s="43"/>
      <c r="B177" s="43"/>
      <c r="C177" s="43"/>
      <c r="D177" s="43"/>
      <c r="E177" s="39"/>
      <c r="F177" s="40"/>
      <c r="G177" s="40"/>
      <c r="H177" s="40"/>
      <c r="I177" s="40"/>
      <c r="J177" s="43"/>
      <c r="K177" s="127"/>
      <c r="L177" s="22"/>
    </row>
    <row r="178" spans="1:12" ht="15" hidden="1">
      <c r="A178" s="43"/>
      <c r="B178" s="43"/>
      <c r="C178" s="43"/>
      <c r="D178" s="43"/>
      <c r="E178" s="39"/>
      <c r="F178" s="40"/>
      <c r="G178" s="40"/>
      <c r="H178" s="40"/>
      <c r="I178" s="40"/>
      <c r="J178" s="43"/>
      <c r="K178" s="127"/>
      <c r="L178" s="22"/>
    </row>
    <row r="179" spans="1:12" ht="15" hidden="1">
      <c r="A179" s="43"/>
      <c r="B179" s="43"/>
      <c r="C179" s="43"/>
      <c r="D179" s="43"/>
      <c r="E179" s="39"/>
      <c r="F179" s="40"/>
      <c r="G179" s="40"/>
      <c r="H179" s="40"/>
      <c r="I179" s="40"/>
      <c r="J179" s="43"/>
      <c r="K179" s="127"/>
      <c r="L179" s="22"/>
    </row>
    <row r="180" spans="1:12" ht="15" hidden="1">
      <c r="A180" s="43"/>
      <c r="B180" s="43"/>
      <c r="C180" s="43"/>
      <c r="D180" s="43"/>
      <c r="E180" s="39"/>
      <c r="F180" s="40"/>
      <c r="G180" s="40"/>
      <c r="H180" s="40"/>
      <c r="I180" s="40"/>
      <c r="J180" s="43"/>
      <c r="K180" s="127"/>
      <c r="L180" s="22"/>
    </row>
    <row r="181" spans="1:12" ht="15" hidden="1">
      <c r="A181" s="43"/>
      <c r="B181" s="43"/>
      <c r="C181" s="43"/>
      <c r="D181" s="43"/>
      <c r="E181" s="39"/>
      <c r="F181" s="40"/>
      <c r="G181" s="40"/>
      <c r="H181" s="40"/>
      <c r="I181" s="40"/>
      <c r="J181" s="43"/>
      <c r="K181" s="127"/>
      <c r="L181" s="22"/>
    </row>
    <row r="182" spans="1:12" ht="15" hidden="1">
      <c r="A182" s="43"/>
      <c r="B182" s="43"/>
      <c r="C182" s="43"/>
      <c r="D182" s="43"/>
      <c r="E182" s="39"/>
      <c r="F182" s="40"/>
      <c r="G182" s="40"/>
      <c r="H182" s="40"/>
      <c r="I182" s="40"/>
      <c r="J182" s="43"/>
      <c r="K182" s="127"/>
      <c r="L182" s="22"/>
    </row>
    <row r="183" spans="1:12" ht="15" hidden="1">
      <c r="A183" s="43"/>
      <c r="B183" s="43"/>
      <c r="C183" s="43"/>
      <c r="D183" s="43"/>
      <c r="E183" s="39"/>
      <c r="F183" s="40"/>
      <c r="G183" s="40"/>
      <c r="H183" s="40"/>
      <c r="I183" s="40"/>
      <c r="J183" s="43"/>
      <c r="K183" s="127"/>
      <c r="L183" s="22"/>
    </row>
    <row r="184" spans="1:12" ht="15" hidden="1">
      <c r="A184" s="43"/>
      <c r="B184" s="43"/>
      <c r="C184" s="43"/>
      <c r="D184" s="43"/>
      <c r="E184" s="39"/>
      <c r="F184" s="40"/>
      <c r="G184" s="40"/>
      <c r="H184" s="40"/>
      <c r="I184" s="40"/>
      <c r="J184" s="43"/>
      <c r="K184" s="127"/>
      <c r="L184" s="22"/>
    </row>
    <row r="185" spans="1:12" ht="15" hidden="1">
      <c r="A185" s="43"/>
      <c r="B185" s="43"/>
      <c r="C185" s="43"/>
      <c r="D185" s="43"/>
      <c r="E185" s="39"/>
      <c r="F185" s="40"/>
      <c r="G185" s="40"/>
      <c r="H185" s="40"/>
      <c r="I185" s="40"/>
      <c r="J185" s="43"/>
      <c r="K185" s="127"/>
      <c r="L185" s="22"/>
    </row>
    <row r="186" spans="1:12" ht="15" hidden="1">
      <c r="A186" s="43"/>
      <c r="B186" s="43"/>
      <c r="C186" s="43"/>
      <c r="D186" s="43"/>
      <c r="E186" s="39"/>
      <c r="F186" s="40"/>
      <c r="G186" s="40"/>
      <c r="H186" s="40"/>
      <c r="I186" s="40"/>
      <c r="J186" s="43"/>
      <c r="K186" s="127"/>
      <c r="L186" s="22"/>
    </row>
    <row r="187" spans="1:12" ht="15" hidden="1">
      <c r="A187" s="43"/>
      <c r="B187" s="43"/>
      <c r="C187" s="43"/>
      <c r="D187" s="43"/>
      <c r="E187" s="39"/>
      <c r="F187" s="40"/>
      <c r="G187" s="40"/>
      <c r="H187" s="40"/>
      <c r="I187" s="40"/>
      <c r="J187" s="43"/>
      <c r="K187" s="127"/>
      <c r="L187" s="22"/>
    </row>
    <row r="188" spans="1:12" ht="15" hidden="1">
      <c r="A188" s="43"/>
      <c r="B188" s="43"/>
      <c r="C188" s="43"/>
      <c r="D188" s="43"/>
      <c r="E188" s="39"/>
      <c r="F188" s="40"/>
      <c r="G188" s="40"/>
      <c r="H188" s="40"/>
      <c r="I188" s="40"/>
      <c r="J188" s="43"/>
      <c r="K188" s="127"/>
      <c r="L188" s="22"/>
    </row>
    <row r="189" spans="1:12" ht="15" hidden="1">
      <c r="A189" s="43"/>
      <c r="B189" s="43"/>
      <c r="C189" s="43"/>
      <c r="D189" s="43"/>
      <c r="E189" s="39"/>
      <c r="F189" s="40"/>
      <c r="G189" s="40"/>
      <c r="H189" s="40"/>
      <c r="I189" s="40"/>
      <c r="J189" s="43"/>
      <c r="K189" s="127"/>
      <c r="L189" s="22"/>
    </row>
    <row r="190" spans="1:12" ht="15" hidden="1">
      <c r="A190" s="43"/>
      <c r="B190" s="43"/>
      <c r="C190" s="43"/>
      <c r="D190" s="43"/>
      <c r="E190" s="39"/>
      <c r="F190" s="40"/>
      <c r="G190" s="40"/>
      <c r="H190" s="40"/>
      <c r="I190" s="40"/>
      <c r="J190" s="43"/>
      <c r="K190" s="127"/>
      <c r="L190" s="22"/>
    </row>
    <row r="191" spans="1:12" ht="15" hidden="1">
      <c r="A191" s="43"/>
      <c r="B191" s="43"/>
      <c r="C191" s="43"/>
      <c r="D191" s="43"/>
      <c r="E191" s="39"/>
      <c r="F191" s="40"/>
      <c r="G191" s="40"/>
      <c r="H191" s="40"/>
      <c r="I191" s="40"/>
      <c r="J191" s="43"/>
      <c r="K191" s="127"/>
      <c r="L191" s="22"/>
    </row>
    <row r="192" spans="1:12" ht="15" hidden="1">
      <c r="A192" s="43"/>
      <c r="B192" s="43"/>
      <c r="C192" s="43"/>
      <c r="D192" s="43"/>
      <c r="E192" s="39"/>
      <c r="F192" s="40"/>
      <c r="G192" s="40"/>
      <c r="H192" s="40"/>
      <c r="I192" s="40"/>
      <c r="J192" s="43"/>
      <c r="K192" s="127"/>
      <c r="L192" s="22"/>
    </row>
    <row r="193" spans="1:12" ht="15" hidden="1">
      <c r="A193" s="43"/>
      <c r="B193" s="43"/>
      <c r="C193" s="43"/>
      <c r="D193" s="43"/>
      <c r="E193" s="39"/>
      <c r="F193" s="40"/>
      <c r="G193" s="40"/>
      <c r="H193" s="40"/>
      <c r="I193" s="40"/>
      <c r="J193" s="43"/>
      <c r="K193" s="127"/>
      <c r="L193" s="22"/>
    </row>
    <row r="194" spans="1:12" ht="15" hidden="1">
      <c r="A194" s="43"/>
      <c r="B194" s="43"/>
      <c r="C194" s="43"/>
      <c r="D194" s="43"/>
      <c r="E194" s="39"/>
      <c r="F194" s="40"/>
      <c r="G194" s="40"/>
      <c r="H194" s="40"/>
      <c r="I194" s="40"/>
      <c r="J194" s="43"/>
      <c r="K194" s="127"/>
      <c r="L194" s="22"/>
    </row>
    <row r="195" spans="1:12" ht="15" hidden="1">
      <c r="A195" s="43"/>
      <c r="B195" s="43"/>
      <c r="C195" s="43"/>
      <c r="D195" s="43"/>
      <c r="E195" s="39"/>
      <c r="F195" s="40"/>
      <c r="G195" s="40"/>
      <c r="H195" s="40"/>
      <c r="I195" s="40"/>
      <c r="J195" s="43"/>
      <c r="K195" s="127"/>
      <c r="L195" s="22"/>
    </row>
    <row r="196" spans="1:12" ht="15" hidden="1">
      <c r="A196" s="43"/>
      <c r="B196" s="43"/>
      <c r="C196" s="43"/>
      <c r="D196" s="43"/>
      <c r="E196" s="39"/>
      <c r="F196" s="40"/>
      <c r="G196" s="40"/>
      <c r="H196" s="40"/>
      <c r="I196" s="40"/>
      <c r="J196" s="43"/>
      <c r="K196" s="127"/>
      <c r="L196" s="22"/>
    </row>
    <row r="197" spans="1:12" ht="15" hidden="1">
      <c r="A197" s="43"/>
      <c r="B197" s="43"/>
      <c r="C197" s="43"/>
      <c r="D197" s="43"/>
      <c r="E197" s="39"/>
      <c r="F197" s="40"/>
      <c r="G197" s="40"/>
      <c r="H197" s="40"/>
      <c r="I197" s="40"/>
      <c r="J197" s="43"/>
      <c r="K197" s="127"/>
      <c r="L197" s="22"/>
    </row>
    <row r="198" spans="1:12" ht="15" hidden="1">
      <c r="A198" s="43"/>
      <c r="B198" s="43"/>
      <c r="C198" s="43"/>
      <c r="D198" s="43"/>
      <c r="E198" s="39"/>
      <c r="F198" s="40"/>
      <c r="G198" s="40"/>
      <c r="H198" s="40"/>
      <c r="I198" s="40"/>
      <c r="J198" s="43"/>
      <c r="K198" s="127"/>
      <c r="L198" s="22"/>
    </row>
    <row r="199" spans="1:12" ht="15" hidden="1">
      <c r="A199" s="43"/>
      <c r="B199" s="43"/>
      <c r="C199" s="43"/>
      <c r="D199" s="43"/>
      <c r="E199" s="39"/>
      <c r="F199" s="40"/>
      <c r="G199" s="40"/>
      <c r="H199" s="40"/>
      <c r="I199" s="40"/>
      <c r="J199" s="43"/>
      <c r="K199" s="127"/>
      <c r="L199" s="22"/>
    </row>
    <row r="200" spans="1:12" ht="15" hidden="1">
      <c r="A200" s="43"/>
      <c r="B200" s="43"/>
      <c r="C200" s="43"/>
      <c r="D200" s="43"/>
      <c r="E200" s="39"/>
      <c r="F200" s="40"/>
      <c r="G200" s="40"/>
      <c r="H200" s="40"/>
      <c r="I200" s="40"/>
      <c r="J200" s="43"/>
      <c r="K200" s="127"/>
      <c r="L200" s="22"/>
    </row>
    <row r="201" spans="1:12" ht="15" hidden="1">
      <c r="A201" s="43"/>
      <c r="B201" s="43"/>
      <c r="C201" s="43"/>
      <c r="D201" s="43"/>
      <c r="E201" s="39"/>
      <c r="F201" s="40"/>
      <c r="G201" s="40"/>
      <c r="H201" s="40"/>
      <c r="I201" s="40"/>
      <c r="J201" s="43"/>
      <c r="K201" s="127"/>
      <c r="L201" s="22"/>
    </row>
    <row r="202" spans="1:12" ht="15" hidden="1">
      <c r="A202" s="43"/>
      <c r="B202" s="43"/>
      <c r="C202" s="43"/>
      <c r="D202" s="43"/>
      <c r="E202" s="39"/>
      <c r="F202" s="40"/>
      <c r="G202" s="40"/>
      <c r="H202" s="40"/>
      <c r="I202" s="40"/>
      <c r="J202" s="43"/>
      <c r="K202" s="127"/>
      <c r="L202" s="22"/>
    </row>
    <row r="203" spans="1:12" ht="15" hidden="1">
      <c r="A203" s="43"/>
      <c r="B203" s="43"/>
      <c r="C203" s="43"/>
      <c r="D203" s="43"/>
      <c r="E203" s="39"/>
      <c r="F203" s="40"/>
      <c r="G203" s="40"/>
      <c r="H203" s="40"/>
      <c r="I203" s="40"/>
      <c r="J203" s="43"/>
      <c r="K203" s="127"/>
      <c r="L203" s="22"/>
    </row>
    <row r="204" spans="1:12" ht="15" hidden="1">
      <c r="A204" s="43"/>
      <c r="B204" s="43"/>
      <c r="C204" s="43"/>
      <c r="D204" s="43"/>
      <c r="E204" s="39"/>
      <c r="F204" s="40"/>
      <c r="G204" s="40"/>
      <c r="H204" s="40"/>
      <c r="I204" s="40"/>
      <c r="J204" s="43"/>
      <c r="K204" s="127"/>
      <c r="L204" s="22"/>
    </row>
    <row r="205" spans="1:12" ht="15" hidden="1">
      <c r="A205" s="43"/>
      <c r="B205" s="43"/>
      <c r="C205" s="43"/>
      <c r="D205" s="43"/>
      <c r="E205" s="39"/>
      <c r="F205" s="40"/>
      <c r="G205" s="40"/>
      <c r="H205" s="40"/>
      <c r="I205" s="40"/>
      <c r="J205" s="43"/>
      <c r="K205" s="127"/>
      <c r="L205" s="22"/>
    </row>
    <row r="206" spans="1:12" ht="15" hidden="1">
      <c r="A206" s="43"/>
      <c r="B206" s="43"/>
      <c r="C206" s="43"/>
      <c r="D206" s="43"/>
      <c r="E206" s="39"/>
      <c r="F206" s="40"/>
      <c r="G206" s="40"/>
      <c r="H206" s="40"/>
      <c r="I206" s="40"/>
      <c r="J206" s="43"/>
      <c r="K206" s="127"/>
      <c r="L206" s="22"/>
    </row>
    <row r="207" spans="1:12" ht="15" hidden="1">
      <c r="A207" s="43"/>
      <c r="B207" s="43"/>
      <c r="C207" s="43"/>
      <c r="D207" s="43"/>
      <c r="E207" s="39"/>
      <c r="F207" s="40"/>
      <c r="G207" s="40"/>
      <c r="H207" s="40"/>
      <c r="I207" s="40"/>
      <c r="J207" s="43"/>
      <c r="K207" s="127"/>
      <c r="L207" s="22"/>
    </row>
    <row r="208" spans="1:12" ht="15" hidden="1">
      <c r="A208" s="43"/>
      <c r="B208" s="43"/>
      <c r="C208" s="43"/>
      <c r="D208" s="43"/>
      <c r="E208" s="39"/>
      <c r="F208" s="40"/>
      <c r="G208" s="40"/>
      <c r="H208" s="40"/>
      <c r="I208" s="40"/>
      <c r="J208" s="43"/>
      <c r="K208" s="127"/>
      <c r="L208" s="22"/>
    </row>
    <row r="209" spans="1:12" ht="15" hidden="1">
      <c r="A209" s="43"/>
      <c r="B209" s="43"/>
      <c r="C209" s="43"/>
      <c r="D209" s="43"/>
      <c r="E209" s="39"/>
      <c r="F209" s="40"/>
      <c r="G209" s="40"/>
      <c r="H209" s="40"/>
      <c r="I209" s="40"/>
      <c r="J209" s="43"/>
      <c r="K209" s="127"/>
      <c r="L209" s="22"/>
    </row>
    <row r="210" spans="1:12" ht="15" hidden="1">
      <c r="A210" s="43"/>
      <c r="B210" s="43"/>
      <c r="C210" s="43"/>
      <c r="D210" s="43"/>
      <c r="E210" s="39"/>
      <c r="F210" s="40"/>
      <c r="G210" s="40"/>
      <c r="H210" s="40"/>
      <c r="I210" s="40"/>
      <c r="J210" s="43"/>
      <c r="K210" s="127"/>
      <c r="L210" s="22"/>
    </row>
    <row r="211" spans="1:12" ht="15" hidden="1">
      <c r="A211" s="43"/>
      <c r="B211" s="43"/>
      <c r="C211" s="43"/>
      <c r="D211" s="43"/>
      <c r="E211" s="39"/>
      <c r="F211" s="40"/>
      <c r="G211" s="40"/>
      <c r="H211" s="40"/>
      <c r="I211" s="40"/>
      <c r="J211" s="43"/>
      <c r="K211" s="127"/>
      <c r="L211" s="22"/>
    </row>
    <row r="212" spans="1:12" ht="15" hidden="1">
      <c r="A212" s="43"/>
      <c r="B212" s="43"/>
      <c r="C212" s="43"/>
      <c r="D212" s="43"/>
      <c r="E212" s="39"/>
      <c r="F212" s="40"/>
      <c r="G212" s="40"/>
      <c r="H212" s="40"/>
      <c r="I212" s="40"/>
      <c r="J212" s="43"/>
      <c r="K212" s="127"/>
      <c r="L212" s="22"/>
    </row>
    <row r="213" spans="1:12" ht="15" hidden="1">
      <c r="A213" s="43"/>
      <c r="B213" s="43"/>
      <c r="C213" s="43"/>
      <c r="D213" s="43"/>
      <c r="E213" s="39"/>
      <c r="F213" s="40"/>
      <c r="G213" s="40"/>
      <c r="H213" s="40"/>
      <c r="I213" s="40"/>
      <c r="J213" s="43"/>
      <c r="K213" s="127"/>
      <c r="L213" s="22"/>
    </row>
    <row r="214" spans="1:12" ht="15" hidden="1">
      <c r="A214" s="43"/>
      <c r="B214" s="43"/>
      <c r="C214" s="43"/>
      <c r="D214" s="43"/>
      <c r="E214" s="39"/>
      <c r="F214" s="40"/>
      <c r="G214" s="40"/>
      <c r="H214" s="40"/>
      <c r="I214" s="40"/>
      <c r="J214" s="43"/>
      <c r="K214" s="127"/>
      <c r="L214" s="22"/>
    </row>
    <row r="215" spans="1:12" ht="15" hidden="1">
      <c r="A215" s="43"/>
      <c r="B215" s="43"/>
      <c r="C215" s="43"/>
      <c r="D215" s="43"/>
      <c r="E215" s="39"/>
      <c r="F215" s="40"/>
      <c r="G215" s="40"/>
      <c r="H215" s="40"/>
      <c r="I215" s="40"/>
      <c r="J215" s="43"/>
      <c r="K215" s="127"/>
      <c r="L215" s="22"/>
    </row>
    <row r="216" spans="1:12" ht="15" hidden="1">
      <c r="A216" s="43"/>
      <c r="B216" s="43"/>
      <c r="C216" s="43"/>
      <c r="D216" s="43"/>
      <c r="E216" s="39"/>
      <c r="F216" s="40"/>
      <c r="G216" s="40"/>
      <c r="H216" s="40"/>
      <c r="I216" s="40"/>
      <c r="J216" s="43"/>
      <c r="K216" s="127"/>
      <c r="L216" s="22"/>
    </row>
    <row r="217" spans="1:12" ht="15" hidden="1">
      <c r="A217" s="43"/>
      <c r="B217" s="43"/>
      <c r="C217" s="43"/>
      <c r="D217" s="43"/>
      <c r="E217" s="39"/>
      <c r="F217" s="40"/>
      <c r="G217" s="40"/>
      <c r="H217" s="40"/>
      <c r="I217" s="40"/>
      <c r="J217" s="43"/>
      <c r="K217" s="127"/>
      <c r="L217" s="22"/>
    </row>
    <row r="218" spans="1:12" ht="15" hidden="1">
      <c r="A218" s="43"/>
      <c r="B218" s="43"/>
      <c r="C218" s="43"/>
      <c r="D218" s="43"/>
      <c r="E218" s="39"/>
      <c r="F218" s="40"/>
      <c r="G218" s="40"/>
      <c r="H218" s="40"/>
      <c r="I218" s="40"/>
      <c r="J218" s="43"/>
      <c r="K218" s="127"/>
      <c r="L218" s="22"/>
    </row>
    <row r="219" spans="1:12" ht="15" hidden="1">
      <c r="A219" s="43"/>
      <c r="B219" s="43"/>
      <c r="C219" s="43"/>
      <c r="D219" s="43"/>
      <c r="E219" s="39"/>
      <c r="F219" s="40"/>
      <c r="G219" s="40"/>
      <c r="H219" s="40"/>
      <c r="I219" s="40"/>
      <c r="J219" s="43"/>
      <c r="K219" s="127"/>
      <c r="L219" s="22"/>
    </row>
    <row r="220" spans="1:12" ht="15" hidden="1">
      <c r="A220" s="43"/>
      <c r="B220" s="43"/>
      <c r="C220" s="43"/>
      <c r="D220" s="43"/>
      <c r="E220" s="39"/>
      <c r="F220" s="40"/>
      <c r="G220" s="40"/>
      <c r="H220" s="40"/>
      <c r="I220" s="40"/>
      <c r="J220" s="43"/>
      <c r="K220" s="127"/>
      <c r="L220" s="22"/>
    </row>
    <row r="221" spans="1:12" ht="15" hidden="1">
      <c r="A221" s="43"/>
      <c r="B221" s="43"/>
      <c r="C221" s="43"/>
      <c r="D221" s="43"/>
      <c r="E221" s="39"/>
      <c r="F221" s="40"/>
      <c r="G221" s="40"/>
      <c r="H221" s="40"/>
      <c r="I221" s="40"/>
      <c r="J221" s="43"/>
      <c r="K221" s="127"/>
      <c r="L221" s="22"/>
    </row>
    <row r="222" spans="1:12" ht="15" hidden="1">
      <c r="A222" s="43"/>
      <c r="B222" s="43"/>
      <c r="C222" s="43"/>
      <c r="D222" s="43"/>
      <c r="E222" s="39"/>
      <c r="F222" s="40"/>
      <c r="G222" s="40"/>
      <c r="H222" s="40"/>
      <c r="I222" s="40"/>
      <c r="J222" s="43"/>
      <c r="K222" s="127"/>
      <c r="L222" s="22"/>
    </row>
    <row r="223" spans="1:12" ht="15" hidden="1">
      <c r="A223" s="43"/>
      <c r="B223" s="43"/>
      <c r="C223" s="43"/>
      <c r="D223" s="43"/>
      <c r="E223" s="39"/>
      <c r="F223" s="40"/>
      <c r="G223" s="40"/>
      <c r="H223" s="40"/>
      <c r="I223" s="40"/>
      <c r="J223" s="43"/>
      <c r="K223" s="127"/>
      <c r="L223" s="22"/>
    </row>
    <row r="224" spans="1:12" ht="15" hidden="1">
      <c r="A224" s="43"/>
      <c r="B224" s="43"/>
      <c r="C224" s="43"/>
      <c r="D224" s="43"/>
      <c r="E224" s="39"/>
      <c r="F224" s="40"/>
      <c r="G224" s="40"/>
      <c r="H224" s="40"/>
      <c r="I224" s="40"/>
      <c r="J224" s="43"/>
      <c r="K224" s="127"/>
      <c r="L224" s="22"/>
    </row>
    <row r="225" spans="1:12" ht="15" hidden="1">
      <c r="A225" s="43"/>
      <c r="B225" s="43"/>
      <c r="C225" s="43"/>
      <c r="D225" s="43"/>
      <c r="E225" s="39"/>
      <c r="F225" s="40"/>
      <c r="G225" s="40"/>
      <c r="H225" s="40"/>
      <c r="I225" s="40"/>
      <c r="J225" s="43"/>
      <c r="K225" s="127"/>
      <c r="L225" s="22"/>
    </row>
    <row r="226" spans="1:12" ht="15" hidden="1">
      <c r="A226" s="43"/>
      <c r="B226" s="43"/>
      <c r="C226" s="43"/>
      <c r="D226" s="43"/>
      <c r="E226" s="39"/>
      <c r="F226" s="40"/>
      <c r="G226" s="40"/>
      <c r="H226" s="40"/>
      <c r="I226" s="40"/>
      <c r="J226" s="43"/>
      <c r="K226" s="127"/>
      <c r="L226" s="22"/>
    </row>
    <row r="227" spans="1:12" ht="15" hidden="1">
      <c r="A227" s="43"/>
      <c r="B227" s="43"/>
      <c r="C227" s="43"/>
      <c r="D227" s="43"/>
      <c r="E227" s="39"/>
      <c r="F227" s="40"/>
      <c r="G227" s="40"/>
      <c r="H227" s="40"/>
      <c r="I227" s="40"/>
      <c r="J227" s="43"/>
      <c r="K227" s="127"/>
      <c r="L227" s="22"/>
    </row>
    <row r="228" spans="1:12" ht="15" hidden="1">
      <c r="A228" s="43"/>
      <c r="B228" s="43"/>
      <c r="C228" s="43"/>
      <c r="D228" s="43"/>
      <c r="E228" s="39"/>
      <c r="F228" s="40"/>
      <c r="G228" s="40"/>
      <c r="H228" s="40"/>
      <c r="I228" s="40"/>
      <c r="J228" s="43"/>
      <c r="K228" s="127"/>
      <c r="L228" s="22"/>
    </row>
    <row r="229" spans="1:12" ht="15" hidden="1">
      <c r="A229" s="43"/>
      <c r="B229" s="43"/>
      <c r="C229" s="43"/>
      <c r="D229" s="43"/>
      <c r="E229" s="39"/>
      <c r="F229" s="40"/>
      <c r="G229" s="40"/>
      <c r="H229" s="40"/>
      <c r="I229" s="40"/>
      <c r="J229" s="43"/>
      <c r="K229" s="127"/>
      <c r="L229" s="22"/>
    </row>
    <row r="230" spans="1:12" ht="15" hidden="1">
      <c r="A230" s="43"/>
      <c r="B230" s="43"/>
      <c r="C230" s="43"/>
      <c r="D230" s="43"/>
      <c r="E230" s="39"/>
      <c r="F230" s="40"/>
      <c r="G230" s="40"/>
      <c r="H230" s="40"/>
      <c r="I230" s="40"/>
      <c r="J230" s="43"/>
      <c r="K230" s="127"/>
      <c r="L230" s="22"/>
    </row>
    <row r="231" spans="1:12" ht="15" hidden="1">
      <c r="A231" s="43"/>
      <c r="B231" s="43"/>
      <c r="C231" s="43"/>
      <c r="D231" s="43"/>
      <c r="E231" s="39"/>
      <c r="F231" s="40"/>
      <c r="G231" s="40"/>
      <c r="H231" s="40"/>
      <c r="I231" s="40"/>
      <c r="J231" s="43"/>
      <c r="K231" s="127"/>
      <c r="L231" s="22"/>
    </row>
    <row r="232" spans="1:12" ht="15" hidden="1">
      <c r="A232" s="43"/>
      <c r="B232" s="43"/>
      <c r="C232" s="43"/>
      <c r="D232" s="43"/>
      <c r="E232" s="39"/>
      <c r="F232" s="40"/>
      <c r="G232" s="40"/>
      <c r="H232" s="40"/>
      <c r="I232" s="40"/>
      <c r="J232" s="43"/>
      <c r="K232" s="127"/>
      <c r="L232" s="22"/>
    </row>
    <row r="233" spans="1:12" ht="15" hidden="1">
      <c r="A233" s="43"/>
      <c r="B233" s="43"/>
      <c r="C233" s="43"/>
      <c r="D233" s="43"/>
      <c r="E233" s="39"/>
      <c r="F233" s="40"/>
      <c r="G233" s="40"/>
      <c r="H233" s="40"/>
      <c r="I233" s="40"/>
      <c r="J233" s="43"/>
      <c r="K233" s="127"/>
      <c r="L233" s="22"/>
    </row>
    <row r="234" spans="1:12" ht="15" hidden="1">
      <c r="A234" s="43"/>
      <c r="B234" s="43"/>
      <c r="C234" s="43"/>
      <c r="D234" s="43"/>
      <c r="E234" s="39"/>
      <c r="F234" s="40"/>
      <c r="G234" s="40"/>
      <c r="H234" s="40"/>
      <c r="I234" s="40"/>
      <c r="J234" s="43"/>
      <c r="K234" s="127"/>
      <c r="L234" s="22"/>
    </row>
    <row r="235" spans="1:12" ht="15" hidden="1">
      <c r="A235" s="43"/>
      <c r="B235" s="43"/>
      <c r="C235" s="43"/>
      <c r="D235" s="43"/>
      <c r="E235" s="39"/>
      <c r="F235" s="40"/>
      <c r="G235" s="40"/>
      <c r="H235" s="40"/>
      <c r="I235" s="40"/>
      <c r="J235" s="43"/>
      <c r="K235" s="127"/>
      <c r="L235" s="22"/>
    </row>
    <row r="236" spans="1:12" ht="15" hidden="1">
      <c r="A236" s="43"/>
      <c r="B236" s="43"/>
      <c r="C236" s="43"/>
      <c r="D236" s="43"/>
      <c r="E236" s="39"/>
      <c r="F236" s="40"/>
      <c r="G236" s="40"/>
      <c r="H236" s="40"/>
      <c r="I236" s="40"/>
      <c r="J236" s="43"/>
      <c r="K236" s="127"/>
      <c r="L236" s="22"/>
    </row>
    <row r="237" spans="1:12" s="74" customFormat="1" ht="27" customHeight="1">
      <c r="A237" s="403" t="s">
        <v>31</v>
      </c>
      <c r="B237" s="403"/>
      <c r="C237" s="403"/>
      <c r="D237" s="403"/>
      <c r="E237" s="72">
        <f>SUM(E24+E91+E93)</f>
        <v>1</v>
      </c>
      <c r="F237" s="140">
        <f>SUM(F24+F91+F93)</f>
        <v>4600</v>
      </c>
      <c r="G237" s="140">
        <f>SUM(G24+G91+G93)</f>
        <v>4600</v>
      </c>
      <c r="H237" s="71"/>
      <c r="I237" s="140">
        <f>SUM(I24+I91+I93)</f>
        <v>2300</v>
      </c>
      <c r="J237" s="73"/>
      <c r="K237" s="141"/>
      <c r="L237" s="16"/>
    </row>
    <row r="238" spans="1:12" hidden="1"/>
    <row r="239" spans="1:12" s="75" customFormat="1" ht="29.25" customHeight="1">
      <c r="A239" s="75" t="s">
        <v>236</v>
      </c>
    </row>
    <row r="240" spans="1:12" s="75" customFormat="1" ht="15">
      <c r="B240" s="76"/>
      <c r="C240" s="76"/>
      <c r="D240" s="76"/>
      <c r="E240" s="76"/>
      <c r="F240" s="76"/>
      <c r="G240" s="76"/>
      <c r="H240" s="76"/>
      <c r="I240" s="76"/>
      <c r="J240" s="76"/>
      <c r="K240" s="76"/>
    </row>
    <row r="241" spans="1:11" s="75" customFormat="1" ht="15">
      <c r="A241" s="75" t="s">
        <v>32</v>
      </c>
      <c r="B241" s="77" t="s">
        <v>238</v>
      </c>
      <c r="C241" s="78"/>
      <c r="D241" s="78"/>
      <c r="E241" s="78"/>
      <c r="F241" s="78"/>
      <c r="G241" s="78"/>
      <c r="H241" s="78"/>
      <c r="I241" s="78"/>
      <c r="J241" s="78"/>
      <c r="K241" s="78"/>
    </row>
    <row r="242" spans="1:11" s="75" customFormat="1" ht="15">
      <c r="B242" s="404" t="s">
        <v>33</v>
      </c>
      <c r="C242" s="404"/>
      <c r="D242" s="404"/>
      <c r="E242" s="404"/>
      <c r="F242" s="404"/>
      <c r="G242" s="404"/>
      <c r="H242" s="404"/>
      <c r="I242" s="404"/>
      <c r="J242" s="404"/>
      <c r="K242" s="404"/>
    </row>
    <row r="243" spans="1:11" s="75" customFormat="1" ht="15">
      <c r="A243" s="75" t="s">
        <v>34</v>
      </c>
      <c r="D243" s="79" t="s">
        <v>91</v>
      </c>
    </row>
    <row r="244" spans="1:11" s="75" customFormat="1" ht="15">
      <c r="C244" s="76"/>
      <c r="D244" s="76"/>
      <c r="E244" s="76"/>
      <c r="F244" s="76"/>
      <c r="G244" s="76"/>
      <c r="H244" s="76"/>
      <c r="I244" s="76"/>
      <c r="J244" s="76"/>
      <c r="K244" s="76"/>
    </row>
    <row r="245" spans="1:11" s="75" customFormat="1" ht="15">
      <c r="A245" s="75" t="s">
        <v>35</v>
      </c>
      <c r="C245" s="78"/>
      <c r="D245" s="78"/>
      <c r="E245" s="78"/>
      <c r="F245" s="78"/>
      <c r="G245" s="78"/>
      <c r="H245" s="78"/>
      <c r="I245" s="78"/>
      <c r="J245" s="78"/>
      <c r="K245" s="78"/>
    </row>
    <row r="246" spans="1:11" s="75" customFormat="1" ht="15"/>
    <row r="247" spans="1:11" s="75" customFormat="1" ht="15">
      <c r="A247" s="75" t="s">
        <v>36</v>
      </c>
    </row>
    <row r="248" spans="1:11" s="75" customFormat="1" ht="15">
      <c r="B248" s="80"/>
      <c r="C248" s="405" t="s">
        <v>37</v>
      </c>
      <c r="D248" s="406"/>
      <c r="E248" s="406"/>
      <c r="F248" s="406"/>
      <c r="G248" s="406"/>
      <c r="H248" s="406"/>
      <c r="I248" s="406"/>
      <c r="J248" s="406"/>
      <c r="K248" s="406"/>
    </row>
    <row r="249" spans="1:11" s="75" customFormat="1" ht="15">
      <c r="A249" s="75" t="s">
        <v>38</v>
      </c>
      <c r="B249" s="78"/>
      <c r="C249" s="78"/>
      <c r="D249" s="78"/>
      <c r="E249" s="78"/>
      <c r="F249" s="78"/>
      <c r="G249" s="78"/>
      <c r="H249" s="78"/>
      <c r="I249" s="78"/>
      <c r="J249" s="78"/>
      <c r="K249" s="78"/>
    </row>
    <row r="250" spans="1:11" s="75" customFormat="1" ht="15"/>
    <row r="251" spans="1:11" s="75" customFormat="1" ht="15">
      <c r="A251" s="75" t="s">
        <v>39</v>
      </c>
      <c r="B251" s="78"/>
      <c r="C251" s="78"/>
      <c r="D251" s="78"/>
      <c r="E251" s="78"/>
      <c r="F251" s="78"/>
      <c r="G251" s="78"/>
      <c r="H251" s="78"/>
      <c r="I251" s="78"/>
      <c r="J251" s="78"/>
      <c r="K251" s="78"/>
    </row>
    <row r="252" spans="1:11" s="75" customFormat="1" ht="15" hidden="1"/>
    <row r="253" spans="1:11" s="75" customFormat="1" ht="15" hidden="1"/>
    <row r="255" spans="1:11" ht="15.75">
      <c r="A255" s="81" t="s">
        <v>40</v>
      </c>
      <c r="B255" s="411" t="s">
        <v>220</v>
      </c>
      <c r="C255" s="411"/>
      <c r="D255" s="411"/>
      <c r="E255" s="82"/>
      <c r="F255" s="83"/>
      <c r="G255" s="84"/>
      <c r="H255" s="410" t="s">
        <v>221</v>
      </c>
      <c r="I255" s="410"/>
      <c r="J255" s="219"/>
    </row>
    <row r="256" spans="1:11">
      <c r="A256" s="86"/>
      <c r="B256" s="404" t="s">
        <v>42</v>
      </c>
      <c r="C256" s="404"/>
      <c r="D256" s="404"/>
      <c r="E256" s="87"/>
      <c r="F256" s="180" t="s">
        <v>10</v>
      </c>
      <c r="G256" s="89"/>
      <c r="H256" s="408" t="s">
        <v>43</v>
      </c>
      <c r="I256" s="408"/>
      <c r="J256" s="180"/>
    </row>
    <row r="257" spans="1:10" ht="15.75">
      <c r="A257" s="81" t="s">
        <v>44</v>
      </c>
      <c r="B257" s="411" t="s">
        <v>222</v>
      </c>
      <c r="C257" s="411"/>
      <c r="D257" s="411"/>
      <c r="E257" s="82"/>
      <c r="F257" s="83"/>
      <c r="G257" s="84"/>
      <c r="H257" s="410" t="s">
        <v>223</v>
      </c>
      <c r="I257" s="410"/>
      <c r="J257" s="219"/>
    </row>
    <row r="258" spans="1:10">
      <c r="A258" s="86"/>
      <c r="B258" s="404" t="s">
        <v>42</v>
      </c>
      <c r="C258" s="404"/>
      <c r="D258" s="404"/>
      <c r="E258" s="87"/>
      <c r="F258" s="180" t="s">
        <v>10</v>
      </c>
      <c r="G258" s="89"/>
      <c r="H258" s="408" t="s">
        <v>43</v>
      </c>
      <c r="I258" s="408"/>
      <c r="J258" s="180"/>
    </row>
    <row r="259" spans="1:10" ht="15.75">
      <c r="A259" s="86"/>
      <c r="B259" s="411" t="s">
        <v>224</v>
      </c>
      <c r="C259" s="411"/>
      <c r="D259" s="411"/>
      <c r="E259" s="82"/>
      <c r="F259" s="83"/>
      <c r="G259" s="84"/>
      <c r="H259" s="410" t="s">
        <v>225</v>
      </c>
      <c r="I259" s="410"/>
      <c r="J259" s="219"/>
    </row>
    <row r="260" spans="1:10">
      <c r="A260" s="86"/>
      <c r="B260" s="404" t="s">
        <v>42</v>
      </c>
      <c r="C260" s="404"/>
      <c r="D260" s="404"/>
      <c r="E260" s="87"/>
      <c r="F260" s="180" t="s">
        <v>10</v>
      </c>
      <c r="G260" s="89"/>
      <c r="H260" s="408" t="s">
        <v>43</v>
      </c>
      <c r="I260" s="408"/>
      <c r="J260" s="180"/>
    </row>
    <row r="261" spans="1:10" ht="15.75">
      <c r="A261" s="86"/>
      <c r="B261" s="411" t="s">
        <v>226</v>
      </c>
      <c r="C261" s="411"/>
      <c r="D261" s="411"/>
      <c r="E261" s="82"/>
      <c r="F261" s="83"/>
      <c r="G261" s="84"/>
      <c r="H261" s="410" t="s">
        <v>227</v>
      </c>
      <c r="I261" s="410"/>
      <c r="J261" s="90"/>
    </row>
    <row r="262" spans="1:10">
      <c r="A262" s="86"/>
      <c r="B262" s="404" t="s">
        <v>42</v>
      </c>
      <c r="C262" s="404"/>
      <c r="D262" s="404"/>
      <c r="E262" s="87"/>
      <c r="F262" s="180" t="s">
        <v>10</v>
      </c>
      <c r="G262" s="89"/>
      <c r="H262" s="408" t="s">
        <v>43</v>
      </c>
      <c r="I262" s="408"/>
      <c r="J262" s="180"/>
    </row>
    <row r="263" spans="1:10" ht="15.75">
      <c r="A263" s="86"/>
      <c r="B263" s="411" t="s">
        <v>228</v>
      </c>
      <c r="C263" s="411"/>
      <c r="D263" s="411"/>
      <c r="E263" s="82"/>
      <c r="F263" s="83"/>
      <c r="G263" s="84"/>
      <c r="H263" s="410" t="s">
        <v>45</v>
      </c>
      <c r="I263" s="410"/>
      <c r="J263" s="90"/>
    </row>
    <row r="264" spans="1:10">
      <c r="A264" s="86"/>
      <c r="B264" s="404" t="s">
        <v>42</v>
      </c>
      <c r="C264" s="404"/>
      <c r="D264" s="404"/>
      <c r="E264" s="87"/>
      <c r="F264" s="180" t="s">
        <v>10</v>
      </c>
      <c r="G264" s="89"/>
      <c r="H264" s="408" t="s">
        <v>43</v>
      </c>
      <c r="I264" s="408"/>
      <c r="J264" s="180"/>
    </row>
    <row r="265" spans="1:10" ht="15.75">
      <c r="A265" s="86"/>
      <c r="B265" s="411" t="s">
        <v>229</v>
      </c>
      <c r="C265" s="411"/>
      <c r="D265" s="411"/>
      <c r="E265" s="82"/>
      <c r="F265" s="83"/>
      <c r="G265" s="84"/>
      <c r="H265" s="410" t="s">
        <v>230</v>
      </c>
      <c r="I265" s="410"/>
      <c r="J265" s="90"/>
    </row>
    <row r="266" spans="1:10" ht="15.75">
      <c r="A266" s="86"/>
      <c r="B266" s="404" t="s">
        <v>42</v>
      </c>
      <c r="C266" s="404"/>
      <c r="D266" s="404"/>
      <c r="E266" s="87"/>
      <c r="F266" s="180" t="s">
        <v>10</v>
      </c>
      <c r="G266" s="89"/>
      <c r="H266" s="430"/>
      <c r="I266" s="430"/>
      <c r="J266" s="180"/>
    </row>
    <row r="267" spans="1:10" s="75" customFormat="1" ht="15">
      <c r="A267" s="91" t="s">
        <v>70</v>
      </c>
    </row>
    <row r="268" spans="1:10" s="75" customFormat="1" ht="15" hidden="1"/>
    <row r="269" spans="1:10" s="75" customFormat="1" ht="15.75">
      <c r="A269" s="92" t="s">
        <v>47</v>
      </c>
      <c r="B269" s="411" t="s">
        <v>259</v>
      </c>
      <c r="C269" s="411"/>
      <c r="D269" s="411"/>
      <c r="E269" s="79"/>
      <c r="F269" s="79"/>
      <c r="G269" s="79"/>
      <c r="H269" s="410" t="s">
        <v>230</v>
      </c>
      <c r="I269" s="410"/>
    </row>
    <row r="270" spans="1:10" s="75" customFormat="1" ht="15">
      <c r="B270" s="404" t="s">
        <v>42</v>
      </c>
      <c r="C270" s="404"/>
      <c r="D270" s="404"/>
      <c r="F270" s="202" t="s">
        <v>10</v>
      </c>
      <c r="H270" s="408" t="s">
        <v>43</v>
      </c>
      <c r="I270" s="408"/>
      <c r="J270" s="87"/>
    </row>
    <row r="271" spans="1:10" s="75" customFormat="1" ht="15.75">
      <c r="A271" s="92" t="s">
        <v>48</v>
      </c>
      <c r="B271" s="411"/>
      <c r="C271" s="411"/>
      <c r="D271" s="411"/>
      <c r="F271" s="78"/>
      <c r="H271" s="410"/>
      <c r="I271" s="410"/>
    </row>
    <row r="272" spans="1:10" s="75" customFormat="1" ht="15">
      <c r="B272" s="404" t="s">
        <v>42</v>
      </c>
      <c r="C272" s="404"/>
      <c r="D272" s="404"/>
      <c r="F272" s="180" t="s">
        <v>10</v>
      </c>
      <c r="H272" s="408" t="s">
        <v>43</v>
      </c>
      <c r="I272" s="408"/>
      <c r="J272" s="87"/>
    </row>
    <row r="273" spans="1:16" s="75" customFormat="1" ht="15" hidden="1"/>
    <row r="274" spans="1:16" s="94" customFormat="1" ht="24" customHeight="1">
      <c r="A274" s="94" t="s">
        <v>49</v>
      </c>
    </row>
    <row r="275" spans="1:16" s="75" customFormat="1" ht="28.15" customHeight="1">
      <c r="A275" s="420" t="s">
        <v>50</v>
      </c>
      <c r="B275" s="421"/>
      <c r="C275" s="420" t="s">
        <v>51</v>
      </c>
      <c r="D275" s="421"/>
      <c r="E275" s="420" t="s">
        <v>52</v>
      </c>
      <c r="F275" s="422"/>
      <c r="G275" s="421"/>
      <c r="H275" s="420" t="s">
        <v>53</v>
      </c>
      <c r="I275" s="421"/>
    </row>
    <row r="276" spans="1:16" s="75" customFormat="1" ht="15">
      <c r="A276" s="95"/>
      <c r="B276" s="96"/>
      <c r="C276" s="95"/>
      <c r="D276" s="97"/>
      <c r="E276" s="96"/>
      <c r="F276" s="96"/>
      <c r="G276" s="97"/>
      <c r="H276" s="96"/>
      <c r="I276" s="97"/>
    </row>
    <row r="277" spans="1:16" s="75" customFormat="1" ht="15">
      <c r="A277" s="95"/>
      <c r="B277" s="96"/>
      <c r="C277" s="95"/>
      <c r="D277" s="97"/>
      <c r="E277" s="96"/>
      <c r="F277" s="96"/>
      <c r="G277" s="97"/>
      <c r="H277" s="96"/>
      <c r="I277" s="97"/>
    </row>
    <row r="278" spans="1:16" s="75" customFormat="1" ht="15">
      <c r="A278" s="95"/>
      <c r="B278" s="96"/>
      <c r="C278" s="95"/>
      <c r="D278" s="97"/>
      <c r="E278" s="96"/>
      <c r="F278" s="96"/>
      <c r="G278" s="97"/>
      <c r="H278" s="96"/>
      <c r="I278" s="97"/>
    </row>
    <row r="279" spans="1:16">
      <c r="A279" s="98"/>
      <c r="B279" s="99"/>
      <c r="C279" s="98"/>
      <c r="D279" s="100"/>
      <c r="E279" s="99"/>
      <c r="F279" s="99"/>
      <c r="G279" s="100"/>
      <c r="H279" s="99"/>
      <c r="I279" s="100"/>
    </row>
    <row r="280" spans="1:16" ht="29.45" customHeight="1">
      <c r="L280" s="48"/>
      <c r="M280" s="48"/>
      <c r="N280" s="48"/>
      <c r="O280" s="48"/>
      <c r="P280" s="48"/>
    </row>
    <row r="281" spans="1:16" ht="37.15" customHeight="1">
      <c r="A281" s="412" t="s">
        <v>231</v>
      </c>
      <c r="B281" s="412"/>
      <c r="C281" s="412"/>
      <c r="D281" s="412"/>
      <c r="E281" s="412"/>
      <c r="F281" s="412"/>
      <c r="G281" s="412"/>
      <c r="H281" s="412"/>
      <c r="I281" s="412"/>
      <c r="J281" s="412"/>
      <c r="K281" s="412"/>
      <c r="L281" s="48"/>
      <c r="M281" s="48"/>
      <c r="N281" s="48"/>
      <c r="O281" s="48"/>
      <c r="P281" s="48"/>
    </row>
    <row r="282" spans="1:16" s="75" customFormat="1" ht="16.5">
      <c r="A282" s="75" t="s">
        <v>218</v>
      </c>
      <c r="L282" s="101"/>
      <c r="M282" s="101"/>
      <c r="N282" s="101"/>
      <c r="O282" s="101"/>
      <c r="P282" s="101"/>
    </row>
    <row r="283" spans="1:16" s="75" customFormat="1" ht="6.6" customHeight="1">
      <c r="L283" s="101"/>
      <c r="M283" s="101"/>
      <c r="N283" s="101"/>
      <c r="O283" s="101"/>
      <c r="P283" s="101"/>
    </row>
    <row r="284" spans="1:16" s="75" customFormat="1" ht="32.25" customHeight="1">
      <c r="A284" s="412" t="s">
        <v>232</v>
      </c>
      <c r="B284" s="412"/>
      <c r="C284" s="412"/>
      <c r="D284" s="412"/>
      <c r="E284" s="412"/>
      <c r="F284" s="412"/>
      <c r="G284" s="412"/>
      <c r="H284" s="412"/>
      <c r="I284" s="412"/>
      <c r="J284" s="412"/>
      <c r="K284" s="412"/>
      <c r="L284" s="101"/>
      <c r="M284" s="101"/>
      <c r="N284" s="101"/>
      <c r="O284" s="101"/>
      <c r="P284" s="101"/>
    </row>
    <row r="285" spans="1:16" s="103" customFormat="1" ht="18.75" hidden="1">
      <c r="A285" s="1"/>
      <c r="B285" s="1"/>
      <c r="C285" s="102"/>
      <c r="D285" s="102"/>
      <c r="E285" s="102"/>
      <c r="F285" s="413" t="s">
        <v>54</v>
      </c>
      <c r="G285" s="413"/>
      <c r="H285" s="413"/>
      <c r="I285" s="413"/>
      <c r="J285" s="413"/>
      <c r="K285" s="1"/>
    </row>
    <row r="286" spans="1:16" s="103" customFormat="1" hidden="1">
      <c r="A286" s="1"/>
      <c r="B286" s="104"/>
      <c r="C286" s="102"/>
      <c r="D286" s="102"/>
      <c r="E286" s="102"/>
      <c r="F286" s="105">
        <f>B289</f>
        <v>4600</v>
      </c>
      <c r="G286" s="106" t="str">
        <f>IF(TRUNC(F286/1000000,0)=0,"",IF(TRUNC(F286/1000000,0)=4,"Чотири",IF(TRUNC(F286/1000000,0)=0,"",IF(TRUNC(F286/1000000,0)=5,"П’ять",IF(TRUNC(F286/1000000,0)=0,"",IF(TRUNC(F286/1000000,0)=6,"Шість",G287))))))</f>
        <v/>
      </c>
      <c r="H286" s="107" t="str">
        <f>IF(TRUNC(F286/10000,0)-TRUNC(F286/100000,0)*10=0,"",IF(TRUNC(F286/10000,0)-TRUNC(F286/100000,0)*10=1,IF(TRUNC(F286/1000,0)-TRUNC(F286/10000,0)*10=0,"десять",""),H288))</f>
        <v/>
      </c>
      <c r="I286" s="107" t="str">
        <f>IF(TRUNC(F286/10,0)-TRUNC(F286/100,0)*10=2,"двадцять",IF(TRUNC(F286/10,0)-TRUNC(F286/100,0)*10=3,"тридцать",IF(TRUNC(F286/10,0)-TRUNC(F286/100,0)*10=4,"сорок",IF(TRUNC(F286/10,0)-TRUNC(F286/100,0)*10=5,"п’ятдесят",IF(TRUNC(F286/10,0)-TRUNC(F286/100,0)*10=6,"шістдесят",IF(TRUNC(F286/10,0)-TRUNC(F286/100,0)*10=7,"сімдесят",IF(TRUNC(F286/10,0)-TRUNC(F286/100,0)*10=8,"вісімдесят","дев’яносто")))))))</f>
        <v>дев’яносто</v>
      </c>
      <c r="J286" s="107" t="str">
        <f>IF(TRUNC(F286/1000000,0)+TRUNC(F286/100000,0)-TRUNC(F286/1000000,0)*10+TRUNC(F286/10000,0)-TRUNC(F286/100000,0)*10+TRUNC(F286/1000,0)-TRUNC(F286/10000,0)*10+TRUNC(F286/100,0)-TRUNC(F286/1000,0)*10+TRUNC(F286/10,0)-TRUNC(F286/100,0)*10+TRUNC(F286/1,0)-TRUNC(F286/10,0)*10=0,"Нуль гривень",IF(RIGHT(IF(TRUNC(F286/1,0)-TRUNC(F286/10,0)*10=1,IF(TRUNC(F286/10,0)-TRUNC(F286/100,0)*10=1,"одинадцять","одна"),K288),1)="а","гривня",IF(RIGHT(J287,1)="і","гривні",IF(RIGHT(J287,1)="и","гривні","гривень"))))</f>
        <v>гривень</v>
      </c>
      <c r="K286" s="86" t="str">
        <f>IF(TRUNC(F286/1,0)-TRUNC(F286/10,0)*10=5,IF(TRUNC(F286/10,0)-TRUNC(F286/100,0)*10=1,"п’ятнадцять","п’ять"),IF(TRUNC(F286/1,0)-TRUNC(F286/10,0)*10=6,IF(TRUNC(F286/10,0)-TRUNC(F286/100,0)*10=1,"шістнадцять","шість"),IF(TRUNC(F286/1,0)-TRUNC(F286/10,0)*10=7,IF(TRUNC(F286/10,0)-TRUNC(F286/100,0)*10=1,"сімнадцять","сім"),J289)))</f>
        <v/>
      </c>
    </row>
    <row r="287" spans="1:16" s="103" customFormat="1" hidden="1">
      <c r="A287" s="1"/>
      <c r="B287" s="104"/>
      <c r="C287" s="102"/>
      <c r="D287" s="102"/>
      <c r="E287" s="102"/>
      <c r="F287" s="108" t="str">
        <f>IF(TRUNC(F286/1000000,0)=0,"",IF(TRUNC(F286/1000000,0)=1,"Один",IF(TRUNC(F286/1000000,0)=0,"",IF(TRUNC(F286/1000000,0)=2,"Два",IF(TRUNC(F286/1000000,0)=0,"",IF(TRUNC(F286/1000000,0)=3,"Три",G286))))))</f>
        <v/>
      </c>
      <c r="G287" s="106" t="str">
        <f>IF(TRUNC(F286/1000000,0)=0,"",IF(TRUNC(F286/1000000,0)=7,"Сім",IF(TRUNC(F286/1000000,0)=0,"",IF(TRUNC(F286/1000000,0)=8,"Вісім",IF(TRUNC(F286/1000000,0)=0,"",IF(TRUNC(F286/1000000,0)=9,"Дев’ять",H289))))))</f>
        <v/>
      </c>
      <c r="H287" s="107" t="str">
        <f>IF(TRUNC(F286/100000,0)-TRUNC(F286/1000000,0)*10=0,"",IF(TRUNC(F286/100000,0)-TRUNC(F286/1000000,0)*10=1,"сто",G288))</f>
        <v/>
      </c>
      <c r="I287" s="107" t="e">
        <f>IF(TRUNC(F286/1000,0)-TRUNC(F286/10000,0)*10=1,IF(TRUNC(F286/10000,0)-TRUNC(F286/100000,0)*10=1,"одинадцять","одна"),IF(TRUNC(F286/1000,0)-TRUNC(F286/10000,0)*10=2,IF(TRUNC(F286/10000,0)-TRUNC(F286/100000,0)*10=1,"дванадцять","дві"),#REF!))</f>
        <v>#REF!</v>
      </c>
      <c r="J287" s="107" t="str">
        <f>IF(TRUNC(F286/1,0)-TRUNC(F286/10,0)*10=1,IF(TRUNC(F286/10,0)-TRUNC(F286/100,0)*10=1,"одинадцять","одна"),K288)</f>
        <v/>
      </c>
      <c r="K287" s="86" t="str">
        <f>IF(TRUNC(F286/10,0)-TRUNC(F286/100,0)*10=0,"",IF(TRUNC(F286/10,0)-TRUNC(F286/100,0)*10=1,IF(TRUNC(F286/1,0)-TRUNC(F286/10,0)*10=0,"десять",""),I286))</f>
        <v/>
      </c>
    </row>
    <row r="288" spans="1:16" s="103" customFormat="1" hidden="1">
      <c r="A288" s="1"/>
      <c r="B288" s="104"/>
      <c r="C288" s="102"/>
      <c r="D288" s="102"/>
      <c r="E288" s="102"/>
      <c r="F288" s="108" t="str">
        <f>IF(TRUNC(F286/1000000,0)=0,"",IF(TRUNC(F286/1000000,0)=2,"Два",IF(TRUNC(F286/1000000,0)=0,"",IF(TRUNC(F286/1000000,0)=3,"Три",G286))))</f>
        <v/>
      </c>
      <c r="G288" s="109" t="str">
        <f>IF(TRUNC(F286/100000,0)-TRUNC(F286/1000000,0)*10=2,"двісті",IF(TRUNC(F286/100000,0)-TRUNC(F286/1000000,0)*10=3,"триста",IF(TRUNC(F286/100000,0)-TRUNC(F286/1000000,0)*10=4,"чотириста",IF(TRUNC(F286/100000,0)-TRUNC(F286/1000000,0)*10=5,"п’ятсот",IF(TRUNC(F286/100000,0)-TRUNC(F286/1000000,0)*10=6,"шістсот",IF(TRUNC(F286/100000,0)-TRUNC(F286/1000000,0)*10=7,"сімсот",IF(TRUNC(F286/100000,0)-TRUNC(F286/1000000,0)*10=8,"вісімсот","дев’ятсот")))))))</f>
        <v>дев’ятсот</v>
      </c>
      <c r="H288" s="107" t="e">
        <f>IF(TRUNC(F286/10000,0)-TRUNC(F286/100000,0)*10=2,"двадцять",IF(TRUNC(F286/10000,0)-TRUNC(F286/100000,0)*10=3,"тридцать",IF(TRUNC(F286/10000,0)-TRUNC(F286/100000,0)*10=4,"сорок",IF(TRUNC(F286/10000,0)-TRUNC(F286/100000,0)*10=5,"п’ятдесят",#REF!))))</f>
        <v>#REF!</v>
      </c>
      <c r="I288" s="107" t="str">
        <f>IF(TRUNC(F286/100,0)-TRUNC(F286/1000,0)*10=2,"двісті",IF(TRUNC(F286/100,0)-TRUNC(F286/1000,0)*10=3,"триста",IF(TRUNC(F286/100,0)-TRUNC(F286/1000,0)*10=4,"чотириста",IF(TRUNC(F286/100,0)-TRUNC(F286/1000,0)*10=5,"п’ятсот",IF(TRUNC(F286/100,0)-TRUNC(F286/1000,0)*10=6,"шістсот",IF(TRUNC(F286/100,0)-TRUNC(F286/1000,0)*10=7,"сімсот",IF(TRUNC(F286/100,0)-TRUNC(F286/1000,0)*10=8,"вісімсот","дев’ятсот")))))))</f>
        <v>шістсот</v>
      </c>
      <c r="J288" s="107" t="str">
        <f>IF(TRUNC(F286/1000,0)-TRUNC(F286/10000,0)*10=7,IF(TRUNC(F286/10000,0)-TRUNC(F286/100000,0)*10=1,"сімнадцять","сім"),IF(TRUNC(F286/1000,0)-TRUNC(F286/10000,0)*10=8,IF(TRUNC(F286/10000,0)-TRUNC(F286/100000,0)*10=1,"вісімнадцять","вісім"),IF(TRUNC(F286/1000,0)-TRUNC(F286/10000,0)*10=9,IF(TRUNC(F286/10000,0)-TRUNC(F286/100000,0)*10=1,"дев’ятнадцять","дев’ять"),"")))</f>
        <v/>
      </c>
      <c r="K288" s="86" t="str">
        <f>IF(TRUNC(F286/1,0)-TRUNC(F286/10,0)*10=2,IF(TRUNC(F286/10,0)-TRUNC(F286/100,0)*10=1,"дванадцять","дві"),IF(TRUNC(F286/1,0)-TRUNC(F286/10,0)*10=3,IF(TRUNC(F286/10,0)-TRUNC(F286/100,0)*10=1,"тринадцять","три"),IF(TRUNC(F286/1,0)-TRUNC(F286/10,0)*10=4,IF(TRUNC(F286/10,0)-TRUNC(F286/100,0)*10=1,"чотирнадцять","чотири"),K286)))</f>
        <v/>
      </c>
    </row>
    <row r="289" spans="1:16" s="103" customFormat="1" ht="33.75" hidden="1" customHeight="1">
      <c r="A289" s="1"/>
      <c r="B289" s="110">
        <f>G237</f>
        <v>4600</v>
      </c>
      <c r="C289" s="111"/>
      <c r="D289" s="111"/>
      <c r="E289" s="111"/>
      <c r="F289" s="112" t="e">
        <f>CONCATENATE(UPPER(LEFT(TRIM(CONCATENATE(IF(TRUNC(F286/1000000,0)=0,"",IF(TRUNC(F286/1000000,0)=1,"Один",F288))," ",H289," ",H287," ",H286," ",I287," ",I289," ",#REF!," ",K287," ",J287," ",J286," ",IF(ROUND((F286-TRUNC(F286/1,0))*100,0)&lt;=9,0,""),ROUND((F286-TRUNC(F286/1,0))*100,0),"коп.")),1)),RIGHT(TRIM(G289),LEN(TRIM(CONCATENATE(IF(TRUNC(F286/1000000,0)=0,"",IF(TRUNC(F286/1000000,0)=1,"Один",F288))," ",H289," ",H287," ",H286," ",I287," ",I289," ",#REF!," ",K287," ",J287," ",J286," ",IF(ROUND((F286-TRUNC(F286/1,0))*100,0)&lt;=9,0,""),ROUND((F286-TRUNC(F286/1,0))*100,0),"коп.")))-1))</f>
        <v>#REF!</v>
      </c>
      <c r="G289" s="113" t="e">
        <f>CONCATENATE(IF(TRUNC(F286/1000000,0)=0,"",IF(TRUNC(F286/1000000,0)=1,"Один",F288))," ",H289," ",H287," ",H286," ",I287," ",I289," ",#REF!," ",K287," ",J287," ",J286," ",IF(ROUND((F286-TRUNC(F286/1,0))*100,0)&lt;=9,0,""),ROUND((F286-TRUNC(F286/1,0))*100,0),"коп.")</f>
        <v>#REF!</v>
      </c>
      <c r="H289" s="107" t="str">
        <f>IF(TRUNC(F286/1000000,0)=0,"",IF(RIGHT(IF(TRUNC(F286/1000000,0)=0,"",IF(TRUNC(F286/1000000,0)=1,"Один",F288)),1)="н","мільйон",IF(RIGHT(F287,1)="а","мільйони",IF(RIGHT(F287,1)="и","мільйони","мільйонів"))))</f>
        <v/>
      </c>
      <c r="I289" s="107" t="e">
        <f>IF(TRUNC(F286/100000,0)-TRUNC(F286/1000000,0)*10+TRUNC(F286/10000,0)-TRUNC(F286/100000,0)*10+TRUNC(F286/1000,0)-TRUNC(F286/10000,0)*10=0,"",IF(RIGHT(I287,1)="а","тисяча",IF(RIGHT(I287,1)="і","тисячі",IF(RIGHT(I287,1)="и","тисячі","тисяч"))))</f>
        <v>#REF!</v>
      </c>
      <c r="J289" s="107" t="str">
        <f>IF(TRUNC(F286/1,0)-TRUNC(F286/10,0)*10=8,IF(TRUNC(F286/10,0)-TRUNC(F286/100,0)*10=1,"вісімнадцять","вісім"),IF(TRUNC(F286/1,0)-TRUNC(F286/10,0)*10=9,IF(TRUNC(F286/10,0)-TRUNC(F286/100,0)*10=1,"дев’ятнадцять","дев’ять"),""))</f>
        <v/>
      </c>
      <c r="K289" s="86"/>
    </row>
    <row r="290" spans="1:16" s="103" customFormat="1" ht="13.5" hidden="1" customHeight="1">
      <c r="A290" s="1"/>
      <c r="B290" s="114"/>
      <c r="C290" s="111"/>
      <c r="D290" s="111"/>
      <c r="E290" s="111"/>
      <c r="F290" s="115"/>
      <c r="G290" s="116"/>
      <c r="H290" s="116"/>
      <c r="I290" s="116"/>
      <c r="J290" s="116"/>
      <c r="K290" s="116"/>
    </row>
    <row r="291" spans="1:16" s="103" customFormat="1" hidden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6" s="103" customFormat="1" hidden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6" s="103" customFormat="1" hidden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6" s="103" customFormat="1" hidden="1">
      <c r="A294" s="1"/>
      <c r="B294" s="1" t="s">
        <v>55</v>
      </c>
      <c r="C294" s="1"/>
      <c r="D294" s="1"/>
      <c r="E294" s="1"/>
      <c r="F294" s="1"/>
      <c r="G294" s="1"/>
      <c r="H294" s="1"/>
      <c r="I294" s="1"/>
      <c r="J294" s="1"/>
      <c r="K294" s="1"/>
    </row>
    <row r="295" spans="1:16" s="103" customFormat="1" hidden="1">
      <c r="A295" s="1"/>
      <c r="B295" s="1" t="s">
        <v>56</v>
      </c>
      <c r="C295" s="1"/>
      <c r="D295" s="1"/>
      <c r="E295" s="1"/>
      <c r="F295" s="1"/>
      <c r="G295" s="1"/>
      <c r="H295" s="1"/>
      <c r="I295" s="1"/>
      <c r="J295" s="1"/>
      <c r="K295" s="1"/>
    </row>
    <row r="296" spans="1:16" s="103" customFormat="1" hidden="1">
      <c r="A296" s="104"/>
      <c r="B296" s="104" t="s">
        <v>57</v>
      </c>
      <c r="C296" s="104"/>
      <c r="D296" s="104"/>
      <c r="E296" s="104"/>
      <c r="F296" s="104"/>
      <c r="G296" s="104"/>
      <c r="H296" s="104"/>
      <c r="I296" s="104"/>
      <c r="J296" s="104"/>
      <c r="K296" s="1"/>
    </row>
    <row r="297" spans="1:16" hidden="1">
      <c r="L297" s="48"/>
      <c r="M297" s="48"/>
      <c r="N297" s="48"/>
      <c r="O297" s="48"/>
      <c r="P297" s="48"/>
    </row>
    <row r="298" spans="1:16" hidden="1"/>
    <row r="299" spans="1:16" hidden="1">
      <c r="L299" s="48"/>
      <c r="M299" s="48"/>
      <c r="N299" s="48"/>
      <c r="O299" s="48"/>
      <c r="P299" s="48"/>
    </row>
    <row r="300" spans="1:16" s="103" customFormat="1" ht="18.75" hidden="1">
      <c r="A300" s="1"/>
      <c r="B300" s="1"/>
      <c r="C300" s="102"/>
      <c r="D300" s="102"/>
      <c r="E300" s="102"/>
      <c r="F300" s="413" t="s">
        <v>54</v>
      </c>
      <c r="G300" s="413"/>
      <c r="H300" s="413"/>
      <c r="I300" s="413"/>
      <c r="J300" s="413"/>
      <c r="K300" s="1"/>
    </row>
    <row r="301" spans="1:16" s="103" customFormat="1" hidden="1">
      <c r="A301" s="1"/>
      <c r="B301" s="104"/>
      <c r="C301" s="102"/>
      <c r="D301" s="102"/>
      <c r="E301" s="102"/>
      <c r="F301" s="105" t="e">
        <f>#REF!</f>
        <v>#REF!</v>
      </c>
      <c r="G301" s="106" t="e">
        <f>IF(TRUNC(F301/1000000,0)=0,"",IF(TRUNC(F301/1000000,0)=4,"Чотири",IF(TRUNC(F301/1000000,0)=0,"",IF(TRUNC(F301/1000000,0)=5,"П’ять",IF(TRUNC(F301/1000000,0)=0,"",IF(TRUNC(F301/1000000,0)=6,"Шість",G302))))))</f>
        <v>#REF!</v>
      </c>
      <c r="H301" s="107" t="e">
        <f>IF(TRUNC(F301/10000,0)-TRUNC(F301/100000,0)*10=0,"",IF(TRUNC(F301/10000,0)-TRUNC(F301/100000,0)*10=1,IF(TRUNC(F301/1000,0)-TRUNC(F301/10000,0)*10=0,"десять",""),H303))</f>
        <v>#REF!</v>
      </c>
      <c r="I301" s="107" t="e">
        <f>IF(TRUNC(F301/10,0)-TRUNC(F301/100,0)*10=2,"двадцять",IF(TRUNC(F301/10,0)-TRUNC(F301/100,0)*10=3,"тридцать",IF(TRUNC(F301/10,0)-TRUNC(F301/100,0)*10=4,"сорок",IF(TRUNC(F301/10,0)-TRUNC(F301/100,0)*10=5,"п’ятдесят",IF(TRUNC(F301/10,0)-TRUNC(F301/100,0)*10=6,"шістдесят",IF(TRUNC(F301/10,0)-TRUNC(F301/100,0)*10=7,"сімдесят",IF(TRUNC(F301/10,0)-TRUNC(F301/100,0)*10=8,"вісімдесят","дев’яносто")))))))</f>
        <v>#REF!</v>
      </c>
      <c r="J301" s="107" t="e">
        <f>IF(TRUNC(F301/1000000,0)+TRUNC(F301/100000,0)-TRUNC(F301/1000000,0)*10+TRUNC(F301/10000,0)-TRUNC(F301/100000,0)*10+TRUNC(F301/1000,0)-TRUNC(F301/10000,0)*10+TRUNC(F301/100,0)-TRUNC(F301/1000,0)*10+TRUNC(F301/10,0)-TRUNC(F301/100,0)*10+TRUNC(F301/1,0)-TRUNC(F301/10,0)*10=0,"Нуль гривень",IF(RIGHT(IF(TRUNC(F301/1,0)-TRUNC(F301/10,0)*10=1,IF(TRUNC(F301/10,0)-TRUNC(F301/100,0)*10=1,"одинадцять","одна"),K303),1)="а","гривня",IF(RIGHT(J302,1)="і","гривні",IF(RIGHT(J302,1)="и","гривні","гривень"))))</f>
        <v>#REF!</v>
      </c>
      <c r="K301" s="86" t="e">
        <f>IF(TRUNC(F301/1,0)-TRUNC(F301/10,0)*10=5,IF(TRUNC(F301/10,0)-TRUNC(F301/100,0)*10=1,"п’ятнадцять","п’ять"),IF(TRUNC(F301/1,0)-TRUNC(F301/10,0)*10=6,IF(TRUNC(F301/10,0)-TRUNC(F301/100,0)*10=1,"шістнадцять","шість"),IF(TRUNC(F301/1,0)-TRUNC(F301/10,0)*10=7,IF(TRUNC(F301/10,0)-TRUNC(F301/100,0)*10=1,"сімнадцять","сім"),J304)))</f>
        <v>#REF!</v>
      </c>
    </row>
    <row r="302" spans="1:16" s="103" customFormat="1" hidden="1">
      <c r="A302" s="1"/>
      <c r="B302" s="104"/>
      <c r="C302" s="102"/>
      <c r="D302" s="102"/>
      <c r="E302" s="102"/>
      <c r="F302" s="108" t="e">
        <f>IF(TRUNC(F301/1000000,0)=0,"",IF(TRUNC(F301/1000000,0)=1,"Один",IF(TRUNC(F301/1000000,0)=0,"",IF(TRUNC(F301/1000000,0)=2,"Два",IF(TRUNC(F301/1000000,0)=0,"",IF(TRUNC(F301/1000000,0)=3,"Три",G301))))))</f>
        <v>#REF!</v>
      </c>
      <c r="G302" s="106" t="e">
        <f>IF(TRUNC(F301/1000000,0)=0,"",IF(TRUNC(F301/1000000,0)=7,"Сім",IF(TRUNC(F301/1000000,0)=0,"",IF(TRUNC(F301/1000000,0)=8,"Вісім",IF(TRUNC(F301/1000000,0)=0,"",IF(TRUNC(F301/1000000,0)=9,"Дев’ять",H304))))))</f>
        <v>#REF!</v>
      </c>
      <c r="H302" s="107" t="e">
        <f>IF(TRUNC(F301/100000,0)-TRUNC(F301/1000000,0)*10=0,"",IF(TRUNC(F301/100000,0)-TRUNC(F301/1000000,0)*10=1,"сто",G303))</f>
        <v>#REF!</v>
      </c>
      <c r="I302" s="107" t="e">
        <f>IF(TRUNC(F301/1000,0)-TRUNC(F301/10000,0)*10=1,IF(TRUNC(F301/10000,0)-TRUNC(F301/100000,0)*10=1,"одинадцять","одна"),IF(TRUNC(F301/1000,0)-TRUNC(F301/10000,0)*10=2,IF(TRUNC(F301/10000,0)-TRUNC(F301/100000,0)*10=1,"дванадцять","дві"),#REF!))</f>
        <v>#REF!</v>
      </c>
      <c r="J302" s="107" t="e">
        <f>IF(TRUNC(F301/1,0)-TRUNC(F301/10,0)*10=1,IF(TRUNC(F301/10,0)-TRUNC(F301/100,0)*10=1,"одинадцять","одна"),K303)</f>
        <v>#REF!</v>
      </c>
      <c r="K302" s="86" t="e">
        <f>IF(TRUNC(F301/10,0)-TRUNC(F301/100,0)*10=0,"",IF(TRUNC(F301/10,0)-TRUNC(F301/100,0)*10=1,IF(TRUNC(F301/1,0)-TRUNC(F301/10,0)*10=0,"десять",""),I301))</f>
        <v>#REF!</v>
      </c>
    </row>
    <row r="303" spans="1:16" s="103" customFormat="1" hidden="1">
      <c r="A303" s="1"/>
      <c r="B303" s="104"/>
      <c r="C303" s="102"/>
      <c r="D303" s="102"/>
      <c r="E303" s="102"/>
      <c r="F303" s="108" t="e">
        <f>IF(TRUNC(F301/1000000,0)=0,"",IF(TRUNC(F301/1000000,0)=2,"Два",IF(TRUNC(F301/1000000,0)=0,"",IF(TRUNC(F301/1000000,0)=3,"Три",G301))))</f>
        <v>#REF!</v>
      </c>
      <c r="G303" s="109" t="e">
        <f>IF(TRUNC(F301/100000,0)-TRUNC(F301/1000000,0)*10=2,"двісті",IF(TRUNC(F301/100000,0)-TRUNC(F301/1000000,0)*10=3,"триста",IF(TRUNC(F301/100000,0)-TRUNC(F301/1000000,0)*10=4,"чотириста",IF(TRUNC(F301/100000,0)-TRUNC(F301/1000000,0)*10=5,"п’ятсот",IF(TRUNC(F301/100000,0)-TRUNC(F301/1000000,0)*10=6,"шістсот",IF(TRUNC(F301/100000,0)-TRUNC(F301/1000000,0)*10=7,"сімсот",IF(TRUNC(F301/100000,0)-TRUNC(F301/1000000,0)*10=8,"вісімсот","дев’ятсот")))))))</f>
        <v>#REF!</v>
      </c>
      <c r="H303" s="107" t="e">
        <f>IF(TRUNC(F301/10000,0)-TRUNC(F301/100000,0)*10=2,"двадцять",IF(TRUNC(F301/10000,0)-TRUNC(F301/100000,0)*10=3,"тридцать",IF(TRUNC(F301/10000,0)-TRUNC(F301/100000,0)*10=4,"сорок",IF(TRUNC(F301/10000,0)-TRUNC(F301/100000,0)*10=5,"п’ятдесят",#REF!))))</f>
        <v>#REF!</v>
      </c>
      <c r="I303" s="107" t="e">
        <f>IF(TRUNC(F301/100,0)-TRUNC(F301/1000,0)*10=2,"двісті",IF(TRUNC(F301/100,0)-TRUNC(F301/1000,0)*10=3,"триста",IF(TRUNC(F301/100,0)-TRUNC(F301/1000,0)*10=4,"чотириста",IF(TRUNC(F301/100,0)-TRUNC(F301/1000,0)*10=5,"п’ятсот",IF(TRUNC(F301/100,0)-TRUNC(F301/1000,0)*10=6,"шістсот",IF(TRUNC(F301/100,0)-TRUNC(F301/1000,0)*10=7,"сімсот",IF(TRUNC(F301/100,0)-TRUNC(F301/1000,0)*10=8,"вісімсот","дев’ятсот")))))))</f>
        <v>#REF!</v>
      </c>
      <c r="J303" s="107" t="e">
        <f>IF(TRUNC(F301/1000,0)-TRUNC(F301/10000,0)*10=7,IF(TRUNC(F301/10000,0)-TRUNC(F301/100000,0)*10=1,"сімнадцять","сім"),IF(TRUNC(F301/1000,0)-TRUNC(F301/10000,0)*10=8,IF(TRUNC(F301/10000,0)-TRUNC(F301/100000,0)*10=1,"вісімнадцять","вісім"),IF(TRUNC(F301/1000,0)-TRUNC(F301/10000,0)*10=9,IF(TRUNC(F301/10000,0)-TRUNC(F301/100000,0)*10=1,"дев’ятнадцять","дев’ять"),"")))</f>
        <v>#REF!</v>
      </c>
      <c r="K303" s="86" t="e">
        <f>IF(TRUNC(F301/1,0)-TRUNC(F301/10,0)*10=2,IF(TRUNC(F301/10,0)-TRUNC(F301/100,0)*10=1,"дванадцять","дві"),IF(TRUNC(F301/1,0)-TRUNC(F301/10,0)*10=3,IF(TRUNC(F301/10,0)-TRUNC(F301/100,0)*10=1,"тринадцять","три"),IF(TRUNC(F301/1,0)-TRUNC(F301/10,0)*10=4,IF(TRUNC(F301/10,0)-TRUNC(F301/100,0)*10=1,"чотирнадцять","чотири"),K301)))</f>
        <v>#REF!</v>
      </c>
    </row>
    <row r="304" spans="1:16" s="103" customFormat="1" ht="33.75" hidden="1" customHeight="1">
      <c r="A304" s="1"/>
      <c r="B304" s="117" t="e">
        <f>F304</f>
        <v>#REF!</v>
      </c>
      <c r="C304" s="111"/>
      <c r="D304" s="111"/>
      <c r="E304" s="111"/>
      <c r="F304" s="112" t="e">
        <f>CONCATENATE(UPPER(LEFT(TRIM(CONCATENATE(IF(TRUNC(F301/1000000,0)=0,"",IF(TRUNC(F301/1000000,0)=1,"Один",F303))," ",H304," ",H302," ",H301," ",I302," ",I304," ",#REF!," ",K302," ",J302," ",J301," ",IF(ROUND((F301-TRUNC(F301/1,0))*100,0)&lt;=9,0,""),ROUND((F301-TRUNC(F301/1,0))*100,0),"коп.")),1)),RIGHT(TRIM(G304),LEN(TRIM(CONCATENATE(IF(TRUNC(F301/1000000,0)=0,"",IF(TRUNC(F301/1000000,0)=1,"Один",F303))," ",H304," ",H302," ",H301," ",I302," ",I304," ",#REF!," ",K302," ",J302," ",J301," ",IF(ROUND((F301-TRUNC(F301/1,0))*100,0)&lt;=9,0,""),ROUND((F301-TRUNC(F301/1,0))*100,0),"коп.")))-1))</f>
        <v>#REF!</v>
      </c>
      <c r="G304" s="113" t="e">
        <f>CONCATENATE(IF(TRUNC(F301/1000000,0)=0,"",IF(TRUNC(F301/1000000,0)=1,"Один",F303))," ",H304," ",H302," ",H301," ",I302," ",I304," ",#REF!," ",K302," ",J302," ",J301," ",IF(ROUND((F301-TRUNC(F301/1,0))*100,0)&lt;=9,0,""),ROUND((F301-TRUNC(F301/1,0))*100,0),"коп.")</f>
        <v>#REF!</v>
      </c>
      <c r="H304" s="107" t="e">
        <f>IF(TRUNC(F301/1000000,0)=0,"",IF(RIGHT(IF(TRUNC(F301/1000000,0)=0,"",IF(TRUNC(F301/1000000,0)=1,"Один",F303)),1)="н","мільйон",IF(RIGHT(F302,1)="а","мільйони",IF(RIGHT(F302,1)="и","мільйони","мільйонів"))))</f>
        <v>#REF!</v>
      </c>
      <c r="I304" s="107" t="e">
        <f>IF(TRUNC(F301/100000,0)-TRUNC(F301/1000000,0)*10+TRUNC(F301/10000,0)-TRUNC(F301/100000,0)*10+TRUNC(F301/1000,0)-TRUNC(F301/10000,0)*10=0,"",IF(RIGHT(I302,1)="а","тисяча",IF(RIGHT(I302,1)="і","тисячі",IF(RIGHT(I302,1)="и","тисячі","тисяч"))))</f>
        <v>#REF!</v>
      </c>
      <c r="J304" s="107" t="e">
        <f>IF(TRUNC(F301/1,0)-TRUNC(F301/10,0)*10=8,IF(TRUNC(F301/10,0)-TRUNC(F301/100,0)*10=1,"вісімнадцять","вісім"),IF(TRUNC(F301/1,0)-TRUNC(F301/10,0)*10=9,IF(TRUNC(F301/10,0)-TRUNC(F301/100,0)*10=1,"дев’ятнадцять","дев’ять"),""))</f>
        <v>#REF!</v>
      </c>
      <c r="K304" s="86"/>
    </row>
    <row r="305" spans="1:11" s="103" customFormat="1" ht="13.5" hidden="1" customHeight="1">
      <c r="A305" s="1"/>
      <c r="B305" s="114"/>
      <c r="C305" s="111"/>
      <c r="D305" s="111"/>
      <c r="E305" s="111"/>
      <c r="F305" s="115"/>
      <c r="G305" s="116"/>
      <c r="H305" s="116"/>
      <c r="I305" s="116"/>
      <c r="J305" s="116"/>
      <c r="K305" s="116"/>
    </row>
    <row r="306" spans="1:11" s="103" customFormat="1" hidden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s="103" customFormat="1" hidden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s="103" customFormat="1" hidden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s="103" customFormat="1" hidden="1">
      <c r="A309" s="1"/>
      <c r="B309" s="1" t="s">
        <v>55</v>
      </c>
      <c r="C309" s="1"/>
      <c r="D309" s="1"/>
      <c r="E309" s="1"/>
      <c r="F309" s="1"/>
      <c r="G309" s="1"/>
      <c r="H309" s="1"/>
      <c r="I309" s="1"/>
      <c r="J309" s="1"/>
      <c r="K309" s="1"/>
    </row>
    <row r="310" spans="1:11" s="103" customFormat="1" hidden="1">
      <c r="A310" s="1"/>
      <c r="B310" s="1" t="s">
        <v>56</v>
      </c>
      <c r="C310" s="1"/>
      <c r="D310" s="1"/>
      <c r="E310" s="1"/>
      <c r="F310" s="1"/>
      <c r="G310" s="1"/>
      <c r="H310" s="1"/>
      <c r="I310" s="1"/>
      <c r="J310" s="1"/>
      <c r="K310" s="1"/>
    </row>
    <row r="311" spans="1:11" s="103" customFormat="1" hidden="1">
      <c r="A311" s="104"/>
      <c r="B311" s="104" t="s">
        <v>57</v>
      </c>
      <c r="C311" s="104"/>
      <c r="D311" s="104"/>
      <c r="E311" s="104"/>
      <c r="F311" s="104"/>
      <c r="G311" s="104"/>
      <c r="H311" s="104"/>
      <c r="I311" s="104"/>
      <c r="J311" s="104"/>
      <c r="K311" s="1"/>
    </row>
    <row r="312" spans="1:11" hidden="1"/>
  </sheetData>
  <mergeCells count="71">
    <mergeCell ref="A13:K13"/>
    <mergeCell ref="A5:C5"/>
    <mergeCell ref="I8:K8"/>
    <mergeCell ref="I10:K10"/>
    <mergeCell ref="I11:K11"/>
    <mergeCell ref="I12:K12"/>
    <mergeCell ref="I14:K14"/>
    <mergeCell ref="B15:C15"/>
    <mergeCell ref="I15:K15"/>
    <mergeCell ref="C17:D17"/>
    <mergeCell ref="H17:I17"/>
    <mergeCell ref="J17:K17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H19:I19"/>
    <mergeCell ref="B256:D256"/>
    <mergeCell ref="H256:I256"/>
    <mergeCell ref="J19:J20"/>
    <mergeCell ref="K19:K20"/>
    <mergeCell ref="C21:D21"/>
    <mergeCell ref="A24:D24"/>
    <mergeCell ref="A91:D91"/>
    <mergeCell ref="A93:D93"/>
    <mergeCell ref="A237:D237"/>
    <mergeCell ref="B242:K242"/>
    <mergeCell ref="C248:K248"/>
    <mergeCell ref="B255:D255"/>
    <mergeCell ref="H255:I255"/>
    <mergeCell ref="B257:D257"/>
    <mergeCell ref="H257:I257"/>
    <mergeCell ref="B258:D258"/>
    <mergeCell ref="H258:I258"/>
    <mergeCell ref="B259:D259"/>
    <mergeCell ref="H259:I259"/>
    <mergeCell ref="B260:D260"/>
    <mergeCell ref="H260:I260"/>
    <mergeCell ref="B261:D261"/>
    <mergeCell ref="H261:I261"/>
    <mergeCell ref="B262:D262"/>
    <mergeCell ref="H262:I262"/>
    <mergeCell ref="B263:D263"/>
    <mergeCell ref="H263:I263"/>
    <mergeCell ref="B264:D264"/>
    <mergeCell ref="H264:I264"/>
    <mergeCell ref="B265:D265"/>
    <mergeCell ref="H265:I265"/>
    <mergeCell ref="B266:D266"/>
    <mergeCell ref="H266:I266"/>
    <mergeCell ref="B269:D269"/>
    <mergeCell ref="H269:I269"/>
    <mergeCell ref="B270:D270"/>
    <mergeCell ref="H270:I270"/>
    <mergeCell ref="A281:K281"/>
    <mergeCell ref="A284:K284"/>
    <mergeCell ref="F285:J285"/>
    <mergeCell ref="F300:J300"/>
    <mergeCell ref="B271:D271"/>
    <mergeCell ref="H271:I271"/>
    <mergeCell ref="B272:D272"/>
    <mergeCell ref="H272:I272"/>
    <mergeCell ref="A275:B275"/>
    <mergeCell ref="C275:D275"/>
    <mergeCell ref="E275:G275"/>
    <mergeCell ref="H275:I275"/>
  </mergeCells>
  <pageMargins left="0.78740157480314965" right="0.31496062992125984" top="0.59055118110236227" bottom="0.39370078740157483" header="0" footer="0"/>
  <pageSetup paperSize="9" scale="80" orientation="landscape" horizontalDpi="4294967294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Q252"/>
  <sheetViews>
    <sheetView view="pageBreakPreview" topLeftCell="A10" zoomScale="110" zoomScaleSheetLayoutView="110" workbookViewId="0">
      <selection activeCell="A28" sqref="A28:XFD30"/>
    </sheetView>
  </sheetViews>
  <sheetFormatPr defaultColWidth="9.140625" defaultRowHeight="12.75"/>
  <cols>
    <col min="1" max="1" width="15.85546875" style="1" customWidth="1"/>
    <col min="2" max="2" width="17" style="1" customWidth="1"/>
    <col min="3" max="3" width="0.5703125" style="1" hidden="1" customWidth="1"/>
    <col min="4" max="4" width="25" style="1" customWidth="1"/>
    <col min="5" max="5" width="5.85546875" style="26" customWidth="1"/>
    <col min="6" max="6" width="8.42578125" style="1" customWidth="1"/>
    <col min="7" max="7" width="11.28515625" style="1" customWidth="1"/>
    <col min="8" max="8" width="15.7109375" style="1" customWidth="1"/>
    <col min="9" max="9" width="10.42578125" style="1" hidden="1" customWidth="1"/>
    <col min="10" max="10" width="0.42578125" style="1" hidden="1" customWidth="1"/>
    <col min="11" max="11" width="10.28515625" style="1" customWidth="1"/>
    <col min="12" max="12" width="9.140625" style="1" customWidth="1"/>
    <col min="13" max="14" width="9.140625" style="1"/>
    <col min="15" max="15" width="9.140625" style="1" customWidth="1"/>
    <col min="16" max="16384" width="9.140625" style="1"/>
  </cols>
  <sheetData>
    <row r="1" spans="1:12" ht="12" customHeight="1">
      <c r="H1" s="442" t="s">
        <v>0</v>
      </c>
      <c r="I1" s="442"/>
      <c r="J1" s="442"/>
      <c r="K1" s="442"/>
      <c r="L1" s="442"/>
    </row>
    <row r="2" spans="1:12" ht="12" customHeight="1">
      <c r="H2" s="442" t="s">
        <v>1</v>
      </c>
      <c r="I2" s="442"/>
      <c r="J2" s="442"/>
      <c r="K2" s="442"/>
      <c r="L2" s="442"/>
    </row>
    <row r="3" spans="1:12" ht="12" customHeight="1">
      <c r="H3" s="442" t="s">
        <v>2</v>
      </c>
      <c r="I3" s="442"/>
      <c r="J3" s="442"/>
      <c r="K3" s="442"/>
      <c r="L3" s="442"/>
    </row>
    <row r="4" spans="1:12" ht="15" customHeight="1">
      <c r="A4" s="4" t="s">
        <v>3</v>
      </c>
      <c r="B4" s="5"/>
      <c r="C4" s="5"/>
      <c r="K4" s="6"/>
    </row>
    <row r="5" spans="1:12" ht="13.15" customHeight="1">
      <c r="A5" s="404" t="s">
        <v>4</v>
      </c>
      <c r="B5" s="404"/>
      <c r="C5" s="404"/>
      <c r="K5" s="6"/>
    </row>
    <row r="6" spans="1:12" ht="7.15" hidden="1" customHeight="1">
      <c r="K6" s="6"/>
    </row>
    <row r="7" spans="1:12" ht="18" customHeight="1">
      <c r="A7" s="7" t="s">
        <v>5</v>
      </c>
      <c r="B7" s="8"/>
      <c r="D7" s="9">
        <v>26518697</v>
      </c>
      <c r="E7" s="210"/>
      <c r="F7" s="8"/>
      <c r="G7" s="8"/>
      <c r="H7" s="8"/>
      <c r="I7" s="8"/>
      <c r="J7" s="424" t="s">
        <v>6</v>
      </c>
      <c r="K7" s="424"/>
      <c r="L7" s="424"/>
    </row>
    <row r="8" spans="1:12" ht="14.45" customHeight="1">
      <c r="A8" s="10"/>
      <c r="B8" s="10"/>
      <c r="C8" s="10"/>
      <c r="D8" s="10"/>
      <c r="E8" s="142"/>
      <c r="F8" s="10"/>
      <c r="G8" s="10"/>
      <c r="H8" s="443" t="s">
        <v>7</v>
      </c>
      <c r="I8" s="443"/>
      <c r="J8" s="443"/>
      <c r="K8" s="443"/>
      <c r="L8" s="443"/>
    </row>
    <row r="9" spans="1:12" ht="15.75">
      <c r="A9" s="13"/>
      <c r="B9" s="13"/>
      <c r="C9" s="13"/>
      <c r="D9" s="13"/>
      <c r="E9" s="143"/>
      <c r="F9" s="13"/>
      <c r="G9" s="13"/>
      <c r="H9" s="404" t="s">
        <v>8</v>
      </c>
      <c r="I9" s="404"/>
      <c r="J9" s="404"/>
      <c r="K9" s="404"/>
      <c r="L9" s="404"/>
    </row>
    <row r="10" spans="1:12" ht="14.45" customHeight="1">
      <c r="H10" s="445" t="s">
        <v>9</v>
      </c>
      <c r="I10" s="445"/>
      <c r="J10" s="445"/>
      <c r="K10" s="445"/>
      <c r="L10" s="445"/>
    </row>
    <row r="11" spans="1:12" ht="15.6" customHeight="1">
      <c r="A11" s="16"/>
      <c r="B11" s="16"/>
      <c r="C11" s="16"/>
      <c r="D11" s="16"/>
      <c r="E11" s="145"/>
      <c r="F11" s="16"/>
      <c r="G11" s="16"/>
      <c r="H11" s="381" t="s">
        <v>10</v>
      </c>
      <c r="I11" s="381"/>
      <c r="J11" s="381"/>
      <c r="K11" s="381"/>
      <c r="L11" s="381"/>
    </row>
    <row r="12" spans="1:12" ht="15.6" customHeight="1">
      <c r="A12" s="16"/>
      <c r="B12" s="16"/>
      <c r="C12" s="16"/>
      <c r="D12" s="16"/>
      <c r="E12" s="145"/>
      <c r="F12" s="16"/>
      <c r="G12" s="16"/>
      <c r="H12" s="425" t="s">
        <v>276</v>
      </c>
      <c r="I12" s="425"/>
      <c r="J12" s="425"/>
      <c r="K12" s="425"/>
      <c r="L12" s="425"/>
    </row>
    <row r="13" spans="1:12" s="18" customFormat="1" ht="18.600000000000001" customHeight="1">
      <c r="A13" s="446" t="s">
        <v>262</v>
      </c>
      <c r="B13" s="446"/>
      <c r="C13" s="446"/>
      <c r="D13" s="446"/>
      <c r="E13" s="446"/>
      <c r="F13" s="446"/>
      <c r="G13" s="446"/>
      <c r="H13" s="446"/>
      <c r="I13" s="446"/>
      <c r="J13" s="446"/>
      <c r="K13" s="446"/>
      <c r="L13" s="446"/>
    </row>
    <row r="14" spans="1:12" s="18" customFormat="1" ht="18" customHeight="1">
      <c r="A14" s="146"/>
      <c r="B14" s="146"/>
      <c r="C14" s="146"/>
      <c r="D14" s="146"/>
      <c r="E14" s="213"/>
      <c r="F14" s="213"/>
      <c r="G14" s="213"/>
      <c r="H14" s="444" t="s">
        <v>275</v>
      </c>
      <c r="I14" s="444"/>
      <c r="J14" s="444"/>
      <c r="K14" s="444"/>
      <c r="L14" s="444"/>
    </row>
    <row r="15" spans="1:12" s="18" customFormat="1" ht="15.75">
      <c r="A15" s="19"/>
      <c r="B15" s="386"/>
      <c r="C15" s="386"/>
      <c r="D15" s="19"/>
      <c r="E15" s="215"/>
      <c r="F15" s="216"/>
      <c r="G15" s="216"/>
      <c r="H15" s="387" t="s">
        <v>12</v>
      </c>
      <c r="I15" s="387"/>
      <c r="J15" s="387"/>
      <c r="K15" s="387"/>
      <c r="L15" s="387"/>
    </row>
    <row r="16" spans="1:12" ht="3.6" hidden="1" customHeight="1"/>
    <row r="17" spans="1:17" ht="18.600000000000001" customHeight="1">
      <c r="A17" s="20"/>
      <c r="B17" s="20"/>
      <c r="C17" s="388"/>
      <c r="D17" s="388"/>
      <c r="E17" s="206"/>
      <c r="F17" s="20"/>
      <c r="G17" s="389" t="s">
        <v>13</v>
      </c>
      <c r="H17" s="390"/>
      <c r="I17" s="389"/>
      <c r="J17" s="390"/>
      <c r="K17" s="389" t="s">
        <v>14</v>
      </c>
      <c r="L17" s="390"/>
      <c r="M17" s="20"/>
    </row>
    <row r="18" spans="1:17" ht="18" customHeight="1">
      <c r="A18" s="20"/>
      <c r="B18" s="20"/>
      <c r="C18" s="388"/>
      <c r="D18" s="388"/>
      <c r="E18" s="206"/>
      <c r="F18" s="20"/>
      <c r="G18" s="395">
        <v>28</v>
      </c>
      <c r="H18" s="426"/>
      <c r="I18" s="395"/>
      <c r="J18" s="426"/>
      <c r="K18" s="395"/>
      <c r="L18" s="426"/>
      <c r="M18" s="20"/>
    </row>
    <row r="19" spans="1:17" ht="22.9" customHeight="1">
      <c r="A19" s="391" t="s">
        <v>215</v>
      </c>
      <c r="B19" s="391" t="s">
        <v>216</v>
      </c>
      <c r="C19" s="391" t="s">
        <v>71</v>
      </c>
      <c r="D19" s="391"/>
      <c r="E19" s="432" t="s">
        <v>72</v>
      </c>
      <c r="F19" s="391" t="s">
        <v>16</v>
      </c>
      <c r="G19" s="391" t="s">
        <v>73</v>
      </c>
      <c r="H19" s="391" t="s">
        <v>18</v>
      </c>
      <c r="I19" s="428"/>
      <c r="J19" s="390"/>
      <c r="K19" s="391" t="s">
        <v>20</v>
      </c>
      <c r="L19" s="391" t="s">
        <v>219</v>
      </c>
      <c r="M19" s="22"/>
    </row>
    <row r="20" spans="1:17" s="26" customFormat="1" ht="45.6" customHeight="1">
      <c r="A20" s="392"/>
      <c r="B20" s="392"/>
      <c r="C20" s="392"/>
      <c r="D20" s="392"/>
      <c r="E20" s="433"/>
      <c r="F20" s="392"/>
      <c r="G20" s="392"/>
      <c r="H20" s="392"/>
      <c r="I20" s="208"/>
      <c r="J20" s="24"/>
      <c r="K20" s="392"/>
      <c r="L20" s="392"/>
      <c r="M20" s="206"/>
    </row>
    <row r="21" spans="1:17" s="31" customFormat="1" ht="11.25">
      <c r="A21" s="27">
        <v>1</v>
      </c>
      <c r="B21" s="27">
        <v>2</v>
      </c>
      <c r="C21" s="393">
        <v>3</v>
      </c>
      <c r="D21" s="394"/>
      <c r="E21" s="205"/>
      <c r="F21" s="27">
        <v>4</v>
      </c>
      <c r="G21" s="27">
        <v>5</v>
      </c>
      <c r="H21" s="27">
        <v>6</v>
      </c>
      <c r="I21" s="28">
        <v>7</v>
      </c>
      <c r="J21" s="28">
        <v>8</v>
      </c>
      <c r="K21" s="28">
        <v>9</v>
      </c>
      <c r="L21" s="28">
        <v>10</v>
      </c>
      <c r="M21" s="30"/>
    </row>
    <row r="22" spans="1:17" s="45" customFormat="1" ht="30" hidden="1">
      <c r="A22" s="134" t="s">
        <v>23</v>
      </c>
      <c r="B22" s="36" t="s">
        <v>24</v>
      </c>
      <c r="C22" s="62"/>
      <c r="D22" s="147" t="s">
        <v>163</v>
      </c>
      <c r="E22" s="148" t="s">
        <v>165</v>
      </c>
      <c r="F22" s="39"/>
      <c r="G22" s="40"/>
      <c r="H22" s="41"/>
      <c r="I22" s="41"/>
      <c r="J22" s="41"/>
      <c r="K22" s="42"/>
      <c r="L22" s="43"/>
      <c r="M22" s="44"/>
    </row>
    <row r="23" spans="1:17" s="45" customFormat="1" ht="30" hidden="1">
      <c r="A23" s="134" t="s">
        <v>23</v>
      </c>
      <c r="B23" s="36" t="s">
        <v>24</v>
      </c>
      <c r="C23" s="62"/>
      <c r="D23" s="147" t="s">
        <v>164</v>
      </c>
      <c r="E23" s="148" t="s">
        <v>165</v>
      </c>
      <c r="F23" s="39"/>
      <c r="G23" s="40"/>
      <c r="H23" s="41"/>
      <c r="I23" s="41"/>
      <c r="J23" s="41"/>
      <c r="K23" s="42"/>
      <c r="L23" s="43"/>
      <c r="M23" s="44"/>
    </row>
    <row r="24" spans="1:17" s="45" customFormat="1" ht="30" hidden="1">
      <c r="A24" s="134" t="s">
        <v>23</v>
      </c>
      <c r="B24" s="36" t="s">
        <v>24</v>
      </c>
      <c r="C24" s="62"/>
      <c r="D24" s="147" t="s">
        <v>163</v>
      </c>
      <c r="E24" s="148" t="s">
        <v>165</v>
      </c>
      <c r="F24" s="238"/>
      <c r="G24" s="40"/>
      <c r="H24" s="41"/>
      <c r="I24" s="41"/>
      <c r="J24" s="41"/>
      <c r="K24" s="42"/>
      <c r="L24" s="43"/>
      <c r="M24" s="44"/>
    </row>
    <row r="25" spans="1:17" s="45" customFormat="1" ht="30" hidden="1">
      <c r="A25" s="134" t="s">
        <v>23</v>
      </c>
      <c r="B25" s="36" t="s">
        <v>24</v>
      </c>
      <c r="C25" s="149"/>
      <c r="D25" s="150"/>
      <c r="E25" s="148"/>
      <c r="F25" s="238"/>
      <c r="G25" s="40"/>
      <c r="H25" s="41"/>
      <c r="I25" s="41"/>
      <c r="J25" s="41"/>
      <c r="K25" s="42"/>
      <c r="L25" s="43" t="s">
        <v>90</v>
      </c>
      <c r="M25" s="44"/>
    </row>
    <row r="26" spans="1:17" s="45" customFormat="1" ht="15" hidden="1">
      <c r="A26" s="37"/>
      <c r="B26" s="42"/>
      <c r="C26" s="37"/>
      <c r="D26" s="147"/>
      <c r="E26" s="151"/>
      <c r="F26" s="238"/>
      <c r="G26" s="40"/>
      <c r="H26" s="41"/>
      <c r="I26" s="41"/>
      <c r="J26" s="41"/>
      <c r="K26" s="42"/>
      <c r="L26" s="43"/>
      <c r="M26" s="44"/>
    </row>
    <row r="27" spans="1:17" s="45" customFormat="1" ht="15" hidden="1">
      <c r="A27" s="427" t="s">
        <v>74</v>
      </c>
      <c r="B27" s="427"/>
      <c r="C27" s="427"/>
      <c r="D27" s="427"/>
      <c r="E27" s="152"/>
      <c r="F27" s="239">
        <f>SUM(F22:F26)</f>
        <v>0</v>
      </c>
      <c r="G27" s="52"/>
      <c r="H27" s="52">
        <f>SUM(H22:H26)</f>
        <v>0</v>
      </c>
      <c r="I27" s="154"/>
      <c r="J27" s="154"/>
      <c r="K27" s="155"/>
      <c r="L27" s="65"/>
      <c r="M27" s="44"/>
    </row>
    <row r="28" spans="1:17" ht="13.15" customHeight="1">
      <c r="A28" s="260" t="s">
        <v>260</v>
      </c>
      <c r="B28" s="124" t="s">
        <v>261</v>
      </c>
      <c r="C28" s="37"/>
      <c r="D28" s="58" t="s">
        <v>167</v>
      </c>
      <c r="E28" s="148" t="s">
        <v>171</v>
      </c>
      <c r="F28" s="39">
        <v>3</v>
      </c>
      <c r="G28" s="40">
        <v>7.5</v>
      </c>
      <c r="H28" s="41">
        <v>22.5</v>
      </c>
      <c r="I28" s="41"/>
      <c r="J28" s="41"/>
      <c r="K28" s="42"/>
      <c r="L28" s="43"/>
      <c r="M28" s="47"/>
      <c r="N28" s="48"/>
      <c r="O28" s="48"/>
      <c r="P28" s="48"/>
      <c r="Q28" s="48"/>
    </row>
    <row r="29" spans="1:17" ht="13.15" customHeight="1">
      <c r="A29" s="260" t="s">
        <v>260</v>
      </c>
      <c r="B29" s="124" t="s">
        <v>261</v>
      </c>
      <c r="C29" s="37"/>
      <c r="D29" s="58" t="s">
        <v>168</v>
      </c>
      <c r="E29" s="148" t="s">
        <v>265</v>
      </c>
      <c r="F29" s="39">
        <v>288</v>
      </c>
      <c r="G29" s="40">
        <v>10</v>
      </c>
      <c r="H29" s="41">
        <v>2880</v>
      </c>
      <c r="I29" s="49"/>
      <c r="J29" s="41"/>
      <c r="K29" s="50"/>
      <c r="L29" s="43"/>
      <c r="M29" s="47"/>
      <c r="N29" s="48"/>
      <c r="O29" s="48"/>
      <c r="P29" s="48"/>
      <c r="Q29" s="48"/>
    </row>
    <row r="30" spans="1:17" ht="13.15" customHeight="1">
      <c r="A30" s="260" t="s">
        <v>260</v>
      </c>
      <c r="B30" s="124" t="s">
        <v>261</v>
      </c>
      <c r="C30" s="37"/>
      <c r="D30" s="58" t="s">
        <v>169</v>
      </c>
      <c r="E30" s="148" t="s">
        <v>266</v>
      </c>
      <c r="F30" s="39">
        <v>1</v>
      </c>
      <c r="G30" s="40">
        <v>300</v>
      </c>
      <c r="H30" s="40">
        <v>300</v>
      </c>
      <c r="I30" s="40"/>
      <c r="J30" s="40"/>
      <c r="K30" s="46"/>
      <c r="L30" s="43"/>
      <c r="M30" s="47"/>
      <c r="N30" s="48"/>
      <c r="O30" s="48"/>
      <c r="P30" s="48"/>
      <c r="Q30" s="48"/>
    </row>
    <row r="31" spans="1:17" ht="30" hidden="1">
      <c r="A31" s="134" t="s">
        <v>23</v>
      </c>
      <c r="B31" s="36" t="s">
        <v>24</v>
      </c>
      <c r="C31" s="37"/>
      <c r="D31" s="58"/>
      <c r="E31" s="148"/>
      <c r="F31" s="39"/>
      <c r="G31" s="40"/>
      <c r="H31" s="40"/>
      <c r="I31" s="40"/>
      <c r="J31" s="40"/>
      <c r="K31" s="46"/>
      <c r="L31" s="43" t="s">
        <v>90</v>
      </c>
      <c r="M31" s="47"/>
      <c r="N31" s="48"/>
      <c r="O31" s="48"/>
      <c r="P31" s="48"/>
      <c r="Q31" s="48"/>
    </row>
    <row r="32" spans="1:17" ht="15">
      <c r="A32" s="427" t="s">
        <v>166</v>
      </c>
      <c r="B32" s="427"/>
      <c r="C32" s="427"/>
      <c r="D32" s="427"/>
      <c r="E32" s="152"/>
      <c r="F32" s="153">
        <f>SUM(F28:F31)</f>
        <v>292</v>
      </c>
      <c r="G32" s="52"/>
      <c r="H32" s="52">
        <f>SUM(H27:H31)</f>
        <v>3202.5</v>
      </c>
      <c r="I32" s="154"/>
      <c r="J32" s="154"/>
      <c r="K32" s="155"/>
      <c r="L32" s="65"/>
      <c r="M32" s="22"/>
    </row>
    <row r="33" spans="1:17" ht="30" hidden="1">
      <c r="A33" s="134" t="s">
        <v>23</v>
      </c>
      <c r="B33" s="36" t="s">
        <v>24</v>
      </c>
      <c r="C33" s="37"/>
      <c r="D33" s="58" t="s">
        <v>170</v>
      </c>
      <c r="E33" s="148" t="s">
        <v>171</v>
      </c>
      <c r="F33" s="39"/>
      <c r="G33" s="40"/>
      <c r="H33" s="40"/>
      <c r="I33" s="40"/>
      <c r="J33" s="40"/>
      <c r="K33" s="43"/>
      <c r="L33" s="43"/>
      <c r="M33" s="22"/>
    </row>
    <row r="34" spans="1:17" ht="30" hidden="1">
      <c r="A34" s="134" t="s">
        <v>23</v>
      </c>
      <c r="B34" s="36" t="s">
        <v>24</v>
      </c>
      <c r="C34" s="37"/>
      <c r="D34" s="58" t="s">
        <v>67</v>
      </c>
      <c r="E34" s="148" t="s">
        <v>171</v>
      </c>
      <c r="F34" s="39"/>
      <c r="G34" s="40"/>
      <c r="H34" s="40"/>
      <c r="I34" s="40"/>
      <c r="J34" s="40"/>
      <c r="K34" s="43"/>
      <c r="L34" s="43"/>
      <c r="M34" s="22"/>
    </row>
    <row r="35" spans="1:17" ht="30" hidden="1">
      <c r="A35" s="134" t="s">
        <v>23</v>
      </c>
      <c r="B35" s="36" t="s">
        <v>24</v>
      </c>
      <c r="C35" s="37"/>
      <c r="D35" s="58" t="s">
        <v>172</v>
      </c>
      <c r="E35" s="148" t="s">
        <v>171</v>
      </c>
      <c r="F35" s="39"/>
      <c r="G35" s="40"/>
      <c r="H35" s="40"/>
      <c r="I35" s="40"/>
      <c r="J35" s="40"/>
      <c r="K35" s="43"/>
      <c r="L35" s="43"/>
      <c r="M35" s="22"/>
    </row>
    <row r="36" spans="1:17" ht="30" hidden="1">
      <c r="A36" s="134" t="s">
        <v>23</v>
      </c>
      <c r="B36" s="36" t="s">
        <v>24</v>
      </c>
      <c r="C36" s="37"/>
      <c r="D36" s="58" t="s">
        <v>172</v>
      </c>
      <c r="E36" s="148" t="s">
        <v>171</v>
      </c>
      <c r="F36" s="39"/>
      <c r="G36" s="40"/>
      <c r="H36" s="40"/>
      <c r="I36" s="40"/>
      <c r="J36" s="40"/>
      <c r="K36" s="43"/>
      <c r="L36" s="43"/>
      <c r="M36" s="22"/>
    </row>
    <row r="37" spans="1:17" ht="30" hidden="1">
      <c r="A37" s="134" t="s">
        <v>23</v>
      </c>
      <c r="B37" s="36" t="s">
        <v>24</v>
      </c>
      <c r="C37" s="37"/>
      <c r="D37" s="58" t="s">
        <v>173</v>
      </c>
      <c r="E37" s="148" t="s">
        <v>171</v>
      </c>
      <c r="F37" s="39"/>
      <c r="G37" s="40"/>
      <c r="H37" s="40"/>
      <c r="I37" s="40"/>
      <c r="J37" s="40"/>
      <c r="K37" s="43"/>
      <c r="L37" s="43"/>
      <c r="M37" s="22"/>
    </row>
    <row r="38" spans="1:17" ht="30" hidden="1">
      <c r="A38" s="134" t="s">
        <v>23</v>
      </c>
      <c r="B38" s="36" t="s">
        <v>24</v>
      </c>
      <c r="C38" s="37"/>
      <c r="D38" s="58" t="s">
        <v>82</v>
      </c>
      <c r="E38" s="148" t="s">
        <v>171</v>
      </c>
      <c r="F38" s="39"/>
      <c r="G38" s="40"/>
      <c r="H38" s="40"/>
      <c r="I38" s="40"/>
      <c r="J38" s="40"/>
      <c r="K38" s="43"/>
      <c r="L38" s="43"/>
      <c r="M38" s="22"/>
    </row>
    <row r="39" spans="1:17" ht="30" hidden="1">
      <c r="A39" s="134" t="s">
        <v>23</v>
      </c>
      <c r="B39" s="36" t="s">
        <v>24</v>
      </c>
      <c r="C39" s="37"/>
      <c r="D39" s="58" t="s">
        <v>174</v>
      </c>
      <c r="E39" s="148" t="s">
        <v>171</v>
      </c>
      <c r="F39" s="39"/>
      <c r="G39" s="40"/>
      <c r="H39" s="40"/>
      <c r="I39" s="40"/>
      <c r="J39" s="40"/>
      <c r="K39" s="43"/>
      <c r="L39" s="43"/>
      <c r="M39" s="22"/>
    </row>
    <row r="40" spans="1:17" ht="30" hidden="1">
      <c r="A40" s="134" t="s">
        <v>23</v>
      </c>
      <c r="B40" s="36" t="s">
        <v>24</v>
      </c>
      <c r="C40" s="37"/>
      <c r="D40" s="58" t="s">
        <v>175</v>
      </c>
      <c r="E40" s="148" t="s">
        <v>171</v>
      </c>
      <c r="F40" s="39"/>
      <c r="G40" s="40"/>
      <c r="H40" s="49"/>
      <c r="I40" s="49"/>
      <c r="J40" s="49"/>
      <c r="K40" s="50"/>
      <c r="L40" s="43"/>
      <c r="M40" s="47"/>
      <c r="N40" s="48"/>
      <c r="O40" s="48"/>
      <c r="P40" s="48"/>
      <c r="Q40" s="48"/>
    </row>
    <row r="41" spans="1:17" ht="30" hidden="1">
      <c r="A41" s="134" t="s">
        <v>23</v>
      </c>
      <c r="B41" s="36" t="s">
        <v>24</v>
      </c>
      <c r="C41" s="37"/>
      <c r="D41" s="58" t="s">
        <v>176</v>
      </c>
      <c r="E41" s="148" t="s">
        <v>171</v>
      </c>
      <c r="F41" s="39"/>
      <c r="G41" s="40"/>
      <c r="H41" s="41"/>
      <c r="I41" s="41"/>
      <c r="J41" s="41"/>
      <c r="K41" s="42"/>
      <c r="L41" s="43"/>
      <c r="M41" s="47"/>
      <c r="N41" s="48"/>
      <c r="O41" s="48"/>
      <c r="P41" s="48"/>
      <c r="Q41" s="48"/>
    </row>
    <row r="42" spans="1:17" ht="13.15" hidden="1" customHeight="1">
      <c r="A42" s="134" t="s">
        <v>23</v>
      </c>
      <c r="B42" s="36" t="s">
        <v>24</v>
      </c>
      <c r="C42" s="37"/>
      <c r="D42" s="58" t="s">
        <v>177</v>
      </c>
      <c r="E42" s="148" t="s">
        <v>171</v>
      </c>
      <c r="F42" s="39"/>
      <c r="G42" s="40"/>
      <c r="H42" s="40"/>
      <c r="I42" s="40"/>
      <c r="J42" s="40"/>
      <c r="K42" s="43"/>
      <c r="L42" s="43"/>
      <c r="M42" s="22"/>
    </row>
    <row r="43" spans="1:17" ht="30" hidden="1">
      <c r="A43" s="134" t="s">
        <v>23</v>
      </c>
      <c r="B43" s="36" t="s">
        <v>24</v>
      </c>
      <c r="C43" s="37"/>
      <c r="D43" s="58" t="s">
        <v>178</v>
      </c>
      <c r="E43" s="148" t="s">
        <v>171</v>
      </c>
      <c r="F43" s="39"/>
      <c r="G43" s="40"/>
      <c r="H43" s="40"/>
      <c r="I43" s="40"/>
      <c r="J43" s="40"/>
      <c r="K43" s="43"/>
      <c r="L43" s="43"/>
      <c r="M43" s="22"/>
    </row>
    <row r="44" spans="1:17" ht="30" hidden="1">
      <c r="A44" s="134" t="s">
        <v>23</v>
      </c>
      <c r="B44" s="36" t="s">
        <v>24</v>
      </c>
      <c r="C44" s="37"/>
      <c r="D44" s="58" t="s">
        <v>179</v>
      </c>
      <c r="E44" s="148" t="s">
        <v>171</v>
      </c>
      <c r="F44" s="39"/>
      <c r="G44" s="40"/>
      <c r="H44" s="40"/>
      <c r="I44" s="40"/>
      <c r="J44" s="40"/>
      <c r="K44" s="43"/>
      <c r="L44" s="43"/>
      <c r="M44" s="22"/>
    </row>
    <row r="45" spans="1:17" ht="13.15" hidden="1" customHeight="1">
      <c r="A45" s="134" t="s">
        <v>23</v>
      </c>
      <c r="B45" s="36" t="s">
        <v>24</v>
      </c>
      <c r="C45" s="37"/>
      <c r="D45" s="58" t="s">
        <v>180</v>
      </c>
      <c r="E45" s="148" t="s">
        <v>171</v>
      </c>
      <c r="F45" s="39"/>
      <c r="G45" s="40"/>
      <c r="H45" s="40"/>
      <c r="I45" s="40"/>
      <c r="J45" s="40"/>
      <c r="K45" s="43"/>
      <c r="L45" s="43"/>
      <c r="M45" s="22"/>
    </row>
    <row r="46" spans="1:17" ht="30" hidden="1">
      <c r="A46" s="134" t="s">
        <v>23</v>
      </c>
      <c r="B46" s="36" t="s">
        <v>24</v>
      </c>
      <c r="C46" s="37"/>
      <c r="D46" s="58" t="s">
        <v>181</v>
      </c>
      <c r="E46" s="148" t="s">
        <v>171</v>
      </c>
      <c r="F46" s="39"/>
      <c r="G46" s="40"/>
      <c r="H46" s="40"/>
      <c r="I46" s="40"/>
      <c r="J46" s="40"/>
      <c r="K46" s="43"/>
      <c r="L46" s="43"/>
      <c r="M46" s="22"/>
    </row>
    <row r="47" spans="1:17" ht="30" hidden="1">
      <c r="A47" s="134" t="s">
        <v>23</v>
      </c>
      <c r="B47" s="36" t="s">
        <v>24</v>
      </c>
      <c r="C47" s="37"/>
      <c r="D47" s="58" t="s">
        <v>182</v>
      </c>
      <c r="E47" s="148" t="s">
        <v>171</v>
      </c>
      <c r="F47" s="39"/>
      <c r="G47" s="40"/>
      <c r="H47" s="40"/>
      <c r="I47" s="40"/>
      <c r="J47" s="40"/>
      <c r="K47" s="43"/>
      <c r="L47" s="43"/>
      <c r="M47" s="22"/>
    </row>
    <row r="48" spans="1:17" ht="30" hidden="1">
      <c r="A48" s="134" t="s">
        <v>23</v>
      </c>
      <c r="B48" s="36" t="s">
        <v>24</v>
      </c>
      <c r="C48" s="57"/>
      <c r="D48" s="58" t="s">
        <v>81</v>
      </c>
      <c r="E48" s="148" t="s">
        <v>171</v>
      </c>
      <c r="F48" s="39"/>
      <c r="G48" s="40"/>
      <c r="H48" s="40"/>
      <c r="I48" s="40"/>
      <c r="J48" s="40"/>
      <c r="K48" s="43"/>
      <c r="L48" s="43"/>
      <c r="M48" s="22"/>
    </row>
    <row r="49" spans="1:13" ht="30" hidden="1">
      <c r="A49" s="134" t="s">
        <v>23</v>
      </c>
      <c r="B49" s="36" t="s">
        <v>24</v>
      </c>
      <c r="C49" s="37"/>
      <c r="D49" s="58" t="s">
        <v>183</v>
      </c>
      <c r="E49" s="148" t="s">
        <v>171</v>
      </c>
      <c r="F49" s="39"/>
      <c r="G49" s="40"/>
      <c r="H49" s="40"/>
      <c r="I49" s="40"/>
      <c r="J49" s="40"/>
      <c r="K49" s="43"/>
      <c r="L49" s="43"/>
      <c r="M49" s="22"/>
    </row>
    <row r="50" spans="1:13" ht="30" hidden="1">
      <c r="A50" s="134" t="s">
        <v>23</v>
      </c>
      <c r="B50" s="36" t="s">
        <v>24</v>
      </c>
      <c r="C50" s="37"/>
      <c r="D50" s="58" t="s">
        <v>80</v>
      </c>
      <c r="E50" s="148" t="s">
        <v>171</v>
      </c>
      <c r="F50" s="39"/>
      <c r="G50" s="40"/>
      <c r="H50" s="40"/>
      <c r="I50" s="40"/>
      <c r="J50" s="40"/>
      <c r="K50" s="43"/>
      <c r="L50" s="43"/>
      <c r="M50" s="22"/>
    </row>
    <row r="51" spans="1:13" ht="30" hidden="1">
      <c r="A51" s="134" t="s">
        <v>23</v>
      </c>
      <c r="B51" s="36" t="s">
        <v>24</v>
      </c>
      <c r="C51" s="37"/>
      <c r="D51" s="60" t="s">
        <v>184</v>
      </c>
      <c r="E51" s="148" t="s">
        <v>171</v>
      </c>
      <c r="F51" s="39"/>
      <c r="G51" s="40"/>
      <c r="H51" s="40"/>
      <c r="I51" s="40"/>
      <c r="J51" s="40"/>
      <c r="K51" s="43"/>
      <c r="L51" s="43"/>
      <c r="M51" s="22"/>
    </row>
    <row r="52" spans="1:13" ht="30" hidden="1">
      <c r="A52" s="134" t="s">
        <v>23</v>
      </c>
      <c r="B52" s="36" t="s">
        <v>24</v>
      </c>
      <c r="C52" s="37"/>
      <c r="D52" s="60" t="s">
        <v>185</v>
      </c>
      <c r="E52" s="148" t="s">
        <v>171</v>
      </c>
      <c r="F52" s="39"/>
      <c r="G52" s="40"/>
      <c r="H52" s="40"/>
      <c r="I52" s="40"/>
      <c r="J52" s="40"/>
      <c r="K52" s="43"/>
      <c r="L52" s="43"/>
      <c r="M52" s="22"/>
    </row>
    <row r="53" spans="1:13" ht="30" hidden="1">
      <c r="A53" s="134" t="s">
        <v>23</v>
      </c>
      <c r="B53" s="36" t="s">
        <v>24</v>
      </c>
      <c r="C53" s="37"/>
      <c r="D53" s="60" t="s">
        <v>186</v>
      </c>
      <c r="E53" s="148" t="s">
        <v>171</v>
      </c>
      <c r="F53" s="39"/>
      <c r="G53" s="40"/>
      <c r="H53" s="40"/>
      <c r="I53" s="40"/>
      <c r="J53" s="40"/>
      <c r="K53" s="43"/>
      <c r="L53" s="43"/>
      <c r="M53" s="22"/>
    </row>
    <row r="54" spans="1:13" ht="30" hidden="1">
      <c r="A54" s="134" t="s">
        <v>23</v>
      </c>
      <c r="B54" s="36" t="s">
        <v>24</v>
      </c>
      <c r="C54" s="37"/>
      <c r="D54" s="198" t="s">
        <v>187</v>
      </c>
      <c r="E54" s="148" t="s">
        <v>171</v>
      </c>
      <c r="F54" s="39"/>
      <c r="G54" s="40"/>
      <c r="H54" s="40"/>
      <c r="I54" s="40"/>
      <c r="J54" s="40"/>
      <c r="K54" s="43"/>
      <c r="L54" s="43"/>
      <c r="M54" s="22"/>
    </row>
    <row r="55" spans="1:13" ht="15" hidden="1" customHeight="1">
      <c r="A55" s="134" t="s">
        <v>23</v>
      </c>
      <c r="B55" s="36" t="s">
        <v>24</v>
      </c>
      <c r="C55" s="135"/>
      <c r="D55" s="60" t="s">
        <v>188</v>
      </c>
      <c r="E55" s="148" t="s">
        <v>171</v>
      </c>
      <c r="F55" s="39"/>
      <c r="G55" s="40"/>
      <c r="H55" s="40"/>
      <c r="I55" s="40"/>
      <c r="J55" s="40"/>
      <c r="K55" s="43"/>
      <c r="L55" s="43"/>
      <c r="M55" s="22"/>
    </row>
    <row r="56" spans="1:13" ht="30" hidden="1">
      <c r="A56" s="134" t="s">
        <v>23</v>
      </c>
      <c r="B56" s="36" t="s">
        <v>24</v>
      </c>
      <c r="C56" s="135"/>
      <c r="D56" s="156" t="s">
        <v>189</v>
      </c>
      <c r="E56" s="148" t="s">
        <v>171</v>
      </c>
      <c r="F56" s="39"/>
      <c r="G56" s="40"/>
      <c r="H56" s="40"/>
      <c r="I56" s="40"/>
      <c r="J56" s="40"/>
      <c r="K56" s="43"/>
      <c r="L56" s="43"/>
      <c r="M56" s="22"/>
    </row>
    <row r="57" spans="1:13" ht="30" hidden="1">
      <c r="A57" s="134" t="s">
        <v>23</v>
      </c>
      <c r="B57" s="36" t="s">
        <v>24</v>
      </c>
      <c r="C57" s="43"/>
      <c r="D57" s="156" t="s">
        <v>190</v>
      </c>
      <c r="E57" s="148" t="s">
        <v>171</v>
      </c>
      <c r="F57" s="39"/>
      <c r="G57" s="40"/>
      <c r="H57" s="40"/>
      <c r="I57" s="40"/>
      <c r="J57" s="40"/>
      <c r="K57" s="43"/>
      <c r="L57" s="43"/>
      <c r="M57" s="22"/>
    </row>
    <row r="58" spans="1:13" ht="30" hidden="1">
      <c r="A58" s="134" t="s">
        <v>23</v>
      </c>
      <c r="B58" s="36" t="s">
        <v>24</v>
      </c>
      <c r="C58" s="43"/>
      <c r="D58" s="156" t="s">
        <v>79</v>
      </c>
      <c r="E58" s="148" t="s">
        <v>171</v>
      </c>
      <c r="F58" s="39"/>
      <c r="G58" s="40"/>
      <c r="H58" s="40"/>
      <c r="I58" s="40"/>
      <c r="J58" s="40"/>
      <c r="K58" s="43"/>
      <c r="L58" s="43"/>
      <c r="M58" s="22"/>
    </row>
    <row r="59" spans="1:13" ht="30" hidden="1">
      <c r="A59" s="134" t="s">
        <v>23</v>
      </c>
      <c r="B59" s="36" t="s">
        <v>24</v>
      </c>
      <c r="C59" s="43"/>
      <c r="D59" s="60" t="s">
        <v>76</v>
      </c>
      <c r="E59" s="148" t="s">
        <v>171</v>
      </c>
      <c r="F59" s="39"/>
      <c r="G59" s="40"/>
      <c r="H59" s="40"/>
      <c r="I59" s="40"/>
      <c r="J59" s="40"/>
      <c r="K59" s="43"/>
      <c r="L59" s="43"/>
      <c r="M59" s="22"/>
    </row>
    <row r="60" spans="1:13" ht="30" hidden="1">
      <c r="A60" s="134" t="s">
        <v>23</v>
      </c>
      <c r="B60" s="36" t="s">
        <v>24</v>
      </c>
      <c r="C60" s="43"/>
      <c r="D60" s="157" t="s">
        <v>191</v>
      </c>
      <c r="E60" s="148" t="s">
        <v>171</v>
      </c>
      <c r="F60" s="39"/>
      <c r="G60" s="40"/>
      <c r="H60" s="40"/>
      <c r="I60" s="40"/>
      <c r="J60" s="40"/>
      <c r="K60" s="43"/>
      <c r="L60" s="43"/>
      <c r="M60" s="22"/>
    </row>
    <row r="61" spans="1:13" ht="30" hidden="1">
      <c r="A61" s="62" t="s">
        <v>23</v>
      </c>
      <c r="B61" s="36" t="s">
        <v>24</v>
      </c>
      <c r="C61" s="43"/>
      <c r="D61" s="158" t="s">
        <v>192</v>
      </c>
      <c r="E61" s="64" t="s">
        <v>171</v>
      </c>
      <c r="F61" s="39"/>
      <c r="G61" s="40"/>
      <c r="H61" s="40"/>
      <c r="I61" s="40"/>
      <c r="J61" s="40"/>
      <c r="K61" s="43"/>
      <c r="L61" s="43"/>
      <c r="M61" s="22"/>
    </row>
    <row r="62" spans="1:13" ht="30" hidden="1">
      <c r="A62" s="62" t="s">
        <v>23</v>
      </c>
      <c r="B62" s="36" t="s">
        <v>24</v>
      </c>
      <c r="C62" s="43"/>
      <c r="D62" s="60" t="s">
        <v>77</v>
      </c>
      <c r="E62" s="64" t="s">
        <v>171</v>
      </c>
      <c r="F62" s="39"/>
      <c r="G62" s="40"/>
      <c r="H62" s="40"/>
      <c r="I62" s="40"/>
      <c r="J62" s="40"/>
      <c r="K62" s="43"/>
      <c r="L62" s="43"/>
      <c r="M62" s="22"/>
    </row>
    <row r="63" spans="1:13" ht="30" hidden="1">
      <c r="A63" s="62" t="s">
        <v>23</v>
      </c>
      <c r="B63" s="36" t="s">
        <v>24</v>
      </c>
      <c r="C63" s="43"/>
      <c r="D63" s="60" t="s">
        <v>78</v>
      </c>
      <c r="E63" s="64" t="s">
        <v>171</v>
      </c>
      <c r="F63" s="39"/>
      <c r="G63" s="40"/>
      <c r="H63" s="40"/>
      <c r="I63" s="40"/>
      <c r="J63" s="40"/>
      <c r="K63" s="43"/>
      <c r="L63" s="43"/>
      <c r="M63" s="22"/>
    </row>
    <row r="64" spans="1:13" ht="30" hidden="1">
      <c r="A64" s="62" t="s">
        <v>23</v>
      </c>
      <c r="B64" s="36" t="s">
        <v>24</v>
      </c>
      <c r="C64" s="43"/>
      <c r="D64" s="60" t="s">
        <v>193</v>
      </c>
      <c r="E64" s="64" t="s">
        <v>171</v>
      </c>
      <c r="F64" s="39"/>
      <c r="G64" s="40"/>
      <c r="H64" s="40"/>
      <c r="I64" s="40"/>
      <c r="J64" s="40"/>
      <c r="K64" s="43"/>
      <c r="L64" s="43"/>
      <c r="M64" s="22"/>
    </row>
    <row r="65" spans="1:13" ht="30" hidden="1">
      <c r="A65" s="62" t="s">
        <v>23</v>
      </c>
      <c r="B65" s="36" t="s">
        <v>24</v>
      </c>
      <c r="C65" s="43"/>
      <c r="D65" s="60" t="s">
        <v>194</v>
      </c>
      <c r="E65" s="64" t="s">
        <v>171</v>
      </c>
      <c r="F65" s="39"/>
      <c r="G65" s="40"/>
      <c r="H65" s="40"/>
      <c r="I65" s="40"/>
      <c r="J65" s="40"/>
      <c r="K65" s="43"/>
      <c r="L65" s="43"/>
      <c r="M65" s="22"/>
    </row>
    <row r="66" spans="1:13" ht="30" hidden="1">
      <c r="A66" s="62" t="s">
        <v>23</v>
      </c>
      <c r="B66" s="36" t="s">
        <v>24</v>
      </c>
      <c r="C66" s="69"/>
      <c r="D66" s="58" t="s">
        <v>195</v>
      </c>
      <c r="E66" s="64" t="s">
        <v>171</v>
      </c>
      <c r="F66" s="39"/>
      <c r="G66" s="40"/>
      <c r="H66" s="40"/>
      <c r="I66" s="40"/>
      <c r="J66" s="40"/>
      <c r="K66" s="69"/>
      <c r="L66" s="43"/>
      <c r="M66" s="22"/>
    </row>
    <row r="67" spans="1:13" ht="30" hidden="1">
      <c r="A67" s="62" t="s">
        <v>23</v>
      </c>
      <c r="B67" s="36" t="s">
        <v>24</v>
      </c>
      <c r="C67" s="43"/>
      <c r="D67" s="58" t="s">
        <v>196</v>
      </c>
      <c r="E67" s="64" t="s">
        <v>171</v>
      </c>
      <c r="F67" s="39"/>
      <c r="G67" s="40"/>
      <c r="H67" s="40"/>
      <c r="I67" s="40"/>
      <c r="J67" s="40"/>
      <c r="K67" s="43"/>
      <c r="L67" s="43"/>
      <c r="M67" s="22"/>
    </row>
    <row r="68" spans="1:13" ht="15" hidden="1" customHeight="1">
      <c r="A68" s="62" t="s">
        <v>23</v>
      </c>
      <c r="B68" s="36" t="s">
        <v>24</v>
      </c>
      <c r="C68" s="43"/>
      <c r="D68" s="58" t="s">
        <v>197</v>
      </c>
      <c r="E68" s="64" t="s">
        <v>171</v>
      </c>
      <c r="F68" s="39"/>
      <c r="G68" s="40"/>
      <c r="H68" s="40"/>
      <c r="I68" s="40"/>
      <c r="J68" s="40"/>
      <c r="K68" s="43"/>
      <c r="L68" s="43"/>
      <c r="M68" s="22"/>
    </row>
    <row r="69" spans="1:13" ht="30" hidden="1">
      <c r="A69" s="62" t="s">
        <v>23</v>
      </c>
      <c r="B69" s="36" t="s">
        <v>24</v>
      </c>
      <c r="C69" s="43"/>
      <c r="D69" s="58" t="s">
        <v>66</v>
      </c>
      <c r="E69" s="64" t="s">
        <v>171</v>
      </c>
      <c r="F69" s="39"/>
      <c r="G69" s="40"/>
      <c r="H69" s="40"/>
      <c r="I69" s="40"/>
      <c r="J69" s="40"/>
      <c r="K69" s="43"/>
      <c r="L69" s="43"/>
      <c r="M69" s="22"/>
    </row>
    <row r="70" spans="1:13" ht="27.95" hidden="1" customHeight="1">
      <c r="A70" s="62" t="s">
        <v>23</v>
      </c>
      <c r="B70" s="36" t="s">
        <v>24</v>
      </c>
      <c r="C70" s="43"/>
      <c r="D70" s="58" t="s">
        <v>198</v>
      </c>
      <c r="E70" s="64" t="s">
        <v>171</v>
      </c>
      <c r="F70" s="39"/>
      <c r="G70" s="40"/>
      <c r="H70" s="40"/>
      <c r="I70" s="40"/>
      <c r="J70" s="40"/>
      <c r="K70" s="43"/>
      <c r="L70" s="43"/>
      <c r="M70" s="22"/>
    </row>
    <row r="71" spans="1:13" ht="27.95" hidden="1" customHeight="1">
      <c r="A71" s="62" t="s">
        <v>23</v>
      </c>
      <c r="B71" s="36" t="s">
        <v>24</v>
      </c>
      <c r="C71" s="43"/>
      <c r="D71" s="159" t="s">
        <v>75</v>
      </c>
      <c r="E71" s="64" t="s">
        <v>171</v>
      </c>
      <c r="F71" s="39"/>
      <c r="G71" s="40"/>
      <c r="H71" s="40"/>
      <c r="I71" s="40"/>
      <c r="J71" s="40"/>
      <c r="K71" s="43"/>
      <c r="L71" s="43"/>
      <c r="M71" s="22"/>
    </row>
    <row r="72" spans="1:13" ht="27.95" hidden="1" customHeight="1">
      <c r="A72" s="62" t="s">
        <v>23</v>
      </c>
      <c r="B72" s="36" t="s">
        <v>24</v>
      </c>
      <c r="C72" s="43"/>
      <c r="D72" s="192" t="s">
        <v>199</v>
      </c>
      <c r="E72" s="193" t="s">
        <v>171</v>
      </c>
      <c r="F72" s="194"/>
      <c r="G72" s="195"/>
      <c r="H72" s="195"/>
      <c r="I72" s="40"/>
      <c r="J72" s="40"/>
      <c r="K72" s="43"/>
      <c r="L72" s="43"/>
      <c r="M72" s="22"/>
    </row>
    <row r="73" spans="1:13" ht="27.95" hidden="1" customHeight="1">
      <c r="A73" s="62" t="s">
        <v>23</v>
      </c>
      <c r="B73" s="36" t="s">
        <v>24</v>
      </c>
      <c r="C73" s="43"/>
      <c r="D73" s="192" t="s">
        <v>200</v>
      </c>
      <c r="E73" s="193" t="s">
        <v>171</v>
      </c>
      <c r="F73" s="196"/>
      <c r="G73" s="197"/>
      <c r="H73" s="195"/>
      <c r="I73" s="40"/>
      <c r="J73" s="40"/>
      <c r="K73" s="43"/>
      <c r="L73" s="43"/>
      <c r="M73" s="22"/>
    </row>
    <row r="74" spans="1:13" ht="27.95" hidden="1" customHeight="1">
      <c r="A74" s="62" t="s">
        <v>23</v>
      </c>
      <c r="B74" s="36" t="s">
        <v>24</v>
      </c>
      <c r="C74" s="43"/>
      <c r="D74" s="192" t="s">
        <v>65</v>
      </c>
      <c r="E74" s="193" t="s">
        <v>171</v>
      </c>
      <c r="F74" s="194"/>
      <c r="G74" s="195"/>
      <c r="H74" s="195"/>
      <c r="I74" s="40"/>
      <c r="J74" s="40"/>
      <c r="K74" s="43"/>
      <c r="L74" s="43"/>
      <c r="M74" s="22"/>
    </row>
    <row r="75" spans="1:13" ht="27.95" hidden="1" customHeight="1">
      <c r="A75" s="62" t="s">
        <v>23</v>
      </c>
      <c r="B75" s="36" t="s">
        <v>24</v>
      </c>
      <c r="C75" s="43"/>
      <c r="D75" s="192" t="s">
        <v>201</v>
      </c>
      <c r="E75" s="193" t="s">
        <v>171</v>
      </c>
      <c r="F75" s="194"/>
      <c r="G75" s="195"/>
      <c r="H75" s="195"/>
      <c r="I75" s="40"/>
      <c r="J75" s="40"/>
      <c r="K75" s="43"/>
      <c r="L75" s="43"/>
      <c r="M75" s="22"/>
    </row>
    <row r="76" spans="1:13" ht="27.95" hidden="1" customHeight="1">
      <c r="A76" s="62" t="s">
        <v>23</v>
      </c>
      <c r="B76" s="36" t="s">
        <v>24</v>
      </c>
      <c r="C76" s="43"/>
      <c r="D76" s="192" t="s">
        <v>202</v>
      </c>
      <c r="E76" s="193" t="s">
        <v>171</v>
      </c>
      <c r="F76" s="194"/>
      <c r="G76" s="195"/>
      <c r="H76" s="195"/>
      <c r="I76" s="40"/>
      <c r="J76" s="40"/>
      <c r="K76" s="43"/>
      <c r="L76" s="43"/>
      <c r="M76" s="22"/>
    </row>
    <row r="77" spans="1:13" ht="27.95" hidden="1" customHeight="1">
      <c r="A77" s="62" t="s">
        <v>23</v>
      </c>
      <c r="B77" s="36" t="s">
        <v>24</v>
      </c>
      <c r="C77" s="43"/>
      <c r="D77" s="192" t="s">
        <v>203</v>
      </c>
      <c r="E77" s="193" t="s">
        <v>171</v>
      </c>
      <c r="F77" s="194"/>
      <c r="G77" s="195"/>
      <c r="H77" s="195"/>
      <c r="I77" s="40"/>
      <c r="J77" s="40"/>
      <c r="K77" s="43"/>
      <c r="L77" s="43"/>
      <c r="M77" s="22"/>
    </row>
    <row r="78" spans="1:13" ht="27.95" hidden="1" customHeight="1">
      <c r="A78" s="62" t="s">
        <v>23</v>
      </c>
      <c r="B78" s="36" t="s">
        <v>24</v>
      </c>
      <c r="C78" s="43"/>
      <c r="D78" s="192" t="s">
        <v>204</v>
      </c>
      <c r="E78" s="193" t="s">
        <v>171</v>
      </c>
      <c r="F78" s="194"/>
      <c r="G78" s="195"/>
      <c r="H78" s="195"/>
      <c r="I78" s="40"/>
      <c r="J78" s="40"/>
      <c r="K78" s="43"/>
      <c r="L78" s="43"/>
      <c r="M78" s="22"/>
    </row>
    <row r="79" spans="1:13" ht="27.95" hidden="1" customHeight="1">
      <c r="A79" s="62" t="s">
        <v>23</v>
      </c>
      <c r="B79" s="36" t="s">
        <v>24</v>
      </c>
      <c r="C79" s="43"/>
      <c r="D79" s="192" t="s">
        <v>205</v>
      </c>
      <c r="E79" s="193" t="s">
        <v>171</v>
      </c>
      <c r="F79" s="194"/>
      <c r="G79" s="195"/>
      <c r="H79" s="195"/>
      <c r="I79" s="40"/>
      <c r="J79" s="40"/>
      <c r="K79" s="43"/>
      <c r="L79" s="43"/>
      <c r="M79" s="22"/>
    </row>
    <row r="80" spans="1:13" ht="27.95" hidden="1" customHeight="1">
      <c r="A80" s="62" t="s">
        <v>23</v>
      </c>
      <c r="B80" s="36" t="s">
        <v>24</v>
      </c>
      <c r="C80" s="43"/>
      <c r="D80" s="192" t="s">
        <v>206</v>
      </c>
      <c r="E80" s="193" t="s">
        <v>171</v>
      </c>
      <c r="F80" s="194"/>
      <c r="G80" s="195"/>
      <c r="H80" s="195"/>
      <c r="I80" s="40"/>
      <c r="J80" s="40"/>
      <c r="K80" s="43"/>
      <c r="L80" s="43"/>
      <c r="M80" s="22"/>
    </row>
    <row r="81" spans="1:13" ht="27.95" hidden="1" customHeight="1">
      <c r="A81" s="62" t="s">
        <v>23</v>
      </c>
      <c r="B81" s="36" t="s">
        <v>24</v>
      </c>
      <c r="C81" s="43"/>
      <c r="D81" s="192" t="s">
        <v>207</v>
      </c>
      <c r="E81" s="193" t="s">
        <v>171</v>
      </c>
      <c r="F81" s="194"/>
      <c r="G81" s="195"/>
      <c r="H81" s="195"/>
      <c r="I81" s="40"/>
      <c r="J81" s="40"/>
      <c r="K81" s="43"/>
      <c r="L81" s="43"/>
      <c r="M81" s="22"/>
    </row>
    <row r="82" spans="1:13" ht="27.95" hidden="1" customHeight="1">
      <c r="A82" s="62" t="s">
        <v>23</v>
      </c>
      <c r="B82" s="36" t="s">
        <v>24</v>
      </c>
      <c r="C82" s="43"/>
      <c r="D82" s="192" t="s">
        <v>208</v>
      </c>
      <c r="E82" s="193" t="s">
        <v>171</v>
      </c>
      <c r="F82" s="194"/>
      <c r="G82" s="195"/>
      <c r="H82" s="195"/>
      <c r="I82" s="40"/>
      <c r="J82" s="40"/>
      <c r="K82" s="43"/>
      <c r="L82" s="43"/>
      <c r="M82" s="22"/>
    </row>
    <row r="83" spans="1:13" ht="27.95" hidden="1" customHeight="1">
      <c r="A83" s="62" t="s">
        <v>23</v>
      </c>
      <c r="B83" s="36" t="s">
        <v>24</v>
      </c>
      <c r="C83" s="43"/>
      <c r="D83" s="192" t="s">
        <v>205</v>
      </c>
      <c r="E83" s="193" t="s">
        <v>171</v>
      </c>
      <c r="F83" s="194"/>
      <c r="G83" s="195"/>
      <c r="H83" s="195"/>
      <c r="I83" s="40"/>
      <c r="J83" s="40"/>
      <c r="K83" s="43"/>
      <c r="L83" s="43"/>
      <c r="M83" s="22"/>
    </row>
    <row r="84" spans="1:13" ht="27.95" hidden="1" customHeight="1">
      <c r="A84" s="62" t="s">
        <v>23</v>
      </c>
      <c r="B84" s="36" t="s">
        <v>24</v>
      </c>
      <c r="C84" s="43"/>
      <c r="D84" s="192" t="s">
        <v>209</v>
      </c>
      <c r="E84" s="193" t="s">
        <v>171</v>
      </c>
      <c r="F84" s="194"/>
      <c r="G84" s="195"/>
      <c r="H84" s="195"/>
      <c r="I84" s="40"/>
      <c r="J84" s="40"/>
      <c r="K84" s="43"/>
      <c r="L84" s="43"/>
      <c r="M84" s="22"/>
    </row>
    <row r="85" spans="1:13" ht="27.95" hidden="1" customHeight="1">
      <c r="A85" s="62" t="s">
        <v>23</v>
      </c>
      <c r="B85" s="36" t="s">
        <v>24</v>
      </c>
      <c r="C85" s="43"/>
      <c r="D85" s="192" t="s">
        <v>210</v>
      </c>
      <c r="E85" s="193" t="s">
        <v>171</v>
      </c>
      <c r="F85" s="194"/>
      <c r="G85" s="195"/>
      <c r="H85" s="195"/>
      <c r="I85" s="40"/>
      <c r="J85" s="40"/>
      <c r="K85" s="43"/>
      <c r="L85" s="43"/>
      <c r="M85" s="22"/>
    </row>
    <row r="86" spans="1:13" ht="27.95" hidden="1" customHeight="1">
      <c r="A86" s="62" t="s">
        <v>23</v>
      </c>
      <c r="B86" s="36" t="s">
        <v>24</v>
      </c>
      <c r="C86" s="43"/>
      <c r="D86" s="192" t="s">
        <v>211</v>
      </c>
      <c r="E86" s="193" t="s">
        <v>171</v>
      </c>
      <c r="F86" s="194"/>
      <c r="G86" s="195"/>
      <c r="H86" s="195"/>
      <c r="I86" s="40"/>
      <c r="J86" s="40"/>
      <c r="K86" s="43"/>
      <c r="L86" s="43"/>
      <c r="M86" s="22"/>
    </row>
    <row r="87" spans="1:13" ht="27.95" hidden="1" customHeight="1">
      <c r="A87" s="62" t="s">
        <v>23</v>
      </c>
      <c r="B87" s="36" t="s">
        <v>24</v>
      </c>
      <c r="C87" s="43"/>
      <c r="D87" s="192" t="s">
        <v>83</v>
      </c>
      <c r="E87" s="193" t="s">
        <v>171</v>
      </c>
      <c r="F87" s="194"/>
      <c r="G87" s="195"/>
      <c r="H87" s="195"/>
      <c r="I87" s="40"/>
      <c r="J87" s="40"/>
      <c r="K87" s="43"/>
      <c r="L87" s="43"/>
      <c r="M87" s="22"/>
    </row>
    <row r="88" spans="1:13" ht="27.95" hidden="1" customHeight="1">
      <c r="A88" s="62" t="s">
        <v>23</v>
      </c>
      <c r="B88" s="36" t="s">
        <v>24</v>
      </c>
      <c r="C88" s="43"/>
      <c r="D88" s="159"/>
      <c r="E88" s="64"/>
      <c r="F88" s="39"/>
      <c r="G88" s="40"/>
      <c r="H88" s="40"/>
      <c r="I88" s="40"/>
      <c r="J88" s="40"/>
      <c r="K88" s="43"/>
      <c r="L88" s="43" t="s">
        <v>90</v>
      </c>
      <c r="M88" s="22"/>
    </row>
    <row r="89" spans="1:13" ht="15" hidden="1">
      <c r="A89" s="427" t="s">
        <v>84</v>
      </c>
      <c r="B89" s="427"/>
      <c r="C89" s="427"/>
      <c r="D89" s="427"/>
      <c r="E89" s="160"/>
      <c r="F89" s="153">
        <f>SUM(F33:F88)</f>
        <v>0</v>
      </c>
      <c r="G89" s="52"/>
      <c r="H89" s="52">
        <f>SUM(H33:H88)</f>
        <v>0</v>
      </c>
      <c r="I89" s="40"/>
      <c r="J89" s="40"/>
      <c r="K89" s="65"/>
      <c r="L89" s="65"/>
      <c r="M89" s="22"/>
    </row>
    <row r="90" spans="1:13" ht="16.5" hidden="1">
      <c r="A90" s="161"/>
      <c r="B90" s="161"/>
      <c r="C90" s="161"/>
      <c r="D90" s="162"/>
      <c r="E90" s="163"/>
      <c r="F90" s="164"/>
      <c r="G90" s="165"/>
      <c r="H90" s="165"/>
      <c r="I90" s="165"/>
      <c r="J90" s="165"/>
      <c r="K90" s="161"/>
      <c r="L90" s="161"/>
      <c r="M90" s="22"/>
    </row>
    <row r="91" spans="1:13" ht="16.5" hidden="1">
      <c r="A91" s="127"/>
      <c r="B91" s="127"/>
      <c r="C91" s="127"/>
      <c r="D91" s="166"/>
      <c r="E91" s="163"/>
      <c r="F91" s="24"/>
      <c r="G91" s="167"/>
      <c r="H91" s="167"/>
      <c r="I91" s="167"/>
      <c r="J91" s="167"/>
      <c r="K91" s="127"/>
      <c r="L91" s="127"/>
      <c r="M91" s="22"/>
    </row>
    <row r="92" spans="1:13" ht="16.5" hidden="1">
      <c r="A92" s="127"/>
      <c r="B92" s="127"/>
      <c r="C92" s="127"/>
      <c r="D92" s="166"/>
      <c r="E92" s="163"/>
      <c r="F92" s="24"/>
      <c r="G92" s="167"/>
      <c r="H92" s="167"/>
      <c r="I92" s="167"/>
      <c r="J92" s="167"/>
      <c r="K92" s="127"/>
      <c r="L92" s="127"/>
      <c r="M92" s="22"/>
    </row>
    <row r="93" spans="1:13" ht="16.5" hidden="1">
      <c r="A93" s="127"/>
      <c r="B93" s="127"/>
      <c r="C93" s="127"/>
      <c r="D93" s="166"/>
      <c r="E93" s="163"/>
      <c r="F93" s="24"/>
      <c r="G93" s="167"/>
      <c r="H93" s="167"/>
      <c r="I93" s="167"/>
      <c r="J93" s="167"/>
      <c r="K93" s="127"/>
      <c r="L93" s="127"/>
      <c r="M93" s="22"/>
    </row>
    <row r="94" spans="1:13" ht="16.5" hidden="1">
      <c r="A94" s="127"/>
      <c r="B94" s="127"/>
      <c r="C94" s="127"/>
      <c r="D94" s="168"/>
      <c r="E94" s="163"/>
      <c r="F94" s="24"/>
      <c r="G94" s="167"/>
      <c r="H94" s="167"/>
      <c r="I94" s="167"/>
      <c r="J94" s="167"/>
      <c r="K94" s="127"/>
      <c r="L94" s="127"/>
      <c r="M94" s="22"/>
    </row>
    <row r="95" spans="1:13" ht="16.5" hidden="1">
      <c r="A95" s="127"/>
      <c r="B95" s="127"/>
      <c r="C95" s="127"/>
      <c r="D95" s="166"/>
      <c r="E95" s="163"/>
      <c r="F95" s="24"/>
      <c r="G95" s="167"/>
      <c r="H95" s="167"/>
      <c r="I95" s="167"/>
      <c r="J95" s="167"/>
      <c r="K95" s="127"/>
      <c r="L95" s="127"/>
      <c r="M95" s="22"/>
    </row>
    <row r="96" spans="1:13" hidden="1">
      <c r="A96" s="127"/>
      <c r="B96" s="127"/>
      <c r="C96" s="127"/>
      <c r="D96" s="127"/>
      <c r="E96" s="127"/>
      <c r="F96" s="24"/>
      <c r="G96" s="167"/>
      <c r="H96" s="167"/>
      <c r="I96" s="167"/>
      <c r="J96" s="167"/>
      <c r="K96" s="127"/>
      <c r="L96" s="127"/>
      <c r="M96" s="22"/>
    </row>
    <row r="97" spans="1:13" hidden="1">
      <c r="A97" s="127"/>
      <c r="B97" s="127"/>
      <c r="C97" s="127"/>
      <c r="D97" s="127"/>
      <c r="E97" s="127"/>
      <c r="F97" s="24"/>
      <c r="G97" s="167"/>
      <c r="H97" s="167"/>
      <c r="I97" s="167"/>
      <c r="J97" s="167"/>
      <c r="K97" s="127"/>
      <c r="L97" s="127"/>
      <c r="M97" s="22"/>
    </row>
    <row r="98" spans="1:13" hidden="1">
      <c r="A98" s="127"/>
      <c r="B98" s="127"/>
      <c r="C98" s="127"/>
      <c r="D98" s="127"/>
      <c r="E98" s="127"/>
      <c r="F98" s="24"/>
      <c r="G98" s="167"/>
      <c r="H98" s="167"/>
      <c r="I98" s="167"/>
      <c r="J98" s="167"/>
      <c r="K98" s="127"/>
      <c r="L98" s="127"/>
      <c r="M98" s="22"/>
    </row>
    <row r="99" spans="1:13" hidden="1">
      <c r="A99" s="127"/>
      <c r="B99" s="127"/>
      <c r="C99" s="127"/>
      <c r="D99" s="127"/>
      <c r="E99" s="127"/>
      <c r="F99" s="24"/>
      <c r="G99" s="167"/>
      <c r="H99" s="167"/>
      <c r="I99" s="167"/>
      <c r="J99" s="167"/>
      <c r="K99" s="127"/>
      <c r="L99" s="127"/>
      <c r="M99" s="22"/>
    </row>
    <row r="100" spans="1:13" hidden="1">
      <c r="A100" s="127"/>
      <c r="B100" s="127"/>
      <c r="C100" s="127"/>
      <c r="D100" s="127"/>
      <c r="E100" s="127"/>
      <c r="F100" s="24"/>
      <c r="G100" s="167"/>
      <c r="H100" s="167"/>
      <c r="I100" s="167"/>
      <c r="J100" s="167"/>
      <c r="K100" s="127"/>
      <c r="L100" s="127"/>
      <c r="M100" s="22"/>
    </row>
    <row r="101" spans="1:13" hidden="1">
      <c r="A101" s="127"/>
      <c r="B101" s="127"/>
      <c r="C101" s="127"/>
      <c r="D101" s="127"/>
      <c r="E101" s="127"/>
      <c r="F101" s="24"/>
      <c r="G101" s="167"/>
      <c r="H101" s="167"/>
      <c r="I101" s="167"/>
      <c r="J101" s="167"/>
      <c r="K101" s="127"/>
      <c r="L101" s="127"/>
      <c r="M101" s="22"/>
    </row>
    <row r="102" spans="1:13" hidden="1">
      <c r="A102" s="127"/>
      <c r="B102" s="127"/>
      <c r="C102" s="127"/>
      <c r="D102" s="127"/>
      <c r="E102" s="127"/>
      <c r="F102" s="24"/>
      <c r="G102" s="167"/>
      <c r="H102" s="167"/>
      <c r="I102" s="167"/>
      <c r="J102" s="167"/>
      <c r="K102" s="127"/>
      <c r="L102" s="127"/>
      <c r="M102" s="22"/>
    </row>
    <row r="103" spans="1:13" hidden="1">
      <c r="A103" s="127"/>
      <c r="B103" s="127"/>
      <c r="C103" s="127"/>
      <c r="D103" s="127"/>
      <c r="E103" s="127"/>
      <c r="F103" s="24"/>
      <c r="G103" s="167"/>
      <c r="H103" s="167"/>
      <c r="I103" s="167"/>
      <c r="J103" s="167"/>
      <c r="K103" s="127"/>
      <c r="L103" s="127"/>
      <c r="M103" s="22"/>
    </row>
    <row r="104" spans="1:13" hidden="1">
      <c r="A104" s="127"/>
      <c r="B104" s="127"/>
      <c r="C104" s="127"/>
      <c r="D104" s="127"/>
      <c r="E104" s="127"/>
      <c r="F104" s="24"/>
      <c r="G104" s="167"/>
      <c r="H104" s="167"/>
      <c r="I104" s="167"/>
      <c r="J104" s="167"/>
      <c r="K104" s="127"/>
      <c r="L104" s="127"/>
      <c r="M104" s="22"/>
    </row>
    <row r="105" spans="1:13" hidden="1">
      <c r="A105" s="127"/>
      <c r="B105" s="127"/>
      <c r="C105" s="127"/>
      <c r="D105" s="127"/>
      <c r="E105" s="127"/>
      <c r="F105" s="24"/>
      <c r="G105" s="167"/>
      <c r="H105" s="167"/>
      <c r="I105" s="167"/>
      <c r="J105" s="167"/>
      <c r="K105" s="127"/>
      <c r="L105" s="127"/>
      <c r="M105" s="22"/>
    </row>
    <row r="106" spans="1:13" hidden="1">
      <c r="A106" s="127"/>
      <c r="B106" s="127"/>
      <c r="C106" s="127"/>
      <c r="D106" s="127"/>
      <c r="E106" s="127"/>
      <c r="F106" s="24"/>
      <c r="G106" s="167"/>
      <c r="H106" s="167"/>
      <c r="I106" s="167"/>
      <c r="J106" s="167"/>
      <c r="K106" s="127"/>
      <c r="L106" s="127"/>
      <c r="M106" s="22"/>
    </row>
    <row r="107" spans="1:13" hidden="1">
      <c r="A107" s="127"/>
      <c r="B107" s="127"/>
      <c r="C107" s="127"/>
      <c r="D107" s="127"/>
      <c r="E107" s="127"/>
      <c r="F107" s="24"/>
      <c r="G107" s="167"/>
      <c r="H107" s="167"/>
      <c r="I107" s="167"/>
      <c r="J107" s="167"/>
      <c r="K107" s="127"/>
      <c r="L107" s="127"/>
      <c r="M107" s="22"/>
    </row>
    <row r="108" spans="1:13" hidden="1">
      <c r="A108" s="127"/>
      <c r="B108" s="127"/>
      <c r="C108" s="127"/>
      <c r="D108" s="127"/>
      <c r="E108" s="127"/>
      <c r="F108" s="24"/>
      <c r="G108" s="167"/>
      <c r="H108" s="167"/>
      <c r="I108" s="167"/>
      <c r="J108" s="167"/>
      <c r="K108" s="127"/>
      <c r="L108" s="127"/>
      <c r="M108" s="22"/>
    </row>
    <row r="109" spans="1:13" hidden="1">
      <c r="A109" s="127"/>
      <c r="B109" s="127"/>
      <c r="C109" s="127"/>
      <c r="D109" s="127"/>
      <c r="E109" s="127"/>
      <c r="F109" s="24"/>
      <c r="G109" s="167"/>
      <c r="H109" s="167"/>
      <c r="I109" s="167"/>
      <c r="J109" s="167"/>
      <c r="K109" s="127"/>
      <c r="L109" s="127"/>
      <c r="M109" s="22"/>
    </row>
    <row r="110" spans="1:13" hidden="1">
      <c r="A110" s="127"/>
      <c r="B110" s="127"/>
      <c r="C110" s="127"/>
      <c r="D110" s="127"/>
      <c r="E110" s="127"/>
      <c r="F110" s="24"/>
      <c r="G110" s="167"/>
      <c r="H110" s="167"/>
      <c r="I110" s="167"/>
      <c r="J110" s="167"/>
      <c r="K110" s="127"/>
      <c r="L110" s="127"/>
      <c r="M110" s="22"/>
    </row>
    <row r="111" spans="1:13" hidden="1">
      <c r="A111" s="127"/>
      <c r="B111" s="127"/>
      <c r="C111" s="127"/>
      <c r="D111" s="127"/>
      <c r="E111" s="127"/>
      <c r="F111" s="24"/>
      <c r="G111" s="167"/>
      <c r="H111" s="167"/>
      <c r="I111" s="167"/>
      <c r="J111" s="167"/>
      <c r="K111" s="127"/>
      <c r="L111" s="127"/>
      <c r="M111" s="22"/>
    </row>
    <row r="112" spans="1:13" hidden="1">
      <c r="A112" s="139"/>
      <c r="B112" s="139"/>
      <c r="C112" s="139"/>
      <c r="D112" s="139"/>
      <c r="E112" s="139"/>
      <c r="F112" s="169"/>
      <c r="G112" s="170"/>
      <c r="H112" s="170"/>
      <c r="I112" s="170"/>
      <c r="J112" s="170"/>
      <c r="K112" s="139"/>
      <c r="L112" s="139"/>
      <c r="M112" s="22"/>
    </row>
    <row r="113" spans="1:13" hidden="1">
      <c r="A113" s="127"/>
      <c r="B113" s="127"/>
      <c r="C113" s="127"/>
      <c r="D113" s="127"/>
      <c r="E113" s="127"/>
      <c r="F113" s="24"/>
      <c r="G113" s="167"/>
      <c r="H113" s="167"/>
      <c r="I113" s="167"/>
      <c r="J113" s="167"/>
      <c r="K113" s="127"/>
      <c r="L113" s="127"/>
      <c r="M113" s="22"/>
    </row>
    <row r="114" spans="1:13" hidden="1">
      <c r="A114" s="127"/>
      <c r="B114" s="127"/>
      <c r="C114" s="127"/>
      <c r="D114" s="127"/>
      <c r="E114" s="127"/>
      <c r="F114" s="24"/>
      <c r="G114" s="167"/>
      <c r="H114" s="167"/>
      <c r="I114" s="167"/>
      <c r="J114" s="167"/>
      <c r="K114" s="127"/>
      <c r="L114" s="127"/>
      <c r="M114" s="22"/>
    </row>
    <row r="115" spans="1:13" hidden="1">
      <c r="A115" s="127"/>
      <c r="B115" s="127"/>
      <c r="C115" s="127"/>
      <c r="D115" s="127"/>
      <c r="E115" s="127"/>
      <c r="F115" s="24"/>
      <c r="G115" s="167"/>
      <c r="H115" s="167"/>
      <c r="I115" s="167"/>
      <c r="J115" s="167"/>
      <c r="K115" s="127"/>
      <c r="L115" s="127"/>
      <c r="M115" s="22"/>
    </row>
    <row r="116" spans="1:13" hidden="1">
      <c r="A116" s="127"/>
      <c r="B116" s="127"/>
      <c r="C116" s="127"/>
      <c r="D116" s="127"/>
      <c r="E116" s="127"/>
      <c r="F116" s="24"/>
      <c r="G116" s="167"/>
      <c r="H116" s="167"/>
      <c r="I116" s="167"/>
      <c r="J116" s="167"/>
      <c r="K116" s="127"/>
      <c r="L116" s="127"/>
      <c r="M116" s="22"/>
    </row>
    <row r="117" spans="1:13" hidden="1">
      <c r="A117" s="127"/>
      <c r="B117" s="127"/>
      <c r="C117" s="127"/>
      <c r="D117" s="127"/>
      <c r="E117" s="127"/>
      <c r="F117" s="24"/>
      <c r="G117" s="167"/>
      <c r="H117" s="167"/>
      <c r="I117" s="167"/>
      <c r="J117" s="167"/>
      <c r="K117" s="127"/>
      <c r="L117" s="127"/>
      <c r="M117" s="22"/>
    </row>
    <row r="118" spans="1:13" hidden="1">
      <c r="A118" s="127"/>
      <c r="B118" s="127"/>
      <c r="C118" s="127"/>
      <c r="D118" s="127"/>
      <c r="E118" s="127"/>
      <c r="F118" s="24"/>
      <c r="G118" s="167"/>
      <c r="H118" s="167"/>
      <c r="I118" s="167"/>
      <c r="J118" s="167"/>
      <c r="K118" s="127"/>
      <c r="L118" s="127"/>
      <c r="M118" s="22"/>
    </row>
    <row r="119" spans="1:13" hidden="1">
      <c r="A119" s="127"/>
      <c r="B119" s="127"/>
      <c r="C119" s="127"/>
      <c r="D119" s="127"/>
      <c r="E119" s="127"/>
      <c r="F119" s="24"/>
      <c r="G119" s="167"/>
      <c r="H119" s="167"/>
      <c r="I119" s="167"/>
      <c r="J119" s="167"/>
      <c r="K119" s="127"/>
      <c r="L119" s="127"/>
      <c r="M119" s="22"/>
    </row>
    <row r="120" spans="1:13" hidden="1">
      <c r="A120" s="127"/>
      <c r="B120" s="127"/>
      <c r="C120" s="127"/>
      <c r="D120" s="127"/>
      <c r="E120" s="127"/>
      <c r="F120" s="24"/>
      <c r="G120" s="167"/>
      <c r="H120" s="167"/>
      <c r="I120" s="167"/>
      <c r="J120" s="167"/>
      <c r="K120" s="127"/>
      <c r="L120" s="127"/>
      <c r="M120" s="22"/>
    </row>
    <row r="121" spans="1:13" hidden="1">
      <c r="A121" s="127"/>
      <c r="B121" s="127"/>
      <c r="C121" s="127"/>
      <c r="D121" s="127"/>
      <c r="E121" s="127"/>
      <c r="F121" s="24"/>
      <c r="G121" s="167"/>
      <c r="H121" s="167"/>
      <c r="I121" s="167"/>
      <c r="J121" s="167"/>
      <c r="K121" s="127"/>
      <c r="L121" s="127"/>
      <c r="M121" s="22"/>
    </row>
    <row r="122" spans="1:13" hidden="1">
      <c r="A122" s="127"/>
      <c r="B122" s="127"/>
      <c r="C122" s="127"/>
      <c r="D122" s="127"/>
      <c r="E122" s="127"/>
      <c r="F122" s="24"/>
      <c r="G122" s="167"/>
      <c r="H122" s="167"/>
      <c r="I122" s="167"/>
      <c r="J122" s="167"/>
      <c r="K122" s="127"/>
      <c r="L122" s="127"/>
      <c r="M122" s="22"/>
    </row>
    <row r="123" spans="1:13" hidden="1">
      <c r="A123" s="127"/>
      <c r="B123" s="127"/>
      <c r="C123" s="127"/>
      <c r="D123" s="127"/>
      <c r="E123" s="127"/>
      <c r="F123" s="24"/>
      <c r="G123" s="167"/>
      <c r="H123" s="167"/>
      <c r="I123" s="167"/>
      <c r="J123" s="167"/>
      <c r="K123" s="127"/>
      <c r="L123" s="127"/>
      <c r="M123" s="22"/>
    </row>
    <row r="124" spans="1:13" hidden="1">
      <c r="A124" s="127"/>
      <c r="B124" s="127"/>
      <c r="C124" s="127"/>
      <c r="D124" s="127"/>
      <c r="E124" s="127"/>
      <c r="F124" s="24"/>
      <c r="G124" s="167"/>
      <c r="H124" s="167"/>
      <c r="I124" s="167"/>
      <c r="J124" s="167"/>
      <c r="K124" s="127"/>
      <c r="L124" s="127"/>
      <c r="M124" s="22"/>
    </row>
    <row r="125" spans="1:13" hidden="1">
      <c r="A125" s="127"/>
      <c r="B125" s="127"/>
      <c r="C125" s="127"/>
      <c r="D125" s="127"/>
      <c r="E125" s="127"/>
      <c r="F125" s="24"/>
      <c r="G125" s="167"/>
      <c r="H125" s="167"/>
      <c r="I125" s="167"/>
      <c r="J125" s="167"/>
      <c r="K125" s="127"/>
      <c r="L125" s="127"/>
      <c r="M125" s="22"/>
    </row>
    <row r="126" spans="1:13" hidden="1">
      <c r="A126" s="127"/>
      <c r="B126" s="127"/>
      <c r="C126" s="127"/>
      <c r="D126" s="127"/>
      <c r="E126" s="127"/>
      <c r="F126" s="24"/>
      <c r="G126" s="167"/>
      <c r="H126" s="167"/>
      <c r="I126" s="167"/>
      <c r="J126" s="167"/>
      <c r="K126" s="127"/>
      <c r="L126" s="127"/>
      <c r="M126" s="22"/>
    </row>
    <row r="127" spans="1:13" hidden="1">
      <c r="A127" s="127"/>
      <c r="B127" s="127"/>
      <c r="C127" s="127"/>
      <c r="D127" s="127"/>
      <c r="E127" s="127"/>
      <c r="F127" s="24"/>
      <c r="G127" s="167"/>
      <c r="H127" s="167"/>
      <c r="I127" s="167"/>
      <c r="J127" s="167"/>
      <c r="K127" s="127"/>
      <c r="L127" s="127"/>
      <c r="M127" s="22"/>
    </row>
    <row r="128" spans="1:13" hidden="1">
      <c r="A128" s="127"/>
      <c r="B128" s="127"/>
      <c r="C128" s="127"/>
      <c r="D128" s="127"/>
      <c r="E128" s="127"/>
      <c r="F128" s="24"/>
      <c r="G128" s="167"/>
      <c r="H128" s="167"/>
      <c r="I128" s="167"/>
      <c r="J128" s="167"/>
      <c r="K128" s="127"/>
      <c r="L128" s="127"/>
      <c r="M128" s="22"/>
    </row>
    <row r="129" spans="1:13" hidden="1">
      <c r="A129" s="127"/>
      <c r="B129" s="127"/>
      <c r="C129" s="127"/>
      <c r="D129" s="127"/>
      <c r="E129" s="127"/>
      <c r="F129" s="24"/>
      <c r="G129" s="167"/>
      <c r="H129" s="167"/>
      <c r="I129" s="167"/>
      <c r="J129" s="167"/>
      <c r="K129" s="127"/>
      <c r="L129" s="127"/>
      <c r="M129" s="22"/>
    </row>
    <row r="130" spans="1:13" hidden="1">
      <c r="A130" s="127"/>
      <c r="B130" s="127"/>
      <c r="C130" s="127"/>
      <c r="D130" s="127"/>
      <c r="E130" s="127"/>
      <c r="F130" s="24"/>
      <c r="G130" s="167"/>
      <c r="H130" s="167"/>
      <c r="I130" s="167"/>
      <c r="J130" s="167"/>
      <c r="K130" s="127"/>
      <c r="L130" s="127"/>
      <c r="M130" s="22"/>
    </row>
    <row r="131" spans="1:13" hidden="1">
      <c r="A131" s="127"/>
      <c r="B131" s="127"/>
      <c r="C131" s="127"/>
      <c r="D131" s="127"/>
      <c r="E131" s="127"/>
      <c r="F131" s="24"/>
      <c r="G131" s="167"/>
      <c r="H131" s="167"/>
      <c r="I131" s="167"/>
      <c r="J131" s="167"/>
      <c r="K131" s="127"/>
      <c r="L131" s="127"/>
      <c r="M131" s="22"/>
    </row>
    <row r="132" spans="1:13" hidden="1">
      <c r="A132" s="127"/>
      <c r="B132" s="127"/>
      <c r="C132" s="127"/>
      <c r="D132" s="127"/>
      <c r="E132" s="127"/>
      <c r="F132" s="24"/>
      <c r="G132" s="167"/>
      <c r="H132" s="167"/>
      <c r="I132" s="167"/>
      <c r="J132" s="167"/>
      <c r="K132" s="127"/>
      <c r="L132" s="127"/>
      <c r="M132" s="22"/>
    </row>
    <row r="133" spans="1:13" hidden="1">
      <c r="A133" s="127"/>
      <c r="B133" s="127"/>
      <c r="C133" s="127"/>
      <c r="D133" s="127"/>
      <c r="E133" s="127"/>
      <c r="F133" s="24"/>
      <c r="G133" s="167"/>
      <c r="H133" s="167"/>
      <c r="I133" s="167"/>
      <c r="J133" s="167"/>
      <c r="K133" s="127"/>
      <c r="L133" s="127"/>
      <c r="M133" s="22"/>
    </row>
    <row r="134" spans="1:13" hidden="1">
      <c r="A134" s="127"/>
      <c r="B134" s="127"/>
      <c r="C134" s="127"/>
      <c r="D134" s="127"/>
      <c r="E134" s="127"/>
      <c r="F134" s="24"/>
      <c r="G134" s="167"/>
      <c r="H134" s="167"/>
      <c r="I134" s="167"/>
      <c r="J134" s="167"/>
      <c r="K134" s="127"/>
      <c r="L134" s="127"/>
      <c r="M134" s="22"/>
    </row>
    <row r="135" spans="1:13" hidden="1">
      <c r="A135" s="127"/>
      <c r="B135" s="127"/>
      <c r="C135" s="127"/>
      <c r="D135" s="127"/>
      <c r="E135" s="127"/>
      <c r="F135" s="24"/>
      <c r="G135" s="167"/>
      <c r="H135" s="167"/>
      <c r="I135" s="167"/>
      <c r="J135" s="167"/>
      <c r="K135" s="127"/>
      <c r="L135" s="127"/>
      <c r="M135" s="22"/>
    </row>
    <row r="136" spans="1:13" hidden="1">
      <c r="A136" s="127"/>
      <c r="B136" s="127"/>
      <c r="C136" s="127"/>
      <c r="D136" s="127"/>
      <c r="E136" s="127"/>
      <c r="F136" s="24"/>
      <c r="G136" s="167"/>
      <c r="H136" s="167"/>
      <c r="I136" s="167"/>
      <c r="J136" s="167"/>
      <c r="K136" s="127"/>
      <c r="L136" s="127"/>
      <c r="M136" s="22"/>
    </row>
    <row r="137" spans="1:13" hidden="1">
      <c r="A137" s="127"/>
      <c r="B137" s="127"/>
      <c r="C137" s="127"/>
      <c r="D137" s="127"/>
      <c r="E137" s="127"/>
      <c r="F137" s="24"/>
      <c r="G137" s="167"/>
      <c r="H137" s="167"/>
      <c r="I137" s="167"/>
      <c r="J137" s="167"/>
      <c r="K137" s="127"/>
      <c r="L137" s="127"/>
      <c r="M137" s="22"/>
    </row>
    <row r="138" spans="1:13" hidden="1">
      <c r="A138" s="127"/>
      <c r="B138" s="127"/>
      <c r="C138" s="127"/>
      <c r="D138" s="127"/>
      <c r="E138" s="127"/>
      <c r="F138" s="24"/>
      <c r="G138" s="167"/>
      <c r="H138" s="167"/>
      <c r="I138" s="167"/>
      <c r="J138" s="167"/>
      <c r="K138" s="127"/>
      <c r="L138" s="127"/>
      <c r="M138" s="22"/>
    </row>
    <row r="139" spans="1:13" hidden="1">
      <c r="A139" s="127"/>
      <c r="B139" s="127"/>
      <c r="C139" s="127"/>
      <c r="D139" s="127"/>
      <c r="E139" s="127"/>
      <c r="F139" s="24"/>
      <c r="G139" s="167"/>
      <c r="H139" s="167"/>
      <c r="I139" s="167"/>
      <c r="J139" s="167"/>
      <c r="K139" s="127"/>
      <c r="L139" s="127"/>
      <c r="M139" s="22"/>
    </row>
    <row r="140" spans="1:13" hidden="1">
      <c r="A140" s="127"/>
      <c r="B140" s="127"/>
      <c r="C140" s="127"/>
      <c r="D140" s="127"/>
      <c r="E140" s="127"/>
      <c r="F140" s="24"/>
      <c r="G140" s="167"/>
      <c r="H140" s="167"/>
      <c r="I140" s="167"/>
      <c r="J140" s="167"/>
      <c r="K140" s="127"/>
      <c r="L140" s="127"/>
      <c r="M140" s="22"/>
    </row>
    <row r="141" spans="1:13" hidden="1">
      <c r="A141" s="127"/>
      <c r="B141" s="127"/>
      <c r="C141" s="127"/>
      <c r="D141" s="127"/>
      <c r="E141" s="127"/>
      <c r="F141" s="24"/>
      <c r="G141" s="167"/>
      <c r="H141" s="167"/>
      <c r="I141" s="167"/>
      <c r="J141" s="167"/>
      <c r="K141" s="127"/>
      <c r="L141" s="127"/>
      <c r="M141" s="22"/>
    </row>
    <row r="142" spans="1:13" hidden="1">
      <c r="A142" s="127"/>
      <c r="B142" s="127"/>
      <c r="C142" s="127"/>
      <c r="D142" s="127"/>
      <c r="E142" s="127"/>
      <c r="F142" s="24"/>
      <c r="G142" s="167"/>
      <c r="H142" s="167"/>
      <c r="I142" s="167"/>
      <c r="J142" s="167"/>
      <c r="K142" s="127"/>
      <c r="L142" s="127"/>
      <c r="M142" s="22"/>
    </row>
    <row r="143" spans="1:13" hidden="1">
      <c r="A143" s="127"/>
      <c r="B143" s="127"/>
      <c r="C143" s="127"/>
      <c r="D143" s="127"/>
      <c r="E143" s="127"/>
      <c r="F143" s="24"/>
      <c r="G143" s="167"/>
      <c r="H143" s="167"/>
      <c r="I143" s="167"/>
      <c r="J143" s="167"/>
      <c r="K143" s="127"/>
      <c r="L143" s="127"/>
      <c r="M143" s="22"/>
    </row>
    <row r="144" spans="1:13" hidden="1">
      <c r="A144" s="127"/>
      <c r="B144" s="127"/>
      <c r="C144" s="127"/>
      <c r="D144" s="127"/>
      <c r="E144" s="127"/>
      <c r="F144" s="24"/>
      <c r="G144" s="167"/>
      <c r="H144" s="167"/>
      <c r="I144" s="167"/>
      <c r="J144" s="167"/>
      <c r="K144" s="127"/>
      <c r="L144" s="127"/>
      <c r="M144" s="22"/>
    </row>
    <row r="145" spans="1:13" hidden="1">
      <c r="A145" s="127"/>
      <c r="B145" s="127"/>
      <c r="C145" s="127"/>
      <c r="D145" s="127"/>
      <c r="E145" s="127"/>
      <c r="F145" s="24"/>
      <c r="G145" s="167"/>
      <c r="H145" s="167"/>
      <c r="I145" s="167"/>
      <c r="J145" s="167"/>
      <c r="K145" s="127"/>
      <c r="L145" s="127"/>
      <c r="M145" s="22"/>
    </row>
    <row r="146" spans="1:13" hidden="1">
      <c r="A146" s="127"/>
      <c r="B146" s="127"/>
      <c r="C146" s="127"/>
      <c r="D146" s="127"/>
      <c r="E146" s="127"/>
      <c r="F146" s="24"/>
      <c r="G146" s="167"/>
      <c r="H146" s="167"/>
      <c r="I146" s="167"/>
      <c r="J146" s="167"/>
      <c r="K146" s="127"/>
      <c r="L146" s="127"/>
      <c r="M146" s="22"/>
    </row>
    <row r="147" spans="1:13" hidden="1">
      <c r="A147" s="127"/>
      <c r="B147" s="127"/>
      <c r="C147" s="127"/>
      <c r="D147" s="127"/>
      <c r="E147" s="127"/>
      <c r="F147" s="24"/>
      <c r="G147" s="167"/>
      <c r="H147" s="167"/>
      <c r="I147" s="167"/>
      <c r="J147" s="167"/>
      <c r="K147" s="127"/>
      <c r="L147" s="127"/>
      <c r="M147" s="22"/>
    </row>
    <row r="148" spans="1:13" hidden="1">
      <c r="A148" s="127"/>
      <c r="B148" s="127"/>
      <c r="C148" s="127"/>
      <c r="D148" s="127"/>
      <c r="E148" s="127"/>
      <c r="F148" s="24"/>
      <c r="G148" s="167"/>
      <c r="H148" s="167"/>
      <c r="I148" s="167"/>
      <c r="J148" s="167"/>
      <c r="K148" s="127"/>
      <c r="L148" s="127"/>
      <c r="M148" s="22"/>
    </row>
    <row r="149" spans="1:13" hidden="1">
      <c r="A149" s="127"/>
      <c r="B149" s="127"/>
      <c r="C149" s="127"/>
      <c r="D149" s="127"/>
      <c r="E149" s="127"/>
      <c r="F149" s="24"/>
      <c r="G149" s="167"/>
      <c r="H149" s="167"/>
      <c r="I149" s="167"/>
      <c r="J149" s="167"/>
      <c r="K149" s="127"/>
      <c r="L149" s="127"/>
      <c r="M149" s="22"/>
    </row>
    <row r="150" spans="1:13" hidden="1">
      <c r="A150" s="127"/>
      <c r="B150" s="127"/>
      <c r="C150" s="127"/>
      <c r="D150" s="127"/>
      <c r="E150" s="127"/>
      <c r="F150" s="24"/>
      <c r="G150" s="167"/>
      <c r="H150" s="167"/>
      <c r="I150" s="167"/>
      <c r="J150" s="167"/>
      <c r="K150" s="127"/>
      <c r="L150" s="127"/>
      <c r="M150" s="22"/>
    </row>
    <row r="151" spans="1:13" hidden="1">
      <c r="A151" s="127"/>
      <c r="B151" s="127"/>
      <c r="C151" s="127"/>
      <c r="D151" s="127"/>
      <c r="E151" s="127"/>
      <c r="F151" s="24"/>
      <c r="G151" s="167"/>
      <c r="H151" s="167"/>
      <c r="I151" s="167"/>
      <c r="J151" s="167"/>
      <c r="K151" s="127"/>
      <c r="L151" s="127"/>
      <c r="M151" s="22"/>
    </row>
    <row r="152" spans="1:13" hidden="1">
      <c r="A152" s="127"/>
      <c r="B152" s="127"/>
      <c r="C152" s="127"/>
      <c r="D152" s="127"/>
      <c r="E152" s="127"/>
      <c r="F152" s="24"/>
      <c r="G152" s="167"/>
      <c r="H152" s="167"/>
      <c r="I152" s="167"/>
      <c r="J152" s="167"/>
      <c r="K152" s="127"/>
      <c r="L152" s="127"/>
      <c r="M152" s="22"/>
    </row>
    <row r="153" spans="1:13" hidden="1">
      <c r="A153" s="127"/>
      <c r="B153" s="127"/>
      <c r="C153" s="127"/>
      <c r="D153" s="127"/>
      <c r="E153" s="127"/>
      <c r="F153" s="24"/>
      <c r="G153" s="167"/>
      <c r="H153" s="167"/>
      <c r="I153" s="167"/>
      <c r="J153" s="167"/>
      <c r="K153" s="127"/>
      <c r="L153" s="127"/>
      <c r="M153" s="22"/>
    </row>
    <row r="154" spans="1:13" hidden="1">
      <c r="A154" s="127"/>
      <c r="B154" s="127"/>
      <c r="C154" s="127"/>
      <c r="D154" s="127"/>
      <c r="E154" s="127"/>
      <c r="F154" s="24"/>
      <c r="G154" s="167"/>
      <c r="H154" s="167"/>
      <c r="I154" s="167"/>
      <c r="J154" s="167"/>
      <c r="K154" s="127"/>
      <c r="L154" s="127"/>
      <c r="M154" s="22"/>
    </row>
    <row r="155" spans="1:13" hidden="1">
      <c r="A155" s="127"/>
      <c r="B155" s="127"/>
      <c r="C155" s="127"/>
      <c r="D155" s="127"/>
      <c r="E155" s="127"/>
      <c r="F155" s="24"/>
      <c r="G155" s="167"/>
      <c r="H155" s="167"/>
      <c r="I155" s="167"/>
      <c r="J155" s="167"/>
      <c r="K155" s="127"/>
      <c r="L155" s="127"/>
      <c r="M155" s="22"/>
    </row>
    <row r="156" spans="1:13" hidden="1">
      <c r="A156" s="127"/>
      <c r="B156" s="127"/>
      <c r="C156" s="127"/>
      <c r="D156" s="127"/>
      <c r="E156" s="127"/>
      <c r="F156" s="24"/>
      <c r="G156" s="167"/>
      <c r="H156" s="167"/>
      <c r="I156" s="167"/>
      <c r="J156" s="167"/>
      <c r="K156" s="127"/>
      <c r="L156" s="127"/>
      <c r="M156" s="22"/>
    </row>
    <row r="157" spans="1:13" hidden="1">
      <c r="A157" s="127"/>
      <c r="B157" s="127"/>
      <c r="C157" s="127"/>
      <c r="D157" s="127"/>
      <c r="E157" s="127"/>
      <c r="F157" s="24"/>
      <c r="G157" s="167"/>
      <c r="H157" s="167"/>
      <c r="I157" s="167"/>
      <c r="J157" s="167"/>
      <c r="K157" s="127"/>
      <c r="L157" s="127"/>
      <c r="M157" s="22"/>
    </row>
    <row r="158" spans="1:13" hidden="1">
      <c r="A158" s="127"/>
      <c r="B158" s="127"/>
      <c r="C158" s="127"/>
      <c r="D158" s="127"/>
      <c r="E158" s="127"/>
      <c r="F158" s="24"/>
      <c r="G158" s="167"/>
      <c r="H158" s="167"/>
      <c r="I158" s="167"/>
      <c r="J158" s="167"/>
      <c r="K158" s="127"/>
      <c r="L158" s="127"/>
      <c r="M158" s="22"/>
    </row>
    <row r="159" spans="1:13" hidden="1">
      <c r="A159" s="127"/>
      <c r="B159" s="127"/>
      <c r="C159" s="127"/>
      <c r="D159" s="127"/>
      <c r="E159" s="127"/>
      <c r="F159" s="24"/>
      <c r="G159" s="167"/>
      <c r="H159" s="167"/>
      <c r="I159" s="167"/>
      <c r="J159" s="167"/>
      <c r="K159" s="127"/>
      <c r="L159" s="127"/>
      <c r="M159" s="22"/>
    </row>
    <row r="160" spans="1:13" hidden="1">
      <c r="A160" s="127"/>
      <c r="B160" s="127"/>
      <c r="C160" s="127"/>
      <c r="D160" s="127"/>
      <c r="E160" s="127"/>
      <c r="F160" s="24"/>
      <c r="G160" s="167"/>
      <c r="H160" s="167"/>
      <c r="I160" s="167"/>
      <c r="J160" s="167"/>
      <c r="K160" s="127"/>
      <c r="L160" s="127"/>
      <c r="M160" s="22"/>
    </row>
    <row r="161" spans="1:13" hidden="1">
      <c r="A161" s="127"/>
      <c r="B161" s="127"/>
      <c r="C161" s="127"/>
      <c r="D161" s="127"/>
      <c r="E161" s="127"/>
      <c r="F161" s="24"/>
      <c r="G161" s="167"/>
      <c r="H161" s="167"/>
      <c r="I161" s="167"/>
      <c r="J161" s="167"/>
      <c r="K161" s="127"/>
      <c r="L161" s="127"/>
      <c r="M161" s="22"/>
    </row>
    <row r="162" spans="1:13" hidden="1">
      <c r="A162" s="127"/>
      <c r="B162" s="127"/>
      <c r="C162" s="127"/>
      <c r="D162" s="127"/>
      <c r="E162" s="127"/>
      <c r="F162" s="24"/>
      <c r="G162" s="167"/>
      <c r="H162" s="167"/>
      <c r="I162" s="167"/>
      <c r="J162" s="167"/>
      <c r="K162" s="127"/>
      <c r="L162" s="127"/>
      <c r="M162" s="22"/>
    </row>
    <row r="163" spans="1:13" hidden="1">
      <c r="A163" s="127"/>
      <c r="B163" s="127"/>
      <c r="C163" s="127"/>
      <c r="D163" s="127"/>
      <c r="E163" s="127"/>
      <c r="F163" s="24"/>
      <c r="G163" s="167"/>
      <c r="H163" s="167"/>
      <c r="I163" s="167"/>
      <c r="J163" s="167"/>
      <c r="K163" s="127"/>
      <c r="L163" s="127"/>
      <c r="M163" s="22"/>
    </row>
    <row r="164" spans="1:13" hidden="1">
      <c r="A164" s="127"/>
      <c r="B164" s="127"/>
      <c r="C164" s="127"/>
      <c r="D164" s="127"/>
      <c r="E164" s="127"/>
      <c r="F164" s="24"/>
      <c r="G164" s="167"/>
      <c r="H164" s="167"/>
      <c r="I164" s="167"/>
      <c r="J164" s="167"/>
      <c r="K164" s="127"/>
      <c r="L164" s="127"/>
      <c r="M164" s="22"/>
    </row>
    <row r="165" spans="1:13" hidden="1">
      <c r="A165" s="127"/>
      <c r="B165" s="127"/>
      <c r="C165" s="127"/>
      <c r="D165" s="127"/>
      <c r="E165" s="127"/>
      <c r="F165" s="24"/>
      <c r="G165" s="167"/>
      <c r="H165" s="167"/>
      <c r="I165" s="167"/>
      <c r="J165" s="167"/>
      <c r="K165" s="127"/>
      <c r="L165" s="127"/>
      <c r="M165" s="22"/>
    </row>
    <row r="166" spans="1:13" hidden="1">
      <c r="A166" s="127"/>
      <c r="B166" s="127"/>
      <c r="C166" s="127"/>
      <c r="D166" s="127"/>
      <c r="E166" s="127"/>
      <c r="F166" s="24"/>
      <c r="G166" s="167"/>
      <c r="H166" s="167"/>
      <c r="I166" s="167"/>
      <c r="J166" s="167"/>
      <c r="K166" s="127"/>
      <c r="L166" s="127"/>
      <c r="M166" s="22"/>
    </row>
    <row r="167" spans="1:13" hidden="1">
      <c r="A167" s="127"/>
      <c r="B167" s="127"/>
      <c r="C167" s="127"/>
      <c r="D167" s="127"/>
      <c r="E167" s="127"/>
      <c r="F167" s="24"/>
      <c r="G167" s="167"/>
      <c r="H167" s="167"/>
      <c r="I167" s="167"/>
      <c r="J167" s="167"/>
      <c r="K167" s="127"/>
      <c r="L167" s="127"/>
      <c r="M167" s="22"/>
    </row>
    <row r="168" spans="1:13" hidden="1">
      <c r="A168" s="127"/>
      <c r="B168" s="127"/>
      <c r="C168" s="127"/>
      <c r="D168" s="127"/>
      <c r="E168" s="127"/>
      <c r="F168" s="24"/>
      <c r="G168" s="167"/>
      <c r="H168" s="167"/>
      <c r="I168" s="167"/>
      <c r="J168" s="167"/>
      <c r="K168" s="127"/>
      <c r="L168" s="127"/>
      <c r="M168" s="22"/>
    </row>
    <row r="169" spans="1:13" hidden="1">
      <c r="A169" s="127"/>
      <c r="B169" s="127"/>
      <c r="C169" s="127"/>
      <c r="D169" s="127"/>
      <c r="E169" s="127"/>
      <c r="F169" s="24"/>
      <c r="G169" s="167"/>
      <c r="H169" s="167"/>
      <c r="I169" s="167"/>
      <c r="J169" s="167"/>
      <c r="K169" s="127"/>
      <c r="L169" s="127"/>
      <c r="M169" s="22"/>
    </row>
    <row r="170" spans="1:13" hidden="1">
      <c r="A170" s="127"/>
      <c r="B170" s="127"/>
      <c r="C170" s="127"/>
      <c r="D170" s="127"/>
      <c r="E170" s="127"/>
      <c r="F170" s="24"/>
      <c r="G170" s="167"/>
      <c r="H170" s="167"/>
      <c r="I170" s="167"/>
      <c r="J170" s="167"/>
      <c r="K170" s="127"/>
      <c r="L170" s="127"/>
      <c r="M170" s="22"/>
    </row>
    <row r="171" spans="1:13" hidden="1">
      <c r="A171" s="127"/>
      <c r="B171" s="127"/>
      <c r="C171" s="127"/>
      <c r="D171" s="127"/>
      <c r="E171" s="127"/>
      <c r="F171" s="24"/>
      <c r="G171" s="167"/>
      <c r="H171" s="167"/>
      <c r="I171" s="167"/>
      <c r="J171" s="167"/>
      <c r="K171" s="127"/>
      <c r="L171" s="127"/>
      <c r="M171" s="22"/>
    </row>
    <row r="172" spans="1:13" hidden="1">
      <c r="A172" s="127"/>
      <c r="B172" s="127"/>
      <c r="C172" s="127"/>
      <c r="D172" s="127"/>
      <c r="E172" s="127"/>
      <c r="F172" s="24"/>
      <c r="G172" s="167"/>
      <c r="H172" s="167"/>
      <c r="I172" s="167"/>
      <c r="J172" s="167"/>
      <c r="K172" s="127"/>
      <c r="L172" s="127"/>
      <c r="M172" s="22"/>
    </row>
    <row r="173" spans="1:13" hidden="1">
      <c r="A173" s="127"/>
      <c r="B173" s="127"/>
      <c r="C173" s="127"/>
      <c r="D173" s="127"/>
      <c r="E173" s="127"/>
      <c r="F173" s="24"/>
      <c r="G173" s="167"/>
      <c r="H173" s="167"/>
      <c r="I173" s="167"/>
      <c r="J173" s="167"/>
      <c r="K173" s="127"/>
      <c r="L173" s="127"/>
      <c r="M173" s="22"/>
    </row>
    <row r="174" spans="1:13" hidden="1">
      <c r="A174" s="127"/>
      <c r="B174" s="127"/>
      <c r="C174" s="127"/>
      <c r="D174" s="127"/>
      <c r="E174" s="127"/>
      <c r="F174" s="24"/>
      <c r="G174" s="167"/>
      <c r="H174" s="167"/>
      <c r="I174" s="167"/>
      <c r="J174" s="167"/>
      <c r="K174" s="127"/>
      <c r="L174" s="127"/>
      <c r="M174" s="22"/>
    </row>
    <row r="175" spans="1:13" hidden="1">
      <c r="A175" s="127"/>
      <c r="B175" s="127"/>
      <c r="C175" s="127"/>
      <c r="D175" s="127"/>
      <c r="E175" s="127"/>
      <c r="F175" s="24"/>
      <c r="G175" s="167"/>
      <c r="H175" s="167"/>
      <c r="I175" s="167"/>
      <c r="J175" s="167"/>
      <c r="K175" s="127"/>
      <c r="L175" s="127"/>
      <c r="M175" s="22"/>
    </row>
    <row r="176" spans="1:13" hidden="1">
      <c r="A176" s="127"/>
      <c r="B176" s="127"/>
      <c r="C176" s="127"/>
      <c r="D176" s="127"/>
      <c r="E176" s="127"/>
      <c r="F176" s="24"/>
      <c r="G176" s="167"/>
      <c r="H176" s="167"/>
      <c r="I176" s="167"/>
      <c r="J176" s="167"/>
      <c r="K176" s="127"/>
      <c r="L176" s="127"/>
      <c r="M176" s="22"/>
    </row>
    <row r="177" spans="1:13" hidden="1">
      <c r="A177" s="127"/>
      <c r="B177" s="127"/>
      <c r="C177" s="127"/>
      <c r="D177" s="127"/>
      <c r="E177" s="127"/>
      <c r="F177" s="24"/>
      <c r="G177" s="167"/>
      <c r="H177" s="167"/>
      <c r="I177" s="167"/>
      <c r="J177" s="167"/>
      <c r="K177" s="127"/>
      <c r="L177" s="127"/>
      <c r="M177" s="22"/>
    </row>
    <row r="178" spans="1:13" hidden="1">
      <c r="A178" s="127"/>
      <c r="B178" s="127"/>
      <c r="C178" s="127"/>
      <c r="D178" s="127"/>
      <c r="E178" s="127"/>
      <c r="F178" s="24"/>
      <c r="G178" s="167"/>
      <c r="H178" s="167"/>
      <c r="I178" s="167"/>
      <c r="J178" s="167"/>
      <c r="K178" s="127"/>
      <c r="L178" s="127"/>
      <c r="M178" s="22"/>
    </row>
    <row r="179" spans="1:13" hidden="1">
      <c r="A179" s="127"/>
      <c r="B179" s="127"/>
      <c r="C179" s="127"/>
      <c r="D179" s="127"/>
      <c r="E179" s="127"/>
      <c r="F179" s="24"/>
      <c r="G179" s="167"/>
      <c r="H179" s="167"/>
      <c r="I179" s="167"/>
      <c r="J179" s="167"/>
      <c r="K179" s="127"/>
      <c r="L179" s="127"/>
      <c r="M179" s="22"/>
    </row>
    <row r="180" spans="1:13" hidden="1">
      <c r="A180" s="127"/>
      <c r="B180" s="127"/>
      <c r="C180" s="127"/>
      <c r="D180" s="127"/>
      <c r="E180" s="127"/>
      <c r="F180" s="24"/>
      <c r="G180" s="167"/>
      <c r="H180" s="167"/>
      <c r="I180" s="167"/>
      <c r="J180" s="167"/>
      <c r="K180" s="127"/>
      <c r="L180" s="127"/>
      <c r="M180" s="22"/>
    </row>
    <row r="181" spans="1:13" hidden="1">
      <c r="A181" s="127"/>
      <c r="B181" s="127"/>
      <c r="C181" s="127"/>
      <c r="D181" s="127"/>
      <c r="E181" s="127"/>
      <c r="F181" s="24"/>
      <c r="G181" s="167"/>
      <c r="H181" s="167"/>
      <c r="I181" s="167"/>
      <c r="J181" s="167"/>
      <c r="K181" s="127"/>
      <c r="L181" s="127"/>
      <c r="M181" s="22"/>
    </row>
    <row r="182" spans="1:13" hidden="1">
      <c r="A182" s="127"/>
      <c r="B182" s="127"/>
      <c r="C182" s="127"/>
      <c r="D182" s="127"/>
      <c r="E182" s="127"/>
      <c r="F182" s="24"/>
      <c r="G182" s="167"/>
      <c r="H182" s="167"/>
      <c r="I182" s="167"/>
      <c r="J182" s="167"/>
      <c r="K182" s="127"/>
      <c r="L182" s="127"/>
      <c r="M182" s="22"/>
    </row>
    <row r="183" spans="1:13" hidden="1">
      <c r="A183" s="127"/>
      <c r="B183" s="127"/>
      <c r="C183" s="127"/>
      <c r="D183" s="127"/>
      <c r="E183" s="127"/>
      <c r="F183" s="24"/>
      <c r="G183" s="167"/>
      <c r="H183" s="167"/>
      <c r="I183" s="167"/>
      <c r="J183" s="167"/>
      <c r="K183" s="127"/>
      <c r="L183" s="127"/>
      <c r="M183" s="22"/>
    </row>
    <row r="184" spans="1:13" hidden="1">
      <c r="A184" s="127"/>
      <c r="B184" s="127"/>
      <c r="C184" s="127"/>
      <c r="D184" s="127"/>
      <c r="E184" s="127"/>
      <c r="F184" s="24"/>
      <c r="G184" s="167"/>
      <c r="H184" s="167"/>
      <c r="I184" s="167"/>
      <c r="J184" s="167"/>
      <c r="K184" s="127"/>
      <c r="L184" s="127"/>
      <c r="M184" s="22"/>
    </row>
    <row r="185" spans="1:13" hidden="1">
      <c r="A185" s="127"/>
      <c r="B185" s="127"/>
      <c r="C185" s="127"/>
      <c r="D185" s="127"/>
      <c r="E185" s="127"/>
      <c r="F185" s="24"/>
      <c r="G185" s="167"/>
      <c r="H185" s="167"/>
      <c r="I185" s="167"/>
      <c r="J185" s="167"/>
      <c r="K185" s="127"/>
      <c r="L185" s="127"/>
      <c r="M185" s="22"/>
    </row>
    <row r="186" spans="1:13" hidden="1">
      <c r="A186" s="127"/>
      <c r="B186" s="127"/>
      <c r="C186" s="127"/>
      <c r="D186" s="127"/>
      <c r="E186" s="127"/>
      <c r="F186" s="24"/>
      <c r="G186" s="167"/>
      <c r="H186" s="167"/>
      <c r="I186" s="167"/>
      <c r="J186" s="167"/>
      <c r="K186" s="127"/>
      <c r="L186" s="127"/>
      <c r="M186" s="22"/>
    </row>
    <row r="187" spans="1:13" hidden="1">
      <c r="A187" s="127"/>
      <c r="B187" s="127"/>
      <c r="C187" s="127"/>
      <c r="D187" s="127"/>
      <c r="E187" s="127"/>
      <c r="F187" s="24"/>
      <c r="G187" s="167"/>
      <c r="H187" s="167"/>
      <c r="I187" s="167"/>
      <c r="J187" s="167"/>
      <c r="K187" s="127"/>
      <c r="L187" s="127"/>
      <c r="M187" s="22"/>
    </row>
    <row r="188" spans="1:13" hidden="1">
      <c r="A188" s="127"/>
      <c r="B188" s="127"/>
      <c r="C188" s="127"/>
      <c r="D188" s="127"/>
      <c r="E188" s="127"/>
      <c r="F188" s="24"/>
      <c r="G188" s="167"/>
      <c r="H188" s="167"/>
      <c r="I188" s="167"/>
      <c r="J188" s="167"/>
      <c r="K188" s="127"/>
      <c r="L188" s="127"/>
      <c r="M188" s="22"/>
    </row>
    <row r="189" spans="1:13" hidden="1">
      <c r="A189" s="127"/>
      <c r="B189" s="127"/>
      <c r="C189" s="127"/>
      <c r="D189" s="127"/>
      <c r="E189" s="127"/>
      <c r="F189" s="24"/>
      <c r="G189" s="167"/>
      <c r="H189" s="167"/>
      <c r="I189" s="167"/>
      <c r="J189" s="167"/>
      <c r="K189" s="127"/>
      <c r="L189" s="127"/>
      <c r="M189" s="22"/>
    </row>
    <row r="190" spans="1:13" hidden="1">
      <c r="A190" s="127"/>
      <c r="B190" s="127"/>
      <c r="C190" s="127"/>
      <c r="D190" s="127"/>
      <c r="E190" s="127"/>
      <c r="F190" s="24"/>
      <c r="G190" s="167"/>
      <c r="H190" s="167"/>
      <c r="I190" s="167"/>
      <c r="J190" s="167"/>
      <c r="K190" s="127"/>
      <c r="L190" s="127"/>
      <c r="M190" s="22"/>
    </row>
    <row r="191" spans="1:13" hidden="1">
      <c r="A191" s="127"/>
      <c r="B191" s="127"/>
      <c r="C191" s="127"/>
      <c r="D191" s="127"/>
      <c r="E191" s="127"/>
      <c r="F191" s="24"/>
      <c r="G191" s="167"/>
      <c r="H191" s="167"/>
      <c r="I191" s="167"/>
      <c r="J191" s="167"/>
      <c r="K191" s="127"/>
      <c r="L191" s="127"/>
      <c r="M191" s="22"/>
    </row>
    <row r="192" spans="1:13" hidden="1">
      <c r="A192" s="127"/>
      <c r="B192" s="127"/>
      <c r="C192" s="127"/>
      <c r="D192" s="127"/>
      <c r="E192" s="127"/>
      <c r="F192" s="24"/>
      <c r="G192" s="167"/>
      <c r="H192" s="167"/>
      <c r="I192" s="167"/>
      <c r="J192" s="167"/>
      <c r="K192" s="127"/>
      <c r="L192" s="127"/>
      <c r="M192" s="22"/>
    </row>
    <row r="193" spans="1:13" hidden="1">
      <c r="A193" s="127"/>
      <c r="B193" s="127"/>
      <c r="C193" s="127"/>
      <c r="D193" s="127"/>
      <c r="E193" s="127"/>
      <c r="F193" s="24"/>
      <c r="G193" s="167"/>
      <c r="H193" s="167"/>
      <c r="I193" s="167"/>
      <c r="J193" s="167"/>
      <c r="K193" s="127"/>
      <c r="L193" s="127"/>
      <c r="M193" s="22"/>
    </row>
    <row r="194" spans="1:13" hidden="1">
      <c r="A194" s="127"/>
      <c r="B194" s="127"/>
      <c r="C194" s="127"/>
      <c r="D194" s="127"/>
      <c r="E194" s="127"/>
      <c r="F194" s="24"/>
      <c r="G194" s="167"/>
      <c r="H194" s="167"/>
      <c r="I194" s="167"/>
      <c r="J194" s="167"/>
      <c r="K194" s="127"/>
      <c r="L194" s="127"/>
      <c r="M194" s="22"/>
    </row>
    <row r="195" spans="1:13" hidden="1">
      <c r="A195" s="127"/>
      <c r="B195" s="127"/>
      <c r="C195" s="127"/>
      <c r="D195" s="127"/>
      <c r="E195" s="127"/>
      <c r="F195" s="24"/>
      <c r="G195" s="167"/>
      <c r="H195" s="167"/>
      <c r="I195" s="167"/>
      <c r="J195" s="167"/>
      <c r="K195" s="127"/>
      <c r="L195" s="127"/>
      <c r="M195" s="22"/>
    </row>
    <row r="196" spans="1:13" hidden="1">
      <c r="A196" s="127"/>
      <c r="B196" s="127"/>
      <c r="C196" s="127"/>
      <c r="D196" s="127"/>
      <c r="E196" s="127"/>
      <c r="F196" s="24"/>
      <c r="G196" s="167"/>
      <c r="H196" s="167"/>
      <c r="I196" s="167"/>
      <c r="J196" s="167"/>
      <c r="K196" s="127"/>
      <c r="L196" s="127"/>
      <c r="M196" s="22"/>
    </row>
    <row r="197" spans="1:13" hidden="1">
      <c r="A197" s="127"/>
      <c r="B197" s="127"/>
      <c r="C197" s="127"/>
      <c r="D197" s="127"/>
      <c r="E197" s="127"/>
      <c r="F197" s="24"/>
      <c r="G197" s="167"/>
      <c r="H197" s="167"/>
      <c r="I197" s="167"/>
      <c r="J197" s="167"/>
      <c r="K197" s="127"/>
      <c r="L197" s="127"/>
      <c r="M197" s="22"/>
    </row>
    <row r="198" spans="1:13" hidden="1">
      <c r="A198" s="127"/>
      <c r="B198" s="127"/>
      <c r="C198" s="127"/>
      <c r="D198" s="127"/>
      <c r="E198" s="127"/>
      <c r="F198" s="24"/>
      <c r="G198" s="167"/>
      <c r="H198" s="167"/>
      <c r="I198" s="167"/>
      <c r="J198" s="167"/>
      <c r="K198" s="127"/>
      <c r="L198" s="127"/>
      <c r="M198" s="22"/>
    </row>
    <row r="199" spans="1:13" hidden="1">
      <c r="A199" s="127"/>
      <c r="B199" s="127"/>
      <c r="C199" s="127"/>
      <c r="D199" s="127"/>
      <c r="E199" s="127"/>
      <c r="F199" s="24"/>
      <c r="G199" s="167"/>
      <c r="H199" s="167"/>
      <c r="I199" s="167"/>
      <c r="J199" s="167"/>
      <c r="K199" s="127"/>
      <c r="L199" s="127"/>
      <c r="M199" s="22"/>
    </row>
    <row r="200" spans="1:13" hidden="1">
      <c r="A200" s="127"/>
      <c r="B200" s="127"/>
      <c r="C200" s="127"/>
      <c r="D200" s="127"/>
      <c r="E200" s="127"/>
      <c r="F200" s="24"/>
      <c r="G200" s="167"/>
      <c r="H200" s="167"/>
      <c r="I200" s="167"/>
      <c r="J200" s="167"/>
      <c r="K200" s="127"/>
      <c r="L200" s="127"/>
      <c r="M200" s="22"/>
    </row>
    <row r="201" spans="1:13" s="74" customFormat="1" ht="21" customHeight="1">
      <c r="A201" s="441" t="s">
        <v>31</v>
      </c>
      <c r="B201" s="441"/>
      <c r="C201" s="441"/>
      <c r="D201" s="441"/>
      <c r="E201" s="171"/>
      <c r="F201" s="207">
        <f>F32</f>
        <v>292</v>
      </c>
      <c r="G201" s="172"/>
      <c r="H201" s="173">
        <f>H32</f>
        <v>3202.5</v>
      </c>
      <c r="I201" s="172"/>
      <c r="J201" s="172">
        <f>SUM(J22:J200)</f>
        <v>0</v>
      </c>
      <c r="K201" s="141"/>
      <c r="L201" s="141"/>
      <c r="M201" s="16"/>
    </row>
    <row r="202" spans="1:13" hidden="1"/>
    <row r="203" spans="1:13" s="75" customFormat="1" ht="29.25" customHeight="1">
      <c r="A203" s="75" t="s">
        <v>236</v>
      </c>
    </row>
    <row r="204" spans="1:13" s="75" customFormat="1" ht="15">
      <c r="B204" s="76"/>
      <c r="C204" s="76"/>
      <c r="D204" s="76"/>
      <c r="E204" s="204"/>
      <c r="F204" s="76"/>
      <c r="G204" s="76"/>
      <c r="H204" s="76"/>
      <c r="I204" s="76"/>
      <c r="J204" s="76"/>
      <c r="K204" s="76"/>
      <c r="L204" s="76"/>
    </row>
    <row r="205" spans="1:13" s="75" customFormat="1" ht="15">
      <c r="A205" s="75" t="s">
        <v>32</v>
      </c>
      <c r="B205" s="77" t="s">
        <v>239</v>
      </c>
      <c r="C205" s="78"/>
      <c r="D205" s="78"/>
      <c r="E205" s="175"/>
      <c r="F205" s="78"/>
      <c r="G205" s="78"/>
      <c r="H205" s="78"/>
      <c r="I205" s="78"/>
      <c r="J205" s="78"/>
      <c r="K205" s="78"/>
      <c r="L205" s="78"/>
    </row>
    <row r="206" spans="1:13" s="75" customFormat="1" ht="15">
      <c r="B206" s="404" t="s">
        <v>33</v>
      </c>
      <c r="C206" s="404"/>
      <c r="D206" s="404"/>
      <c r="E206" s="404"/>
      <c r="F206" s="404"/>
      <c r="G206" s="404"/>
      <c r="H206" s="404"/>
      <c r="I206" s="404"/>
      <c r="J206" s="404"/>
      <c r="K206" s="404"/>
      <c r="L206" s="404"/>
    </row>
    <row r="207" spans="1:13" s="75" customFormat="1" ht="15">
      <c r="A207" s="75" t="s">
        <v>85</v>
      </c>
      <c r="D207" s="80"/>
      <c r="E207" s="79" t="s">
        <v>92</v>
      </c>
    </row>
    <row r="208" spans="1:13" s="75" customFormat="1" ht="15">
      <c r="C208" s="76"/>
      <c r="D208" s="80"/>
      <c r="E208" s="176"/>
      <c r="F208" s="177"/>
      <c r="G208" s="177"/>
      <c r="H208" s="76"/>
      <c r="I208" s="76"/>
      <c r="J208" s="76"/>
      <c r="K208" s="76"/>
      <c r="L208" s="76"/>
    </row>
    <row r="209" spans="1:15" s="75" customFormat="1" ht="15">
      <c r="A209" s="75" t="s">
        <v>86</v>
      </c>
      <c r="C209" s="78"/>
      <c r="D209" s="178" t="s">
        <v>212</v>
      </c>
      <c r="E209" s="175"/>
      <c r="F209" s="78"/>
      <c r="G209" s="78"/>
      <c r="H209" s="78"/>
      <c r="I209" s="78"/>
      <c r="J209" s="78"/>
      <c r="K209" s="78"/>
      <c r="L209" s="78"/>
    </row>
    <row r="210" spans="1:15" s="75" customFormat="1" ht="15">
      <c r="E210" s="174"/>
    </row>
    <row r="211" spans="1:15" s="75" customFormat="1" ht="15">
      <c r="A211" s="75" t="s">
        <v>36</v>
      </c>
      <c r="E211" s="174"/>
    </row>
    <row r="212" spans="1:15" s="75" customFormat="1" ht="15">
      <c r="B212" s="80"/>
      <c r="C212" s="405" t="s">
        <v>37</v>
      </c>
      <c r="D212" s="406"/>
      <c r="E212" s="406"/>
      <c r="F212" s="406"/>
      <c r="G212" s="406"/>
      <c r="H212" s="406"/>
      <c r="I212" s="406"/>
      <c r="J212" s="406"/>
      <c r="K212" s="406"/>
      <c r="L212" s="406"/>
    </row>
    <row r="213" spans="1:15" s="75" customFormat="1" ht="15">
      <c r="A213" s="75" t="s">
        <v>87</v>
      </c>
      <c r="B213" s="78"/>
      <c r="C213" s="78"/>
      <c r="D213" s="78"/>
      <c r="E213" s="175"/>
      <c r="F213" s="78"/>
      <c r="G213" s="78"/>
      <c r="H213" s="78"/>
      <c r="I213" s="78"/>
      <c r="J213" s="78"/>
      <c r="K213" s="78"/>
      <c r="L213" s="78"/>
    </row>
    <row r="214" spans="1:15" s="75" customFormat="1" ht="15">
      <c r="E214" s="174"/>
    </row>
    <row r="215" spans="1:15" s="75" customFormat="1" ht="15">
      <c r="A215" s="75" t="s">
        <v>39</v>
      </c>
      <c r="B215" s="78"/>
      <c r="C215" s="78"/>
      <c r="D215" s="78"/>
      <c r="E215" s="175"/>
      <c r="F215" s="78"/>
      <c r="G215" s="78"/>
      <c r="H215" s="78"/>
      <c r="I215" s="78"/>
      <c r="J215" s="78"/>
      <c r="K215" s="78"/>
      <c r="L215" s="78"/>
    </row>
    <row r="216" spans="1:15" s="75" customFormat="1" ht="15" hidden="1">
      <c r="E216" s="174"/>
    </row>
    <row r="217" spans="1:15" s="75" customFormat="1" ht="15" hidden="1">
      <c r="E217" s="174"/>
    </row>
    <row r="219" spans="1:15" ht="15.75">
      <c r="A219" s="81" t="s">
        <v>40</v>
      </c>
      <c r="B219" s="440" t="s">
        <v>220</v>
      </c>
      <c r="C219" s="440"/>
      <c r="D219" s="440"/>
      <c r="E219" s="82"/>
      <c r="F219" s="83"/>
      <c r="G219" s="84"/>
      <c r="H219" s="439" t="s">
        <v>221</v>
      </c>
      <c r="I219" s="439"/>
      <c r="J219" s="219"/>
    </row>
    <row r="220" spans="1:15">
      <c r="A220" s="86"/>
      <c r="B220" s="404" t="s">
        <v>42</v>
      </c>
      <c r="C220" s="404"/>
      <c r="D220" s="404"/>
      <c r="E220" s="87"/>
      <c r="F220" s="180" t="s">
        <v>10</v>
      </c>
      <c r="G220" s="89"/>
      <c r="H220" s="408" t="s">
        <v>43</v>
      </c>
      <c r="I220" s="408"/>
      <c r="J220" s="180"/>
    </row>
    <row r="221" spans="1:15" ht="15.75">
      <c r="A221" s="81" t="s">
        <v>44</v>
      </c>
      <c r="B221" s="222" t="s">
        <v>222</v>
      </c>
      <c r="C221" s="220"/>
      <c r="D221" s="220"/>
      <c r="E221" s="82"/>
      <c r="F221" s="83"/>
      <c r="G221" s="84"/>
      <c r="H221" s="439" t="s">
        <v>223</v>
      </c>
      <c r="I221" s="439"/>
      <c r="J221" s="219"/>
    </row>
    <row r="222" spans="1:15">
      <c r="A222" s="86"/>
      <c r="B222" s="404" t="s">
        <v>42</v>
      </c>
      <c r="C222" s="404"/>
      <c r="D222" s="404"/>
      <c r="E222" s="87"/>
      <c r="F222" s="180" t="s">
        <v>10</v>
      </c>
      <c r="G222" s="89"/>
      <c r="H222" s="408" t="s">
        <v>43</v>
      </c>
      <c r="I222" s="408"/>
      <c r="J222" s="180"/>
    </row>
    <row r="223" spans="1:15" ht="15.75">
      <c r="A223" s="86"/>
      <c r="B223" s="440" t="s">
        <v>224</v>
      </c>
      <c r="C223" s="440"/>
      <c r="D223" s="440"/>
      <c r="E223" s="82"/>
      <c r="F223" s="83"/>
      <c r="G223" s="84"/>
      <c r="H223" s="439" t="s">
        <v>225</v>
      </c>
      <c r="I223" s="439"/>
      <c r="J223" s="219"/>
    </row>
    <row r="224" spans="1:15" ht="15">
      <c r="A224" s="86"/>
      <c r="B224" s="404" t="s">
        <v>42</v>
      </c>
      <c r="C224" s="404"/>
      <c r="D224" s="404"/>
      <c r="E224" s="87"/>
      <c r="F224" s="180" t="s">
        <v>10</v>
      </c>
      <c r="G224" s="89"/>
      <c r="H224" s="408" t="s">
        <v>43</v>
      </c>
      <c r="I224" s="408"/>
      <c r="J224" s="180"/>
      <c r="O224" s="75"/>
    </row>
    <row r="225" spans="1:15" ht="15.75">
      <c r="A225" s="86"/>
      <c r="B225" s="440" t="s">
        <v>226</v>
      </c>
      <c r="C225" s="440"/>
      <c r="D225" s="440"/>
      <c r="E225" s="82"/>
      <c r="F225" s="83"/>
      <c r="G225" s="84"/>
      <c r="H225" s="439" t="s">
        <v>227</v>
      </c>
      <c r="I225" s="439"/>
      <c r="J225" s="90"/>
      <c r="O225" s="221"/>
    </row>
    <row r="226" spans="1:15">
      <c r="A226" s="86"/>
      <c r="B226" s="404" t="s">
        <v>42</v>
      </c>
      <c r="C226" s="404"/>
      <c r="D226" s="404"/>
      <c r="E226" s="87"/>
      <c r="F226" s="180" t="s">
        <v>10</v>
      </c>
      <c r="G226" s="89"/>
      <c r="H226" s="408" t="s">
        <v>43</v>
      </c>
      <c r="I226" s="408"/>
      <c r="J226" s="180"/>
    </row>
    <row r="227" spans="1:15" ht="15.75">
      <c r="A227" s="86"/>
      <c r="B227" s="222" t="s">
        <v>228</v>
      </c>
      <c r="C227" s="220"/>
      <c r="D227" s="220"/>
      <c r="E227" s="82"/>
      <c r="F227" s="83"/>
      <c r="G227" s="84"/>
      <c r="H227" s="439" t="s">
        <v>45</v>
      </c>
      <c r="I227" s="439"/>
      <c r="J227" s="90"/>
    </row>
    <row r="228" spans="1:15">
      <c r="A228" s="86"/>
      <c r="B228" s="404" t="s">
        <v>42</v>
      </c>
      <c r="C228" s="404"/>
      <c r="D228" s="404"/>
      <c r="E228" s="87"/>
      <c r="F228" s="180" t="s">
        <v>10</v>
      </c>
      <c r="G228" s="89"/>
      <c r="H228" s="408" t="s">
        <v>43</v>
      </c>
      <c r="I228" s="408"/>
      <c r="J228" s="180"/>
    </row>
    <row r="229" spans="1:15" ht="15.75">
      <c r="A229" s="86"/>
      <c r="B229" s="440" t="s">
        <v>229</v>
      </c>
      <c r="C229" s="440"/>
      <c r="D229" s="440"/>
      <c r="E229" s="82"/>
      <c r="F229" s="83"/>
      <c r="G229" s="84"/>
      <c r="H229" s="439" t="s">
        <v>230</v>
      </c>
      <c r="I229" s="439"/>
      <c r="J229" s="90"/>
    </row>
    <row r="230" spans="1:15" ht="15.75">
      <c r="A230" s="86"/>
      <c r="B230" s="404" t="s">
        <v>42</v>
      </c>
      <c r="C230" s="404"/>
      <c r="D230" s="404"/>
      <c r="E230" s="179"/>
      <c r="F230" s="87"/>
      <c r="G230" s="180" t="s">
        <v>10</v>
      </c>
      <c r="H230" s="89"/>
      <c r="K230" s="438"/>
      <c r="L230" s="438"/>
    </row>
    <row r="231" spans="1:15" s="75" customFormat="1" ht="15">
      <c r="A231" s="91" t="s">
        <v>88</v>
      </c>
      <c r="E231" s="174"/>
      <c r="K231" s="80"/>
      <c r="L231" s="80"/>
    </row>
    <row r="232" spans="1:15" s="75" customFormat="1" ht="15" hidden="1">
      <c r="E232" s="174"/>
    </row>
    <row r="233" spans="1:15" s="75" customFormat="1" ht="15.75">
      <c r="A233" s="92" t="s">
        <v>47</v>
      </c>
      <c r="B233" s="411" t="s">
        <v>240</v>
      </c>
      <c r="C233" s="411"/>
      <c r="D233" s="411"/>
      <c r="E233" s="79"/>
      <c r="F233" s="79"/>
      <c r="G233" s="79"/>
      <c r="H233" s="410" t="s">
        <v>41</v>
      </c>
      <c r="I233" s="410"/>
    </row>
    <row r="234" spans="1:15" s="75" customFormat="1" ht="15">
      <c r="B234" s="404" t="s">
        <v>42</v>
      </c>
      <c r="C234" s="404"/>
      <c r="D234" s="404"/>
      <c r="E234" s="179"/>
      <c r="F234" s="202" t="s">
        <v>10</v>
      </c>
      <c r="H234" s="202" t="s">
        <v>43</v>
      </c>
      <c r="L234" s="87"/>
    </row>
    <row r="235" spans="1:15" s="75" customFormat="1" ht="15.6" customHeight="1">
      <c r="A235" s="92" t="s">
        <v>48</v>
      </c>
      <c r="B235" s="411"/>
      <c r="C235" s="411"/>
      <c r="D235" s="411"/>
      <c r="E235" s="181"/>
      <c r="F235" s="78"/>
      <c r="H235" s="182"/>
      <c r="L235" s="183"/>
    </row>
    <row r="236" spans="1:15" s="75" customFormat="1" ht="15">
      <c r="B236" s="404" t="s">
        <v>42</v>
      </c>
      <c r="C236" s="404"/>
      <c r="D236" s="404"/>
      <c r="E236" s="179"/>
      <c r="F236" s="180" t="s">
        <v>10</v>
      </c>
      <c r="H236" s="202" t="s">
        <v>43</v>
      </c>
      <c r="L236" s="87"/>
    </row>
    <row r="237" spans="1:15" s="75" customFormat="1" ht="88.9" hidden="1" customHeight="1">
      <c r="E237" s="174"/>
    </row>
    <row r="238" spans="1:15" s="94" customFormat="1" ht="24" customHeight="1">
      <c r="A238" s="94" t="s">
        <v>49</v>
      </c>
      <c r="E238" s="184"/>
    </row>
    <row r="239" spans="1:15" s="75" customFormat="1" ht="28.15" customHeight="1">
      <c r="A239" s="420" t="s">
        <v>50</v>
      </c>
      <c r="B239" s="421"/>
      <c r="C239" s="420" t="s">
        <v>51</v>
      </c>
      <c r="D239" s="422"/>
      <c r="E239" s="203"/>
      <c r="F239" s="422" t="s">
        <v>52</v>
      </c>
      <c r="G239" s="422"/>
      <c r="H239" s="421"/>
      <c r="K239" s="420" t="s">
        <v>53</v>
      </c>
      <c r="L239" s="421"/>
    </row>
    <row r="240" spans="1:15" s="75" customFormat="1" ht="15">
      <c r="A240" s="95"/>
      <c r="B240" s="96"/>
      <c r="C240" s="95"/>
      <c r="D240" s="95"/>
      <c r="E240" s="217"/>
      <c r="F240" s="96"/>
      <c r="G240" s="96"/>
      <c r="H240" s="97"/>
      <c r="K240" s="96"/>
      <c r="L240" s="97"/>
    </row>
    <row r="241" spans="1:17" s="75" customFormat="1" ht="15">
      <c r="A241" s="95"/>
      <c r="B241" s="96"/>
      <c r="C241" s="95"/>
      <c r="D241" s="95"/>
      <c r="E241" s="217"/>
      <c r="F241" s="96"/>
      <c r="G241" s="96"/>
      <c r="H241" s="97"/>
      <c r="K241" s="96"/>
      <c r="L241" s="97"/>
    </row>
    <row r="242" spans="1:17" s="75" customFormat="1" ht="15">
      <c r="A242" s="95"/>
      <c r="B242" s="96"/>
      <c r="C242" s="95"/>
      <c r="D242" s="95"/>
      <c r="E242" s="217"/>
      <c r="F242" s="96"/>
      <c r="G242" s="96"/>
      <c r="H242" s="97"/>
      <c r="K242" s="96"/>
      <c r="L242" s="97"/>
    </row>
    <row r="243" spans="1:17">
      <c r="A243" s="98"/>
      <c r="B243" s="99"/>
      <c r="C243" s="98"/>
      <c r="D243" s="98"/>
      <c r="E243" s="218"/>
      <c r="F243" s="99"/>
      <c r="G243" s="99"/>
      <c r="H243" s="100"/>
      <c r="K243" s="99"/>
      <c r="L243" s="100"/>
    </row>
    <row r="244" spans="1:17" ht="7.9" customHeight="1">
      <c r="M244" s="48"/>
      <c r="N244" s="48"/>
      <c r="O244" s="48"/>
      <c r="P244" s="48"/>
      <c r="Q244" s="48"/>
    </row>
    <row r="245" spans="1:17" ht="18" customHeight="1">
      <c r="A245" s="412" t="s">
        <v>233</v>
      </c>
      <c r="B245" s="412"/>
      <c r="C245" s="412"/>
      <c r="D245" s="412"/>
      <c r="E245" s="412"/>
      <c r="F245" s="412"/>
      <c r="G245" s="412"/>
      <c r="H245" s="412"/>
      <c r="I245" s="412"/>
      <c r="J245" s="412"/>
      <c r="K245" s="412"/>
      <c r="L245" s="412"/>
      <c r="M245" s="48"/>
      <c r="N245" s="48"/>
      <c r="O245" s="48"/>
      <c r="P245" s="48"/>
    </row>
    <row r="246" spans="1:17" s="75" customFormat="1" ht="16.5">
      <c r="A246" s="75" t="s">
        <v>276</v>
      </c>
      <c r="F246" s="437" t="s">
        <v>10</v>
      </c>
      <c r="G246" s="437"/>
      <c r="H246" s="437" t="s">
        <v>234</v>
      </c>
      <c r="I246" s="437"/>
      <c r="J246" s="437"/>
      <c r="K246" s="437"/>
      <c r="L246" s="101"/>
      <c r="M246" s="101"/>
      <c r="N246" s="101"/>
      <c r="O246" s="101"/>
      <c r="P246" s="101"/>
    </row>
    <row r="247" spans="1:17" s="75" customFormat="1" ht="6.6" customHeight="1">
      <c r="L247" s="101"/>
      <c r="M247" s="101"/>
      <c r="N247" s="101"/>
      <c r="O247" s="101"/>
      <c r="P247" s="101"/>
    </row>
    <row r="248" spans="1:17" s="75" customFormat="1" ht="32.25" customHeight="1">
      <c r="A248" s="412" t="s">
        <v>235</v>
      </c>
      <c r="B248" s="412"/>
      <c r="C248" s="412"/>
      <c r="D248" s="412"/>
      <c r="E248" s="412"/>
      <c r="F248" s="412"/>
      <c r="G248" s="412"/>
      <c r="H248" s="412"/>
      <c r="I248" s="412"/>
      <c r="J248" s="412"/>
      <c r="K248" s="412"/>
      <c r="L248" s="101"/>
      <c r="M248" s="101"/>
      <c r="N248" s="101"/>
      <c r="O248" s="101"/>
      <c r="P248" s="101"/>
    </row>
    <row r="249" spans="1:17" s="103" customFormat="1" hidden="1">
      <c r="A249" s="1"/>
      <c r="B249" s="1" t="s">
        <v>89</v>
      </c>
      <c r="C249" s="1"/>
      <c r="D249" s="1"/>
      <c r="E249" s="26"/>
      <c r="F249" s="1"/>
      <c r="G249" s="1"/>
      <c r="H249" s="1"/>
      <c r="I249" s="1"/>
      <c r="J249" s="1"/>
      <c r="K249" s="1"/>
      <c r="L249" s="1"/>
    </row>
    <row r="250" spans="1:17" s="103" customFormat="1" hidden="1">
      <c r="A250" s="1"/>
      <c r="B250" s="1" t="s">
        <v>56</v>
      </c>
      <c r="C250" s="1"/>
      <c r="D250" s="1"/>
      <c r="E250" s="26"/>
      <c r="F250" s="1"/>
      <c r="G250" s="1"/>
      <c r="H250" s="1"/>
      <c r="I250" s="1"/>
      <c r="J250" s="1"/>
      <c r="K250" s="1"/>
      <c r="L250" s="1"/>
    </row>
    <row r="251" spans="1:17" s="103" customFormat="1" hidden="1">
      <c r="A251" s="104"/>
      <c r="B251" s="104" t="s">
        <v>57</v>
      </c>
      <c r="C251" s="104"/>
      <c r="D251" s="104"/>
      <c r="E251" s="185"/>
      <c r="F251" s="104"/>
      <c r="G251" s="104"/>
      <c r="H251" s="104"/>
      <c r="I251" s="104"/>
      <c r="J251" s="104"/>
      <c r="K251" s="104"/>
      <c r="L251" s="1"/>
    </row>
    <row r="252" spans="1:17" hidden="1"/>
  </sheetData>
  <mergeCells count="74">
    <mergeCell ref="B15:C15"/>
    <mergeCell ref="H15:L15"/>
    <mergeCell ref="H1:L1"/>
    <mergeCell ref="H2:L2"/>
    <mergeCell ref="H3:L3"/>
    <mergeCell ref="A5:C5"/>
    <mergeCell ref="J7:L7"/>
    <mergeCell ref="H8:L8"/>
    <mergeCell ref="H14:L14"/>
    <mergeCell ref="H9:L9"/>
    <mergeCell ref="H10:L10"/>
    <mergeCell ref="H11:L11"/>
    <mergeCell ref="H12:L12"/>
    <mergeCell ref="A13:L13"/>
    <mergeCell ref="C17:D17"/>
    <mergeCell ref="G17:H17"/>
    <mergeCell ref="I17:J17"/>
    <mergeCell ref="K17:L17"/>
    <mergeCell ref="C18:D18"/>
    <mergeCell ref="G18:H18"/>
    <mergeCell ref="I18:J18"/>
    <mergeCell ref="K18:L18"/>
    <mergeCell ref="A27:D27"/>
    <mergeCell ref="A19:A20"/>
    <mergeCell ref="B19:B20"/>
    <mergeCell ref="C19:D20"/>
    <mergeCell ref="E19:E20"/>
    <mergeCell ref="H19:H20"/>
    <mergeCell ref="I19:J19"/>
    <mergeCell ref="K19:K20"/>
    <mergeCell ref="L19:L20"/>
    <mergeCell ref="C21:D21"/>
    <mergeCell ref="F19:F20"/>
    <mergeCell ref="G19:G20"/>
    <mergeCell ref="B223:D223"/>
    <mergeCell ref="H223:I223"/>
    <mergeCell ref="A32:D32"/>
    <mergeCell ref="A89:D89"/>
    <mergeCell ref="A201:D201"/>
    <mergeCell ref="B206:L206"/>
    <mergeCell ref="C212:L212"/>
    <mergeCell ref="B219:D219"/>
    <mergeCell ref="H219:I219"/>
    <mergeCell ref="B220:D220"/>
    <mergeCell ref="H220:I220"/>
    <mergeCell ref="H221:I221"/>
    <mergeCell ref="B222:D222"/>
    <mergeCell ref="H222:I222"/>
    <mergeCell ref="B224:D224"/>
    <mergeCell ref="H224:I224"/>
    <mergeCell ref="B225:D225"/>
    <mergeCell ref="H225:I225"/>
    <mergeCell ref="B226:D226"/>
    <mergeCell ref="H226:I226"/>
    <mergeCell ref="B236:D236"/>
    <mergeCell ref="H227:I227"/>
    <mergeCell ref="B228:D228"/>
    <mergeCell ref="H228:I228"/>
    <mergeCell ref="B229:D229"/>
    <mergeCell ref="H229:I229"/>
    <mergeCell ref="B230:D230"/>
    <mergeCell ref="K230:L230"/>
    <mergeCell ref="B233:D233"/>
    <mergeCell ref="H233:I233"/>
    <mergeCell ref="B234:D234"/>
    <mergeCell ref="B235:D235"/>
    <mergeCell ref="A248:K248"/>
    <mergeCell ref="A239:B239"/>
    <mergeCell ref="C239:D239"/>
    <mergeCell ref="F239:H239"/>
    <mergeCell ref="K239:L239"/>
    <mergeCell ref="A245:L245"/>
    <mergeCell ref="F246:G246"/>
    <mergeCell ref="H246:K246"/>
  </mergeCells>
  <pageMargins left="0.70866141732283472" right="0.11811023622047245" top="0.59055118110236227" bottom="0.39370078740157483" header="0" footer="0"/>
  <pageSetup paperSize="9" scale="80" orientation="portrait" horizontalDpi="4294967294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321"/>
  <sheetViews>
    <sheetView view="pageBreakPreview" topLeftCell="A7" zoomScaleSheetLayoutView="100" workbookViewId="0">
      <selection activeCell="D10" sqref="D10"/>
    </sheetView>
  </sheetViews>
  <sheetFormatPr defaultColWidth="9.140625" defaultRowHeight="12.75"/>
  <cols>
    <col min="1" max="1" width="20.28515625" style="1" customWidth="1"/>
    <col min="2" max="2" width="21.42578125" style="1" customWidth="1"/>
    <col min="3" max="3" width="14.28515625" style="1" customWidth="1"/>
    <col min="4" max="4" width="28.28515625" style="1" customWidth="1"/>
    <col min="5" max="5" width="10.28515625" style="1" customWidth="1"/>
    <col min="6" max="7" width="15.7109375" style="1" customWidth="1"/>
    <col min="8" max="8" width="10.5703125" style="1" customWidth="1"/>
    <col min="9" max="9" width="12.85546875" style="1" customWidth="1"/>
    <col min="10" max="10" width="10" style="1" customWidth="1"/>
    <col min="11" max="11" width="17.85546875" style="1" customWidth="1"/>
    <col min="12" max="13" width="9.140625" style="1"/>
    <col min="14" max="14" width="9.140625" style="1" customWidth="1"/>
    <col min="15" max="16384" width="9.140625" style="1"/>
  </cols>
  <sheetData>
    <row r="1" spans="1:12" ht="12" customHeight="1">
      <c r="I1" s="2" t="s">
        <v>0</v>
      </c>
    </row>
    <row r="2" spans="1:12" ht="12" customHeight="1">
      <c r="I2" s="2" t="s">
        <v>1</v>
      </c>
    </row>
    <row r="3" spans="1:12" ht="12" customHeight="1">
      <c r="I3" s="3" t="s">
        <v>2</v>
      </c>
    </row>
    <row r="4" spans="1:12" ht="15" customHeight="1">
      <c r="A4" s="4" t="s">
        <v>3</v>
      </c>
      <c r="B4" s="295"/>
      <c r="C4" s="5"/>
      <c r="J4" s="6"/>
    </row>
    <row r="5" spans="1:12" ht="13.15" customHeight="1">
      <c r="A5" s="404" t="s">
        <v>4</v>
      </c>
      <c r="B5" s="404"/>
      <c r="C5" s="404"/>
      <c r="J5" s="6"/>
    </row>
    <row r="6" spans="1:12" ht="7.15" hidden="1" customHeight="1">
      <c r="J6" s="6"/>
    </row>
    <row r="7" spans="1:12" ht="18" customHeight="1">
      <c r="A7" s="7" t="s">
        <v>5</v>
      </c>
      <c r="B7" s="8"/>
      <c r="C7" s="9">
        <v>26518697</v>
      </c>
      <c r="D7" s="8"/>
      <c r="E7" s="8"/>
      <c r="F7" s="8"/>
      <c r="G7" s="8"/>
      <c r="H7" s="8"/>
      <c r="I7" s="424" t="s">
        <v>6</v>
      </c>
      <c r="J7" s="424"/>
      <c r="K7" s="424"/>
    </row>
    <row r="8" spans="1:12" ht="15.75">
      <c r="A8" s="10"/>
      <c r="B8" s="10"/>
      <c r="C8" s="10"/>
      <c r="D8" s="10"/>
      <c r="E8" s="10"/>
      <c r="F8" s="10"/>
      <c r="G8" s="10"/>
      <c r="H8" s="10"/>
      <c r="I8" s="11" t="s">
        <v>7</v>
      </c>
      <c r="J8" s="10"/>
      <c r="K8" s="12"/>
    </row>
    <row r="9" spans="1:12" ht="15.75">
      <c r="A9" s="13"/>
      <c r="B9" s="13"/>
      <c r="C9" s="13"/>
      <c r="D9" s="13"/>
      <c r="E9" s="13"/>
      <c r="F9" s="13"/>
      <c r="G9" s="13"/>
      <c r="H9" s="13"/>
      <c r="I9" s="404" t="s">
        <v>8</v>
      </c>
      <c r="J9" s="404"/>
      <c r="K9" s="404"/>
    </row>
    <row r="10" spans="1:12" ht="14.25">
      <c r="I10" s="14"/>
      <c r="J10" s="14"/>
      <c r="K10" s="269" t="s">
        <v>9</v>
      </c>
    </row>
    <row r="11" spans="1:12" ht="15.6" customHeight="1">
      <c r="A11" s="16"/>
      <c r="B11" s="16"/>
      <c r="C11" s="16"/>
      <c r="D11" s="16"/>
      <c r="E11" s="16"/>
      <c r="F11" s="16"/>
      <c r="G11" s="16"/>
      <c r="H11" s="16"/>
      <c r="I11" s="381" t="s">
        <v>10</v>
      </c>
      <c r="J11" s="381"/>
      <c r="K11" s="381"/>
    </row>
    <row r="12" spans="1:12" ht="15.6" customHeight="1">
      <c r="A12" s="16"/>
      <c r="B12" s="16"/>
      <c r="C12" s="16"/>
      <c r="D12" s="16"/>
      <c r="E12" s="16"/>
      <c r="F12" s="16"/>
      <c r="G12" s="16"/>
      <c r="H12" s="16"/>
      <c r="I12" s="425" t="s">
        <v>218</v>
      </c>
      <c r="J12" s="425"/>
      <c r="K12" s="425"/>
    </row>
    <row r="13" spans="1:12" s="10" customFormat="1" ht="25.15" customHeight="1">
      <c r="A13" s="423" t="s">
        <v>331</v>
      </c>
      <c r="B13" s="423"/>
      <c r="C13" s="423"/>
      <c r="D13" s="423"/>
      <c r="E13" s="423"/>
      <c r="F13" s="423"/>
      <c r="G13" s="423"/>
      <c r="H13" s="423"/>
      <c r="I13" s="423"/>
      <c r="J13" s="423"/>
      <c r="K13" s="423"/>
    </row>
    <row r="14" spans="1:12" s="18" customFormat="1" ht="20.25">
      <c r="A14" s="17"/>
      <c r="B14" s="17"/>
      <c r="C14" s="17"/>
      <c r="D14" s="447" t="s">
        <v>325</v>
      </c>
      <c r="E14" s="447"/>
      <c r="F14" s="447"/>
      <c r="G14" s="447"/>
      <c r="J14" s="119"/>
      <c r="K14" s="322" t="s">
        <v>275</v>
      </c>
      <c r="L14" s="321"/>
    </row>
    <row r="15" spans="1:12" s="18" customFormat="1" ht="15.75">
      <c r="A15" s="19"/>
      <c r="B15" s="386"/>
      <c r="C15" s="386"/>
      <c r="D15" s="19"/>
      <c r="E15" s="19"/>
      <c r="F15" s="19"/>
      <c r="J15" s="120"/>
      <c r="K15" s="265" t="s">
        <v>12</v>
      </c>
      <c r="L15" s="120"/>
    </row>
    <row r="16" spans="1:12" ht="3.6" customHeight="1"/>
    <row r="17" spans="1:16" ht="18.600000000000001" customHeight="1">
      <c r="A17" s="20"/>
      <c r="B17" s="20"/>
      <c r="C17" s="388"/>
      <c r="D17" s="388"/>
      <c r="E17" s="20"/>
      <c r="F17" s="20"/>
      <c r="G17" s="21"/>
      <c r="H17" s="389" t="s">
        <v>13</v>
      </c>
      <c r="I17" s="390"/>
      <c r="J17" s="389" t="s">
        <v>14</v>
      </c>
      <c r="K17" s="390"/>
      <c r="L17" s="20"/>
    </row>
    <row r="18" spans="1:16" ht="18" customHeight="1">
      <c r="A18" s="20"/>
      <c r="B18" s="20"/>
      <c r="C18" s="388"/>
      <c r="D18" s="388"/>
      <c r="E18" s="20"/>
      <c r="F18" s="20"/>
      <c r="G18" s="21"/>
      <c r="H18" s="395">
        <v>9</v>
      </c>
      <c r="I18" s="426"/>
      <c r="J18" s="395"/>
      <c r="K18" s="426"/>
      <c r="L18" s="20"/>
    </row>
    <row r="19" spans="1:16" ht="22.9" customHeight="1">
      <c r="A19" s="391" t="s">
        <v>213</v>
      </c>
      <c r="B19" s="391" t="s">
        <v>214</v>
      </c>
      <c r="C19" s="391" t="s">
        <v>15</v>
      </c>
      <c r="D19" s="391"/>
      <c r="E19" s="391" t="s">
        <v>16</v>
      </c>
      <c r="F19" s="391" t="s">
        <v>17</v>
      </c>
      <c r="G19" s="391" t="s">
        <v>18</v>
      </c>
      <c r="H19" s="428" t="s">
        <v>19</v>
      </c>
      <c r="I19" s="390"/>
      <c r="J19" s="391" t="s">
        <v>20</v>
      </c>
      <c r="K19" s="391" t="s">
        <v>326</v>
      </c>
      <c r="L19" s="22"/>
    </row>
    <row r="20" spans="1:16" s="26" customFormat="1" ht="34.15" customHeight="1">
      <c r="A20" s="392"/>
      <c r="B20" s="392"/>
      <c r="C20" s="392"/>
      <c r="D20" s="392"/>
      <c r="E20" s="392"/>
      <c r="F20" s="392"/>
      <c r="G20" s="392"/>
      <c r="H20" s="267" t="s">
        <v>21</v>
      </c>
      <c r="I20" s="24" t="s">
        <v>22</v>
      </c>
      <c r="J20" s="392"/>
      <c r="K20" s="392"/>
      <c r="L20" s="268"/>
    </row>
    <row r="21" spans="1:16" s="31" customFormat="1" ht="11.25">
      <c r="A21" s="27">
        <v>1</v>
      </c>
      <c r="B21" s="27">
        <v>2</v>
      </c>
      <c r="C21" s="393">
        <v>3</v>
      </c>
      <c r="D21" s="394"/>
      <c r="E21" s="27">
        <v>4</v>
      </c>
      <c r="F21" s="27">
        <v>5</v>
      </c>
      <c r="G21" s="27">
        <v>6</v>
      </c>
      <c r="H21" s="28">
        <v>7</v>
      </c>
      <c r="I21" s="28">
        <v>8</v>
      </c>
      <c r="J21" s="28">
        <v>9</v>
      </c>
      <c r="K21" s="29">
        <v>10</v>
      </c>
      <c r="L21" s="30"/>
    </row>
    <row r="22" spans="1:16" s="31" customFormat="1" ht="30.75" hidden="1" customHeight="1">
      <c r="A22" s="296"/>
      <c r="B22" s="256"/>
      <c r="C22" s="297"/>
      <c r="D22" s="298"/>
      <c r="E22" s="32"/>
      <c r="F22" s="280"/>
      <c r="G22" s="280"/>
      <c r="H22" s="256"/>
      <c r="I22" s="256"/>
      <c r="J22" s="32"/>
      <c r="K22" s="256"/>
      <c r="L22" s="30"/>
    </row>
    <row r="23" spans="1:16" s="45" customFormat="1" ht="28.5" hidden="1" customHeight="1">
      <c r="A23" s="299" t="s">
        <v>23</v>
      </c>
      <c r="B23" s="36" t="s">
        <v>24</v>
      </c>
      <c r="C23" s="297"/>
      <c r="D23" s="300"/>
      <c r="E23" s="39"/>
      <c r="F23" s="40"/>
      <c r="G23" s="41"/>
      <c r="H23" s="41"/>
      <c r="I23" s="41"/>
      <c r="J23" s="42"/>
      <c r="K23" s="43"/>
      <c r="L23" s="44"/>
    </row>
    <row r="24" spans="1:16" s="45" customFormat="1" ht="14.25" hidden="1" customHeight="1">
      <c r="A24" s="301"/>
      <c r="B24" s="42"/>
      <c r="C24" s="301"/>
      <c r="D24" s="302"/>
      <c r="E24" s="39"/>
      <c r="F24" s="40"/>
      <c r="G24" s="41"/>
      <c r="H24" s="41"/>
      <c r="I24" s="41"/>
      <c r="J24" s="42"/>
      <c r="K24" s="43"/>
      <c r="L24" s="44"/>
    </row>
    <row r="25" spans="1:16" s="45" customFormat="1" ht="15" hidden="1">
      <c r="A25" s="301"/>
      <c r="B25" s="42"/>
      <c r="C25" s="301"/>
      <c r="D25" s="302"/>
      <c r="E25" s="39"/>
      <c r="F25" s="40"/>
      <c r="G25" s="41"/>
      <c r="H25" s="41"/>
      <c r="I25" s="41"/>
      <c r="J25" s="42"/>
      <c r="K25" s="43"/>
      <c r="L25" s="44"/>
    </row>
    <row r="26" spans="1:16" s="45" customFormat="1" ht="15" hidden="1">
      <c r="A26" s="301"/>
      <c r="B26" s="42"/>
      <c r="C26" s="301"/>
      <c r="D26" s="302"/>
      <c r="E26" s="39"/>
      <c r="F26" s="40"/>
      <c r="G26" s="41"/>
      <c r="H26" s="41"/>
      <c r="I26" s="41"/>
      <c r="J26" s="42"/>
      <c r="K26" s="43"/>
      <c r="L26" s="44"/>
    </row>
    <row r="27" spans="1:16" ht="13.5" hidden="1" customHeight="1">
      <c r="A27" s="301"/>
      <c r="B27" s="42"/>
      <c r="C27" s="301"/>
      <c r="D27" s="302"/>
      <c r="E27" s="39"/>
      <c r="F27" s="40"/>
      <c r="G27" s="41"/>
      <c r="H27" s="41"/>
      <c r="I27" s="41"/>
      <c r="J27" s="42"/>
      <c r="K27" s="46"/>
      <c r="L27" s="47"/>
      <c r="M27" s="48"/>
      <c r="N27" s="48"/>
      <c r="O27" s="48"/>
      <c r="P27" s="48"/>
    </row>
    <row r="28" spans="1:16" ht="13.5" hidden="1" customHeight="1">
      <c r="A28" s="301"/>
      <c r="B28" s="42"/>
      <c r="C28" s="301"/>
      <c r="D28" s="302"/>
      <c r="E28" s="39"/>
      <c r="F28" s="40"/>
      <c r="G28" s="41"/>
      <c r="H28" s="49"/>
      <c r="I28" s="49"/>
      <c r="J28" s="50"/>
      <c r="K28" s="46"/>
      <c r="L28" s="47"/>
      <c r="M28" s="48"/>
      <c r="N28" s="48"/>
      <c r="O28" s="48"/>
      <c r="P28" s="48"/>
    </row>
    <row r="29" spans="1:16" ht="15" hidden="1">
      <c r="A29" s="301"/>
      <c r="B29" s="42"/>
      <c r="C29" s="301"/>
      <c r="D29" s="302"/>
      <c r="E29" s="39"/>
      <c r="F29" s="40"/>
      <c r="G29" s="41"/>
      <c r="H29" s="41"/>
      <c r="I29" s="41"/>
      <c r="J29" s="42"/>
      <c r="K29" s="46"/>
      <c r="L29" s="47"/>
      <c r="M29" s="48"/>
      <c r="N29" s="48"/>
      <c r="O29" s="48"/>
      <c r="P29" s="48"/>
    </row>
    <row r="30" spans="1:16" s="56" customFormat="1" ht="14.45" hidden="1" customHeight="1">
      <c r="A30" s="448" t="s">
        <v>105</v>
      </c>
      <c r="B30" s="448"/>
      <c r="C30" s="448"/>
      <c r="D30" s="448"/>
      <c r="E30" s="51">
        <f>SUM(E22:E29)</f>
        <v>0</v>
      </c>
      <c r="F30" s="52"/>
      <c r="G30" s="52">
        <f>SUM(G22:G29)</f>
        <v>0</v>
      </c>
      <c r="H30" s="52"/>
      <c r="I30" s="52">
        <f>SUM(I22:I29)</f>
        <v>0</v>
      </c>
      <c r="J30" s="53"/>
      <c r="K30" s="53"/>
      <c r="L30" s="54"/>
      <c r="M30" s="55"/>
      <c r="N30" s="55"/>
      <c r="O30" s="55"/>
      <c r="P30" s="55"/>
    </row>
    <row r="31" spans="1:16" ht="30" customHeight="1">
      <c r="A31" s="299" t="s">
        <v>23</v>
      </c>
      <c r="B31" s="124" t="s">
        <v>24</v>
      </c>
      <c r="C31" s="319"/>
      <c r="D31" s="320" t="s">
        <v>327</v>
      </c>
      <c r="E31" s="39">
        <v>1</v>
      </c>
      <c r="F31" s="40">
        <v>2117</v>
      </c>
      <c r="G31" s="40">
        <v>2117</v>
      </c>
      <c r="H31" s="40"/>
      <c r="I31" s="40"/>
      <c r="J31" s="46"/>
      <c r="K31" s="43"/>
      <c r="L31" s="47"/>
      <c r="M31" s="48"/>
      <c r="N31" s="48"/>
      <c r="O31" s="48"/>
      <c r="P31" s="48"/>
    </row>
    <row r="32" spans="1:16" ht="30" hidden="1" customHeight="1">
      <c r="A32" s="299" t="s">
        <v>23</v>
      </c>
      <c r="B32" s="36" t="s">
        <v>24</v>
      </c>
      <c r="C32" s="303"/>
      <c r="D32" s="305"/>
      <c r="E32" s="39"/>
      <c r="F32" s="40"/>
      <c r="G32" s="40"/>
      <c r="H32" s="40"/>
      <c r="I32" s="40"/>
      <c r="J32" s="43"/>
      <c r="K32" s="43"/>
      <c r="L32" s="22"/>
    </row>
    <row r="33" spans="1:12" ht="30" hidden="1" customHeight="1">
      <c r="A33" s="299" t="s">
        <v>23</v>
      </c>
      <c r="B33" s="36" t="s">
        <v>24</v>
      </c>
      <c r="C33" s="306"/>
      <c r="D33" s="307"/>
      <c r="E33" s="39"/>
      <c r="F33" s="40"/>
      <c r="G33" s="40"/>
      <c r="H33" s="40"/>
      <c r="I33" s="40"/>
      <c r="J33" s="43"/>
      <c r="K33" s="43"/>
      <c r="L33" s="22"/>
    </row>
    <row r="34" spans="1:12" ht="30" hidden="1" customHeight="1">
      <c r="A34" s="299" t="s">
        <v>23</v>
      </c>
      <c r="B34" s="36" t="s">
        <v>24</v>
      </c>
      <c r="C34" s="306"/>
      <c r="D34" s="307"/>
      <c r="E34" s="39"/>
      <c r="F34" s="40"/>
      <c r="G34" s="40"/>
      <c r="H34" s="40"/>
      <c r="I34" s="40"/>
      <c r="J34" s="43"/>
      <c r="K34" s="43"/>
      <c r="L34" s="22"/>
    </row>
    <row r="35" spans="1:12" ht="30" hidden="1" customHeight="1">
      <c r="A35" s="299" t="s">
        <v>23</v>
      </c>
      <c r="B35" s="36" t="s">
        <v>24</v>
      </c>
      <c r="C35" s="303"/>
      <c r="D35" s="307"/>
      <c r="E35" s="39"/>
      <c r="F35" s="40"/>
      <c r="G35" s="40"/>
      <c r="H35" s="40"/>
      <c r="I35" s="40"/>
      <c r="J35" s="43"/>
      <c r="K35" s="43"/>
      <c r="L35" s="22"/>
    </row>
    <row r="36" spans="1:12" ht="37.5" hidden="1" customHeight="1">
      <c r="A36" s="299" t="s">
        <v>23</v>
      </c>
      <c r="B36" s="36" t="s">
        <v>24</v>
      </c>
      <c r="C36" s="303"/>
      <c r="D36" s="308"/>
      <c r="E36" s="39"/>
      <c r="F36" s="40"/>
      <c r="G36" s="40"/>
      <c r="H36" s="40"/>
      <c r="I36" s="40"/>
      <c r="J36" s="43"/>
      <c r="K36" s="43"/>
      <c r="L36" s="22"/>
    </row>
    <row r="37" spans="1:12" ht="52.5" hidden="1" customHeight="1">
      <c r="A37" s="299" t="s">
        <v>23</v>
      </c>
      <c r="B37" s="36" t="s">
        <v>24</v>
      </c>
      <c r="C37" s="303"/>
      <c r="D37" s="299"/>
      <c r="E37" s="39"/>
      <c r="F37" s="40"/>
      <c r="G37" s="40"/>
      <c r="H37" s="40"/>
      <c r="I37" s="40"/>
      <c r="J37" s="43"/>
      <c r="K37" s="43"/>
      <c r="L37" s="22"/>
    </row>
    <row r="38" spans="1:12" ht="30" hidden="1" customHeight="1">
      <c r="A38" s="299" t="s">
        <v>23</v>
      </c>
      <c r="B38" s="36" t="s">
        <v>24</v>
      </c>
      <c r="C38" s="303"/>
      <c r="D38" s="304"/>
      <c r="E38" s="39"/>
      <c r="F38" s="40"/>
      <c r="G38" s="40"/>
      <c r="H38" s="40"/>
      <c r="I38" s="40"/>
      <c r="J38" s="43"/>
      <c r="K38" s="43"/>
      <c r="L38" s="22"/>
    </row>
    <row r="39" spans="1:12" ht="15" hidden="1">
      <c r="A39" s="301"/>
      <c r="B39" s="42"/>
      <c r="C39" s="309"/>
      <c r="D39" s="310"/>
      <c r="E39" s="39"/>
      <c r="F39" s="40"/>
      <c r="G39" s="40"/>
      <c r="H39" s="40"/>
      <c r="I39" s="40"/>
      <c r="J39" s="43"/>
      <c r="K39" s="43"/>
      <c r="L39" s="22"/>
    </row>
    <row r="40" spans="1:12" ht="15" hidden="1">
      <c r="A40" s="301"/>
      <c r="B40" s="42"/>
      <c r="C40" s="309"/>
      <c r="D40" s="310"/>
      <c r="E40" s="39"/>
      <c r="F40" s="40"/>
      <c r="G40" s="40"/>
      <c r="H40" s="40"/>
      <c r="I40" s="40"/>
      <c r="J40" s="43"/>
      <c r="K40" s="43"/>
      <c r="L40" s="22"/>
    </row>
    <row r="41" spans="1:12" ht="15" hidden="1">
      <c r="A41" s="301"/>
      <c r="B41" s="42"/>
      <c r="C41" s="301"/>
      <c r="D41" s="302"/>
      <c r="E41" s="39"/>
      <c r="F41" s="40"/>
      <c r="G41" s="40"/>
      <c r="H41" s="40"/>
      <c r="I41" s="40"/>
      <c r="J41" s="43"/>
      <c r="K41" s="43"/>
      <c r="L41" s="22"/>
    </row>
    <row r="42" spans="1:12" ht="15" hidden="1">
      <c r="A42" s="301"/>
      <c r="B42" s="42"/>
      <c r="C42" s="309"/>
      <c r="D42" s="311"/>
      <c r="E42" s="39"/>
      <c r="F42" s="40"/>
      <c r="G42" s="40"/>
      <c r="H42" s="40"/>
      <c r="I42" s="40"/>
      <c r="J42" s="43"/>
      <c r="K42" s="43"/>
      <c r="L42" s="22"/>
    </row>
    <row r="43" spans="1:12" ht="15" hidden="1">
      <c r="A43" s="301"/>
      <c r="B43" s="42"/>
      <c r="C43" s="309"/>
      <c r="D43" s="311"/>
      <c r="E43" s="39"/>
      <c r="F43" s="40"/>
      <c r="G43" s="40"/>
      <c r="H43" s="40"/>
      <c r="I43" s="40"/>
      <c r="J43" s="43"/>
      <c r="K43" s="43"/>
      <c r="L43" s="22"/>
    </row>
    <row r="44" spans="1:12" ht="15" hidden="1">
      <c r="A44" s="301"/>
      <c r="B44" s="42"/>
      <c r="C44" s="309"/>
      <c r="D44" s="311"/>
      <c r="E44" s="39"/>
      <c r="F44" s="40"/>
      <c r="G44" s="40"/>
      <c r="H44" s="40"/>
      <c r="I44" s="40"/>
      <c r="J44" s="43"/>
      <c r="K44" s="43"/>
      <c r="L44" s="22"/>
    </row>
    <row r="45" spans="1:12" ht="6" hidden="1" customHeight="1">
      <c r="A45" s="301"/>
      <c r="B45" s="42"/>
      <c r="C45" s="312"/>
      <c r="D45" s="313"/>
      <c r="E45" s="39"/>
      <c r="F45" s="40"/>
      <c r="G45" s="40"/>
      <c r="H45" s="40"/>
      <c r="I45" s="40"/>
      <c r="J45" s="43"/>
      <c r="K45" s="43"/>
      <c r="L45" s="22"/>
    </row>
    <row r="46" spans="1:12" ht="12" hidden="1" customHeight="1">
      <c r="A46" s="301"/>
      <c r="B46" s="42"/>
      <c r="C46" s="309"/>
      <c r="D46" s="311"/>
      <c r="E46" s="39"/>
      <c r="F46" s="40"/>
      <c r="G46" s="40"/>
      <c r="H46" s="40"/>
      <c r="I46" s="40"/>
      <c r="J46" s="43"/>
      <c r="K46" s="43"/>
      <c r="L46" s="22"/>
    </row>
    <row r="47" spans="1:12" s="56" customFormat="1" ht="15">
      <c r="A47" s="448" t="s">
        <v>328</v>
      </c>
      <c r="B47" s="448"/>
      <c r="C47" s="448"/>
      <c r="D47" s="448"/>
      <c r="E47" s="51">
        <f>SUM(E31:E46)</f>
        <v>1</v>
      </c>
      <c r="F47" s="52"/>
      <c r="G47" s="52">
        <f>SUM(G31:G46)</f>
        <v>2117</v>
      </c>
      <c r="H47" s="52"/>
      <c r="I47" s="52">
        <f>SUM(I31:I46)</f>
        <v>0</v>
      </c>
      <c r="J47" s="65"/>
      <c r="K47" s="65"/>
      <c r="L47" s="66"/>
    </row>
    <row r="48" spans="1:12" ht="15" hidden="1">
      <c r="A48" s="301"/>
      <c r="B48" s="42"/>
      <c r="C48" s="301"/>
      <c r="D48" s="314"/>
      <c r="E48" s="39"/>
      <c r="F48" s="40"/>
      <c r="G48" s="40"/>
      <c r="H48" s="40"/>
      <c r="I48" s="40"/>
      <c r="J48" s="43"/>
      <c r="K48" s="43"/>
      <c r="L48" s="22"/>
    </row>
    <row r="49" spans="1:16" ht="15" hidden="1">
      <c r="A49" s="448" t="s">
        <v>27</v>
      </c>
      <c r="B49" s="448"/>
      <c r="C49" s="448"/>
      <c r="D49" s="448"/>
      <c r="E49" s="51">
        <f>SUM(E48)</f>
        <v>0</v>
      </c>
      <c r="F49" s="52"/>
      <c r="G49" s="52">
        <f>SUM(G48)</f>
        <v>0</v>
      </c>
      <c r="H49" s="52"/>
      <c r="I49" s="52">
        <f>SUM(I48)</f>
        <v>0</v>
      </c>
      <c r="J49" s="65"/>
      <c r="K49" s="65"/>
      <c r="L49" s="22"/>
    </row>
    <row r="50" spans="1:16" ht="15" hidden="1">
      <c r="A50" s="301"/>
      <c r="B50" s="42"/>
      <c r="C50" s="315"/>
      <c r="D50" s="316"/>
      <c r="E50" s="39"/>
      <c r="F50" s="40"/>
      <c r="G50" s="40"/>
      <c r="H50" s="40"/>
      <c r="I50" s="40"/>
      <c r="J50" s="43"/>
      <c r="K50" s="43"/>
      <c r="L50" s="22"/>
    </row>
    <row r="51" spans="1:16" ht="15" hidden="1">
      <c r="A51" s="301"/>
      <c r="B51" s="42"/>
      <c r="C51" s="301"/>
      <c r="D51" s="302"/>
      <c r="E51" s="39"/>
      <c r="F51" s="40"/>
      <c r="G51" s="40"/>
      <c r="H51" s="40"/>
      <c r="I51" s="40"/>
      <c r="J51" s="43"/>
      <c r="K51" s="43"/>
      <c r="L51" s="22"/>
    </row>
    <row r="52" spans="1:16" ht="15" hidden="1">
      <c r="A52" s="301"/>
      <c r="B52" s="42"/>
      <c r="C52" s="301"/>
      <c r="D52" s="302"/>
      <c r="E52" s="39"/>
      <c r="F52" s="40"/>
      <c r="G52" s="40"/>
      <c r="H52" s="40"/>
      <c r="I52" s="40"/>
      <c r="J52" s="43"/>
      <c r="K52" s="43"/>
      <c r="L52" s="22"/>
    </row>
    <row r="53" spans="1:16" ht="15" hidden="1">
      <c r="A53" s="448" t="s">
        <v>29</v>
      </c>
      <c r="B53" s="448"/>
      <c r="C53" s="448"/>
      <c r="D53" s="448"/>
      <c r="E53" s="51">
        <f>SUM(E50:E52)</f>
        <v>0</v>
      </c>
      <c r="F53" s="52"/>
      <c r="G53" s="52">
        <f>SUM(G50:G52)</f>
        <v>0</v>
      </c>
      <c r="H53" s="52"/>
      <c r="I53" s="52">
        <f>SUM(I50:I52)</f>
        <v>0</v>
      </c>
      <c r="J53" s="65"/>
      <c r="K53" s="65"/>
      <c r="L53" s="22"/>
    </row>
    <row r="54" spans="1:16" ht="15" hidden="1">
      <c r="A54" s="301"/>
      <c r="B54" s="42"/>
      <c r="C54" s="301"/>
      <c r="D54" s="302"/>
      <c r="E54" s="39"/>
      <c r="F54" s="40"/>
      <c r="G54" s="40"/>
      <c r="H54" s="40"/>
      <c r="I54" s="40"/>
      <c r="J54" s="43"/>
      <c r="K54" s="43"/>
      <c r="L54" s="22"/>
    </row>
    <row r="55" spans="1:16" ht="15" hidden="1">
      <c r="A55" s="448" t="s">
        <v>30</v>
      </c>
      <c r="B55" s="448"/>
      <c r="C55" s="448"/>
      <c r="D55" s="448"/>
      <c r="E55" s="51">
        <f>SUM(E54)</f>
        <v>0</v>
      </c>
      <c r="F55" s="52"/>
      <c r="G55" s="52">
        <f>SUM(G54)</f>
        <v>0</v>
      </c>
      <c r="H55" s="52"/>
      <c r="I55" s="52">
        <f>SUM(I54)</f>
        <v>0</v>
      </c>
      <c r="J55" s="65"/>
      <c r="K55" s="65"/>
      <c r="L55" s="22"/>
    </row>
    <row r="56" spans="1:16" ht="15" hidden="1">
      <c r="A56" s="43"/>
      <c r="B56" s="43"/>
      <c r="C56" s="43"/>
      <c r="D56" s="43"/>
      <c r="E56" s="39"/>
      <c r="F56" s="40"/>
      <c r="G56" s="40"/>
      <c r="H56" s="40"/>
      <c r="I56" s="40"/>
      <c r="J56" s="43"/>
      <c r="K56" s="43"/>
      <c r="L56" s="22"/>
    </row>
    <row r="57" spans="1:16" ht="15" hidden="1">
      <c r="A57" s="43"/>
      <c r="B57" s="43"/>
      <c r="C57" s="43"/>
      <c r="D57" s="43"/>
      <c r="E57" s="39"/>
      <c r="F57" s="40"/>
      <c r="G57" s="40"/>
      <c r="H57" s="40"/>
      <c r="I57" s="40"/>
      <c r="J57" s="43"/>
      <c r="K57" s="43"/>
      <c r="L57" s="22"/>
    </row>
    <row r="58" spans="1:16" ht="15" hidden="1">
      <c r="A58" s="43"/>
      <c r="B58" s="43"/>
      <c r="C58" s="43"/>
      <c r="D58" s="43"/>
      <c r="E58" s="39"/>
      <c r="F58" s="40"/>
      <c r="G58" s="40"/>
      <c r="H58" s="40"/>
      <c r="I58" s="40"/>
      <c r="J58" s="43"/>
      <c r="K58" s="43"/>
      <c r="L58" s="22"/>
    </row>
    <row r="59" spans="1:16" ht="15" hidden="1">
      <c r="A59" s="43"/>
      <c r="B59" s="43"/>
      <c r="C59" s="43"/>
      <c r="D59" s="43"/>
      <c r="E59" s="39"/>
      <c r="F59" s="40"/>
      <c r="G59" s="40"/>
      <c r="H59" s="40"/>
      <c r="I59" s="40"/>
      <c r="J59" s="43"/>
      <c r="K59" s="43"/>
      <c r="L59" s="22"/>
    </row>
    <row r="60" spans="1:16" ht="15" hidden="1">
      <c r="A60" s="43"/>
      <c r="B60" s="43"/>
      <c r="C60" s="43"/>
      <c r="D60" s="43"/>
      <c r="E60" s="39"/>
      <c r="F60" s="40"/>
      <c r="G60" s="40"/>
      <c r="H60" s="40"/>
      <c r="I60" s="40"/>
      <c r="J60" s="43"/>
      <c r="K60" s="43"/>
      <c r="L60" s="22"/>
    </row>
    <row r="61" spans="1:16" ht="15" hidden="1">
      <c r="A61" s="43"/>
      <c r="B61" s="50"/>
      <c r="C61" s="42"/>
      <c r="D61" s="43"/>
      <c r="E61" s="39"/>
      <c r="F61" s="40"/>
      <c r="G61" s="67"/>
      <c r="H61" s="67"/>
      <c r="I61" s="67"/>
      <c r="J61" s="68"/>
      <c r="K61" s="46"/>
      <c r="L61" s="47"/>
      <c r="M61" s="48"/>
      <c r="N61" s="48"/>
      <c r="O61" s="48"/>
      <c r="P61" s="48"/>
    </row>
    <row r="62" spans="1:16" ht="15" hidden="1">
      <c r="A62" s="43"/>
      <c r="B62" s="50"/>
      <c r="C62" s="42"/>
      <c r="D62" s="43"/>
      <c r="E62" s="39"/>
      <c r="F62" s="40"/>
      <c r="G62" s="49"/>
      <c r="H62" s="49"/>
      <c r="I62" s="49"/>
      <c r="J62" s="50"/>
      <c r="K62" s="43"/>
      <c r="L62" s="47"/>
      <c r="M62" s="48"/>
      <c r="N62" s="48"/>
      <c r="O62" s="48"/>
      <c r="P62" s="48"/>
    </row>
    <row r="63" spans="1:16" ht="15" hidden="1">
      <c r="A63" s="43"/>
      <c r="B63" s="50"/>
      <c r="C63" s="42"/>
      <c r="D63" s="43"/>
      <c r="E63" s="39"/>
      <c r="F63" s="40"/>
      <c r="G63" s="41"/>
      <c r="H63" s="41"/>
      <c r="I63" s="41"/>
      <c r="J63" s="42"/>
      <c r="K63" s="43"/>
      <c r="L63" s="47"/>
      <c r="M63" s="48"/>
      <c r="N63" s="48"/>
      <c r="O63" s="48"/>
      <c r="P63" s="48"/>
    </row>
    <row r="64" spans="1:16" ht="15" hidden="1">
      <c r="A64" s="43"/>
      <c r="B64" s="43"/>
      <c r="C64" s="43"/>
      <c r="D64" s="43"/>
      <c r="E64" s="39"/>
      <c r="F64" s="40"/>
      <c r="G64" s="40"/>
      <c r="H64" s="40"/>
      <c r="I64" s="40"/>
      <c r="J64" s="43"/>
      <c r="K64" s="43"/>
      <c r="L64" s="22"/>
    </row>
    <row r="65" spans="1:12" ht="15" hidden="1">
      <c r="A65" s="43"/>
      <c r="B65" s="43"/>
      <c r="C65" s="43"/>
      <c r="D65" s="43"/>
      <c r="E65" s="39"/>
      <c r="F65" s="40"/>
      <c r="G65" s="40"/>
      <c r="H65" s="40"/>
      <c r="I65" s="40"/>
      <c r="J65" s="43"/>
      <c r="K65" s="43"/>
      <c r="L65" s="22"/>
    </row>
    <row r="66" spans="1:12" ht="15" hidden="1">
      <c r="A66" s="43"/>
      <c r="B66" s="43"/>
      <c r="C66" s="43"/>
      <c r="D66" s="43"/>
      <c r="E66" s="39"/>
      <c r="F66" s="40"/>
      <c r="G66" s="40"/>
      <c r="H66" s="40"/>
      <c r="I66" s="40"/>
      <c r="J66" s="43"/>
      <c r="K66" s="43"/>
      <c r="L66" s="22"/>
    </row>
    <row r="67" spans="1:12" ht="15" hidden="1">
      <c r="A67" s="43"/>
      <c r="B67" s="43"/>
      <c r="C67" s="43"/>
      <c r="D67" s="43"/>
      <c r="E67" s="39"/>
      <c r="F67" s="40"/>
      <c r="G67" s="40"/>
      <c r="H67" s="40"/>
      <c r="I67" s="40"/>
      <c r="J67" s="43"/>
      <c r="K67" s="43"/>
      <c r="L67" s="22"/>
    </row>
    <row r="68" spans="1:12" ht="15" hidden="1">
      <c r="A68" s="43"/>
      <c r="B68" s="43"/>
      <c r="C68" s="43"/>
      <c r="D68" s="43"/>
      <c r="E68" s="39"/>
      <c r="F68" s="40"/>
      <c r="G68" s="40"/>
      <c r="H68" s="40"/>
      <c r="I68" s="40"/>
      <c r="J68" s="43"/>
      <c r="K68" s="43"/>
      <c r="L68" s="22"/>
    </row>
    <row r="69" spans="1:12" ht="15" hidden="1">
      <c r="A69" s="43"/>
      <c r="B69" s="43"/>
      <c r="C69" s="43"/>
      <c r="D69" s="43"/>
      <c r="E69" s="39"/>
      <c r="F69" s="40"/>
      <c r="G69" s="40"/>
      <c r="H69" s="40"/>
      <c r="I69" s="40"/>
      <c r="J69" s="43"/>
      <c r="K69" s="43"/>
      <c r="L69" s="22"/>
    </row>
    <row r="70" spans="1:12" ht="15" hidden="1">
      <c r="A70" s="43"/>
      <c r="B70" s="43"/>
      <c r="C70" s="43"/>
      <c r="D70" s="43"/>
      <c r="E70" s="39"/>
      <c r="F70" s="40"/>
      <c r="G70" s="40"/>
      <c r="H70" s="40"/>
      <c r="I70" s="40"/>
      <c r="J70" s="43"/>
      <c r="K70" s="43"/>
      <c r="L70" s="22"/>
    </row>
    <row r="71" spans="1:12" ht="15" hidden="1">
      <c r="A71" s="43"/>
      <c r="B71" s="43"/>
      <c r="C71" s="43"/>
      <c r="D71" s="43"/>
      <c r="E71" s="39"/>
      <c r="F71" s="40"/>
      <c r="G71" s="40"/>
      <c r="H71" s="40"/>
      <c r="I71" s="40"/>
      <c r="J71" s="43"/>
      <c r="K71" s="43"/>
      <c r="L71" s="22"/>
    </row>
    <row r="72" spans="1:12" ht="15" hidden="1">
      <c r="A72" s="43"/>
      <c r="B72" s="43"/>
      <c r="C72" s="43"/>
      <c r="D72" s="43"/>
      <c r="E72" s="39"/>
      <c r="F72" s="40"/>
      <c r="G72" s="40"/>
      <c r="H72" s="40"/>
      <c r="I72" s="40"/>
      <c r="J72" s="43"/>
      <c r="K72" s="43"/>
      <c r="L72" s="22"/>
    </row>
    <row r="73" spans="1:12" ht="15" hidden="1">
      <c r="A73" s="43"/>
      <c r="B73" s="43"/>
      <c r="C73" s="43"/>
      <c r="D73" s="43"/>
      <c r="E73" s="39"/>
      <c r="F73" s="40"/>
      <c r="G73" s="40"/>
      <c r="H73" s="40"/>
      <c r="I73" s="40"/>
      <c r="J73" s="43"/>
      <c r="K73" s="43"/>
      <c r="L73" s="22"/>
    </row>
    <row r="74" spans="1:12" ht="15" hidden="1">
      <c r="A74" s="43"/>
      <c r="B74" s="43"/>
      <c r="C74" s="43"/>
      <c r="D74" s="43"/>
      <c r="E74" s="39"/>
      <c r="F74" s="40"/>
      <c r="G74" s="40"/>
      <c r="H74" s="40"/>
      <c r="I74" s="40"/>
      <c r="J74" s="43"/>
      <c r="K74" s="43"/>
      <c r="L74" s="22"/>
    </row>
    <row r="75" spans="1:12" ht="15" hidden="1">
      <c r="A75" s="43"/>
      <c r="B75" s="43"/>
      <c r="C75" s="43"/>
      <c r="D75" s="43"/>
      <c r="E75" s="39"/>
      <c r="F75" s="40"/>
      <c r="G75" s="40"/>
      <c r="H75" s="40"/>
      <c r="I75" s="40"/>
      <c r="J75" s="43"/>
      <c r="K75" s="43"/>
      <c r="L75" s="22"/>
    </row>
    <row r="76" spans="1:12" ht="15" hidden="1">
      <c r="A76" s="43"/>
      <c r="B76" s="43"/>
      <c r="C76" s="43"/>
      <c r="D76" s="43"/>
      <c r="E76" s="39"/>
      <c r="F76" s="40"/>
      <c r="G76" s="40"/>
      <c r="H76" s="40"/>
      <c r="I76" s="40"/>
      <c r="J76" s="43"/>
      <c r="K76" s="43"/>
      <c r="L76" s="22"/>
    </row>
    <row r="77" spans="1:12" ht="15" hidden="1">
      <c r="A77" s="43"/>
      <c r="B77" s="43"/>
      <c r="C77" s="43"/>
      <c r="D77" s="43"/>
      <c r="E77" s="39"/>
      <c r="F77" s="40"/>
      <c r="G77" s="40"/>
      <c r="H77" s="40"/>
      <c r="I77" s="40"/>
      <c r="J77" s="43"/>
      <c r="K77" s="43"/>
      <c r="L77" s="22"/>
    </row>
    <row r="78" spans="1:12" ht="15" hidden="1">
      <c r="A78" s="43"/>
      <c r="B78" s="43"/>
      <c r="C78" s="43"/>
      <c r="D78" s="43"/>
      <c r="E78" s="39"/>
      <c r="F78" s="40"/>
      <c r="G78" s="40"/>
      <c r="H78" s="40"/>
      <c r="I78" s="40"/>
      <c r="J78" s="43"/>
      <c r="K78" s="43"/>
      <c r="L78" s="22"/>
    </row>
    <row r="79" spans="1:12" ht="15" hidden="1">
      <c r="A79" s="43"/>
      <c r="B79" s="43"/>
      <c r="C79" s="43"/>
      <c r="D79" s="43"/>
      <c r="E79" s="39"/>
      <c r="F79" s="40"/>
      <c r="G79" s="40"/>
      <c r="H79" s="40"/>
      <c r="I79" s="40"/>
      <c r="J79" s="43"/>
      <c r="K79" s="43"/>
      <c r="L79" s="22"/>
    </row>
    <row r="80" spans="1:12" ht="15" hidden="1">
      <c r="A80" s="43"/>
      <c r="B80" s="43"/>
      <c r="C80" s="43"/>
      <c r="D80" s="43"/>
      <c r="E80" s="39"/>
      <c r="F80" s="40"/>
      <c r="G80" s="40"/>
      <c r="H80" s="40"/>
      <c r="I80" s="40"/>
      <c r="J80" s="43"/>
      <c r="K80" s="43"/>
      <c r="L80" s="22"/>
    </row>
    <row r="81" spans="1:12" ht="15" hidden="1">
      <c r="A81" s="43"/>
      <c r="B81" s="43"/>
      <c r="C81" s="43"/>
      <c r="D81" s="43"/>
      <c r="E81" s="39"/>
      <c r="F81" s="40"/>
      <c r="G81" s="40"/>
      <c r="H81" s="40"/>
      <c r="I81" s="40"/>
      <c r="J81" s="43"/>
      <c r="K81" s="43"/>
      <c r="L81" s="22"/>
    </row>
    <row r="82" spans="1:12" ht="15" hidden="1">
      <c r="A82" s="43"/>
      <c r="B82" s="43"/>
      <c r="C82" s="43"/>
      <c r="D82" s="43"/>
      <c r="E82" s="39"/>
      <c r="F82" s="40"/>
      <c r="G82" s="40"/>
      <c r="H82" s="40"/>
      <c r="I82" s="40"/>
      <c r="J82" s="43"/>
      <c r="K82" s="43"/>
      <c r="L82" s="22"/>
    </row>
    <row r="83" spans="1:12" ht="15" hidden="1">
      <c r="A83" s="43"/>
      <c r="B83" s="43"/>
      <c r="C83" s="43"/>
      <c r="D83" s="43"/>
      <c r="E83" s="39"/>
      <c r="F83" s="40"/>
      <c r="G83" s="40"/>
      <c r="H83" s="40"/>
      <c r="I83" s="40"/>
      <c r="J83" s="43"/>
      <c r="K83" s="43"/>
      <c r="L83" s="22"/>
    </row>
    <row r="84" spans="1:12" ht="15" hidden="1">
      <c r="A84" s="43"/>
      <c r="B84" s="43"/>
      <c r="C84" s="43"/>
      <c r="D84" s="43"/>
      <c r="E84" s="39"/>
      <c r="F84" s="40"/>
      <c r="G84" s="40"/>
      <c r="H84" s="40"/>
      <c r="I84" s="40"/>
      <c r="J84" s="43"/>
      <c r="K84" s="43"/>
      <c r="L84" s="22"/>
    </row>
    <row r="85" spans="1:12" ht="15" hidden="1">
      <c r="A85" s="43"/>
      <c r="B85" s="43"/>
      <c r="C85" s="43"/>
      <c r="D85" s="43"/>
      <c r="E85" s="39"/>
      <c r="F85" s="40"/>
      <c r="G85" s="40"/>
      <c r="H85" s="40"/>
      <c r="I85" s="40"/>
      <c r="J85" s="43"/>
      <c r="K85" s="43"/>
      <c r="L85" s="22"/>
    </row>
    <row r="86" spans="1:12" ht="15" hidden="1">
      <c r="A86" s="43"/>
      <c r="B86" s="43"/>
      <c r="C86" s="43"/>
      <c r="D86" s="43"/>
      <c r="E86" s="39"/>
      <c r="F86" s="40"/>
      <c r="G86" s="40"/>
      <c r="H86" s="40"/>
      <c r="I86" s="40"/>
      <c r="J86" s="43"/>
      <c r="K86" s="43"/>
      <c r="L86" s="22"/>
    </row>
    <row r="87" spans="1:12" ht="15" hidden="1">
      <c r="A87" s="43"/>
      <c r="B87" s="43"/>
      <c r="C87" s="43"/>
      <c r="D87" s="43"/>
      <c r="E87" s="39"/>
      <c r="F87" s="40"/>
      <c r="G87" s="40"/>
      <c r="H87" s="40"/>
      <c r="I87" s="40"/>
      <c r="J87" s="43"/>
      <c r="K87" s="43"/>
      <c r="L87" s="22"/>
    </row>
    <row r="88" spans="1:12" ht="15" hidden="1">
      <c r="A88" s="43"/>
      <c r="B88" s="43"/>
      <c r="C88" s="43"/>
      <c r="D88" s="43"/>
      <c r="E88" s="39"/>
      <c r="F88" s="40"/>
      <c r="G88" s="40"/>
      <c r="H88" s="40"/>
      <c r="I88" s="40"/>
      <c r="J88" s="43"/>
      <c r="K88" s="43"/>
      <c r="L88" s="22"/>
    </row>
    <row r="89" spans="1:12" ht="15" hidden="1">
      <c r="A89" s="43"/>
      <c r="B89" s="43"/>
      <c r="C89" s="43"/>
      <c r="D89" s="43"/>
      <c r="E89" s="39"/>
      <c r="F89" s="40"/>
      <c r="G89" s="40"/>
      <c r="H89" s="40"/>
      <c r="I89" s="40"/>
      <c r="J89" s="43"/>
      <c r="K89" s="43"/>
      <c r="L89" s="22"/>
    </row>
    <row r="90" spans="1:12" ht="15" hidden="1">
      <c r="A90" s="43"/>
      <c r="B90" s="43"/>
      <c r="C90" s="43"/>
      <c r="D90" s="43"/>
      <c r="E90" s="39"/>
      <c r="F90" s="40"/>
      <c r="G90" s="40"/>
      <c r="H90" s="40"/>
      <c r="I90" s="40"/>
      <c r="J90" s="43"/>
      <c r="K90" s="43"/>
      <c r="L90" s="22"/>
    </row>
    <row r="91" spans="1:12" ht="15" hidden="1">
      <c r="A91" s="43"/>
      <c r="B91" s="43"/>
      <c r="C91" s="43"/>
      <c r="D91" s="43"/>
      <c r="E91" s="39"/>
      <c r="F91" s="40"/>
      <c r="G91" s="40"/>
      <c r="H91" s="40"/>
      <c r="I91" s="40"/>
      <c r="J91" s="43"/>
      <c r="K91" s="43"/>
      <c r="L91" s="22"/>
    </row>
    <row r="92" spans="1:12" ht="15" hidden="1">
      <c r="A92" s="43"/>
      <c r="B92" s="43"/>
      <c r="C92" s="43"/>
      <c r="D92" s="43"/>
      <c r="E92" s="39"/>
      <c r="F92" s="40"/>
      <c r="G92" s="40"/>
      <c r="H92" s="40"/>
      <c r="I92" s="40"/>
      <c r="J92" s="43"/>
      <c r="K92" s="43"/>
      <c r="L92" s="22"/>
    </row>
    <row r="93" spans="1:12" ht="15" hidden="1">
      <c r="A93" s="43"/>
      <c r="B93" s="43"/>
      <c r="C93" s="43"/>
      <c r="D93" s="43"/>
      <c r="E93" s="39"/>
      <c r="F93" s="40"/>
      <c r="G93" s="40"/>
      <c r="H93" s="40"/>
      <c r="I93" s="40"/>
      <c r="J93" s="43"/>
      <c r="K93" s="43"/>
      <c r="L93" s="22"/>
    </row>
    <row r="94" spans="1:12" ht="15" hidden="1">
      <c r="A94" s="43"/>
      <c r="B94" s="43"/>
      <c r="C94" s="43"/>
      <c r="D94" s="43"/>
      <c r="E94" s="39"/>
      <c r="F94" s="40"/>
      <c r="G94" s="40"/>
      <c r="H94" s="40"/>
      <c r="I94" s="40"/>
      <c r="J94" s="43"/>
      <c r="K94" s="43"/>
      <c r="L94" s="22"/>
    </row>
    <row r="95" spans="1:12" ht="15" hidden="1">
      <c r="A95" s="43"/>
      <c r="B95" s="43"/>
      <c r="C95" s="43"/>
      <c r="D95" s="43"/>
      <c r="E95" s="39"/>
      <c r="F95" s="40"/>
      <c r="G95" s="40"/>
      <c r="H95" s="40"/>
      <c r="I95" s="40"/>
      <c r="J95" s="43"/>
      <c r="K95" s="43"/>
      <c r="L95" s="22"/>
    </row>
    <row r="96" spans="1:12" ht="15" hidden="1">
      <c r="A96" s="43"/>
      <c r="B96" s="43"/>
      <c r="C96" s="43"/>
      <c r="D96" s="43"/>
      <c r="E96" s="39"/>
      <c r="F96" s="40"/>
      <c r="G96" s="40"/>
      <c r="H96" s="40"/>
      <c r="I96" s="40"/>
      <c r="J96" s="43"/>
      <c r="K96" s="43"/>
      <c r="L96" s="22"/>
    </row>
    <row r="97" spans="1:12" ht="15" hidden="1">
      <c r="A97" s="43"/>
      <c r="B97" s="43"/>
      <c r="C97" s="43"/>
      <c r="D97" s="43"/>
      <c r="E97" s="39"/>
      <c r="F97" s="40"/>
      <c r="G97" s="40"/>
      <c r="H97" s="40"/>
      <c r="I97" s="40"/>
      <c r="J97" s="43"/>
      <c r="K97" s="43"/>
      <c r="L97" s="22"/>
    </row>
    <row r="98" spans="1:12" ht="15" hidden="1">
      <c r="A98" s="43"/>
      <c r="B98" s="43"/>
      <c r="C98" s="43"/>
      <c r="D98" s="43"/>
      <c r="E98" s="39"/>
      <c r="F98" s="40"/>
      <c r="G98" s="40"/>
      <c r="H98" s="40"/>
      <c r="I98" s="40"/>
      <c r="J98" s="43"/>
      <c r="K98" s="43"/>
      <c r="L98" s="22"/>
    </row>
    <row r="99" spans="1:12" ht="15" hidden="1">
      <c r="A99" s="43"/>
      <c r="B99" s="43"/>
      <c r="C99" s="43"/>
      <c r="D99" s="43"/>
      <c r="E99" s="39"/>
      <c r="F99" s="40"/>
      <c r="G99" s="40"/>
      <c r="H99" s="40"/>
      <c r="I99" s="40"/>
      <c r="J99" s="43"/>
      <c r="K99" s="43"/>
      <c r="L99" s="22"/>
    </row>
    <row r="100" spans="1:12" ht="15" hidden="1">
      <c r="A100" s="43"/>
      <c r="B100" s="43"/>
      <c r="C100" s="43"/>
      <c r="D100" s="43"/>
      <c r="E100" s="39"/>
      <c r="F100" s="40"/>
      <c r="G100" s="40"/>
      <c r="H100" s="40"/>
      <c r="I100" s="40"/>
      <c r="J100" s="43"/>
      <c r="K100" s="43"/>
      <c r="L100" s="22"/>
    </row>
    <row r="101" spans="1:12" ht="15" hidden="1">
      <c r="A101" s="43"/>
      <c r="B101" s="43"/>
      <c r="C101" s="43"/>
      <c r="D101" s="43"/>
      <c r="E101" s="39"/>
      <c r="F101" s="40"/>
      <c r="G101" s="40"/>
      <c r="H101" s="40"/>
      <c r="I101" s="40"/>
      <c r="J101" s="43"/>
      <c r="K101" s="43"/>
      <c r="L101" s="22"/>
    </row>
    <row r="102" spans="1:12" ht="15" hidden="1">
      <c r="A102" s="43"/>
      <c r="B102" s="43"/>
      <c r="C102" s="43"/>
      <c r="D102" s="43"/>
      <c r="E102" s="39"/>
      <c r="F102" s="40"/>
      <c r="G102" s="40"/>
      <c r="H102" s="40"/>
      <c r="I102" s="40"/>
      <c r="J102" s="43"/>
      <c r="K102" s="43"/>
      <c r="L102" s="22"/>
    </row>
    <row r="103" spans="1:12" ht="15" hidden="1">
      <c r="A103" s="43"/>
      <c r="B103" s="43"/>
      <c r="C103" s="43"/>
      <c r="D103" s="43"/>
      <c r="E103" s="39"/>
      <c r="F103" s="40"/>
      <c r="G103" s="40"/>
      <c r="H103" s="40"/>
      <c r="I103" s="40"/>
      <c r="J103" s="43"/>
      <c r="K103" s="43"/>
      <c r="L103" s="22"/>
    </row>
    <row r="104" spans="1:12" ht="15" hidden="1">
      <c r="A104" s="43"/>
      <c r="B104" s="43"/>
      <c r="C104" s="43"/>
      <c r="D104" s="43"/>
      <c r="E104" s="39"/>
      <c r="F104" s="40"/>
      <c r="G104" s="40"/>
      <c r="H104" s="40"/>
      <c r="I104" s="40"/>
      <c r="J104" s="43"/>
      <c r="K104" s="43"/>
      <c r="L104" s="22"/>
    </row>
    <row r="105" spans="1:12" ht="14.25" hidden="1">
      <c r="A105" s="69"/>
      <c r="B105" s="69"/>
      <c r="C105" s="69"/>
      <c r="D105" s="69"/>
      <c r="E105" s="70"/>
      <c r="F105" s="71"/>
      <c r="G105" s="71"/>
      <c r="H105" s="71"/>
      <c r="I105" s="71"/>
      <c r="J105" s="69"/>
      <c r="K105" s="69"/>
      <c r="L105" s="22"/>
    </row>
    <row r="106" spans="1:12" ht="15" hidden="1">
      <c r="A106" s="43"/>
      <c r="B106" s="43"/>
      <c r="C106" s="43"/>
      <c r="D106" s="43"/>
      <c r="E106" s="39"/>
      <c r="F106" s="40"/>
      <c r="G106" s="40"/>
      <c r="H106" s="40"/>
      <c r="I106" s="40"/>
      <c r="J106" s="43"/>
      <c r="K106" s="43"/>
      <c r="L106" s="22"/>
    </row>
    <row r="107" spans="1:12" ht="15" hidden="1">
      <c r="A107" s="43"/>
      <c r="B107" s="43"/>
      <c r="C107" s="43"/>
      <c r="D107" s="43"/>
      <c r="E107" s="39"/>
      <c r="F107" s="40"/>
      <c r="G107" s="40"/>
      <c r="H107" s="40"/>
      <c r="I107" s="40"/>
      <c r="J107" s="43"/>
      <c r="K107" s="43"/>
      <c r="L107" s="22"/>
    </row>
    <row r="108" spans="1:12" ht="15" hidden="1">
      <c r="A108" s="43"/>
      <c r="B108" s="43"/>
      <c r="C108" s="43"/>
      <c r="D108" s="43"/>
      <c r="E108" s="39"/>
      <c r="F108" s="40"/>
      <c r="G108" s="40"/>
      <c r="H108" s="40"/>
      <c r="I108" s="40"/>
      <c r="J108" s="43"/>
      <c r="K108" s="43"/>
      <c r="L108" s="22"/>
    </row>
    <row r="109" spans="1:12" ht="15" hidden="1">
      <c r="A109" s="43"/>
      <c r="B109" s="43"/>
      <c r="C109" s="43"/>
      <c r="D109" s="43"/>
      <c r="E109" s="39"/>
      <c r="F109" s="40"/>
      <c r="G109" s="40"/>
      <c r="H109" s="40"/>
      <c r="I109" s="40"/>
      <c r="J109" s="43"/>
      <c r="K109" s="43"/>
      <c r="L109" s="22"/>
    </row>
    <row r="110" spans="1:12" ht="15" hidden="1">
      <c r="A110" s="43"/>
      <c r="B110" s="43"/>
      <c r="C110" s="43"/>
      <c r="D110" s="43"/>
      <c r="E110" s="39"/>
      <c r="F110" s="40"/>
      <c r="G110" s="40"/>
      <c r="H110" s="40"/>
      <c r="I110" s="40"/>
      <c r="J110" s="43"/>
      <c r="K110" s="43"/>
      <c r="L110" s="22"/>
    </row>
    <row r="111" spans="1:12" ht="15" hidden="1">
      <c r="A111" s="43"/>
      <c r="B111" s="43"/>
      <c r="C111" s="43"/>
      <c r="D111" s="43"/>
      <c r="E111" s="39"/>
      <c r="F111" s="40"/>
      <c r="G111" s="40"/>
      <c r="H111" s="40"/>
      <c r="I111" s="40"/>
      <c r="J111" s="43"/>
      <c r="K111" s="43"/>
      <c r="L111" s="22"/>
    </row>
    <row r="112" spans="1:12" ht="15" hidden="1">
      <c r="A112" s="43"/>
      <c r="B112" s="43"/>
      <c r="C112" s="43"/>
      <c r="D112" s="43"/>
      <c r="E112" s="39"/>
      <c r="F112" s="40"/>
      <c r="G112" s="40"/>
      <c r="H112" s="40"/>
      <c r="I112" s="40"/>
      <c r="J112" s="43"/>
      <c r="K112" s="43"/>
      <c r="L112" s="22"/>
    </row>
    <row r="113" spans="1:12" ht="15" hidden="1">
      <c r="A113" s="43"/>
      <c r="B113" s="43"/>
      <c r="C113" s="43"/>
      <c r="D113" s="43"/>
      <c r="E113" s="39"/>
      <c r="F113" s="40"/>
      <c r="G113" s="40"/>
      <c r="H113" s="40"/>
      <c r="I113" s="40"/>
      <c r="J113" s="43"/>
      <c r="K113" s="43"/>
      <c r="L113" s="22"/>
    </row>
    <row r="114" spans="1:12" ht="15" hidden="1">
      <c r="A114" s="43"/>
      <c r="B114" s="43"/>
      <c r="C114" s="43"/>
      <c r="D114" s="43"/>
      <c r="E114" s="39"/>
      <c r="F114" s="40"/>
      <c r="G114" s="40"/>
      <c r="H114" s="40"/>
      <c r="I114" s="40"/>
      <c r="J114" s="43"/>
      <c r="K114" s="43"/>
      <c r="L114" s="22"/>
    </row>
    <row r="115" spans="1:12" ht="15" hidden="1">
      <c r="A115" s="43"/>
      <c r="B115" s="43"/>
      <c r="C115" s="43"/>
      <c r="D115" s="43"/>
      <c r="E115" s="39"/>
      <c r="F115" s="40"/>
      <c r="G115" s="40"/>
      <c r="H115" s="40"/>
      <c r="I115" s="40"/>
      <c r="J115" s="43"/>
      <c r="K115" s="43"/>
      <c r="L115" s="22"/>
    </row>
    <row r="116" spans="1:12" ht="15" hidden="1">
      <c r="A116" s="43"/>
      <c r="B116" s="43"/>
      <c r="C116" s="43"/>
      <c r="D116" s="43"/>
      <c r="E116" s="39"/>
      <c r="F116" s="40"/>
      <c r="G116" s="40"/>
      <c r="H116" s="40"/>
      <c r="I116" s="40"/>
      <c r="J116" s="43"/>
      <c r="K116" s="43"/>
      <c r="L116" s="22"/>
    </row>
    <row r="117" spans="1:12" ht="15" hidden="1">
      <c r="A117" s="43"/>
      <c r="B117" s="43"/>
      <c r="C117" s="43"/>
      <c r="D117" s="43"/>
      <c r="E117" s="39"/>
      <c r="F117" s="40"/>
      <c r="G117" s="40"/>
      <c r="H117" s="40"/>
      <c r="I117" s="40"/>
      <c r="J117" s="43"/>
      <c r="K117" s="43"/>
      <c r="L117" s="22"/>
    </row>
    <row r="118" spans="1:12" ht="15" hidden="1">
      <c r="A118" s="43"/>
      <c r="B118" s="43"/>
      <c r="C118" s="43"/>
      <c r="D118" s="43"/>
      <c r="E118" s="39"/>
      <c r="F118" s="40"/>
      <c r="G118" s="40"/>
      <c r="H118" s="40"/>
      <c r="I118" s="40"/>
      <c r="J118" s="43"/>
      <c r="K118" s="43"/>
      <c r="L118" s="22"/>
    </row>
    <row r="119" spans="1:12" ht="15" hidden="1">
      <c r="A119" s="43"/>
      <c r="B119" s="43"/>
      <c r="C119" s="43"/>
      <c r="D119" s="43"/>
      <c r="E119" s="39"/>
      <c r="F119" s="40"/>
      <c r="G119" s="40"/>
      <c r="H119" s="40"/>
      <c r="I119" s="40"/>
      <c r="J119" s="43"/>
      <c r="K119" s="43"/>
      <c r="L119" s="22"/>
    </row>
    <row r="120" spans="1:12" ht="15" hidden="1">
      <c r="A120" s="43"/>
      <c r="B120" s="43"/>
      <c r="C120" s="43"/>
      <c r="D120" s="43"/>
      <c r="E120" s="39"/>
      <c r="F120" s="40"/>
      <c r="G120" s="40"/>
      <c r="H120" s="40"/>
      <c r="I120" s="40"/>
      <c r="J120" s="43"/>
      <c r="K120" s="43"/>
      <c r="L120" s="22"/>
    </row>
    <row r="121" spans="1:12" ht="15" hidden="1">
      <c r="A121" s="43"/>
      <c r="B121" s="43"/>
      <c r="C121" s="43"/>
      <c r="D121" s="43"/>
      <c r="E121" s="39"/>
      <c r="F121" s="40"/>
      <c r="G121" s="40"/>
      <c r="H121" s="40"/>
      <c r="I121" s="40"/>
      <c r="J121" s="43"/>
      <c r="K121" s="43"/>
      <c r="L121" s="22"/>
    </row>
    <row r="122" spans="1:12" ht="15" hidden="1">
      <c r="A122" s="43"/>
      <c r="B122" s="43"/>
      <c r="C122" s="43"/>
      <c r="D122" s="43"/>
      <c r="E122" s="39"/>
      <c r="F122" s="40"/>
      <c r="G122" s="40"/>
      <c r="H122" s="40"/>
      <c r="I122" s="40"/>
      <c r="J122" s="43"/>
      <c r="K122" s="43"/>
      <c r="L122" s="22"/>
    </row>
    <row r="123" spans="1:12" ht="15" hidden="1">
      <c r="A123" s="43"/>
      <c r="B123" s="43"/>
      <c r="C123" s="43"/>
      <c r="D123" s="43"/>
      <c r="E123" s="39"/>
      <c r="F123" s="40"/>
      <c r="G123" s="40"/>
      <c r="H123" s="40"/>
      <c r="I123" s="40"/>
      <c r="J123" s="43"/>
      <c r="K123" s="43"/>
      <c r="L123" s="22"/>
    </row>
    <row r="124" spans="1:12" ht="15" hidden="1">
      <c r="A124" s="43"/>
      <c r="B124" s="43"/>
      <c r="C124" s="43"/>
      <c r="D124" s="43"/>
      <c r="E124" s="39"/>
      <c r="F124" s="40"/>
      <c r="G124" s="40"/>
      <c r="H124" s="40"/>
      <c r="I124" s="40"/>
      <c r="J124" s="43"/>
      <c r="K124" s="43"/>
      <c r="L124" s="22"/>
    </row>
    <row r="125" spans="1:12" ht="15" hidden="1">
      <c r="A125" s="43"/>
      <c r="B125" s="43"/>
      <c r="C125" s="43"/>
      <c r="D125" s="43"/>
      <c r="E125" s="39"/>
      <c r="F125" s="40"/>
      <c r="G125" s="40"/>
      <c r="H125" s="40"/>
      <c r="I125" s="40"/>
      <c r="J125" s="43"/>
      <c r="K125" s="43"/>
      <c r="L125" s="22"/>
    </row>
    <row r="126" spans="1:12" ht="15" hidden="1">
      <c r="A126" s="43"/>
      <c r="B126" s="43"/>
      <c r="C126" s="43"/>
      <c r="D126" s="43"/>
      <c r="E126" s="39"/>
      <c r="F126" s="40"/>
      <c r="G126" s="40"/>
      <c r="H126" s="40"/>
      <c r="I126" s="40"/>
      <c r="J126" s="43"/>
      <c r="K126" s="43"/>
      <c r="L126" s="22"/>
    </row>
    <row r="127" spans="1:12" ht="15" hidden="1">
      <c r="A127" s="43"/>
      <c r="B127" s="43"/>
      <c r="C127" s="43"/>
      <c r="D127" s="43"/>
      <c r="E127" s="39"/>
      <c r="F127" s="40"/>
      <c r="G127" s="40"/>
      <c r="H127" s="40"/>
      <c r="I127" s="40"/>
      <c r="J127" s="43"/>
      <c r="K127" s="43"/>
      <c r="L127" s="22"/>
    </row>
    <row r="128" spans="1:12" ht="15" hidden="1">
      <c r="A128" s="43"/>
      <c r="B128" s="43"/>
      <c r="C128" s="43"/>
      <c r="D128" s="43"/>
      <c r="E128" s="39"/>
      <c r="F128" s="40"/>
      <c r="G128" s="40"/>
      <c r="H128" s="40"/>
      <c r="I128" s="40"/>
      <c r="J128" s="43"/>
      <c r="K128" s="43"/>
      <c r="L128" s="22"/>
    </row>
    <row r="129" spans="1:12" ht="15" hidden="1">
      <c r="A129" s="43"/>
      <c r="B129" s="43"/>
      <c r="C129" s="43"/>
      <c r="D129" s="43"/>
      <c r="E129" s="39"/>
      <c r="F129" s="40"/>
      <c r="G129" s="40"/>
      <c r="H129" s="40"/>
      <c r="I129" s="40"/>
      <c r="J129" s="43"/>
      <c r="K129" s="43"/>
      <c r="L129" s="22"/>
    </row>
    <row r="130" spans="1:12" ht="15" hidden="1">
      <c r="A130" s="43"/>
      <c r="B130" s="43"/>
      <c r="C130" s="43"/>
      <c r="D130" s="43"/>
      <c r="E130" s="39"/>
      <c r="F130" s="40"/>
      <c r="G130" s="40"/>
      <c r="H130" s="40"/>
      <c r="I130" s="40"/>
      <c r="J130" s="43"/>
      <c r="K130" s="43"/>
      <c r="L130" s="22"/>
    </row>
    <row r="131" spans="1:12" ht="15" hidden="1">
      <c r="A131" s="43"/>
      <c r="B131" s="43"/>
      <c r="C131" s="43"/>
      <c r="D131" s="43"/>
      <c r="E131" s="39"/>
      <c r="F131" s="40"/>
      <c r="G131" s="40"/>
      <c r="H131" s="40"/>
      <c r="I131" s="40"/>
      <c r="J131" s="43"/>
      <c r="K131" s="43"/>
      <c r="L131" s="22"/>
    </row>
    <row r="132" spans="1:12" ht="15" hidden="1">
      <c r="A132" s="43"/>
      <c r="B132" s="43"/>
      <c r="C132" s="43"/>
      <c r="D132" s="43"/>
      <c r="E132" s="39"/>
      <c r="F132" s="40"/>
      <c r="G132" s="40"/>
      <c r="H132" s="40"/>
      <c r="I132" s="40"/>
      <c r="J132" s="43"/>
      <c r="K132" s="43"/>
      <c r="L132" s="22"/>
    </row>
    <row r="133" spans="1:12" ht="15" hidden="1">
      <c r="A133" s="43"/>
      <c r="B133" s="43"/>
      <c r="C133" s="43"/>
      <c r="D133" s="43"/>
      <c r="E133" s="39"/>
      <c r="F133" s="40"/>
      <c r="G133" s="40"/>
      <c r="H133" s="40"/>
      <c r="I133" s="40"/>
      <c r="J133" s="43"/>
      <c r="K133" s="43"/>
      <c r="L133" s="22"/>
    </row>
    <row r="134" spans="1:12" ht="15" hidden="1">
      <c r="A134" s="43"/>
      <c r="B134" s="43"/>
      <c r="C134" s="43"/>
      <c r="D134" s="43"/>
      <c r="E134" s="39"/>
      <c r="F134" s="40"/>
      <c r="G134" s="40"/>
      <c r="H134" s="40"/>
      <c r="I134" s="40"/>
      <c r="J134" s="43"/>
      <c r="K134" s="43"/>
      <c r="L134" s="22"/>
    </row>
    <row r="135" spans="1:12" ht="15" hidden="1">
      <c r="A135" s="43"/>
      <c r="B135" s="43"/>
      <c r="C135" s="43"/>
      <c r="D135" s="43"/>
      <c r="E135" s="39"/>
      <c r="F135" s="40"/>
      <c r="G135" s="40"/>
      <c r="H135" s="40"/>
      <c r="I135" s="40"/>
      <c r="J135" s="43"/>
      <c r="K135" s="43"/>
      <c r="L135" s="22"/>
    </row>
    <row r="136" spans="1:12" ht="15" hidden="1">
      <c r="A136" s="43"/>
      <c r="B136" s="43"/>
      <c r="C136" s="43"/>
      <c r="D136" s="43"/>
      <c r="E136" s="39"/>
      <c r="F136" s="40"/>
      <c r="G136" s="40"/>
      <c r="H136" s="40"/>
      <c r="I136" s="40"/>
      <c r="J136" s="43"/>
      <c r="K136" s="43"/>
      <c r="L136" s="22"/>
    </row>
    <row r="137" spans="1:12" ht="15" hidden="1">
      <c r="A137" s="43"/>
      <c r="B137" s="43"/>
      <c r="C137" s="43"/>
      <c r="D137" s="43"/>
      <c r="E137" s="39"/>
      <c r="F137" s="40"/>
      <c r="G137" s="40"/>
      <c r="H137" s="40"/>
      <c r="I137" s="40"/>
      <c r="J137" s="43"/>
      <c r="K137" s="43"/>
      <c r="L137" s="22"/>
    </row>
    <row r="138" spans="1:12" ht="15" hidden="1">
      <c r="A138" s="43"/>
      <c r="B138" s="43"/>
      <c r="C138" s="43"/>
      <c r="D138" s="43"/>
      <c r="E138" s="39"/>
      <c r="F138" s="40"/>
      <c r="G138" s="40"/>
      <c r="H138" s="40"/>
      <c r="I138" s="40"/>
      <c r="J138" s="43"/>
      <c r="K138" s="43"/>
      <c r="L138" s="22"/>
    </row>
    <row r="139" spans="1:12" ht="15" hidden="1">
      <c r="A139" s="43"/>
      <c r="B139" s="43"/>
      <c r="C139" s="43"/>
      <c r="D139" s="43"/>
      <c r="E139" s="39"/>
      <c r="F139" s="40"/>
      <c r="G139" s="40"/>
      <c r="H139" s="40"/>
      <c r="I139" s="40"/>
      <c r="J139" s="43"/>
      <c r="K139" s="43"/>
      <c r="L139" s="22"/>
    </row>
    <row r="140" spans="1:12" ht="15" hidden="1">
      <c r="A140" s="43"/>
      <c r="B140" s="43"/>
      <c r="C140" s="43"/>
      <c r="D140" s="43"/>
      <c r="E140" s="39"/>
      <c r="F140" s="40"/>
      <c r="G140" s="40"/>
      <c r="H140" s="40"/>
      <c r="I140" s="40"/>
      <c r="J140" s="43"/>
      <c r="K140" s="43"/>
      <c r="L140" s="22"/>
    </row>
    <row r="141" spans="1:12" ht="15" hidden="1">
      <c r="A141" s="43"/>
      <c r="B141" s="43"/>
      <c r="C141" s="43"/>
      <c r="D141" s="43"/>
      <c r="E141" s="39"/>
      <c r="F141" s="40"/>
      <c r="G141" s="40"/>
      <c r="H141" s="40"/>
      <c r="I141" s="40"/>
      <c r="J141" s="43"/>
      <c r="K141" s="43"/>
      <c r="L141" s="22"/>
    </row>
    <row r="142" spans="1:12" ht="15" hidden="1">
      <c r="A142" s="43"/>
      <c r="B142" s="43"/>
      <c r="C142" s="43"/>
      <c r="D142" s="43"/>
      <c r="E142" s="39"/>
      <c r="F142" s="40"/>
      <c r="G142" s="40"/>
      <c r="H142" s="40"/>
      <c r="I142" s="40"/>
      <c r="J142" s="43"/>
      <c r="K142" s="43"/>
      <c r="L142" s="22"/>
    </row>
    <row r="143" spans="1:12" ht="15" hidden="1">
      <c r="A143" s="43"/>
      <c r="B143" s="43"/>
      <c r="C143" s="43"/>
      <c r="D143" s="43"/>
      <c r="E143" s="39"/>
      <c r="F143" s="40"/>
      <c r="G143" s="40"/>
      <c r="H143" s="40"/>
      <c r="I143" s="40"/>
      <c r="J143" s="43"/>
      <c r="K143" s="43"/>
      <c r="L143" s="22"/>
    </row>
    <row r="144" spans="1:12" ht="15" hidden="1">
      <c r="A144" s="43"/>
      <c r="B144" s="43"/>
      <c r="C144" s="43"/>
      <c r="D144" s="43"/>
      <c r="E144" s="39"/>
      <c r="F144" s="40"/>
      <c r="G144" s="40"/>
      <c r="H144" s="40"/>
      <c r="I144" s="40"/>
      <c r="J144" s="43"/>
      <c r="K144" s="43"/>
      <c r="L144" s="22"/>
    </row>
    <row r="145" spans="1:12" ht="15" hidden="1">
      <c r="A145" s="43"/>
      <c r="B145" s="43"/>
      <c r="C145" s="43"/>
      <c r="D145" s="43"/>
      <c r="E145" s="39"/>
      <c r="F145" s="40"/>
      <c r="G145" s="40"/>
      <c r="H145" s="40"/>
      <c r="I145" s="40"/>
      <c r="J145" s="43"/>
      <c r="K145" s="43"/>
      <c r="L145" s="22"/>
    </row>
    <row r="146" spans="1:12" ht="15" hidden="1">
      <c r="A146" s="43"/>
      <c r="B146" s="43"/>
      <c r="C146" s="43"/>
      <c r="D146" s="43"/>
      <c r="E146" s="39"/>
      <c r="F146" s="40"/>
      <c r="G146" s="40"/>
      <c r="H146" s="40"/>
      <c r="I146" s="40"/>
      <c r="J146" s="43"/>
      <c r="K146" s="43"/>
      <c r="L146" s="22"/>
    </row>
    <row r="147" spans="1:12" ht="15" hidden="1">
      <c r="A147" s="43"/>
      <c r="B147" s="43"/>
      <c r="C147" s="43"/>
      <c r="D147" s="43"/>
      <c r="E147" s="39"/>
      <c r="F147" s="40"/>
      <c r="G147" s="40"/>
      <c r="H147" s="40"/>
      <c r="I147" s="40"/>
      <c r="J147" s="43"/>
      <c r="K147" s="43"/>
      <c r="L147" s="22"/>
    </row>
    <row r="148" spans="1:12" ht="15" hidden="1">
      <c r="A148" s="43"/>
      <c r="B148" s="43"/>
      <c r="C148" s="43"/>
      <c r="D148" s="43"/>
      <c r="E148" s="39"/>
      <c r="F148" s="40"/>
      <c r="G148" s="40"/>
      <c r="H148" s="40"/>
      <c r="I148" s="40"/>
      <c r="J148" s="43"/>
      <c r="K148" s="43"/>
      <c r="L148" s="22"/>
    </row>
    <row r="149" spans="1:12" ht="15" hidden="1">
      <c r="A149" s="43"/>
      <c r="B149" s="43"/>
      <c r="C149" s="43"/>
      <c r="D149" s="43"/>
      <c r="E149" s="39"/>
      <c r="F149" s="40"/>
      <c r="G149" s="40"/>
      <c r="H149" s="40"/>
      <c r="I149" s="40"/>
      <c r="J149" s="43"/>
      <c r="K149" s="43"/>
      <c r="L149" s="22"/>
    </row>
    <row r="150" spans="1:12" ht="14.25" hidden="1">
      <c r="A150" s="69"/>
      <c r="B150" s="69"/>
      <c r="C150" s="69"/>
      <c r="D150" s="69"/>
      <c r="E150" s="70"/>
      <c r="F150" s="71"/>
      <c r="G150" s="71"/>
      <c r="H150" s="71"/>
      <c r="I150" s="71"/>
      <c r="J150" s="69"/>
      <c r="K150" s="69"/>
      <c r="L150" s="22"/>
    </row>
    <row r="151" spans="1:12" ht="15" hidden="1">
      <c r="A151" s="43"/>
      <c r="B151" s="43"/>
      <c r="C151" s="43"/>
      <c r="D151" s="43"/>
      <c r="E151" s="39"/>
      <c r="F151" s="40"/>
      <c r="G151" s="40"/>
      <c r="H151" s="40"/>
      <c r="I151" s="40"/>
      <c r="J151" s="43"/>
      <c r="K151" s="43"/>
      <c r="L151" s="22"/>
    </row>
    <row r="152" spans="1:12" ht="15" hidden="1">
      <c r="A152" s="43"/>
      <c r="B152" s="43"/>
      <c r="C152" s="43"/>
      <c r="D152" s="43"/>
      <c r="E152" s="39"/>
      <c r="F152" s="40"/>
      <c r="G152" s="40"/>
      <c r="H152" s="40"/>
      <c r="I152" s="40"/>
      <c r="J152" s="43"/>
      <c r="K152" s="43"/>
      <c r="L152" s="22"/>
    </row>
    <row r="153" spans="1:12" ht="15" hidden="1">
      <c r="A153" s="43"/>
      <c r="B153" s="43"/>
      <c r="C153" s="43"/>
      <c r="D153" s="43"/>
      <c r="E153" s="39"/>
      <c r="F153" s="40"/>
      <c r="G153" s="40"/>
      <c r="H153" s="40"/>
      <c r="I153" s="40"/>
      <c r="J153" s="43"/>
      <c r="K153" s="43"/>
      <c r="L153" s="22"/>
    </row>
    <row r="154" spans="1:12" ht="15" hidden="1">
      <c r="A154" s="43"/>
      <c r="B154" s="43"/>
      <c r="C154" s="43"/>
      <c r="D154" s="43"/>
      <c r="E154" s="39"/>
      <c r="F154" s="40"/>
      <c r="G154" s="40"/>
      <c r="H154" s="40"/>
      <c r="I154" s="40"/>
      <c r="J154" s="43"/>
      <c r="K154" s="43"/>
      <c r="L154" s="22"/>
    </row>
    <row r="155" spans="1:12" ht="15" hidden="1">
      <c r="A155" s="43"/>
      <c r="B155" s="43"/>
      <c r="C155" s="43"/>
      <c r="D155" s="43"/>
      <c r="E155" s="39"/>
      <c r="F155" s="40"/>
      <c r="G155" s="40"/>
      <c r="H155" s="40"/>
      <c r="I155" s="40"/>
      <c r="J155" s="43"/>
      <c r="K155" s="43"/>
      <c r="L155" s="22"/>
    </row>
    <row r="156" spans="1:12" ht="15" hidden="1">
      <c r="A156" s="43"/>
      <c r="B156" s="43"/>
      <c r="C156" s="43"/>
      <c r="D156" s="43"/>
      <c r="E156" s="39"/>
      <c r="F156" s="40"/>
      <c r="G156" s="40"/>
      <c r="H156" s="40"/>
      <c r="I156" s="40"/>
      <c r="J156" s="43"/>
      <c r="K156" s="43"/>
      <c r="L156" s="22"/>
    </row>
    <row r="157" spans="1:12" ht="15" hidden="1">
      <c r="A157" s="43"/>
      <c r="B157" s="43"/>
      <c r="C157" s="43"/>
      <c r="D157" s="43"/>
      <c r="E157" s="39"/>
      <c r="F157" s="40"/>
      <c r="G157" s="40"/>
      <c r="H157" s="40"/>
      <c r="I157" s="40"/>
      <c r="J157" s="43"/>
      <c r="K157" s="43"/>
      <c r="L157" s="22"/>
    </row>
    <row r="158" spans="1:12" ht="15" hidden="1">
      <c r="A158" s="43"/>
      <c r="B158" s="43"/>
      <c r="C158" s="43"/>
      <c r="D158" s="43"/>
      <c r="E158" s="39"/>
      <c r="F158" s="40"/>
      <c r="G158" s="40"/>
      <c r="H158" s="40"/>
      <c r="I158" s="40"/>
      <c r="J158" s="43"/>
      <c r="K158" s="43"/>
      <c r="L158" s="22"/>
    </row>
    <row r="159" spans="1:12" ht="15" hidden="1">
      <c r="A159" s="43"/>
      <c r="B159" s="43"/>
      <c r="C159" s="43"/>
      <c r="D159" s="43"/>
      <c r="E159" s="39"/>
      <c r="F159" s="40"/>
      <c r="G159" s="40"/>
      <c r="H159" s="40"/>
      <c r="I159" s="40"/>
      <c r="J159" s="43"/>
      <c r="K159" s="43"/>
      <c r="L159" s="22"/>
    </row>
    <row r="160" spans="1:12" ht="15" hidden="1">
      <c r="A160" s="43"/>
      <c r="B160" s="43"/>
      <c r="C160" s="43"/>
      <c r="D160" s="43"/>
      <c r="E160" s="39"/>
      <c r="F160" s="40"/>
      <c r="G160" s="40"/>
      <c r="H160" s="40"/>
      <c r="I160" s="40"/>
      <c r="J160" s="43"/>
      <c r="K160" s="43"/>
      <c r="L160" s="22"/>
    </row>
    <row r="161" spans="1:12" ht="15" hidden="1">
      <c r="A161" s="43"/>
      <c r="B161" s="43"/>
      <c r="C161" s="43"/>
      <c r="D161" s="43"/>
      <c r="E161" s="39"/>
      <c r="F161" s="40"/>
      <c r="G161" s="40"/>
      <c r="H161" s="40"/>
      <c r="I161" s="40"/>
      <c r="J161" s="43"/>
      <c r="K161" s="43"/>
      <c r="L161" s="22"/>
    </row>
    <row r="162" spans="1:12" ht="15" hidden="1">
      <c r="A162" s="43"/>
      <c r="B162" s="43"/>
      <c r="C162" s="43"/>
      <c r="D162" s="43"/>
      <c r="E162" s="39"/>
      <c r="F162" s="40"/>
      <c r="G162" s="40"/>
      <c r="H162" s="40"/>
      <c r="I162" s="40"/>
      <c r="J162" s="43"/>
      <c r="K162" s="43"/>
      <c r="L162" s="22"/>
    </row>
    <row r="163" spans="1:12" ht="15" hidden="1">
      <c r="A163" s="43"/>
      <c r="B163" s="43"/>
      <c r="C163" s="43"/>
      <c r="D163" s="43"/>
      <c r="E163" s="39"/>
      <c r="F163" s="40"/>
      <c r="G163" s="40"/>
      <c r="H163" s="40"/>
      <c r="I163" s="40"/>
      <c r="J163" s="43"/>
      <c r="K163" s="43"/>
      <c r="L163" s="22"/>
    </row>
    <row r="164" spans="1:12" ht="15" hidden="1">
      <c r="A164" s="43"/>
      <c r="B164" s="43"/>
      <c r="C164" s="43"/>
      <c r="D164" s="43"/>
      <c r="E164" s="39"/>
      <c r="F164" s="40"/>
      <c r="G164" s="40"/>
      <c r="H164" s="40"/>
      <c r="I164" s="40"/>
      <c r="J164" s="43"/>
      <c r="K164" s="43"/>
      <c r="L164" s="22"/>
    </row>
    <row r="165" spans="1:12" ht="15" hidden="1">
      <c r="A165" s="43"/>
      <c r="B165" s="43"/>
      <c r="C165" s="43"/>
      <c r="D165" s="43"/>
      <c r="E165" s="39"/>
      <c r="F165" s="40"/>
      <c r="G165" s="40"/>
      <c r="H165" s="40"/>
      <c r="I165" s="40"/>
      <c r="J165" s="43"/>
      <c r="K165" s="43"/>
      <c r="L165" s="22"/>
    </row>
    <row r="166" spans="1:12" ht="15" hidden="1">
      <c r="A166" s="43"/>
      <c r="B166" s="43"/>
      <c r="C166" s="43"/>
      <c r="D166" s="43"/>
      <c r="E166" s="39"/>
      <c r="F166" s="40"/>
      <c r="G166" s="40"/>
      <c r="H166" s="40"/>
      <c r="I166" s="40"/>
      <c r="J166" s="43"/>
      <c r="K166" s="43"/>
      <c r="L166" s="22"/>
    </row>
    <row r="167" spans="1:12" ht="15" hidden="1">
      <c r="A167" s="43"/>
      <c r="B167" s="43"/>
      <c r="C167" s="43"/>
      <c r="D167" s="43"/>
      <c r="E167" s="39"/>
      <c r="F167" s="40"/>
      <c r="G167" s="40"/>
      <c r="H167" s="40"/>
      <c r="I167" s="40"/>
      <c r="J167" s="43"/>
      <c r="K167" s="43"/>
      <c r="L167" s="22"/>
    </row>
    <row r="168" spans="1:12" ht="15" hidden="1">
      <c r="A168" s="43"/>
      <c r="B168" s="43"/>
      <c r="C168" s="43"/>
      <c r="D168" s="43"/>
      <c r="E168" s="39"/>
      <c r="F168" s="40"/>
      <c r="G168" s="40"/>
      <c r="H168" s="40"/>
      <c r="I168" s="40"/>
      <c r="J168" s="43"/>
      <c r="K168" s="43"/>
      <c r="L168" s="22"/>
    </row>
    <row r="169" spans="1:12" ht="15" hidden="1">
      <c r="A169" s="43"/>
      <c r="B169" s="43"/>
      <c r="C169" s="43"/>
      <c r="D169" s="43"/>
      <c r="E169" s="39"/>
      <c r="F169" s="40"/>
      <c r="G169" s="40"/>
      <c r="H169" s="40"/>
      <c r="I169" s="40"/>
      <c r="J169" s="43"/>
      <c r="K169" s="43"/>
      <c r="L169" s="22"/>
    </row>
    <row r="170" spans="1:12" ht="15" hidden="1">
      <c r="A170" s="43"/>
      <c r="B170" s="43"/>
      <c r="C170" s="43"/>
      <c r="D170" s="43"/>
      <c r="E170" s="39"/>
      <c r="F170" s="40"/>
      <c r="G170" s="40"/>
      <c r="H170" s="40"/>
      <c r="I170" s="40"/>
      <c r="J170" s="43"/>
      <c r="K170" s="43"/>
      <c r="L170" s="22"/>
    </row>
    <row r="171" spans="1:12" ht="15" hidden="1">
      <c r="A171" s="43"/>
      <c r="B171" s="43"/>
      <c r="C171" s="43"/>
      <c r="D171" s="43"/>
      <c r="E171" s="39"/>
      <c r="F171" s="40"/>
      <c r="G171" s="40"/>
      <c r="H171" s="40"/>
      <c r="I171" s="40"/>
      <c r="J171" s="43"/>
      <c r="K171" s="43"/>
      <c r="L171" s="22"/>
    </row>
    <row r="172" spans="1:12" ht="15" hidden="1">
      <c r="A172" s="43"/>
      <c r="B172" s="43"/>
      <c r="C172" s="43"/>
      <c r="D172" s="43"/>
      <c r="E172" s="39"/>
      <c r="F172" s="40"/>
      <c r="G172" s="40"/>
      <c r="H172" s="40"/>
      <c r="I172" s="40"/>
      <c r="J172" s="43"/>
      <c r="K172" s="43"/>
      <c r="L172" s="22"/>
    </row>
    <row r="173" spans="1:12" ht="15" hidden="1">
      <c r="A173" s="43"/>
      <c r="B173" s="43"/>
      <c r="C173" s="43"/>
      <c r="D173" s="43"/>
      <c r="E173" s="39"/>
      <c r="F173" s="40"/>
      <c r="G173" s="40"/>
      <c r="H173" s="40"/>
      <c r="I173" s="40"/>
      <c r="J173" s="43"/>
      <c r="K173" s="43"/>
      <c r="L173" s="22"/>
    </row>
    <row r="174" spans="1:12" ht="15" hidden="1">
      <c r="A174" s="43"/>
      <c r="B174" s="43"/>
      <c r="C174" s="43"/>
      <c r="D174" s="43"/>
      <c r="E174" s="39"/>
      <c r="F174" s="40"/>
      <c r="G174" s="40"/>
      <c r="H174" s="40"/>
      <c r="I174" s="40"/>
      <c r="J174" s="43"/>
      <c r="K174" s="43"/>
      <c r="L174" s="22"/>
    </row>
    <row r="175" spans="1:12" ht="15" hidden="1">
      <c r="A175" s="43"/>
      <c r="B175" s="43"/>
      <c r="C175" s="43"/>
      <c r="D175" s="43"/>
      <c r="E175" s="39"/>
      <c r="F175" s="40"/>
      <c r="G175" s="40"/>
      <c r="H175" s="40"/>
      <c r="I175" s="40"/>
      <c r="J175" s="43"/>
      <c r="K175" s="43"/>
      <c r="L175" s="22"/>
    </row>
    <row r="176" spans="1:12" ht="15" hidden="1">
      <c r="A176" s="43"/>
      <c r="B176" s="43"/>
      <c r="C176" s="43"/>
      <c r="D176" s="43"/>
      <c r="E176" s="39"/>
      <c r="F176" s="40"/>
      <c r="G176" s="40"/>
      <c r="H176" s="40"/>
      <c r="I176" s="40"/>
      <c r="J176" s="43"/>
      <c r="K176" s="43"/>
      <c r="L176" s="22"/>
    </row>
    <row r="177" spans="1:12" ht="15" hidden="1">
      <c r="A177" s="43"/>
      <c r="B177" s="43"/>
      <c r="C177" s="43"/>
      <c r="D177" s="43"/>
      <c r="E177" s="39"/>
      <c r="F177" s="40"/>
      <c r="G177" s="40"/>
      <c r="H177" s="40"/>
      <c r="I177" s="40"/>
      <c r="J177" s="43"/>
      <c r="K177" s="43"/>
      <c r="L177" s="22"/>
    </row>
    <row r="178" spans="1:12" ht="15" hidden="1">
      <c r="A178" s="43"/>
      <c r="B178" s="43"/>
      <c r="C178" s="43"/>
      <c r="D178" s="43"/>
      <c r="E178" s="39"/>
      <c r="F178" s="40"/>
      <c r="G178" s="40"/>
      <c r="H178" s="40"/>
      <c r="I178" s="40"/>
      <c r="J178" s="43"/>
      <c r="K178" s="43"/>
      <c r="L178" s="22"/>
    </row>
    <row r="179" spans="1:12" ht="15" hidden="1">
      <c r="A179" s="43"/>
      <c r="B179" s="43"/>
      <c r="C179" s="43"/>
      <c r="D179" s="43"/>
      <c r="E179" s="39"/>
      <c r="F179" s="40"/>
      <c r="G179" s="40"/>
      <c r="H179" s="40"/>
      <c r="I179" s="40"/>
      <c r="J179" s="43"/>
      <c r="K179" s="43"/>
      <c r="L179" s="22"/>
    </row>
    <row r="180" spans="1:12" ht="15" hidden="1">
      <c r="A180" s="43"/>
      <c r="B180" s="43"/>
      <c r="C180" s="43"/>
      <c r="D180" s="43"/>
      <c r="E180" s="39"/>
      <c r="F180" s="40"/>
      <c r="G180" s="40"/>
      <c r="H180" s="40"/>
      <c r="I180" s="40"/>
      <c r="J180" s="43"/>
      <c r="K180" s="43"/>
      <c r="L180" s="22"/>
    </row>
    <row r="181" spans="1:12" ht="15" hidden="1">
      <c r="A181" s="43"/>
      <c r="B181" s="43"/>
      <c r="C181" s="43"/>
      <c r="D181" s="43"/>
      <c r="E181" s="39"/>
      <c r="F181" s="40"/>
      <c r="G181" s="40"/>
      <c r="H181" s="40"/>
      <c r="I181" s="40"/>
      <c r="J181" s="43"/>
      <c r="K181" s="43"/>
      <c r="L181" s="22"/>
    </row>
    <row r="182" spans="1:12" ht="15" hidden="1">
      <c r="A182" s="43"/>
      <c r="B182" s="43"/>
      <c r="C182" s="43"/>
      <c r="D182" s="43"/>
      <c r="E182" s="39"/>
      <c r="F182" s="40"/>
      <c r="G182" s="40"/>
      <c r="H182" s="40"/>
      <c r="I182" s="40"/>
      <c r="J182" s="43"/>
      <c r="K182" s="43"/>
      <c r="L182" s="22"/>
    </row>
    <row r="183" spans="1:12" ht="15" hidden="1">
      <c r="A183" s="43"/>
      <c r="B183" s="43"/>
      <c r="C183" s="43"/>
      <c r="D183" s="43"/>
      <c r="E183" s="39"/>
      <c r="F183" s="40"/>
      <c r="G183" s="40"/>
      <c r="H183" s="40"/>
      <c r="I183" s="40"/>
      <c r="J183" s="43"/>
      <c r="K183" s="43"/>
      <c r="L183" s="22"/>
    </row>
    <row r="184" spans="1:12" ht="15" hidden="1">
      <c r="A184" s="43"/>
      <c r="B184" s="43"/>
      <c r="C184" s="43"/>
      <c r="D184" s="43"/>
      <c r="E184" s="39"/>
      <c r="F184" s="40"/>
      <c r="G184" s="40"/>
      <c r="H184" s="40"/>
      <c r="I184" s="40"/>
      <c r="J184" s="43"/>
      <c r="K184" s="43"/>
      <c r="L184" s="22"/>
    </row>
    <row r="185" spans="1:12" ht="15" hidden="1">
      <c r="A185" s="43"/>
      <c r="B185" s="43"/>
      <c r="C185" s="43"/>
      <c r="D185" s="43"/>
      <c r="E185" s="39"/>
      <c r="F185" s="40"/>
      <c r="G185" s="40"/>
      <c r="H185" s="40"/>
      <c r="I185" s="40"/>
      <c r="J185" s="43"/>
      <c r="K185" s="43"/>
      <c r="L185" s="22"/>
    </row>
    <row r="186" spans="1:12" ht="15" hidden="1">
      <c r="A186" s="43"/>
      <c r="B186" s="43"/>
      <c r="C186" s="43"/>
      <c r="D186" s="43"/>
      <c r="E186" s="39"/>
      <c r="F186" s="40"/>
      <c r="G186" s="40"/>
      <c r="H186" s="40"/>
      <c r="I186" s="40"/>
      <c r="J186" s="43"/>
      <c r="K186" s="43"/>
      <c r="L186" s="22"/>
    </row>
    <row r="187" spans="1:12" ht="15" hidden="1">
      <c r="A187" s="43"/>
      <c r="B187" s="43"/>
      <c r="C187" s="43"/>
      <c r="D187" s="43"/>
      <c r="E187" s="39"/>
      <c r="F187" s="40"/>
      <c r="G187" s="40"/>
      <c r="H187" s="40"/>
      <c r="I187" s="40"/>
      <c r="J187" s="43"/>
      <c r="K187" s="43"/>
      <c r="L187" s="22"/>
    </row>
    <row r="188" spans="1:12" ht="15" hidden="1">
      <c r="A188" s="43"/>
      <c r="B188" s="43"/>
      <c r="C188" s="43"/>
      <c r="D188" s="43"/>
      <c r="E188" s="39"/>
      <c r="F188" s="40"/>
      <c r="G188" s="40"/>
      <c r="H188" s="40"/>
      <c r="I188" s="40"/>
      <c r="J188" s="43"/>
      <c r="K188" s="43"/>
      <c r="L188" s="22"/>
    </row>
    <row r="189" spans="1:12" ht="15" hidden="1">
      <c r="A189" s="43"/>
      <c r="B189" s="43"/>
      <c r="C189" s="43"/>
      <c r="D189" s="43"/>
      <c r="E189" s="39"/>
      <c r="F189" s="40"/>
      <c r="G189" s="40"/>
      <c r="H189" s="40"/>
      <c r="I189" s="40"/>
      <c r="J189" s="43"/>
      <c r="K189" s="43"/>
      <c r="L189" s="22"/>
    </row>
    <row r="190" spans="1:12" ht="15" hidden="1">
      <c r="A190" s="43"/>
      <c r="B190" s="43"/>
      <c r="C190" s="43"/>
      <c r="D190" s="43"/>
      <c r="E190" s="39"/>
      <c r="F190" s="40"/>
      <c r="G190" s="40"/>
      <c r="H190" s="40"/>
      <c r="I190" s="40"/>
      <c r="J190" s="43"/>
      <c r="K190" s="43"/>
      <c r="L190" s="22"/>
    </row>
    <row r="191" spans="1:12" ht="15" hidden="1">
      <c r="A191" s="43"/>
      <c r="B191" s="43"/>
      <c r="C191" s="43"/>
      <c r="D191" s="43"/>
      <c r="E191" s="39"/>
      <c r="F191" s="40"/>
      <c r="G191" s="40"/>
      <c r="H191" s="40"/>
      <c r="I191" s="40"/>
      <c r="J191" s="43"/>
      <c r="K191" s="43"/>
      <c r="L191" s="22"/>
    </row>
    <row r="192" spans="1:12" ht="15" hidden="1">
      <c r="A192" s="43"/>
      <c r="B192" s="43"/>
      <c r="C192" s="43"/>
      <c r="D192" s="43"/>
      <c r="E192" s="39"/>
      <c r="F192" s="40"/>
      <c r="G192" s="40"/>
      <c r="H192" s="40"/>
      <c r="I192" s="40"/>
      <c r="J192" s="43"/>
      <c r="K192" s="43"/>
      <c r="L192" s="22"/>
    </row>
    <row r="193" spans="1:12" ht="15" hidden="1">
      <c r="A193" s="43"/>
      <c r="B193" s="43"/>
      <c r="C193" s="43"/>
      <c r="D193" s="43"/>
      <c r="E193" s="39"/>
      <c r="F193" s="40"/>
      <c r="G193" s="40"/>
      <c r="H193" s="40"/>
      <c r="I193" s="40"/>
      <c r="J193" s="43"/>
      <c r="K193" s="43"/>
      <c r="L193" s="22"/>
    </row>
    <row r="194" spans="1:12" ht="15" hidden="1">
      <c r="A194" s="43"/>
      <c r="B194" s="43"/>
      <c r="C194" s="43"/>
      <c r="D194" s="43"/>
      <c r="E194" s="39"/>
      <c r="F194" s="40"/>
      <c r="G194" s="40"/>
      <c r="H194" s="40"/>
      <c r="I194" s="40"/>
      <c r="J194" s="43"/>
      <c r="K194" s="43"/>
      <c r="L194" s="22"/>
    </row>
    <row r="195" spans="1:12" ht="15" hidden="1">
      <c r="A195" s="43"/>
      <c r="B195" s="43"/>
      <c r="C195" s="43"/>
      <c r="D195" s="43"/>
      <c r="E195" s="39"/>
      <c r="F195" s="40"/>
      <c r="G195" s="40"/>
      <c r="H195" s="40"/>
      <c r="I195" s="40"/>
      <c r="J195" s="43"/>
      <c r="K195" s="43"/>
      <c r="L195" s="22"/>
    </row>
    <row r="196" spans="1:12" ht="15" hidden="1">
      <c r="A196" s="43"/>
      <c r="B196" s="43"/>
      <c r="C196" s="43"/>
      <c r="D196" s="43"/>
      <c r="E196" s="39"/>
      <c r="F196" s="40"/>
      <c r="G196" s="40"/>
      <c r="H196" s="40"/>
      <c r="I196" s="40"/>
      <c r="J196" s="43"/>
      <c r="K196" s="43"/>
      <c r="L196" s="22"/>
    </row>
    <row r="197" spans="1:12" ht="15" hidden="1">
      <c r="A197" s="43"/>
      <c r="B197" s="43"/>
      <c r="C197" s="43"/>
      <c r="D197" s="43"/>
      <c r="E197" s="39"/>
      <c r="F197" s="40"/>
      <c r="G197" s="40"/>
      <c r="H197" s="40"/>
      <c r="I197" s="40"/>
      <c r="J197" s="43"/>
      <c r="K197" s="43"/>
      <c r="L197" s="22"/>
    </row>
    <row r="198" spans="1:12" ht="15" hidden="1">
      <c r="A198" s="43"/>
      <c r="B198" s="43"/>
      <c r="C198" s="43"/>
      <c r="D198" s="43"/>
      <c r="E198" s="39"/>
      <c r="F198" s="40"/>
      <c r="G198" s="40"/>
      <c r="H198" s="40"/>
      <c r="I198" s="40"/>
      <c r="J198" s="43"/>
      <c r="K198" s="43"/>
      <c r="L198" s="22"/>
    </row>
    <row r="199" spans="1:12" ht="15" hidden="1">
      <c r="A199" s="43"/>
      <c r="B199" s="43"/>
      <c r="C199" s="43"/>
      <c r="D199" s="43"/>
      <c r="E199" s="39"/>
      <c r="F199" s="40"/>
      <c r="G199" s="40"/>
      <c r="H199" s="40"/>
      <c r="I199" s="40"/>
      <c r="J199" s="43"/>
      <c r="K199" s="43"/>
      <c r="L199" s="22"/>
    </row>
    <row r="200" spans="1:12" ht="15" hidden="1">
      <c r="A200" s="43"/>
      <c r="B200" s="43"/>
      <c r="C200" s="43"/>
      <c r="D200" s="43"/>
      <c r="E200" s="39"/>
      <c r="F200" s="40"/>
      <c r="G200" s="40"/>
      <c r="H200" s="40"/>
      <c r="I200" s="40"/>
      <c r="J200" s="43"/>
      <c r="K200" s="43"/>
      <c r="L200" s="22"/>
    </row>
    <row r="201" spans="1:12" ht="15" hidden="1">
      <c r="A201" s="43"/>
      <c r="B201" s="43"/>
      <c r="C201" s="43"/>
      <c r="D201" s="43"/>
      <c r="E201" s="39"/>
      <c r="F201" s="40"/>
      <c r="G201" s="40"/>
      <c r="H201" s="40"/>
      <c r="I201" s="40"/>
      <c r="J201" s="43"/>
      <c r="K201" s="43"/>
      <c r="L201" s="22"/>
    </row>
    <row r="202" spans="1:12" ht="15" hidden="1">
      <c r="A202" s="43"/>
      <c r="B202" s="43"/>
      <c r="C202" s="43"/>
      <c r="D202" s="43"/>
      <c r="E202" s="39"/>
      <c r="F202" s="40"/>
      <c r="G202" s="40"/>
      <c r="H202" s="40"/>
      <c r="I202" s="40"/>
      <c r="J202" s="43"/>
      <c r="K202" s="43"/>
      <c r="L202" s="22"/>
    </row>
    <row r="203" spans="1:12" ht="15" hidden="1">
      <c r="A203" s="43"/>
      <c r="B203" s="43"/>
      <c r="C203" s="43"/>
      <c r="D203" s="43"/>
      <c r="E203" s="39"/>
      <c r="F203" s="40"/>
      <c r="G203" s="40"/>
      <c r="H203" s="40"/>
      <c r="I203" s="40"/>
      <c r="J203" s="43"/>
      <c r="K203" s="43"/>
      <c r="L203" s="22"/>
    </row>
    <row r="204" spans="1:12" ht="15" hidden="1">
      <c r="A204" s="43"/>
      <c r="B204" s="43"/>
      <c r="C204" s="43"/>
      <c r="D204" s="43"/>
      <c r="E204" s="39"/>
      <c r="F204" s="40"/>
      <c r="G204" s="40"/>
      <c r="H204" s="40"/>
      <c r="I204" s="40"/>
      <c r="J204" s="43"/>
      <c r="K204" s="43"/>
      <c r="L204" s="22"/>
    </row>
    <row r="205" spans="1:12" ht="15" hidden="1">
      <c r="A205" s="43"/>
      <c r="B205" s="43"/>
      <c r="C205" s="43"/>
      <c r="D205" s="43"/>
      <c r="E205" s="39"/>
      <c r="F205" s="40"/>
      <c r="G205" s="40"/>
      <c r="H205" s="40"/>
      <c r="I205" s="40"/>
      <c r="J205" s="43"/>
      <c r="K205" s="43"/>
      <c r="L205" s="22"/>
    </row>
    <row r="206" spans="1:12" ht="15" hidden="1">
      <c r="A206" s="43"/>
      <c r="B206" s="43"/>
      <c r="C206" s="43"/>
      <c r="D206" s="43"/>
      <c r="E206" s="39"/>
      <c r="F206" s="40"/>
      <c r="G206" s="40"/>
      <c r="H206" s="40"/>
      <c r="I206" s="40"/>
      <c r="J206" s="43"/>
      <c r="K206" s="43"/>
      <c r="L206" s="22"/>
    </row>
    <row r="207" spans="1:12" ht="15" hidden="1">
      <c r="A207" s="43"/>
      <c r="B207" s="43"/>
      <c r="C207" s="43"/>
      <c r="D207" s="43"/>
      <c r="E207" s="39"/>
      <c r="F207" s="40"/>
      <c r="G207" s="40"/>
      <c r="H207" s="40"/>
      <c r="I207" s="40"/>
      <c r="J207" s="43"/>
      <c r="K207" s="43"/>
      <c r="L207" s="22"/>
    </row>
    <row r="208" spans="1:12" ht="15" hidden="1">
      <c r="A208" s="43"/>
      <c r="B208" s="43"/>
      <c r="C208" s="43"/>
      <c r="D208" s="43"/>
      <c r="E208" s="39"/>
      <c r="F208" s="40"/>
      <c r="G208" s="40"/>
      <c r="H208" s="40"/>
      <c r="I208" s="40"/>
      <c r="J208" s="43"/>
      <c r="K208" s="43"/>
      <c r="L208" s="22"/>
    </row>
    <row r="209" spans="1:12" ht="15" hidden="1">
      <c r="A209" s="43"/>
      <c r="B209" s="43"/>
      <c r="C209" s="43"/>
      <c r="D209" s="43"/>
      <c r="E209" s="39"/>
      <c r="F209" s="40"/>
      <c r="G209" s="40"/>
      <c r="H209" s="40"/>
      <c r="I209" s="40"/>
      <c r="J209" s="43"/>
      <c r="K209" s="43"/>
      <c r="L209" s="22"/>
    </row>
    <row r="210" spans="1:12" ht="15" hidden="1">
      <c r="A210" s="43"/>
      <c r="B210" s="43"/>
      <c r="C210" s="43"/>
      <c r="D210" s="43"/>
      <c r="E210" s="39"/>
      <c r="F210" s="40"/>
      <c r="G210" s="40"/>
      <c r="H210" s="40"/>
      <c r="I210" s="40"/>
      <c r="J210" s="43"/>
      <c r="K210" s="43"/>
      <c r="L210" s="22"/>
    </row>
    <row r="211" spans="1:12" ht="15" hidden="1">
      <c r="A211" s="43"/>
      <c r="B211" s="43"/>
      <c r="C211" s="43"/>
      <c r="D211" s="43"/>
      <c r="E211" s="39"/>
      <c r="F211" s="40"/>
      <c r="G211" s="40"/>
      <c r="H211" s="40"/>
      <c r="I211" s="40"/>
      <c r="J211" s="43"/>
      <c r="K211" s="43"/>
      <c r="L211" s="22"/>
    </row>
    <row r="212" spans="1:12" ht="15" hidden="1">
      <c r="A212" s="43"/>
      <c r="B212" s="43"/>
      <c r="C212" s="43"/>
      <c r="D212" s="43"/>
      <c r="E212" s="39"/>
      <c r="F212" s="40"/>
      <c r="G212" s="40"/>
      <c r="H212" s="40"/>
      <c r="I212" s="40"/>
      <c r="J212" s="43"/>
      <c r="K212" s="43"/>
      <c r="L212" s="22"/>
    </row>
    <row r="213" spans="1:12" ht="15" hidden="1">
      <c r="A213" s="43"/>
      <c r="B213" s="43"/>
      <c r="C213" s="43"/>
      <c r="D213" s="43"/>
      <c r="E213" s="39"/>
      <c r="F213" s="40"/>
      <c r="G213" s="40"/>
      <c r="H213" s="40"/>
      <c r="I213" s="40"/>
      <c r="J213" s="43"/>
      <c r="K213" s="43"/>
      <c r="L213" s="22"/>
    </row>
    <row r="214" spans="1:12" ht="15" hidden="1">
      <c r="A214" s="43"/>
      <c r="B214" s="43"/>
      <c r="C214" s="43"/>
      <c r="D214" s="43"/>
      <c r="E214" s="39"/>
      <c r="F214" s="40"/>
      <c r="G214" s="40"/>
      <c r="H214" s="40"/>
      <c r="I214" s="40"/>
      <c r="J214" s="43"/>
      <c r="K214" s="43"/>
      <c r="L214" s="22"/>
    </row>
    <row r="215" spans="1:12" ht="15" hidden="1">
      <c r="A215" s="43"/>
      <c r="B215" s="43"/>
      <c r="C215" s="43"/>
      <c r="D215" s="43"/>
      <c r="E215" s="39"/>
      <c r="F215" s="40"/>
      <c r="G215" s="40"/>
      <c r="H215" s="40"/>
      <c r="I215" s="40"/>
      <c r="J215" s="43"/>
      <c r="K215" s="43"/>
      <c r="L215" s="22"/>
    </row>
    <row r="216" spans="1:12" ht="15" hidden="1">
      <c r="A216" s="43"/>
      <c r="B216" s="43"/>
      <c r="C216" s="43"/>
      <c r="D216" s="43"/>
      <c r="E216" s="39"/>
      <c r="F216" s="40"/>
      <c r="G216" s="40"/>
      <c r="H216" s="40"/>
      <c r="I216" s="40"/>
      <c r="J216" s="43"/>
      <c r="K216" s="43"/>
      <c r="L216" s="22"/>
    </row>
    <row r="217" spans="1:12" ht="15" hidden="1">
      <c r="A217" s="43"/>
      <c r="B217" s="43"/>
      <c r="C217" s="43"/>
      <c r="D217" s="43"/>
      <c r="E217" s="39"/>
      <c r="F217" s="40"/>
      <c r="G217" s="40"/>
      <c r="H217" s="40"/>
      <c r="I217" s="40"/>
      <c r="J217" s="43"/>
      <c r="K217" s="43"/>
      <c r="L217" s="22"/>
    </row>
    <row r="218" spans="1:12" ht="15" hidden="1">
      <c r="A218" s="43"/>
      <c r="B218" s="43"/>
      <c r="C218" s="43"/>
      <c r="D218" s="43"/>
      <c r="E218" s="39"/>
      <c r="F218" s="40"/>
      <c r="G218" s="40"/>
      <c r="H218" s="40"/>
      <c r="I218" s="40"/>
      <c r="J218" s="43"/>
      <c r="K218" s="43"/>
      <c r="L218" s="22"/>
    </row>
    <row r="219" spans="1:12" ht="15" hidden="1">
      <c r="A219" s="43"/>
      <c r="B219" s="43"/>
      <c r="C219" s="43"/>
      <c r="D219" s="43"/>
      <c r="E219" s="39"/>
      <c r="F219" s="40"/>
      <c r="G219" s="40"/>
      <c r="H219" s="40"/>
      <c r="I219" s="40"/>
      <c r="J219" s="43"/>
      <c r="K219" s="43"/>
      <c r="L219" s="22"/>
    </row>
    <row r="220" spans="1:12" ht="15" hidden="1">
      <c r="A220" s="43"/>
      <c r="B220" s="43"/>
      <c r="C220" s="43"/>
      <c r="D220" s="43"/>
      <c r="E220" s="39"/>
      <c r="F220" s="40"/>
      <c r="G220" s="40"/>
      <c r="H220" s="40"/>
      <c r="I220" s="40"/>
      <c r="J220" s="43"/>
      <c r="K220" s="43"/>
      <c r="L220" s="22"/>
    </row>
    <row r="221" spans="1:12" ht="15" hidden="1">
      <c r="A221" s="43"/>
      <c r="B221" s="43"/>
      <c r="C221" s="43"/>
      <c r="D221" s="43"/>
      <c r="E221" s="39"/>
      <c r="F221" s="40"/>
      <c r="G221" s="40"/>
      <c r="H221" s="40"/>
      <c r="I221" s="40"/>
      <c r="J221" s="43"/>
      <c r="K221" s="43"/>
      <c r="L221" s="22"/>
    </row>
    <row r="222" spans="1:12" ht="15" hidden="1">
      <c r="A222" s="43"/>
      <c r="B222" s="43"/>
      <c r="C222" s="43"/>
      <c r="D222" s="43"/>
      <c r="E222" s="39"/>
      <c r="F222" s="40"/>
      <c r="G222" s="40"/>
      <c r="H222" s="40"/>
      <c r="I222" s="40"/>
      <c r="J222" s="43"/>
      <c r="K222" s="43"/>
      <c r="L222" s="22"/>
    </row>
    <row r="223" spans="1:12" ht="15" hidden="1">
      <c r="A223" s="43"/>
      <c r="B223" s="43"/>
      <c r="C223" s="43"/>
      <c r="D223" s="43"/>
      <c r="E223" s="39"/>
      <c r="F223" s="40"/>
      <c r="G223" s="40"/>
      <c r="H223" s="40"/>
      <c r="I223" s="40"/>
      <c r="J223" s="43"/>
      <c r="K223" s="43"/>
      <c r="L223" s="22"/>
    </row>
    <row r="224" spans="1:12" ht="15" hidden="1">
      <c r="A224" s="43"/>
      <c r="B224" s="43"/>
      <c r="C224" s="43"/>
      <c r="D224" s="43"/>
      <c r="E224" s="39"/>
      <c r="F224" s="40"/>
      <c r="G224" s="40"/>
      <c r="H224" s="40"/>
      <c r="I224" s="40"/>
      <c r="J224" s="43"/>
      <c r="K224" s="43"/>
      <c r="L224" s="22"/>
    </row>
    <row r="225" spans="1:12" ht="15" hidden="1">
      <c r="A225" s="43"/>
      <c r="B225" s="43"/>
      <c r="C225" s="43"/>
      <c r="D225" s="43"/>
      <c r="E225" s="39"/>
      <c r="F225" s="40"/>
      <c r="G225" s="40"/>
      <c r="H225" s="40"/>
      <c r="I225" s="40"/>
      <c r="J225" s="43"/>
      <c r="K225" s="43"/>
      <c r="L225" s="22"/>
    </row>
    <row r="226" spans="1:12" ht="15" hidden="1">
      <c r="A226" s="43"/>
      <c r="B226" s="43"/>
      <c r="C226" s="43"/>
      <c r="D226" s="43"/>
      <c r="E226" s="39"/>
      <c r="F226" s="40"/>
      <c r="G226" s="40"/>
      <c r="H226" s="40"/>
      <c r="I226" s="40"/>
      <c r="J226" s="43"/>
      <c r="K226" s="43"/>
      <c r="L226" s="22"/>
    </row>
    <row r="227" spans="1:12" ht="15" hidden="1">
      <c r="A227" s="43"/>
      <c r="B227" s="43"/>
      <c r="C227" s="43"/>
      <c r="D227" s="43"/>
      <c r="E227" s="39"/>
      <c r="F227" s="40"/>
      <c r="G227" s="40"/>
      <c r="H227" s="40"/>
      <c r="I227" s="40"/>
      <c r="J227" s="43"/>
      <c r="K227" s="43"/>
      <c r="L227" s="22"/>
    </row>
    <row r="228" spans="1:12" ht="15" hidden="1">
      <c r="A228" s="43"/>
      <c r="B228" s="43"/>
      <c r="C228" s="43"/>
      <c r="D228" s="43"/>
      <c r="E228" s="39"/>
      <c r="F228" s="40"/>
      <c r="G228" s="40"/>
      <c r="H228" s="40"/>
      <c r="I228" s="40"/>
      <c r="J228" s="43"/>
      <c r="K228" s="43"/>
      <c r="L228" s="22"/>
    </row>
    <row r="229" spans="1:12" ht="15" hidden="1">
      <c r="A229" s="43"/>
      <c r="B229" s="43"/>
      <c r="C229" s="43"/>
      <c r="D229" s="43"/>
      <c r="E229" s="39"/>
      <c r="F229" s="40"/>
      <c r="G229" s="40"/>
      <c r="H229" s="40"/>
      <c r="I229" s="40"/>
      <c r="J229" s="43"/>
      <c r="K229" s="43"/>
      <c r="L229" s="22"/>
    </row>
    <row r="230" spans="1:12" ht="15" hidden="1">
      <c r="A230" s="43"/>
      <c r="B230" s="43"/>
      <c r="C230" s="43"/>
      <c r="D230" s="43"/>
      <c r="E230" s="39"/>
      <c r="F230" s="40"/>
      <c r="G230" s="40"/>
      <c r="H230" s="40"/>
      <c r="I230" s="40"/>
      <c r="J230" s="43"/>
      <c r="K230" s="43"/>
      <c r="L230" s="22"/>
    </row>
    <row r="231" spans="1:12" ht="15" hidden="1">
      <c r="A231" s="43"/>
      <c r="B231" s="43"/>
      <c r="C231" s="43"/>
      <c r="D231" s="43"/>
      <c r="E231" s="39"/>
      <c r="F231" s="40"/>
      <c r="G231" s="40"/>
      <c r="H231" s="40"/>
      <c r="I231" s="40"/>
      <c r="J231" s="43"/>
      <c r="K231" s="43"/>
      <c r="L231" s="22"/>
    </row>
    <row r="232" spans="1:12" ht="15" hidden="1">
      <c r="A232" s="43"/>
      <c r="B232" s="43"/>
      <c r="C232" s="43"/>
      <c r="D232" s="43"/>
      <c r="E232" s="39"/>
      <c r="F232" s="40"/>
      <c r="G232" s="40"/>
      <c r="H232" s="40"/>
      <c r="I232" s="40"/>
      <c r="J232" s="43"/>
      <c r="K232" s="43"/>
      <c r="L232" s="22"/>
    </row>
    <row r="233" spans="1:12" ht="15" hidden="1">
      <c r="A233" s="43"/>
      <c r="B233" s="43"/>
      <c r="C233" s="43"/>
      <c r="D233" s="43"/>
      <c r="E233" s="39"/>
      <c r="F233" s="40"/>
      <c r="G233" s="40"/>
      <c r="H233" s="40"/>
      <c r="I233" s="40"/>
      <c r="J233" s="43"/>
      <c r="K233" s="43"/>
      <c r="L233" s="22"/>
    </row>
    <row r="234" spans="1:12" ht="15" hidden="1">
      <c r="A234" s="43"/>
      <c r="B234" s="43"/>
      <c r="C234" s="43"/>
      <c r="D234" s="43"/>
      <c r="E234" s="39"/>
      <c r="F234" s="40"/>
      <c r="G234" s="40"/>
      <c r="H234" s="40"/>
      <c r="I234" s="40"/>
      <c r="J234" s="43"/>
      <c r="K234" s="43"/>
      <c r="L234" s="22"/>
    </row>
    <row r="235" spans="1:12" ht="15" hidden="1">
      <c r="A235" s="43"/>
      <c r="B235" s="43"/>
      <c r="C235" s="43"/>
      <c r="D235" s="43"/>
      <c r="E235" s="39"/>
      <c r="F235" s="40"/>
      <c r="G235" s="40"/>
      <c r="H235" s="40"/>
      <c r="I235" s="40"/>
      <c r="J235" s="43"/>
      <c r="K235" s="43"/>
      <c r="L235" s="22"/>
    </row>
    <row r="236" spans="1:12" ht="15" hidden="1">
      <c r="A236" s="43"/>
      <c r="B236" s="43"/>
      <c r="C236" s="43"/>
      <c r="D236" s="43"/>
      <c r="E236" s="39"/>
      <c r="F236" s="40"/>
      <c r="G236" s="40"/>
      <c r="H236" s="40"/>
      <c r="I236" s="40"/>
      <c r="J236" s="43"/>
      <c r="K236" s="43"/>
      <c r="L236" s="22"/>
    </row>
    <row r="237" spans="1:12" ht="15" hidden="1">
      <c r="A237" s="43"/>
      <c r="B237" s="43"/>
      <c r="C237" s="43"/>
      <c r="D237" s="43"/>
      <c r="E237" s="39"/>
      <c r="F237" s="40"/>
      <c r="G237" s="40"/>
      <c r="H237" s="40"/>
      <c r="I237" s="40"/>
      <c r="J237" s="43"/>
      <c r="K237" s="43"/>
      <c r="L237" s="22"/>
    </row>
    <row r="238" spans="1:12" ht="15" hidden="1">
      <c r="A238" s="43"/>
      <c r="B238" s="43"/>
      <c r="C238" s="43"/>
      <c r="D238" s="43"/>
      <c r="E238" s="39"/>
      <c r="F238" s="40"/>
      <c r="G238" s="40"/>
      <c r="H238" s="40"/>
      <c r="I238" s="40"/>
      <c r="J238" s="43"/>
      <c r="K238" s="43"/>
      <c r="L238" s="22"/>
    </row>
    <row r="239" spans="1:12" s="74" customFormat="1" ht="27" customHeight="1">
      <c r="A239" s="403" t="s">
        <v>31</v>
      </c>
      <c r="B239" s="403"/>
      <c r="C239" s="403"/>
      <c r="D239" s="403"/>
      <c r="E239" s="72">
        <f>SUM(E30+E47+E49+E53+E55)</f>
        <v>1</v>
      </c>
      <c r="F239" s="71"/>
      <c r="G239" s="71">
        <f>SUM(G30+G47+G49+G53+G55)</f>
        <v>2117</v>
      </c>
      <c r="H239" s="71"/>
      <c r="I239" s="71">
        <f>SUM(I30+I47+I49+I53+I55)</f>
        <v>0</v>
      </c>
      <c r="J239" s="73"/>
      <c r="K239" s="73"/>
      <c r="L239" s="16"/>
    </row>
    <row r="240" spans="1:12" ht="2.25" customHeight="1"/>
    <row r="241" spans="1:16" s="75" customFormat="1" ht="29.25" customHeight="1">
      <c r="A241" s="75" t="s">
        <v>236</v>
      </c>
    </row>
    <row r="242" spans="1:16" s="75" customFormat="1" ht="15.75" customHeight="1">
      <c r="B242" s="76"/>
      <c r="C242" s="76"/>
      <c r="D242" s="76"/>
      <c r="E242" s="76"/>
      <c r="F242" s="76"/>
      <c r="G242" s="76"/>
      <c r="H242" s="76"/>
      <c r="I242" s="76"/>
      <c r="J242" s="76"/>
      <c r="K242" s="76"/>
    </row>
    <row r="243" spans="1:16" s="75" customFormat="1" ht="18" customHeight="1">
      <c r="A243" s="75" t="s">
        <v>32</v>
      </c>
      <c r="B243" s="77" t="s">
        <v>330</v>
      </c>
      <c r="C243" s="78"/>
      <c r="D243" s="78"/>
      <c r="E243" s="78"/>
      <c r="F243" s="78"/>
      <c r="G243" s="78"/>
      <c r="H243" s="78"/>
      <c r="I243" s="78"/>
      <c r="J243" s="78"/>
      <c r="K243" s="78"/>
    </row>
    <row r="244" spans="1:16" s="75" customFormat="1" ht="15">
      <c r="B244" s="404" t="s">
        <v>33</v>
      </c>
      <c r="C244" s="404"/>
      <c r="D244" s="404"/>
      <c r="E244" s="404"/>
      <c r="F244" s="404"/>
      <c r="G244" s="404"/>
      <c r="H244" s="404"/>
      <c r="I244" s="404"/>
      <c r="J244" s="404"/>
      <c r="K244" s="404"/>
    </row>
    <row r="245" spans="1:16" s="75" customFormat="1" ht="15">
      <c r="A245" s="75" t="s">
        <v>34</v>
      </c>
      <c r="D245" s="79" t="s">
        <v>275</v>
      </c>
    </row>
    <row r="246" spans="1:16" s="75" customFormat="1" ht="15">
      <c r="C246" s="76"/>
      <c r="D246" s="76"/>
      <c r="E246" s="76"/>
      <c r="F246" s="76"/>
      <c r="G246" s="76"/>
      <c r="H246" s="76"/>
      <c r="I246" s="76"/>
      <c r="J246" s="76"/>
      <c r="K246" s="76"/>
      <c r="P246" s="317" t="s">
        <v>329</v>
      </c>
    </row>
    <row r="247" spans="1:16" s="75" customFormat="1" ht="15">
      <c r="A247" s="75" t="s">
        <v>35</v>
      </c>
      <c r="C247" s="78"/>
      <c r="D247" s="78"/>
      <c r="E247" s="78"/>
      <c r="F247" s="78"/>
      <c r="G247" s="78"/>
      <c r="H247" s="78"/>
      <c r="I247" s="78"/>
      <c r="J247" s="78"/>
      <c r="K247" s="78"/>
    </row>
    <row r="248" spans="1:16" s="75" customFormat="1" ht="15"/>
    <row r="249" spans="1:16" s="75" customFormat="1" ht="15">
      <c r="A249" s="75" t="s">
        <v>36</v>
      </c>
      <c r="D249" s="79"/>
    </row>
    <row r="250" spans="1:16" s="75" customFormat="1" ht="15">
      <c r="B250" s="80"/>
      <c r="C250" s="405" t="s">
        <v>37</v>
      </c>
      <c r="D250" s="406"/>
      <c r="E250" s="406"/>
      <c r="F250" s="406"/>
      <c r="G250" s="406"/>
      <c r="H250" s="406"/>
      <c r="I250" s="406"/>
      <c r="J250" s="406"/>
      <c r="K250" s="406"/>
    </row>
    <row r="251" spans="1:16" s="75" customFormat="1" ht="15">
      <c r="A251" s="75" t="s">
        <v>38</v>
      </c>
      <c r="B251" s="78"/>
      <c r="C251" s="78"/>
      <c r="D251" s="78"/>
      <c r="E251" s="78"/>
      <c r="F251" s="78"/>
      <c r="G251" s="78"/>
      <c r="H251" s="78"/>
      <c r="I251" s="78"/>
      <c r="J251" s="78"/>
      <c r="K251" s="78"/>
    </row>
    <row r="252" spans="1:16" s="75" customFormat="1" ht="15"/>
    <row r="253" spans="1:16" s="75" customFormat="1" ht="15">
      <c r="A253" s="75" t="s">
        <v>39</v>
      </c>
      <c r="B253" s="78"/>
      <c r="C253" s="78"/>
      <c r="D253" s="78"/>
      <c r="E253" s="78"/>
      <c r="F253" s="78"/>
      <c r="G253" s="78"/>
      <c r="H253" s="78"/>
      <c r="I253" s="78"/>
      <c r="J253" s="78"/>
      <c r="K253" s="78"/>
    </row>
    <row r="254" spans="1:16" s="75" customFormat="1" ht="15" hidden="1"/>
    <row r="255" spans="1:16" s="75" customFormat="1" ht="15" hidden="1"/>
    <row r="257" spans="1:10" ht="15.75">
      <c r="A257" s="81" t="s">
        <v>40</v>
      </c>
      <c r="B257" s="411" t="s">
        <v>220</v>
      </c>
      <c r="C257" s="411"/>
      <c r="D257" s="411"/>
      <c r="E257" s="82"/>
      <c r="F257" s="83"/>
      <c r="G257" s="84"/>
      <c r="H257" s="410" t="s">
        <v>221</v>
      </c>
      <c r="I257" s="410"/>
      <c r="J257" s="270"/>
    </row>
    <row r="258" spans="1:10">
      <c r="A258" s="86"/>
      <c r="B258" s="404" t="s">
        <v>42</v>
      </c>
      <c r="C258" s="404"/>
      <c r="D258" s="404"/>
      <c r="E258" s="87"/>
      <c r="F258" s="180" t="s">
        <v>10</v>
      </c>
      <c r="G258" s="89"/>
      <c r="H258" s="408" t="s">
        <v>43</v>
      </c>
      <c r="I258" s="408"/>
      <c r="J258" s="180"/>
    </row>
    <row r="259" spans="1:10" ht="15.75">
      <c r="A259" s="81" t="s">
        <v>44</v>
      </c>
      <c r="B259" s="411" t="s">
        <v>222</v>
      </c>
      <c r="C259" s="411"/>
      <c r="D259" s="411"/>
      <c r="E259" s="82"/>
      <c r="F259" s="83"/>
      <c r="G259" s="84"/>
      <c r="H259" s="410" t="s">
        <v>223</v>
      </c>
      <c r="I259" s="410"/>
      <c r="J259" s="270"/>
    </row>
    <row r="260" spans="1:10">
      <c r="A260" s="86"/>
      <c r="B260" s="404" t="s">
        <v>42</v>
      </c>
      <c r="C260" s="404"/>
      <c r="D260" s="404"/>
      <c r="E260" s="87"/>
      <c r="F260" s="180" t="s">
        <v>10</v>
      </c>
      <c r="G260" s="89"/>
      <c r="H260" s="408" t="s">
        <v>43</v>
      </c>
      <c r="I260" s="408"/>
      <c r="J260" s="180"/>
    </row>
    <row r="261" spans="1:10" ht="15.75">
      <c r="A261" s="86"/>
      <c r="B261" s="411" t="s">
        <v>224</v>
      </c>
      <c r="C261" s="411"/>
      <c r="D261" s="411"/>
      <c r="E261" s="82"/>
      <c r="F261" s="83"/>
      <c r="G261" s="84"/>
      <c r="H261" s="410" t="s">
        <v>225</v>
      </c>
      <c r="I261" s="410"/>
      <c r="J261" s="270"/>
    </row>
    <row r="262" spans="1:10">
      <c r="A262" s="86"/>
      <c r="B262" s="404" t="s">
        <v>42</v>
      </c>
      <c r="C262" s="404"/>
      <c r="D262" s="404"/>
      <c r="E262" s="87"/>
      <c r="F262" s="180" t="s">
        <v>10</v>
      </c>
      <c r="G262" s="89"/>
      <c r="H262" s="408" t="s">
        <v>43</v>
      </c>
      <c r="I262" s="408"/>
      <c r="J262" s="180"/>
    </row>
    <row r="263" spans="1:10" ht="15.75">
      <c r="A263" s="86"/>
      <c r="B263" s="411" t="s">
        <v>226</v>
      </c>
      <c r="C263" s="411"/>
      <c r="D263" s="411"/>
      <c r="E263" s="82"/>
      <c r="F263" s="83"/>
      <c r="G263" s="84"/>
      <c r="H263" s="410" t="s">
        <v>227</v>
      </c>
      <c r="I263" s="410"/>
      <c r="J263" s="90"/>
    </row>
    <row r="264" spans="1:10">
      <c r="A264" s="86"/>
      <c r="B264" s="404" t="s">
        <v>42</v>
      </c>
      <c r="C264" s="404"/>
      <c r="D264" s="404"/>
      <c r="E264" s="87"/>
      <c r="F264" s="180" t="s">
        <v>10</v>
      </c>
      <c r="G264" s="89"/>
      <c r="H264" s="408" t="s">
        <v>43</v>
      </c>
      <c r="I264" s="408"/>
      <c r="J264" s="180"/>
    </row>
    <row r="265" spans="1:10" ht="15.75">
      <c r="A265" s="86"/>
      <c r="B265" s="411" t="s">
        <v>228</v>
      </c>
      <c r="C265" s="411"/>
      <c r="D265" s="411"/>
      <c r="E265" s="82"/>
      <c r="F265" s="83"/>
      <c r="G265" s="84"/>
      <c r="H265" s="410" t="s">
        <v>45</v>
      </c>
      <c r="I265" s="410"/>
      <c r="J265" s="90"/>
    </row>
    <row r="266" spans="1:10">
      <c r="A266" s="86"/>
      <c r="B266" s="404" t="s">
        <v>42</v>
      </c>
      <c r="C266" s="404"/>
      <c r="D266" s="404"/>
      <c r="E266" s="87"/>
      <c r="F266" s="180" t="s">
        <v>10</v>
      </c>
      <c r="G266" s="89"/>
      <c r="H266" s="408" t="s">
        <v>43</v>
      </c>
      <c r="I266" s="408"/>
      <c r="J266" s="180"/>
    </row>
    <row r="267" spans="1:10" ht="15.75">
      <c r="A267" s="86"/>
      <c r="B267" s="411" t="s">
        <v>229</v>
      </c>
      <c r="C267" s="411"/>
      <c r="D267" s="411"/>
      <c r="E267" s="82"/>
      <c r="F267" s="83"/>
      <c r="G267" s="84"/>
      <c r="H267" s="410" t="s">
        <v>230</v>
      </c>
      <c r="I267" s="410"/>
      <c r="J267" s="90"/>
    </row>
    <row r="268" spans="1:10" ht="15.75" hidden="1">
      <c r="A268" s="86"/>
      <c r="B268" s="404" t="s">
        <v>42</v>
      </c>
      <c r="C268" s="404"/>
      <c r="D268" s="404"/>
      <c r="E268" s="87"/>
      <c r="F268" s="180" t="s">
        <v>10</v>
      </c>
      <c r="G268" s="89"/>
      <c r="H268" s="410"/>
      <c r="I268" s="410"/>
      <c r="J268" s="180"/>
    </row>
    <row r="269" spans="1:10" ht="15.75" hidden="1">
      <c r="A269" s="86"/>
      <c r="B269" s="449"/>
      <c r="C269" s="449"/>
      <c r="D269" s="449"/>
      <c r="E269" s="82"/>
      <c r="F269" s="83"/>
      <c r="G269" s="84"/>
      <c r="H269" s="83"/>
      <c r="I269" s="83"/>
      <c r="J269" s="90"/>
    </row>
    <row r="270" spans="1:10" hidden="1">
      <c r="A270" s="86"/>
      <c r="B270" s="404" t="s">
        <v>42</v>
      </c>
      <c r="C270" s="404"/>
      <c r="D270" s="404"/>
      <c r="E270" s="87"/>
      <c r="F270" s="180" t="s">
        <v>10</v>
      </c>
      <c r="G270" s="89"/>
      <c r="H270" s="408" t="s">
        <v>43</v>
      </c>
      <c r="I270" s="408"/>
      <c r="J270" s="180"/>
    </row>
    <row r="271" spans="1:10" s="75" customFormat="1" ht="15">
      <c r="A271" s="91" t="s">
        <v>46</v>
      </c>
    </row>
    <row r="272" spans="1:10" s="75" customFormat="1" ht="15" hidden="1">
      <c r="B272" s="79"/>
      <c r="C272" s="79"/>
      <c r="D272" s="79"/>
      <c r="E272" s="79"/>
      <c r="F272" s="79"/>
      <c r="G272" s="79"/>
      <c r="H272" s="79"/>
      <c r="I272" s="79"/>
    </row>
    <row r="273" spans="1:16" s="75" customFormat="1" ht="15.75">
      <c r="A273" s="92" t="s">
        <v>47</v>
      </c>
      <c r="B273" s="411"/>
      <c r="C273" s="411"/>
      <c r="D273" s="411"/>
      <c r="E273" s="79"/>
      <c r="F273" s="79"/>
      <c r="G273" s="79"/>
      <c r="H273" s="410"/>
      <c r="I273" s="410"/>
    </row>
    <row r="274" spans="1:16" s="75" customFormat="1" ht="15">
      <c r="B274" s="404" t="s">
        <v>42</v>
      </c>
      <c r="C274" s="404"/>
      <c r="D274" s="404"/>
      <c r="F274" s="266" t="s">
        <v>10</v>
      </c>
      <c r="H274" s="408" t="s">
        <v>43</v>
      </c>
      <c r="I274" s="408"/>
      <c r="J274" s="87"/>
    </row>
    <row r="275" spans="1:16" s="75" customFormat="1" ht="15.75">
      <c r="A275" s="92" t="s">
        <v>48</v>
      </c>
      <c r="B275" s="411"/>
      <c r="C275" s="411"/>
      <c r="D275" s="411"/>
      <c r="F275" s="78"/>
      <c r="H275" s="410"/>
      <c r="I275" s="410"/>
    </row>
    <row r="276" spans="1:16" s="75" customFormat="1" ht="15">
      <c r="B276" s="404" t="s">
        <v>42</v>
      </c>
      <c r="C276" s="404"/>
      <c r="D276" s="404"/>
      <c r="F276" s="180" t="s">
        <v>10</v>
      </c>
      <c r="H276" s="408" t="s">
        <v>43</v>
      </c>
      <c r="I276" s="408"/>
      <c r="J276" s="87"/>
    </row>
    <row r="277" spans="1:16" s="75" customFormat="1" ht="15" hidden="1"/>
    <row r="278" spans="1:16" s="94" customFormat="1" ht="24" customHeight="1">
      <c r="A278" s="94" t="s">
        <v>49</v>
      </c>
    </row>
    <row r="279" spans="1:16" s="75" customFormat="1" ht="28.15" customHeight="1">
      <c r="A279" s="420" t="s">
        <v>50</v>
      </c>
      <c r="B279" s="421"/>
      <c r="C279" s="420" t="s">
        <v>51</v>
      </c>
      <c r="D279" s="421"/>
      <c r="E279" s="420" t="s">
        <v>52</v>
      </c>
      <c r="F279" s="422"/>
      <c r="G279" s="421"/>
      <c r="H279" s="420" t="s">
        <v>53</v>
      </c>
      <c r="I279" s="421"/>
    </row>
    <row r="280" spans="1:16" s="75" customFormat="1" ht="15">
      <c r="A280" s="95"/>
      <c r="B280" s="96"/>
      <c r="C280" s="95"/>
      <c r="D280" s="97"/>
      <c r="E280" s="96"/>
      <c r="F280" s="96"/>
      <c r="G280" s="97"/>
      <c r="H280" s="96"/>
      <c r="I280" s="97"/>
    </row>
    <row r="281" spans="1:16" s="75" customFormat="1" ht="15">
      <c r="A281" s="95"/>
      <c r="B281" s="96"/>
      <c r="C281" s="95"/>
      <c r="D281" s="97"/>
      <c r="E281" s="96"/>
      <c r="F281" s="96"/>
      <c r="G281" s="97"/>
      <c r="H281" s="96"/>
      <c r="I281" s="97"/>
    </row>
    <row r="282" spans="1:16" s="75" customFormat="1" ht="15">
      <c r="A282" s="95"/>
      <c r="B282" s="96"/>
      <c r="C282" s="95"/>
      <c r="D282" s="97"/>
      <c r="E282" s="96"/>
      <c r="F282" s="96"/>
      <c r="G282" s="97"/>
      <c r="H282" s="96"/>
      <c r="I282" s="97"/>
    </row>
    <row r="283" spans="1:16" hidden="1">
      <c r="A283" s="98"/>
      <c r="B283" s="99"/>
      <c r="C283" s="98"/>
      <c r="D283" s="100"/>
      <c r="E283" s="99"/>
      <c r="F283" s="99"/>
      <c r="G283" s="100"/>
      <c r="H283" s="99"/>
      <c r="I283" s="100"/>
    </row>
    <row r="284" spans="1:16" ht="13.9" hidden="1" customHeight="1">
      <c r="L284" s="48"/>
      <c r="M284" s="48"/>
      <c r="N284" s="48"/>
      <c r="O284" s="48"/>
      <c r="P284" s="48"/>
    </row>
    <row r="285" spans="1:16" ht="37.15" customHeight="1">
      <c r="A285" s="412" t="s">
        <v>231</v>
      </c>
      <c r="B285" s="412"/>
      <c r="C285" s="412"/>
      <c r="D285" s="412"/>
      <c r="E285" s="412"/>
      <c r="F285" s="412"/>
      <c r="G285" s="412"/>
      <c r="H285" s="412"/>
      <c r="I285" s="412"/>
      <c r="J285" s="412"/>
      <c r="K285" s="412"/>
      <c r="L285" s="48"/>
      <c r="M285" s="48"/>
      <c r="N285" s="48"/>
      <c r="O285" s="48"/>
      <c r="P285" s="48"/>
    </row>
    <row r="286" spans="1:16" s="75" customFormat="1" ht="16.5">
      <c r="A286" s="75" t="s">
        <v>218</v>
      </c>
      <c r="L286" s="101"/>
      <c r="M286" s="101"/>
      <c r="N286" s="101"/>
      <c r="O286" s="101"/>
      <c r="P286" s="101"/>
    </row>
    <row r="287" spans="1:16" s="75" customFormat="1" ht="6.6" customHeight="1">
      <c r="L287" s="101"/>
      <c r="M287" s="101"/>
      <c r="N287" s="101"/>
      <c r="O287" s="101"/>
      <c r="P287" s="101"/>
    </row>
    <row r="288" spans="1:16" s="75" customFormat="1" ht="32.25" customHeight="1">
      <c r="A288" s="412" t="s">
        <v>232</v>
      </c>
      <c r="B288" s="412"/>
      <c r="C288" s="412"/>
      <c r="D288" s="412"/>
      <c r="E288" s="412"/>
      <c r="F288" s="412"/>
      <c r="G288" s="412"/>
      <c r="H288" s="412"/>
      <c r="I288" s="412"/>
      <c r="J288" s="412"/>
      <c r="K288" s="412"/>
      <c r="L288" s="101"/>
      <c r="M288" s="101"/>
      <c r="N288" s="101"/>
      <c r="O288" s="101"/>
      <c r="P288" s="101"/>
    </row>
    <row r="289" spans="1:16" s="103" customFormat="1" ht="18.75" hidden="1">
      <c r="A289" s="1"/>
      <c r="B289" s="1"/>
      <c r="C289" s="102"/>
      <c r="D289" s="102"/>
      <c r="E289" s="102"/>
      <c r="F289" s="413" t="s">
        <v>54</v>
      </c>
      <c r="G289" s="413"/>
      <c r="H289" s="413"/>
      <c r="I289" s="413"/>
      <c r="J289" s="413"/>
      <c r="K289" s="1"/>
    </row>
    <row r="290" spans="1:16" s="103" customFormat="1" hidden="1">
      <c r="A290" s="1"/>
      <c r="B290" s="104"/>
      <c r="C290" s="102"/>
      <c r="D290" s="102"/>
      <c r="E290" s="102"/>
      <c r="F290" s="105">
        <f>B293</f>
        <v>2117</v>
      </c>
      <c r="G290" s="106" t="str">
        <f>IF(TRUNC(F290/1000000,0)=0,"",IF(TRUNC(F290/1000000,0)=4,"Чотири",IF(TRUNC(F290/1000000,0)=0,"",IF(TRUNC(F290/1000000,0)=5,"П’ять",IF(TRUNC(F290/1000000,0)=0,"",IF(TRUNC(F290/1000000,0)=6,"Шість",G291))))))</f>
        <v/>
      </c>
      <c r="H290" s="107" t="str">
        <f>IF(TRUNC(F290/10000,0)-TRUNC(F290/100000,0)*10=0,"",IF(TRUNC(F290/10000,0)-TRUNC(F290/100000,0)*10=1,IF(TRUNC(F290/1000,0)-TRUNC(F290/10000,0)*10=0,"десять",""),H292))</f>
        <v/>
      </c>
      <c r="I290" s="107" t="str">
        <f>IF(TRUNC(F290/10,0)-TRUNC(F290/100,0)*10=2,"двадцять",IF(TRUNC(F290/10,0)-TRUNC(F290/100,0)*10=3,"тридцать",IF(TRUNC(F290/10,0)-TRUNC(F290/100,0)*10=4,"сорок",IF(TRUNC(F290/10,0)-TRUNC(F290/100,0)*10=5,"п’ятдесят",IF(TRUNC(F290/10,0)-TRUNC(F290/100,0)*10=6,"шістдесят",IF(TRUNC(F290/10,0)-TRUNC(F290/100,0)*10=7,"сімдесят",IF(TRUNC(F290/10,0)-TRUNC(F290/100,0)*10=8,"вісімдесят","дев’яносто")))))))</f>
        <v>дев’яносто</v>
      </c>
      <c r="J290" s="107" t="str">
        <f>IF(TRUNC(F290/1000000,0)+TRUNC(F290/100000,0)-TRUNC(F290/1000000,0)*10+TRUNC(F290/10000,0)-TRUNC(F290/100000,0)*10+TRUNC(F290/1000,0)-TRUNC(F290/10000,0)*10+TRUNC(F290/100,0)-TRUNC(F290/1000,0)*10+TRUNC(F290/10,0)-TRUNC(F290/100,0)*10+TRUNC(F290/1,0)-TRUNC(F290/10,0)*10=0,"Нуль гривень",IF(RIGHT(IF(TRUNC(F290/1,0)-TRUNC(F290/10,0)*10=1,IF(TRUNC(F290/10,0)-TRUNC(F290/100,0)*10=1,"одинадцять","одна"),K292),1)="а","гривня",IF(RIGHT(J291,1)="і","гривні",IF(RIGHT(J291,1)="и","гривні","гривень"))))</f>
        <v>гривень</v>
      </c>
      <c r="K290" s="86" t="str">
        <f>IF(TRUNC(F290/1,0)-TRUNC(F290/10,0)*10=5,IF(TRUNC(F290/10,0)-TRUNC(F290/100,0)*10=1,"п’ятнадцять","п’ять"),IF(TRUNC(F290/1,0)-TRUNC(F290/10,0)*10=6,IF(TRUNC(F290/10,0)-TRUNC(F290/100,0)*10=1,"шістнадцять","шість"),IF(TRUNC(F290/1,0)-TRUNC(F290/10,0)*10=7,IF(TRUNC(F290/10,0)-TRUNC(F290/100,0)*10=1,"сімнадцять","сім"),J293)))</f>
        <v>сімнадцять</v>
      </c>
    </row>
    <row r="291" spans="1:16" s="103" customFormat="1" hidden="1">
      <c r="A291" s="1"/>
      <c r="B291" s="104"/>
      <c r="C291" s="102"/>
      <c r="D291" s="102"/>
      <c r="E291" s="102"/>
      <c r="F291" s="108" t="str">
        <f>IF(TRUNC(F290/1000000,0)=0,"",IF(TRUNC(F290/1000000,0)=1,"Один",IF(TRUNC(F290/1000000,0)=0,"",IF(TRUNC(F290/1000000,0)=2,"Два",IF(TRUNC(F290/1000000,0)=0,"",IF(TRUNC(F290/1000000,0)=3,"Три",G290))))))</f>
        <v/>
      </c>
      <c r="G291" s="106" t="str">
        <f>IF(TRUNC(F290/1000000,0)=0,"",IF(TRUNC(F290/1000000,0)=7,"Сім",IF(TRUNC(F290/1000000,0)=0,"",IF(TRUNC(F290/1000000,0)=8,"Вісім",IF(TRUNC(F290/1000000,0)=0,"",IF(TRUNC(F290/1000000,0)=9,"Дев’ять",H293))))))</f>
        <v/>
      </c>
      <c r="H291" s="107" t="str">
        <f>IF(TRUNC(F290/100000,0)-TRUNC(F290/1000000,0)*10=0,"",IF(TRUNC(F290/100000,0)-TRUNC(F290/1000000,0)*10=1,"сто",G292))</f>
        <v/>
      </c>
      <c r="I291" s="107" t="str">
        <f>IF(TRUNC(F290/1000,0)-TRUNC(F290/10000,0)*10=1,IF(TRUNC(F290/10000,0)-TRUNC(F290/100000,0)*10=1,"одинадцять","одна"),IF(TRUNC(F290/1000,0)-TRUNC(F290/10000,0)*10=2,IF(TRUNC(F290/10000,0)-TRUNC(F290/100000,0)*10=1,"дванадцять","дві"),#REF!))</f>
        <v>дві</v>
      </c>
      <c r="J291" s="107" t="str">
        <f>IF(TRUNC(F290/1,0)-TRUNC(F290/10,0)*10=1,IF(TRUNC(F290/10,0)-TRUNC(F290/100,0)*10=1,"одинадцять","одна"),K292)</f>
        <v>сімнадцять</v>
      </c>
      <c r="K291" s="86" t="str">
        <f>IF(TRUNC(F290/10,0)-TRUNC(F290/100,0)*10=0,"",IF(TRUNC(F290/10,0)-TRUNC(F290/100,0)*10=1,IF(TRUNC(F290/1,0)-TRUNC(F290/10,0)*10=0,"десять",""),I290))</f>
        <v/>
      </c>
    </row>
    <row r="292" spans="1:16" s="103" customFormat="1" hidden="1">
      <c r="A292" s="1"/>
      <c r="B292" s="104"/>
      <c r="C292" s="102"/>
      <c r="D292" s="102"/>
      <c r="E292" s="102"/>
      <c r="F292" s="108" t="str">
        <f>IF(TRUNC(F290/1000000,0)=0,"",IF(TRUNC(F290/1000000,0)=2,"Два",IF(TRUNC(F290/1000000,0)=0,"",IF(TRUNC(F290/1000000,0)=3,"Три",G290))))</f>
        <v/>
      </c>
      <c r="G292" s="109" t="str">
        <f>IF(TRUNC(F290/100000,0)-TRUNC(F290/1000000,0)*10=2,"двісті",IF(TRUNC(F290/100000,0)-TRUNC(F290/1000000,0)*10=3,"триста",IF(TRUNC(F290/100000,0)-TRUNC(F290/1000000,0)*10=4,"чотириста",IF(TRUNC(F290/100000,0)-TRUNC(F290/1000000,0)*10=5,"п’ятсот",IF(TRUNC(F290/100000,0)-TRUNC(F290/1000000,0)*10=6,"шістсот",IF(TRUNC(F290/100000,0)-TRUNC(F290/1000000,0)*10=7,"сімсот",IF(TRUNC(F290/100000,0)-TRUNC(F290/1000000,0)*10=8,"вісімсот","дев’ятсот")))))))</f>
        <v>дев’ятсот</v>
      </c>
      <c r="H292" s="107" t="e">
        <f>IF(TRUNC(F290/10000,0)-TRUNC(F290/100000,0)*10=2,"двадцять",IF(TRUNC(F290/10000,0)-TRUNC(F290/100000,0)*10=3,"тридцать",IF(TRUNC(F290/10000,0)-TRUNC(F290/100000,0)*10=4,"сорок",IF(TRUNC(F290/10000,0)-TRUNC(F290/100000,0)*10=5,"п’ятдесят",#REF!))))</f>
        <v>#REF!</v>
      </c>
      <c r="I292" s="107" t="str">
        <f>IF(TRUNC(F290/100,0)-TRUNC(F290/1000,0)*10=2,"двісті",IF(TRUNC(F290/100,0)-TRUNC(F290/1000,0)*10=3,"триста",IF(TRUNC(F290/100,0)-TRUNC(F290/1000,0)*10=4,"чотириста",IF(TRUNC(F290/100,0)-TRUNC(F290/1000,0)*10=5,"п’ятсот",IF(TRUNC(F290/100,0)-TRUNC(F290/1000,0)*10=6,"шістсот",IF(TRUNC(F290/100,0)-TRUNC(F290/1000,0)*10=7,"сімсот",IF(TRUNC(F290/100,0)-TRUNC(F290/1000,0)*10=8,"вісімсот","дев’ятсот")))))))</f>
        <v>дев’ятсот</v>
      </c>
      <c r="J292" s="107" t="str">
        <f>IF(TRUNC(F290/1000,0)-TRUNC(F290/10000,0)*10=7,IF(TRUNC(F290/10000,0)-TRUNC(F290/100000,0)*10=1,"сімнадцять","сім"),IF(TRUNC(F290/1000,0)-TRUNC(F290/10000,0)*10=8,IF(TRUNC(F290/10000,0)-TRUNC(F290/100000,0)*10=1,"вісімнадцять","вісім"),IF(TRUNC(F290/1000,0)-TRUNC(F290/10000,0)*10=9,IF(TRUNC(F290/10000,0)-TRUNC(F290/100000,0)*10=1,"дев’ятнадцять","дев’ять"),"")))</f>
        <v/>
      </c>
      <c r="K292" s="86" t="str">
        <f>IF(TRUNC(F290/1,0)-TRUNC(F290/10,0)*10=2,IF(TRUNC(F290/10,0)-TRUNC(F290/100,0)*10=1,"дванадцять","дві"),IF(TRUNC(F290/1,0)-TRUNC(F290/10,0)*10=3,IF(TRUNC(F290/10,0)-TRUNC(F290/100,0)*10=1,"тринадцять","три"),IF(TRUNC(F290/1,0)-TRUNC(F290/10,0)*10=4,IF(TRUNC(F290/10,0)-TRUNC(F290/100,0)*10=1,"чотирнадцять","чотири"),K290)))</f>
        <v>сімнадцять</v>
      </c>
    </row>
    <row r="293" spans="1:16" s="103" customFormat="1" ht="33.75" hidden="1" customHeight="1">
      <c r="A293" s="1"/>
      <c r="B293" s="110">
        <f>G239</f>
        <v>2117</v>
      </c>
      <c r="C293" s="111"/>
      <c r="D293" s="111"/>
      <c r="E293" s="111"/>
      <c r="F293" s="112" t="e">
        <f>CONCATENATE(UPPER(LEFT(TRIM(CONCATENATE(IF(TRUNC(F290/1000000,0)=0,"",IF(TRUNC(F290/1000000,0)=1,"Один",F292))," ",H293," ",H291," ",H290," ",I291," ",I293," ",#REF!," ",K291," ",J291," ",J290," ",IF(ROUND((F290-TRUNC(F290/1,0))*100,0)&lt;=9,0,""),ROUND((F290-TRUNC(F290/1,0))*100,0),"коп.")),1)),RIGHT(TRIM(G293),LEN(TRIM(CONCATENATE(IF(TRUNC(F290/1000000,0)=0,"",IF(TRUNC(F290/1000000,0)=1,"Один",F292))," ",H293," ",H291," ",H290," ",I291," ",I293," ",#REF!," ",K291," ",J291," ",J290," ",IF(ROUND((F290-TRUNC(F290/1,0))*100,0)&lt;=9,0,""),ROUND((F290-TRUNC(F290/1,0))*100,0),"коп.")))-1))</f>
        <v>#REF!</v>
      </c>
      <c r="G293" s="113" t="e">
        <f>CONCATENATE(IF(TRUNC(F290/1000000,0)=0,"",IF(TRUNC(F290/1000000,0)=1,"Один",F292))," ",H293," ",H291," ",H290," ",I291," ",I293," ",#REF!," ",K291," ",J291," ",J290," ",IF(ROUND((F290-TRUNC(F290/1,0))*100,0)&lt;=9,0,""),ROUND((F290-TRUNC(F290/1,0))*100,0),"коп.")</f>
        <v>#REF!</v>
      </c>
      <c r="H293" s="107" t="str">
        <f>IF(TRUNC(F290/1000000,0)=0,"",IF(RIGHT(IF(TRUNC(F290/1000000,0)=0,"",IF(TRUNC(F290/1000000,0)=1,"Один",F292)),1)="н","мільйон",IF(RIGHT(F291,1)="а","мільйони",IF(RIGHT(F291,1)="и","мільйони","мільйонів"))))</f>
        <v/>
      </c>
      <c r="I293" s="107" t="str">
        <f>IF(TRUNC(F290/100000,0)-TRUNC(F290/1000000,0)*10+TRUNC(F290/10000,0)-TRUNC(F290/100000,0)*10+TRUNC(F290/1000,0)-TRUNC(F290/10000,0)*10=0,"",IF(RIGHT(I291,1)="а","тисяча",IF(RIGHT(I291,1)="і","тисячі",IF(RIGHT(I291,1)="и","тисячі","тисяч"))))</f>
        <v>тисячі</v>
      </c>
      <c r="J293" s="107" t="str">
        <f>IF(TRUNC(F290/1,0)-TRUNC(F290/10,0)*10=8,IF(TRUNC(F290/10,0)-TRUNC(F290/100,0)*10=1,"вісімнадцять","вісім"),IF(TRUNC(F290/1,0)-TRUNC(F290/10,0)*10=9,IF(TRUNC(F290/10,0)-TRUNC(F290/100,0)*10=1,"дев’ятнадцять","дев’ять"),""))</f>
        <v/>
      </c>
      <c r="K293" s="86"/>
    </row>
    <row r="294" spans="1:16" s="103" customFormat="1" ht="13.5" hidden="1" customHeight="1">
      <c r="A294" s="1"/>
      <c r="B294" s="114"/>
      <c r="C294" s="111"/>
      <c r="D294" s="111"/>
      <c r="E294" s="111"/>
      <c r="F294" s="115"/>
      <c r="G294" s="116"/>
      <c r="H294" s="116"/>
      <c r="I294" s="116"/>
      <c r="J294" s="116"/>
      <c r="K294" s="116"/>
    </row>
    <row r="295" spans="1:16" s="103" customFormat="1" hidden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6" s="103" customFormat="1" hidden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6" s="103" customFormat="1" hidden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6" s="103" customFormat="1" hidden="1">
      <c r="A298" s="1"/>
      <c r="B298" s="1" t="s">
        <v>55</v>
      </c>
      <c r="C298" s="1"/>
      <c r="D298" s="1"/>
      <c r="E298" s="1"/>
      <c r="F298" s="1"/>
      <c r="G298" s="1"/>
      <c r="H298" s="1"/>
      <c r="I298" s="1"/>
      <c r="J298" s="1"/>
      <c r="K298" s="1"/>
    </row>
    <row r="299" spans="1:16" s="103" customFormat="1" hidden="1">
      <c r="A299" s="1"/>
      <c r="B299" s="1" t="s">
        <v>56</v>
      </c>
      <c r="C299" s="1"/>
      <c r="D299" s="1"/>
      <c r="E299" s="1"/>
      <c r="F299" s="1"/>
      <c r="G299" s="1"/>
      <c r="H299" s="1"/>
      <c r="I299" s="1"/>
      <c r="J299" s="1"/>
      <c r="K299" s="1"/>
    </row>
    <row r="300" spans="1:16" s="103" customFormat="1" hidden="1">
      <c r="A300" s="104"/>
      <c r="B300" s="104" t="s">
        <v>57</v>
      </c>
      <c r="C300" s="104"/>
      <c r="D300" s="104"/>
      <c r="E300" s="104"/>
      <c r="F300" s="104"/>
      <c r="G300" s="104"/>
      <c r="H300" s="104"/>
      <c r="I300" s="104"/>
      <c r="J300" s="104"/>
      <c r="K300" s="1"/>
    </row>
    <row r="301" spans="1:16" hidden="1">
      <c r="L301" s="48"/>
      <c r="M301" s="48"/>
      <c r="N301" s="48"/>
      <c r="O301" s="48"/>
      <c r="P301" s="48"/>
    </row>
    <row r="302" spans="1:16" hidden="1"/>
    <row r="303" spans="1:16" hidden="1">
      <c r="L303" s="48"/>
      <c r="M303" s="48"/>
      <c r="N303" s="48"/>
      <c r="O303" s="48"/>
      <c r="P303" s="48"/>
    </row>
    <row r="304" spans="1:16" s="103" customFormat="1" ht="18.75" hidden="1">
      <c r="A304" s="1"/>
      <c r="B304" s="1"/>
      <c r="C304" s="102"/>
      <c r="D304" s="102"/>
      <c r="E304" s="102"/>
      <c r="F304" s="413" t="s">
        <v>54</v>
      </c>
      <c r="G304" s="413"/>
      <c r="H304" s="413"/>
      <c r="I304" s="413"/>
      <c r="J304" s="413"/>
      <c r="K304" s="1"/>
    </row>
    <row r="305" spans="1:11" s="103" customFormat="1" hidden="1">
      <c r="A305" s="1"/>
      <c r="B305" s="104"/>
      <c r="C305" s="102"/>
      <c r="D305" s="102"/>
      <c r="E305" s="102"/>
      <c r="F305" s="105" t="e">
        <f>#REF!</f>
        <v>#REF!</v>
      </c>
      <c r="G305" s="106" t="e">
        <f>IF(TRUNC(F305/1000000,0)=0,"",IF(TRUNC(F305/1000000,0)=4,"Чотири",IF(TRUNC(F305/1000000,0)=0,"",IF(TRUNC(F305/1000000,0)=5,"П’ять",IF(TRUNC(F305/1000000,0)=0,"",IF(TRUNC(F305/1000000,0)=6,"Шість",G306))))))</f>
        <v>#REF!</v>
      </c>
      <c r="H305" s="107" t="e">
        <f>IF(TRUNC(F305/10000,0)-TRUNC(F305/100000,0)*10=0,"",IF(TRUNC(F305/10000,0)-TRUNC(F305/100000,0)*10=1,IF(TRUNC(F305/1000,0)-TRUNC(F305/10000,0)*10=0,"десять",""),H307))</f>
        <v>#REF!</v>
      </c>
      <c r="I305" s="107" t="e">
        <f>IF(TRUNC(F305/10,0)-TRUNC(F305/100,0)*10=2,"двадцять",IF(TRUNC(F305/10,0)-TRUNC(F305/100,0)*10=3,"тридцать",IF(TRUNC(F305/10,0)-TRUNC(F305/100,0)*10=4,"сорок",IF(TRUNC(F305/10,0)-TRUNC(F305/100,0)*10=5,"п’ятдесят",IF(TRUNC(F305/10,0)-TRUNC(F305/100,0)*10=6,"шістдесят",IF(TRUNC(F305/10,0)-TRUNC(F305/100,0)*10=7,"сімдесят",IF(TRUNC(F305/10,0)-TRUNC(F305/100,0)*10=8,"вісімдесят","дев’яносто")))))))</f>
        <v>#REF!</v>
      </c>
      <c r="J305" s="107" t="e">
        <f>IF(TRUNC(F305/1000000,0)+TRUNC(F305/100000,0)-TRUNC(F305/1000000,0)*10+TRUNC(F305/10000,0)-TRUNC(F305/100000,0)*10+TRUNC(F305/1000,0)-TRUNC(F305/10000,0)*10+TRUNC(F305/100,0)-TRUNC(F305/1000,0)*10+TRUNC(F305/10,0)-TRUNC(F305/100,0)*10+TRUNC(F305/1,0)-TRUNC(F305/10,0)*10=0,"Нуль гривень",IF(RIGHT(IF(TRUNC(F305/1,0)-TRUNC(F305/10,0)*10=1,IF(TRUNC(F305/10,0)-TRUNC(F305/100,0)*10=1,"одинадцять","одна"),K307),1)="а","гривня",IF(RIGHT(J306,1)="і","гривні",IF(RIGHT(J306,1)="и","гривні","гривень"))))</f>
        <v>#REF!</v>
      </c>
      <c r="K305" s="86" t="e">
        <f>IF(TRUNC(F305/1,0)-TRUNC(F305/10,0)*10=5,IF(TRUNC(F305/10,0)-TRUNC(F305/100,0)*10=1,"п’ятнадцять","п’ять"),IF(TRUNC(F305/1,0)-TRUNC(F305/10,0)*10=6,IF(TRUNC(F305/10,0)-TRUNC(F305/100,0)*10=1,"шістнадцять","шість"),IF(TRUNC(F305/1,0)-TRUNC(F305/10,0)*10=7,IF(TRUNC(F305/10,0)-TRUNC(F305/100,0)*10=1,"сімнадцять","сім"),J308)))</f>
        <v>#REF!</v>
      </c>
    </row>
    <row r="306" spans="1:11" s="103" customFormat="1" hidden="1">
      <c r="A306" s="1"/>
      <c r="B306" s="104"/>
      <c r="C306" s="102"/>
      <c r="D306" s="102"/>
      <c r="E306" s="102"/>
      <c r="F306" s="108" t="e">
        <f>IF(TRUNC(F305/1000000,0)=0,"",IF(TRUNC(F305/1000000,0)=1,"Один",IF(TRUNC(F305/1000000,0)=0,"",IF(TRUNC(F305/1000000,0)=2,"Два",IF(TRUNC(F305/1000000,0)=0,"",IF(TRUNC(F305/1000000,0)=3,"Три",G305))))))</f>
        <v>#REF!</v>
      </c>
      <c r="G306" s="106" t="e">
        <f>IF(TRUNC(F305/1000000,0)=0,"",IF(TRUNC(F305/1000000,0)=7,"Сім",IF(TRUNC(F305/1000000,0)=0,"",IF(TRUNC(F305/1000000,0)=8,"Вісім",IF(TRUNC(F305/1000000,0)=0,"",IF(TRUNC(F305/1000000,0)=9,"Дев’ять",H308))))))</f>
        <v>#REF!</v>
      </c>
      <c r="H306" s="107" t="e">
        <f>IF(TRUNC(F305/100000,0)-TRUNC(F305/1000000,0)*10=0,"",IF(TRUNC(F305/100000,0)-TRUNC(F305/1000000,0)*10=1,"сто",G307))</f>
        <v>#REF!</v>
      </c>
      <c r="I306" s="107" t="e">
        <f>IF(TRUNC(F305/1000,0)-TRUNC(F305/10000,0)*10=1,IF(TRUNC(F305/10000,0)-TRUNC(F305/100000,0)*10=1,"одинадцять","одна"),IF(TRUNC(F305/1000,0)-TRUNC(F305/10000,0)*10=2,IF(TRUNC(F305/10000,0)-TRUNC(F305/100000,0)*10=1,"дванадцять","дві"),#REF!))</f>
        <v>#REF!</v>
      </c>
      <c r="J306" s="107" t="e">
        <f>IF(TRUNC(F305/1,0)-TRUNC(F305/10,0)*10=1,IF(TRUNC(F305/10,0)-TRUNC(F305/100,0)*10=1,"одинадцять","одна"),K307)</f>
        <v>#REF!</v>
      </c>
      <c r="K306" s="86" t="e">
        <f>IF(TRUNC(F305/10,0)-TRUNC(F305/100,0)*10=0,"",IF(TRUNC(F305/10,0)-TRUNC(F305/100,0)*10=1,IF(TRUNC(F305/1,0)-TRUNC(F305/10,0)*10=0,"десять",""),I305))</f>
        <v>#REF!</v>
      </c>
    </row>
    <row r="307" spans="1:11" s="103" customFormat="1" hidden="1">
      <c r="A307" s="1"/>
      <c r="B307" s="104"/>
      <c r="C307" s="102"/>
      <c r="D307" s="102"/>
      <c r="E307" s="102"/>
      <c r="F307" s="108" t="e">
        <f>IF(TRUNC(F305/1000000,0)=0,"",IF(TRUNC(F305/1000000,0)=2,"Два",IF(TRUNC(F305/1000000,0)=0,"",IF(TRUNC(F305/1000000,0)=3,"Три",G305))))</f>
        <v>#REF!</v>
      </c>
      <c r="G307" s="109" t="e">
        <f>IF(TRUNC(F305/100000,0)-TRUNC(F305/1000000,0)*10=2,"двісті",IF(TRUNC(F305/100000,0)-TRUNC(F305/1000000,0)*10=3,"триста",IF(TRUNC(F305/100000,0)-TRUNC(F305/1000000,0)*10=4,"чотириста",IF(TRUNC(F305/100000,0)-TRUNC(F305/1000000,0)*10=5,"п’ятсот",IF(TRUNC(F305/100000,0)-TRUNC(F305/1000000,0)*10=6,"шістсот",IF(TRUNC(F305/100000,0)-TRUNC(F305/1000000,0)*10=7,"сімсот",IF(TRUNC(F305/100000,0)-TRUNC(F305/1000000,0)*10=8,"вісімсот","дев’ятсот")))))))</f>
        <v>#REF!</v>
      </c>
      <c r="H307" s="107" t="e">
        <f>IF(TRUNC(F305/10000,0)-TRUNC(F305/100000,0)*10=2,"двадцять",IF(TRUNC(F305/10000,0)-TRUNC(F305/100000,0)*10=3,"тридцать",IF(TRUNC(F305/10000,0)-TRUNC(F305/100000,0)*10=4,"сорок",IF(TRUNC(F305/10000,0)-TRUNC(F305/100000,0)*10=5,"п’ятдесят",#REF!))))</f>
        <v>#REF!</v>
      </c>
      <c r="I307" s="107" t="e">
        <f>IF(TRUNC(F305/100,0)-TRUNC(F305/1000,0)*10=2,"двісті",IF(TRUNC(F305/100,0)-TRUNC(F305/1000,0)*10=3,"триста",IF(TRUNC(F305/100,0)-TRUNC(F305/1000,0)*10=4,"чотириста",IF(TRUNC(F305/100,0)-TRUNC(F305/1000,0)*10=5,"п’ятсот",IF(TRUNC(F305/100,0)-TRUNC(F305/1000,0)*10=6,"шістсот",IF(TRUNC(F305/100,0)-TRUNC(F305/1000,0)*10=7,"сімсот",IF(TRUNC(F305/100,0)-TRUNC(F305/1000,0)*10=8,"вісімсот","дев’ятсот")))))))</f>
        <v>#REF!</v>
      </c>
      <c r="J307" s="107" t="e">
        <f>IF(TRUNC(F305/1000,0)-TRUNC(F305/10000,0)*10=7,IF(TRUNC(F305/10000,0)-TRUNC(F305/100000,0)*10=1,"сімнадцять","сім"),IF(TRUNC(F305/1000,0)-TRUNC(F305/10000,0)*10=8,IF(TRUNC(F305/10000,0)-TRUNC(F305/100000,0)*10=1,"вісімнадцять","вісім"),IF(TRUNC(F305/1000,0)-TRUNC(F305/10000,0)*10=9,IF(TRUNC(F305/10000,0)-TRUNC(F305/100000,0)*10=1,"дев’ятнадцять","дев’ять"),"")))</f>
        <v>#REF!</v>
      </c>
      <c r="K307" s="86" t="e">
        <f>IF(TRUNC(F305/1,0)-TRUNC(F305/10,0)*10=2,IF(TRUNC(F305/10,0)-TRUNC(F305/100,0)*10=1,"дванадцять","дві"),IF(TRUNC(F305/1,0)-TRUNC(F305/10,0)*10=3,IF(TRUNC(F305/10,0)-TRUNC(F305/100,0)*10=1,"тринадцять","три"),IF(TRUNC(F305/1,0)-TRUNC(F305/10,0)*10=4,IF(TRUNC(F305/10,0)-TRUNC(F305/100,0)*10=1,"чотирнадцять","чотири"),K305)))</f>
        <v>#REF!</v>
      </c>
    </row>
    <row r="308" spans="1:11" s="103" customFormat="1" ht="33.75" hidden="1" customHeight="1">
      <c r="A308" s="1"/>
      <c r="B308" s="117" t="e">
        <f>F308</f>
        <v>#REF!</v>
      </c>
      <c r="C308" s="111"/>
      <c r="D308" s="111"/>
      <c r="E308" s="111"/>
      <c r="F308" s="112" t="e">
        <f>CONCATENATE(UPPER(LEFT(TRIM(CONCATENATE(IF(TRUNC(F305/1000000,0)=0,"",IF(TRUNC(F305/1000000,0)=1,"Один",F307))," ",H308," ",H306," ",H305," ",I306," ",I308," ",#REF!," ",K306," ",J306," ",J305," ",IF(ROUND((F305-TRUNC(F305/1,0))*100,0)&lt;=9,0,""),ROUND((F305-TRUNC(F305/1,0))*100,0),"коп.")),1)),RIGHT(TRIM(G308),LEN(TRIM(CONCATENATE(IF(TRUNC(F305/1000000,0)=0,"",IF(TRUNC(F305/1000000,0)=1,"Один",F307))," ",H308," ",H306," ",H305," ",I306," ",I308," ",#REF!," ",K306," ",J306," ",J305," ",IF(ROUND((F305-TRUNC(F305/1,0))*100,0)&lt;=9,0,""),ROUND((F305-TRUNC(F305/1,0))*100,0),"коп.")))-1))</f>
        <v>#REF!</v>
      </c>
      <c r="G308" s="113" t="e">
        <f>CONCATENATE(IF(TRUNC(F305/1000000,0)=0,"",IF(TRUNC(F305/1000000,0)=1,"Один",F307))," ",H308," ",H306," ",H305," ",I306," ",I308," ",#REF!," ",K306," ",J306," ",J305," ",IF(ROUND((F305-TRUNC(F305/1,0))*100,0)&lt;=9,0,""),ROUND((F305-TRUNC(F305/1,0))*100,0),"коп.")</f>
        <v>#REF!</v>
      </c>
      <c r="H308" s="107" t="e">
        <f>IF(TRUNC(F305/1000000,0)=0,"",IF(RIGHT(IF(TRUNC(F305/1000000,0)=0,"",IF(TRUNC(F305/1000000,0)=1,"Один",F307)),1)="н","мільйон",IF(RIGHT(F306,1)="а","мільйони",IF(RIGHT(F306,1)="и","мільйони","мільйонів"))))</f>
        <v>#REF!</v>
      </c>
      <c r="I308" s="107" t="e">
        <f>IF(TRUNC(F305/100000,0)-TRUNC(F305/1000000,0)*10+TRUNC(F305/10000,0)-TRUNC(F305/100000,0)*10+TRUNC(F305/1000,0)-TRUNC(F305/10000,0)*10=0,"",IF(RIGHT(I306,1)="а","тисяча",IF(RIGHT(I306,1)="і","тисячі",IF(RIGHT(I306,1)="и","тисячі","тисяч"))))</f>
        <v>#REF!</v>
      </c>
      <c r="J308" s="107" t="e">
        <f>IF(TRUNC(F305/1,0)-TRUNC(F305/10,0)*10=8,IF(TRUNC(F305/10,0)-TRUNC(F305/100,0)*10=1,"вісімнадцять","вісім"),IF(TRUNC(F305/1,0)-TRUNC(F305/10,0)*10=9,IF(TRUNC(F305/10,0)-TRUNC(F305/100,0)*10=1,"дев’ятнадцять","дев’ять"),""))</f>
        <v>#REF!</v>
      </c>
      <c r="K308" s="86"/>
    </row>
    <row r="309" spans="1:11" s="103" customFormat="1" ht="13.5" hidden="1" customHeight="1">
      <c r="A309" s="1"/>
      <c r="B309" s="114"/>
      <c r="C309" s="111"/>
      <c r="D309" s="111"/>
      <c r="E309" s="111"/>
      <c r="F309" s="115"/>
      <c r="G309" s="116"/>
      <c r="H309" s="116"/>
      <c r="I309" s="116"/>
      <c r="J309" s="116"/>
      <c r="K309" s="116"/>
    </row>
    <row r="310" spans="1:11" s="103" customFormat="1" hidden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s="103" customFormat="1" hidden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s="103" customFormat="1" hidden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s="103" customFormat="1" hidden="1">
      <c r="A313" s="1"/>
      <c r="B313" s="1" t="s">
        <v>55</v>
      </c>
      <c r="C313" s="1"/>
      <c r="D313" s="1"/>
      <c r="E313" s="1"/>
      <c r="F313" s="1"/>
      <c r="G313" s="1"/>
      <c r="H313" s="1"/>
      <c r="I313" s="1"/>
      <c r="J313" s="1"/>
      <c r="K313" s="1"/>
    </row>
    <row r="314" spans="1:11" s="103" customFormat="1" hidden="1">
      <c r="A314" s="1"/>
      <c r="B314" s="1" t="s">
        <v>56</v>
      </c>
      <c r="C314" s="1"/>
      <c r="D314" s="1"/>
      <c r="E314" s="1"/>
      <c r="F314" s="1"/>
      <c r="G314" s="1"/>
      <c r="H314" s="1"/>
      <c r="I314" s="1"/>
      <c r="J314" s="1"/>
      <c r="K314" s="1"/>
    </row>
    <row r="315" spans="1:11" s="103" customFormat="1" hidden="1">
      <c r="A315" s="104"/>
      <c r="B315" s="104" t="s">
        <v>57</v>
      </c>
      <c r="C315" s="104"/>
      <c r="D315" s="104"/>
      <c r="E315" s="104"/>
      <c r="F315" s="104"/>
      <c r="G315" s="104"/>
      <c r="H315" s="104"/>
      <c r="I315" s="104"/>
      <c r="J315" s="104"/>
      <c r="K315" s="1"/>
    </row>
    <row r="316" spans="1:11" hidden="1"/>
    <row r="319" spans="1:11" ht="15.75">
      <c r="D319" s="318"/>
    </row>
    <row r="320" spans="1:11" ht="15.75">
      <c r="D320" s="318" t="s">
        <v>58</v>
      </c>
    </row>
    <row r="321" spans="4:4" ht="31.5">
      <c r="D321" s="318" t="s">
        <v>59</v>
      </c>
    </row>
  </sheetData>
  <mergeCells count="75">
    <mergeCell ref="A285:K285"/>
    <mergeCell ref="A288:K288"/>
    <mergeCell ref="F289:J289"/>
    <mergeCell ref="F304:J304"/>
    <mergeCell ref="B275:D275"/>
    <mergeCell ref="H275:I275"/>
    <mergeCell ref="B276:D276"/>
    <mergeCell ref="H276:I276"/>
    <mergeCell ref="A279:B279"/>
    <mergeCell ref="C279:D279"/>
    <mergeCell ref="E279:G279"/>
    <mergeCell ref="H279:I279"/>
    <mergeCell ref="B274:D274"/>
    <mergeCell ref="H274:I274"/>
    <mergeCell ref="B266:D266"/>
    <mergeCell ref="H266:I266"/>
    <mergeCell ref="B267:D267"/>
    <mergeCell ref="H267:I267"/>
    <mergeCell ref="B268:D268"/>
    <mergeCell ref="H268:I268"/>
    <mergeCell ref="B269:D269"/>
    <mergeCell ref="B270:D270"/>
    <mergeCell ref="H270:I270"/>
    <mergeCell ref="B273:D273"/>
    <mergeCell ref="H273:I273"/>
    <mergeCell ref="B263:D263"/>
    <mergeCell ref="H263:I263"/>
    <mergeCell ref="B264:D264"/>
    <mergeCell ref="H264:I264"/>
    <mergeCell ref="B265:D265"/>
    <mergeCell ref="H265:I265"/>
    <mergeCell ref="B260:D260"/>
    <mergeCell ref="H260:I260"/>
    <mergeCell ref="B261:D261"/>
    <mergeCell ref="H261:I261"/>
    <mergeCell ref="B262:D262"/>
    <mergeCell ref="H262:I262"/>
    <mergeCell ref="B257:D257"/>
    <mergeCell ref="H257:I257"/>
    <mergeCell ref="B258:D258"/>
    <mergeCell ref="H258:I258"/>
    <mergeCell ref="B259:D259"/>
    <mergeCell ref="H259:I259"/>
    <mergeCell ref="C250:K250"/>
    <mergeCell ref="H19:I19"/>
    <mergeCell ref="J19:J20"/>
    <mergeCell ref="K19:K20"/>
    <mergeCell ref="C21:D21"/>
    <mergeCell ref="A30:D30"/>
    <mergeCell ref="A47:D47"/>
    <mergeCell ref="A49:D49"/>
    <mergeCell ref="A53:D53"/>
    <mergeCell ref="A55:D55"/>
    <mergeCell ref="A239:D239"/>
    <mergeCell ref="B244:K244"/>
    <mergeCell ref="C18:D18"/>
    <mergeCell ref="H18:I18"/>
    <mergeCell ref="J18:K18"/>
    <mergeCell ref="A19:A20"/>
    <mergeCell ref="B19:B20"/>
    <mergeCell ref="C19:D20"/>
    <mergeCell ref="E19:E20"/>
    <mergeCell ref="F19:F20"/>
    <mergeCell ref="G19:G20"/>
    <mergeCell ref="D14:G14"/>
    <mergeCell ref="B15:C15"/>
    <mergeCell ref="C17:D17"/>
    <mergeCell ref="H17:I17"/>
    <mergeCell ref="A5:C5"/>
    <mergeCell ref="I7:K7"/>
    <mergeCell ref="I9:K9"/>
    <mergeCell ref="I11:K11"/>
    <mergeCell ref="I12:K12"/>
    <mergeCell ref="A13:K13"/>
    <mergeCell ref="J17:K17"/>
  </mergeCells>
  <pageMargins left="0.31496062992125984" right="0.31496062992125984" top="0.19685039370078741" bottom="0.19685039370078741" header="0" footer="0"/>
  <pageSetup paperSize="9" scale="80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11</vt:i4>
      </vt:variant>
    </vt:vector>
  </HeadingPairs>
  <TitlesOfParts>
    <vt:vector size="23" baseType="lpstr">
      <vt:lpstr>ЗВЕДЕНА РАЗОМ</vt:lpstr>
      <vt:lpstr>ЗВЕДЕННЯ (апарат)</vt:lpstr>
      <vt:lpstr>АКТ№7 пр-пер ОЗ</vt:lpstr>
      <vt:lpstr>АКТ пр-пер ОЗ-ДИМОВА</vt:lpstr>
      <vt:lpstr>АКТ№8 пр-пер ІНМА</vt:lpstr>
      <vt:lpstr>АКТ пр-пер ІНМА (0150)ДИМОВА</vt:lpstr>
      <vt:lpstr>АКТ пр-пер ІНМА (0150)КРИВЕНКО</vt:lpstr>
      <vt:lpstr>АКТ пр-пер 1518 ДИМОВА</vt:lpstr>
      <vt:lpstr>АКТ№9 пр-пер немат.акт.</vt:lpstr>
      <vt:lpstr>АКТ№10пр-пер 1514,1518,1812</vt:lpstr>
      <vt:lpstr>АКТ№11 пр-пер ЗБЕРІГ.</vt:lpstr>
      <vt:lpstr>Лист1</vt:lpstr>
      <vt:lpstr>'АКТ пр-пер 1518 ДИМОВА'!Область_печати</vt:lpstr>
      <vt:lpstr>'АКТ пр-пер ІНМА (0150)ДИМОВА'!Область_печати</vt:lpstr>
      <vt:lpstr>'АКТ пр-пер ІНМА (0150)КРИВЕНКО'!Область_печати</vt:lpstr>
      <vt:lpstr>'АКТ пр-пер ОЗ-ДИМОВА'!Область_печати</vt:lpstr>
      <vt:lpstr>'АКТ№10пр-пер 1514,1518,1812'!Область_печати</vt:lpstr>
      <vt:lpstr>'АКТ№11 пр-пер ЗБЕРІГ.'!Область_печати</vt:lpstr>
      <vt:lpstr>'АКТ№7 пр-пер ОЗ'!Область_печати</vt:lpstr>
      <vt:lpstr>'АКТ№8 пр-пер ІНМА'!Область_печати</vt:lpstr>
      <vt:lpstr>'АКТ№9 пр-пер немат.акт.'!Область_печати</vt:lpstr>
      <vt:lpstr>'ЗВЕДЕНА РАЗОМ'!Область_печати</vt:lpstr>
      <vt:lpstr>'ЗВЕДЕННЯ (апарат)'!Область_печати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2021-01-28T06:20:42Z</dcterms:modified>
</cp:coreProperties>
</file>