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6990" activeTab="11"/>
  </bookViews>
  <sheets>
    <sheet name="Дод1" sheetId="10" r:id="rId1"/>
    <sheet name="Дод2" sheetId="9" r:id="rId2"/>
    <sheet name="Дод3" sheetId="7" r:id="rId3"/>
    <sheet name="Дод4" sheetId="11" r:id="rId4"/>
    <sheet name="Дод5" sheetId="12" r:id="rId5"/>
    <sheet name="Дод6" sheetId="1" r:id="rId6"/>
    <sheet name="Дод7" sheetId="3" r:id="rId7"/>
    <sheet name="Дод8" sheetId="5" r:id="rId8"/>
    <sheet name="Дод9" sheetId="13" r:id="rId9"/>
    <sheet name="Дод10" sheetId="17" r:id="rId10"/>
    <sheet name="Дод11" sheetId="14" r:id="rId11"/>
    <sheet name="Дод12" sheetId="15" r:id="rId12"/>
  </sheets>
  <definedNames>
    <definedName name="_xlnm.Print_Titles" localSheetId="0">Дод1!$8:$8</definedName>
    <definedName name="_xlnm.Print_Titles" localSheetId="9">Дод10!$8:$8</definedName>
    <definedName name="_xlnm.Print_Titles" localSheetId="10">Дод11!$8:$8</definedName>
    <definedName name="_xlnm.Print_Titles" localSheetId="11">Дод12!$8:$8</definedName>
    <definedName name="_xlnm.Print_Titles" localSheetId="1">Дод2!$8:$8</definedName>
    <definedName name="_xlnm.Print_Titles" localSheetId="2">Дод3!$8:$8</definedName>
    <definedName name="_xlnm.Print_Titles" localSheetId="3">Дод4!$8:$8</definedName>
    <definedName name="_xlnm.Print_Titles" localSheetId="4">Дод5!$8:$8</definedName>
    <definedName name="_xlnm.Print_Titles" localSheetId="5">Дод6!$8:$8</definedName>
    <definedName name="_xlnm.Print_Titles" localSheetId="6">Дод7!$8:$8</definedName>
    <definedName name="_xlnm.Print_Titles" localSheetId="7">Дод8!$8:$8</definedName>
    <definedName name="_xlnm.Print_Titles" localSheetId="8">Дод9!$8:$8</definedName>
  </definedNames>
  <calcPr calcId="145621"/>
</workbook>
</file>

<file path=xl/calcChain.xml><?xml version="1.0" encoding="utf-8"?>
<calcChain xmlns="http://schemas.openxmlformats.org/spreadsheetml/2006/main">
  <c r="G14" i="17" l="1"/>
  <c r="H14" i="17"/>
  <c r="I14" i="17"/>
  <c r="J14" i="17"/>
  <c r="K14" i="17"/>
  <c r="F14" i="17"/>
  <c r="K7" i="17"/>
  <c r="J7" i="17"/>
  <c r="I7" i="17"/>
  <c r="H7" i="17"/>
  <c r="G7" i="17"/>
  <c r="L6" i="17"/>
  <c r="A5" i="17"/>
  <c r="A4" i="17"/>
  <c r="H2" i="17"/>
  <c r="E30" i="15"/>
  <c r="E29" i="15" s="1"/>
  <c r="F30" i="15"/>
  <c r="G30" i="15"/>
  <c r="D30" i="15"/>
  <c r="H21" i="15"/>
  <c r="H30" i="15" s="1"/>
  <c r="E21" i="15"/>
  <c r="F21" i="15"/>
  <c r="G21" i="15"/>
  <c r="D21" i="15"/>
  <c r="H16" i="15"/>
  <c r="E16" i="15"/>
  <c r="F16" i="15"/>
  <c r="G16" i="15"/>
  <c r="D16" i="15"/>
  <c r="H19" i="15"/>
  <c r="G19" i="15"/>
  <c r="F19" i="15"/>
  <c r="E19" i="15"/>
  <c r="D19" i="15"/>
  <c r="H14" i="15"/>
  <c r="G14" i="15"/>
  <c r="F14" i="15"/>
  <c r="E14" i="15"/>
  <c r="D14" i="15"/>
  <c r="H12" i="15"/>
  <c r="G12" i="15"/>
  <c r="F12" i="15"/>
  <c r="E12" i="15"/>
  <c r="D12" i="15"/>
  <c r="H10" i="15"/>
  <c r="G10" i="15"/>
  <c r="G29" i="15" s="1"/>
  <c r="F10" i="15"/>
  <c r="E10" i="15"/>
  <c r="D10" i="15"/>
  <c r="H7" i="15"/>
  <c r="G7" i="15"/>
  <c r="F7" i="15"/>
  <c r="E7" i="15"/>
  <c r="D7" i="15"/>
  <c r="H6" i="15"/>
  <c r="A5" i="15"/>
  <c r="A4" i="15"/>
  <c r="E2" i="15"/>
  <c r="D35" i="14"/>
  <c r="E35" i="14"/>
  <c r="F35" i="14"/>
  <c r="F34" i="14" s="1"/>
  <c r="G35" i="14"/>
  <c r="G34" i="14" s="1"/>
  <c r="C35" i="14"/>
  <c r="D34" i="14"/>
  <c r="E34" i="14"/>
  <c r="C34" i="14"/>
  <c r="G28" i="14"/>
  <c r="F28" i="14"/>
  <c r="E28" i="14"/>
  <c r="D28" i="14"/>
  <c r="C28" i="14"/>
  <c r="G26" i="14"/>
  <c r="F26" i="14"/>
  <c r="E26" i="14"/>
  <c r="D26" i="14"/>
  <c r="C26" i="14"/>
  <c r="G24" i="14"/>
  <c r="F24" i="14"/>
  <c r="E24" i="14"/>
  <c r="D24" i="14"/>
  <c r="C24" i="14"/>
  <c r="G22" i="14"/>
  <c r="F22" i="14"/>
  <c r="E22" i="14"/>
  <c r="D22" i="14"/>
  <c r="C22" i="14"/>
  <c r="G20" i="14"/>
  <c r="F20" i="14"/>
  <c r="E20" i="14"/>
  <c r="D20" i="14"/>
  <c r="C20" i="14"/>
  <c r="G18" i="14"/>
  <c r="F18" i="14"/>
  <c r="E18" i="14"/>
  <c r="D18" i="14"/>
  <c r="C18" i="14"/>
  <c r="G16" i="14"/>
  <c r="F16" i="14"/>
  <c r="E16" i="14"/>
  <c r="D16" i="14"/>
  <c r="C16" i="14"/>
  <c r="G14" i="14"/>
  <c r="F14" i="14"/>
  <c r="E14" i="14"/>
  <c r="D14" i="14"/>
  <c r="C14" i="14"/>
  <c r="G12" i="14"/>
  <c r="D12" i="14"/>
  <c r="E12" i="14"/>
  <c r="F12" i="14"/>
  <c r="C12" i="14"/>
  <c r="G10" i="14"/>
  <c r="D10" i="14"/>
  <c r="E10" i="14"/>
  <c r="F10" i="14"/>
  <c r="C10" i="14"/>
  <c r="G7" i="14"/>
  <c r="F7" i="14"/>
  <c r="E7" i="14"/>
  <c r="D7" i="14"/>
  <c r="C7" i="14"/>
  <c r="G6" i="14"/>
  <c r="A5" i="14"/>
  <c r="A4" i="14"/>
  <c r="D2" i="14"/>
  <c r="E29" i="13"/>
  <c r="F29" i="13"/>
  <c r="G29" i="13"/>
  <c r="D20" i="13"/>
  <c r="D29" i="13" s="1"/>
  <c r="E20" i="13"/>
  <c r="F20" i="13"/>
  <c r="G20" i="13"/>
  <c r="C20" i="13"/>
  <c r="C29" i="13" s="1"/>
  <c r="D18" i="13"/>
  <c r="E18" i="13"/>
  <c r="F18" i="13"/>
  <c r="G18" i="13"/>
  <c r="C18" i="13"/>
  <c r="G12" i="13"/>
  <c r="G17" i="13" s="1"/>
  <c r="D12" i="13"/>
  <c r="D17" i="13" s="1"/>
  <c r="E12" i="13"/>
  <c r="E17" i="13" s="1"/>
  <c r="F12" i="13"/>
  <c r="F17" i="13" s="1"/>
  <c r="C12" i="13"/>
  <c r="C17" i="13" s="1"/>
  <c r="G7" i="13"/>
  <c r="F7" i="13"/>
  <c r="E7" i="13"/>
  <c r="D7" i="13"/>
  <c r="C7" i="13"/>
  <c r="G6" i="13"/>
  <c r="A5" i="13"/>
  <c r="A4" i="13"/>
  <c r="D2" i="13"/>
  <c r="H29" i="15" l="1"/>
  <c r="D29" i="15"/>
  <c r="F29" i="15"/>
  <c r="D17" i="7"/>
  <c r="E17" i="7"/>
  <c r="F17" i="7"/>
  <c r="G17" i="7"/>
  <c r="D18" i="7"/>
  <c r="E18" i="7"/>
  <c r="F18" i="7"/>
  <c r="F15" i="10" s="1"/>
  <c r="G18" i="7"/>
  <c r="C28" i="7"/>
  <c r="C18" i="7"/>
  <c r="C15" i="10" s="1"/>
  <c r="C27" i="7"/>
  <c r="D27" i="7"/>
  <c r="E27" i="7"/>
  <c r="F27" i="7"/>
  <c r="G27" i="7"/>
  <c r="D28" i="7"/>
  <c r="E28" i="7"/>
  <c r="F28" i="7"/>
  <c r="G28" i="7"/>
  <c r="D30" i="10"/>
  <c r="D31" i="10"/>
  <c r="C31" i="10"/>
  <c r="G22" i="12"/>
  <c r="F22" i="12"/>
  <c r="E22" i="12"/>
  <c r="D22" i="12"/>
  <c r="C22" i="12"/>
  <c r="G19" i="12"/>
  <c r="F19" i="12"/>
  <c r="E19" i="12"/>
  <c r="D19" i="12"/>
  <c r="C19" i="12"/>
  <c r="G17" i="12"/>
  <c r="F17" i="12"/>
  <c r="E17" i="12"/>
  <c r="D17" i="12"/>
  <c r="C17" i="12"/>
  <c r="G15" i="12"/>
  <c r="F15" i="12"/>
  <c r="E15" i="12"/>
  <c r="D15" i="12"/>
  <c r="C15" i="12"/>
  <c r="G12" i="12"/>
  <c r="F12" i="12"/>
  <c r="E12" i="12"/>
  <c r="D12" i="12"/>
  <c r="C12" i="12"/>
  <c r="G10" i="12"/>
  <c r="F10" i="12"/>
  <c r="E10" i="12"/>
  <c r="D10" i="12"/>
  <c r="C10" i="12"/>
  <c r="G7" i="12"/>
  <c r="F7" i="12"/>
  <c r="E7" i="12"/>
  <c r="D7" i="12"/>
  <c r="C7" i="12"/>
  <c r="G6" i="12"/>
  <c r="A5" i="12"/>
  <c r="A4" i="12"/>
  <c r="D2" i="12"/>
  <c r="D14" i="11"/>
  <c r="E14" i="11"/>
  <c r="F14" i="11"/>
  <c r="G14" i="11"/>
  <c r="C14" i="11"/>
  <c r="G11" i="11"/>
  <c r="F11" i="11"/>
  <c r="E11" i="11"/>
  <c r="D11" i="11"/>
  <c r="C11" i="11"/>
  <c r="G9" i="11"/>
  <c r="F9" i="11"/>
  <c r="E9" i="11"/>
  <c r="D9" i="11"/>
  <c r="C9" i="11"/>
  <c r="G7" i="11"/>
  <c r="F7" i="11"/>
  <c r="E7" i="11"/>
  <c r="D7" i="11"/>
  <c r="C7" i="11"/>
  <c r="G6" i="11"/>
  <c r="A5" i="11"/>
  <c r="A4" i="11"/>
  <c r="D2" i="11"/>
  <c r="G7" i="5"/>
  <c r="F7" i="5"/>
  <c r="E7" i="5"/>
  <c r="D7" i="5"/>
  <c r="C7" i="5"/>
  <c r="G6" i="5"/>
  <c r="G7" i="3"/>
  <c r="F7" i="3"/>
  <c r="E7" i="3"/>
  <c r="D7" i="3"/>
  <c r="C7" i="3"/>
  <c r="G6" i="3"/>
  <c r="G7" i="1"/>
  <c r="F7" i="1"/>
  <c r="E7" i="1"/>
  <c r="D7" i="1"/>
  <c r="C7" i="1"/>
  <c r="G6" i="1"/>
  <c r="G7" i="9"/>
  <c r="F7" i="9"/>
  <c r="E7" i="9"/>
  <c r="D7" i="9"/>
  <c r="C7" i="9"/>
  <c r="G6" i="9"/>
  <c r="G7" i="7"/>
  <c r="D7" i="7"/>
  <c r="E7" i="7"/>
  <c r="F7" i="7"/>
  <c r="C7" i="7"/>
  <c r="G6" i="7"/>
  <c r="D2" i="9"/>
  <c r="D2" i="7"/>
  <c r="D2" i="1"/>
  <c r="D2" i="3"/>
  <c r="D2" i="5"/>
  <c r="D27" i="10"/>
  <c r="E27" i="10"/>
  <c r="F27" i="10"/>
  <c r="G27" i="10"/>
  <c r="D28" i="10"/>
  <c r="E28" i="10"/>
  <c r="F28" i="10"/>
  <c r="G28" i="10"/>
  <c r="C28" i="10"/>
  <c r="C27" i="10"/>
  <c r="D24" i="10"/>
  <c r="D25" i="10"/>
  <c r="C25" i="10"/>
  <c r="C24" i="10"/>
  <c r="D17" i="10"/>
  <c r="E17" i="10"/>
  <c r="F17" i="10"/>
  <c r="G17" i="10"/>
  <c r="D18" i="10"/>
  <c r="E18" i="10"/>
  <c r="F18" i="10"/>
  <c r="G18" i="10"/>
  <c r="C18" i="10"/>
  <c r="C17" i="10"/>
  <c r="D14" i="10"/>
  <c r="E14" i="10"/>
  <c r="F14" i="10"/>
  <c r="F13" i="10" s="1"/>
  <c r="G14" i="10"/>
  <c r="D15" i="10"/>
  <c r="E15" i="10"/>
  <c r="G15" i="10"/>
  <c r="B18" i="10"/>
  <c r="B17" i="10"/>
  <c r="F16" i="10"/>
  <c r="E16" i="10"/>
  <c r="D16" i="10"/>
  <c r="A5" i="5"/>
  <c r="A4" i="5"/>
  <c r="A5" i="3"/>
  <c r="A4" i="3"/>
  <c r="A5" i="1"/>
  <c r="A4" i="1"/>
  <c r="A5" i="7"/>
  <c r="A4" i="7"/>
  <c r="A5" i="9"/>
  <c r="A4" i="9"/>
  <c r="B31" i="10"/>
  <c r="B30" i="10"/>
  <c r="B28" i="10"/>
  <c r="B27" i="10"/>
  <c r="G26" i="10"/>
  <c r="F26" i="10"/>
  <c r="B25" i="10"/>
  <c r="B15" i="10"/>
  <c r="B14" i="10"/>
  <c r="G13" i="10"/>
  <c r="B12" i="10"/>
  <c r="B11" i="10"/>
  <c r="E53" i="9"/>
  <c r="E54" i="9"/>
  <c r="C53" i="9"/>
  <c r="B34" i="9"/>
  <c r="B51" i="9" s="1"/>
  <c r="B33" i="9"/>
  <c r="B50" i="9" s="1"/>
  <c r="B44" i="9"/>
  <c r="B38" i="9" s="1"/>
  <c r="B43" i="9"/>
  <c r="B54" i="9"/>
  <c r="B48" i="9" s="1"/>
  <c r="B53" i="9"/>
  <c r="B47" i="9" s="1"/>
  <c r="G49" i="9"/>
  <c r="F49" i="9"/>
  <c r="E49" i="9"/>
  <c r="D49" i="9"/>
  <c r="C49" i="9"/>
  <c r="G46" i="9"/>
  <c r="F46" i="9"/>
  <c r="E46" i="9"/>
  <c r="D46" i="9"/>
  <c r="C46" i="9"/>
  <c r="G29" i="9"/>
  <c r="F29" i="9"/>
  <c r="E29" i="9"/>
  <c r="D29" i="9"/>
  <c r="C29" i="9"/>
  <c r="G22" i="9"/>
  <c r="F22" i="9"/>
  <c r="E22" i="9"/>
  <c r="D22" i="9"/>
  <c r="C22" i="9"/>
  <c r="D18" i="9"/>
  <c r="E18" i="9"/>
  <c r="F18" i="9"/>
  <c r="G18" i="9"/>
  <c r="C18" i="9"/>
  <c r="D11" i="9"/>
  <c r="E11" i="9"/>
  <c r="F11" i="9"/>
  <c r="G11" i="9"/>
  <c r="C11" i="9"/>
  <c r="G39" i="9"/>
  <c r="F39" i="9"/>
  <c r="E39" i="9"/>
  <c r="D39" i="9"/>
  <c r="C39" i="9"/>
  <c r="G36" i="9"/>
  <c r="F36" i="9"/>
  <c r="E36" i="9"/>
  <c r="D36" i="9"/>
  <c r="C36" i="9"/>
  <c r="B29" i="9"/>
  <c r="B28" i="7"/>
  <c r="B22" i="7" s="1"/>
  <c r="B27" i="7"/>
  <c r="B25" i="7"/>
  <c r="B24" i="7"/>
  <c r="G23" i="7"/>
  <c r="F23" i="7"/>
  <c r="E23" i="7"/>
  <c r="D23" i="7"/>
  <c r="C23" i="7"/>
  <c r="G20" i="7"/>
  <c r="F20" i="7"/>
  <c r="E20" i="7"/>
  <c r="D20" i="7"/>
  <c r="C20" i="7"/>
  <c r="B15" i="7"/>
  <c r="B14" i="7"/>
  <c r="G13" i="7"/>
  <c r="F13" i="7"/>
  <c r="E13" i="7"/>
  <c r="D13" i="7"/>
  <c r="C13" i="7"/>
  <c r="B12" i="7"/>
  <c r="B11" i="7"/>
  <c r="G10" i="7"/>
  <c r="F10" i="7"/>
  <c r="E10" i="7"/>
  <c r="D10" i="7"/>
  <c r="C10" i="7"/>
  <c r="G20" i="1"/>
  <c r="F20" i="1"/>
  <c r="E20" i="1"/>
  <c r="D20" i="1"/>
  <c r="G19" i="1"/>
  <c r="F19" i="1"/>
  <c r="E19" i="1"/>
  <c r="D19" i="1"/>
  <c r="C20" i="1"/>
  <c r="C19" i="1"/>
  <c r="B17" i="1"/>
  <c r="B16" i="1"/>
  <c r="B14" i="1"/>
  <c r="B13" i="1"/>
  <c r="B11" i="1"/>
  <c r="B10" i="1"/>
  <c r="B39" i="3"/>
  <c r="B37" i="3"/>
  <c r="G36" i="3"/>
  <c r="F36" i="3"/>
  <c r="E36" i="3"/>
  <c r="D36" i="3"/>
  <c r="C36" i="3"/>
  <c r="B35" i="3"/>
  <c r="B34" i="3"/>
  <c r="G33" i="3"/>
  <c r="F33" i="3"/>
  <c r="E33" i="3"/>
  <c r="D33" i="3"/>
  <c r="C33" i="3"/>
  <c r="B32" i="3"/>
  <c r="B31" i="3"/>
  <c r="G30" i="3"/>
  <c r="F30" i="3"/>
  <c r="E30" i="3"/>
  <c r="D30" i="3"/>
  <c r="C30" i="3"/>
  <c r="B29" i="3"/>
  <c r="B28" i="3"/>
  <c r="G27" i="3"/>
  <c r="F27" i="3"/>
  <c r="E27" i="3"/>
  <c r="D27" i="3"/>
  <c r="C27" i="3"/>
  <c r="B26" i="3"/>
  <c r="B25" i="3"/>
  <c r="G24" i="3"/>
  <c r="F24" i="3"/>
  <c r="E24" i="3"/>
  <c r="D24" i="3"/>
  <c r="C24" i="3"/>
  <c r="B23" i="3"/>
  <c r="B22" i="3"/>
  <c r="G21" i="3"/>
  <c r="F21" i="3"/>
  <c r="E21" i="3"/>
  <c r="D21" i="3"/>
  <c r="C21" i="3"/>
  <c r="B20" i="3"/>
  <c r="B19" i="3"/>
  <c r="G18" i="3"/>
  <c r="F18" i="3"/>
  <c r="E18" i="3"/>
  <c r="D18" i="3"/>
  <c r="C18" i="3"/>
  <c r="B17" i="3"/>
  <c r="B16" i="3"/>
  <c r="G15" i="3"/>
  <c r="F15" i="3"/>
  <c r="E15" i="3"/>
  <c r="D15" i="3"/>
  <c r="C15" i="3"/>
  <c r="B14" i="3"/>
  <c r="B13" i="3"/>
  <c r="G12" i="3"/>
  <c r="F12" i="3"/>
  <c r="E12" i="3"/>
  <c r="D12" i="3"/>
  <c r="C12" i="3"/>
  <c r="B11" i="3"/>
  <c r="B10" i="3"/>
  <c r="G42" i="3" s="1"/>
  <c r="G25" i="10" s="1"/>
  <c r="G31" i="10" s="1"/>
  <c r="G9" i="3"/>
  <c r="F9" i="3"/>
  <c r="E9" i="3"/>
  <c r="D9" i="3"/>
  <c r="C9" i="3"/>
  <c r="B14" i="5"/>
  <c r="B13" i="5"/>
  <c r="B11" i="5"/>
  <c r="B10" i="5"/>
  <c r="E17" i="5" s="1"/>
  <c r="G12" i="5"/>
  <c r="F12" i="5"/>
  <c r="E12" i="5"/>
  <c r="D12" i="5"/>
  <c r="C12" i="5"/>
  <c r="G9" i="5"/>
  <c r="F9" i="5"/>
  <c r="E9" i="5"/>
  <c r="D9" i="5"/>
  <c r="C9" i="5"/>
  <c r="G10" i="9" l="1"/>
  <c r="C54" i="9"/>
  <c r="D54" i="9"/>
  <c r="D53" i="9"/>
  <c r="G54" i="9"/>
  <c r="G53" i="9"/>
  <c r="F54" i="9"/>
  <c r="F53" i="9"/>
  <c r="D23" i="10"/>
  <c r="E26" i="10"/>
  <c r="D26" i="10"/>
  <c r="C26" i="10"/>
  <c r="C23" i="10"/>
  <c r="E13" i="10"/>
  <c r="D13" i="10"/>
  <c r="G16" i="10"/>
  <c r="C16" i="10"/>
  <c r="B24" i="10"/>
  <c r="B18" i="9"/>
  <c r="B41" i="9"/>
  <c r="B22" i="9"/>
  <c r="D33" i="9" s="1"/>
  <c r="B40" i="9"/>
  <c r="B11" i="9"/>
  <c r="C21" i="9"/>
  <c r="E21" i="9"/>
  <c r="F10" i="9"/>
  <c r="D21" i="9"/>
  <c r="G21" i="9"/>
  <c r="F21" i="9"/>
  <c r="E10" i="9"/>
  <c r="D10" i="9"/>
  <c r="C10" i="9"/>
  <c r="C34" i="9"/>
  <c r="E34" i="9"/>
  <c r="B37" i="9"/>
  <c r="G33" i="9"/>
  <c r="F26" i="7"/>
  <c r="C26" i="7"/>
  <c r="G26" i="7"/>
  <c r="E26" i="7"/>
  <c r="B21" i="7"/>
  <c r="D16" i="7"/>
  <c r="C17" i="7"/>
  <c r="C14" i="10" s="1"/>
  <c r="C13" i="10" s="1"/>
  <c r="G16" i="7"/>
  <c r="C16" i="5"/>
  <c r="F16" i="5"/>
  <c r="F17" i="5"/>
  <c r="C17" i="5"/>
  <c r="G16" i="5"/>
  <c r="G17" i="5"/>
  <c r="D16" i="5"/>
  <c r="D17" i="5"/>
  <c r="E16" i="5"/>
  <c r="E41" i="3"/>
  <c r="E24" i="10" s="1"/>
  <c r="E30" i="10" s="1"/>
  <c r="D42" i="3"/>
  <c r="F41" i="3"/>
  <c r="F24" i="10" s="1"/>
  <c r="E42" i="3"/>
  <c r="E25" i="10" s="1"/>
  <c r="E31" i="10" s="1"/>
  <c r="C41" i="3"/>
  <c r="G41" i="3"/>
  <c r="F42" i="3"/>
  <c r="F25" i="10" s="1"/>
  <c r="F31" i="10" s="1"/>
  <c r="D41" i="3"/>
  <c r="D40" i="3" s="1"/>
  <c r="C42" i="3"/>
  <c r="D17" i="1"/>
  <c r="G15" i="1"/>
  <c r="F15" i="1"/>
  <c r="E15" i="1"/>
  <c r="D15" i="1"/>
  <c r="C15" i="1"/>
  <c r="G12" i="1"/>
  <c r="F12" i="1"/>
  <c r="E12" i="1"/>
  <c r="C12" i="1"/>
  <c r="C9" i="1"/>
  <c r="E9" i="1"/>
  <c r="F9" i="1"/>
  <c r="G9" i="1"/>
  <c r="D9" i="1"/>
  <c r="E57" i="9" l="1"/>
  <c r="E12" i="10" s="1"/>
  <c r="E21" i="10" s="1"/>
  <c r="E33" i="9"/>
  <c r="G34" i="9"/>
  <c r="F33" i="9"/>
  <c r="F57" i="9"/>
  <c r="F12" i="10" s="1"/>
  <c r="F21" i="10" s="1"/>
  <c r="G40" i="3"/>
  <c r="G24" i="10"/>
  <c r="F23" i="10"/>
  <c r="F30" i="10"/>
  <c r="E23" i="10"/>
  <c r="C30" i="10"/>
  <c r="C33" i="9"/>
  <c r="C56" i="9" s="1"/>
  <c r="C11" i="10" s="1"/>
  <c r="D34" i="9"/>
  <c r="D32" i="9" s="1"/>
  <c r="F34" i="9"/>
  <c r="D43" i="9"/>
  <c r="D56" i="9" s="1"/>
  <c r="F52" i="9"/>
  <c r="D52" i="9"/>
  <c r="E52" i="9"/>
  <c r="G52" i="9"/>
  <c r="C52" i="9"/>
  <c r="G32" i="9"/>
  <c r="C32" i="9"/>
  <c r="E32" i="9"/>
  <c r="G44" i="9"/>
  <c r="G57" i="9" s="1"/>
  <c r="G12" i="10" s="1"/>
  <c r="G21" i="10" s="1"/>
  <c r="C44" i="9"/>
  <c r="C57" i="9" s="1"/>
  <c r="C12" i="10" s="1"/>
  <c r="C21" i="10" s="1"/>
  <c r="G43" i="9"/>
  <c r="G56" i="9" s="1"/>
  <c r="E44" i="9"/>
  <c r="C43" i="9"/>
  <c r="D44" i="9"/>
  <c r="F43" i="9"/>
  <c r="F44" i="9"/>
  <c r="E43" i="9"/>
  <c r="D26" i="7"/>
  <c r="C16" i="7"/>
  <c r="E16" i="7"/>
  <c r="F16" i="7"/>
  <c r="C15" i="5"/>
  <c r="D15" i="5"/>
  <c r="F40" i="3"/>
  <c r="C40" i="3"/>
  <c r="E40" i="3"/>
  <c r="F18" i="1"/>
  <c r="D12" i="1"/>
  <c r="E18" i="1"/>
  <c r="G18" i="1"/>
  <c r="D18" i="1"/>
  <c r="F15" i="5"/>
  <c r="G15" i="5"/>
  <c r="E15" i="5"/>
  <c r="C18" i="1"/>
  <c r="D11" i="10" l="1"/>
  <c r="G11" i="10"/>
  <c r="G55" i="9"/>
  <c r="C10" i="10"/>
  <c r="J33" i="9"/>
  <c r="J34" i="9"/>
  <c r="D57" i="9"/>
  <c r="D12" i="10" s="1"/>
  <c r="D21" i="10" s="1"/>
  <c r="F32" i="9"/>
  <c r="C20" i="10"/>
  <c r="C19" i="10" s="1"/>
  <c r="K34" i="9"/>
  <c r="I34" i="9"/>
  <c r="I33" i="9"/>
  <c r="E56" i="9"/>
  <c r="E11" i="10" s="1"/>
  <c r="F56" i="9"/>
  <c r="K33" i="9"/>
  <c r="G23" i="10"/>
  <c r="G30" i="10"/>
  <c r="G29" i="10" s="1"/>
  <c r="D29" i="10"/>
  <c r="F29" i="10"/>
  <c r="C29" i="10"/>
  <c r="E29" i="10"/>
  <c r="C55" i="9"/>
  <c r="D42" i="9"/>
  <c r="E42" i="9"/>
  <c r="C42" i="9"/>
  <c r="G42" i="9"/>
  <c r="F42" i="9"/>
  <c r="F11" i="10" l="1"/>
  <c r="F55" i="9"/>
  <c r="E20" i="10"/>
  <c r="E19" i="10" s="1"/>
  <c r="E10" i="10"/>
  <c r="D55" i="9"/>
  <c r="G20" i="10"/>
  <c r="G19" i="10" s="1"/>
  <c r="G10" i="10"/>
  <c r="E55" i="9"/>
  <c r="D20" i="10"/>
  <c r="D19" i="10" s="1"/>
  <c r="D10" i="10"/>
  <c r="F20" i="10" l="1"/>
  <c r="F19" i="10" s="1"/>
  <c r="F10" i="10"/>
</calcChain>
</file>

<file path=xl/sharedStrings.xml><?xml version="1.0" encoding="utf-8"?>
<sst xmlns="http://schemas.openxmlformats.org/spreadsheetml/2006/main" count="446" uniqueCount="198">
  <si>
    <t>до прогнозу бюджету Тавричанської сільської териоріальної громади на 2022-2024 роки</t>
  </si>
  <si>
    <t>Додаток 6</t>
  </si>
  <si>
    <t>Граничні показники видатків бюджету та надання кредитів з бюджету головним розпорядникам коштів</t>
  </si>
  <si>
    <t>(код бюджету)</t>
  </si>
  <si>
    <t xml:space="preserve"> (грн)</t>
  </si>
  <si>
    <t>Код відомчої класифікації</t>
  </si>
  <si>
    <t>Х</t>
  </si>
  <si>
    <t>загальний фонд</t>
  </si>
  <si>
    <t>спеціальний фонд</t>
  </si>
  <si>
    <t>УСЬОГО, у тому числі:</t>
  </si>
  <si>
    <t>_________________________________</t>
  </si>
  <si>
    <t>Найменування головного розпорядника коштів місцевого бюджету</t>
  </si>
  <si>
    <r>
      <t>Апарат Тавричанської сільської ради</t>
    </r>
    <r>
      <rPr>
        <sz val="12"/>
        <color theme="1"/>
        <rFont val="Times New Roman"/>
        <family val="1"/>
        <charset val="204"/>
      </rPr>
      <t>,
у тому числі:</t>
    </r>
  </si>
  <si>
    <r>
      <t xml:space="preserve">Фінансовий відділ Тавричанської сільської ради,
</t>
    </r>
    <r>
      <rPr>
        <sz val="12"/>
        <color theme="1"/>
        <rFont val="Times New Roman"/>
        <family val="1"/>
        <charset val="204"/>
      </rPr>
      <t>у тому числі:</t>
    </r>
  </si>
  <si>
    <r>
      <rPr>
        <b/>
        <sz val="12"/>
        <color theme="1"/>
        <rFont val="Times New Roman"/>
        <family val="1"/>
        <charset val="204"/>
      </rPr>
      <t>УСЬОГО,</t>
    </r>
    <r>
      <rPr>
        <sz val="12"/>
        <color theme="1"/>
        <rFont val="Times New Roman"/>
        <family val="1"/>
        <charset val="204"/>
      </rPr>
      <t xml:space="preserve">
у тому числі:</t>
    </r>
  </si>
  <si>
    <t>2020 рік 
(звіт)</t>
  </si>
  <si>
    <t>2022 рік 
(план)</t>
  </si>
  <si>
    <t>2023 рік 
(план)</t>
  </si>
  <si>
    <t>2024 рік 
(план)</t>
  </si>
  <si>
    <t>Додаток 7</t>
  </si>
  <si>
    <t>Державне управління, у тому числі: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</si>
  <si>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</si>
  <si>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</si>
  <si>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</si>
  <si>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</si>
  <si>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</si>
  <si>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</si>
  <si>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</si>
  <si>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</si>
  <si>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</si>
  <si>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Граничні показники видатків бюджету 
за Типовою програмною класифікацією видатків та кредитування місцевого бюджету</t>
  </si>
  <si>
    <t>0100</t>
  </si>
  <si>
    <t>Додаток 8</t>
  </si>
  <si>
    <t>Код</t>
  </si>
  <si>
    <t>Найменування показника</t>
  </si>
  <si>
    <t>Повернення кредитів, у тому числі:</t>
  </si>
  <si>
    <t>-</t>
  </si>
  <si>
    <t>Надання кредитів, у тому числі:</t>
  </si>
  <si>
    <t>Кредитування (результат), у тому числі:</t>
  </si>
  <si>
    <t>Граничні показники кредитування бюджету  
за Типовою програмною класифікацією видатків та кредитування місцевого бюджету</t>
  </si>
  <si>
    <t>у тому числі: 
реверсна дотація</t>
  </si>
  <si>
    <t>Додаток 3</t>
  </si>
  <si>
    <t xml:space="preserve">Показники фінансування бюджету </t>
  </si>
  <si>
    <t>І. Фінансування за типом кредитора</t>
  </si>
  <si>
    <t>Внутрішнє фінансування, у тому числі:</t>
  </si>
  <si>
    <t>Зовнішнє фінансування, у тому числі:</t>
  </si>
  <si>
    <t>УСЬОГО за розділом І, у тому числі:</t>
  </si>
  <si>
    <t>ІІ. Фінансування за типом боргового зобов’язання</t>
  </si>
  <si>
    <t>Фінансування за борговими операціями, у тому числі:</t>
  </si>
  <si>
    <t>Фінансування за активними операціями, у тому числі:</t>
  </si>
  <si>
    <t>УСЬОГО за розділом ІІ, у тому числі:</t>
  </si>
  <si>
    <t>І. Доходи (без урахування міжбюджетних трансфертів)</t>
  </si>
  <si>
    <t>Податкові надходження, у тому числі:</t>
  </si>
  <si>
    <t>Податок та збір на доходи фізичних осіб</t>
  </si>
  <si>
    <t>Рентна плата за користування надрами загальнодержавного значення</t>
  </si>
  <si>
    <t>Акцизний податок з реалізації суб'єктами господарювання роздрібної торгівлі підакцизних товарів </t>
  </si>
  <si>
    <t>Податок на майно </t>
  </si>
  <si>
    <t>Єдиний податок  </t>
  </si>
  <si>
    <t>Екологічний податок </t>
  </si>
  <si>
    <t>Інші надходження  </t>
  </si>
  <si>
    <t>Плата за надання адміністративних послуг</t>
  </si>
  <si>
    <t>Надходження від орендної плати за користування цілісним майновим комплексом та іншим державним майном</t>
  </si>
  <si>
    <t>Державне мито  </t>
  </si>
  <si>
    <t>Інші надходження</t>
  </si>
  <si>
    <t>Надходження від плати за послуги, що надаються бюджетними установами згідно із законодавством</t>
  </si>
  <si>
    <t>Інші джерела власних надходжень бюджетних установ  </t>
  </si>
  <si>
    <t>ІІ. Трансферти з державного бюджету</t>
  </si>
  <si>
    <t>Дотації з державного бюджету, у тому числі:</t>
  </si>
  <si>
    <t>Субвенції з державного бюджету, у тому числі:</t>
  </si>
  <si>
    <t>ІIІ. Трансферти з інших місцевих бюджетів</t>
  </si>
  <si>
    <t>Дотації з місцевих бюджетів, у тому числі:</t>
  </si>
  <si>
    <t>Субвенції з місцевих бюджетів, у тому числі:</t>
  </si>
  <si>
    <t>УСЬОГО за розділом ІІІ, у тому числі:</t>
  </si>
  <si>
    <t>РАЗОМ за розділами І, ІІ та ІІІ, у тому числі:</t>
  </si>
  <si>
    <t>Додаток 2</t>
  </si>
  <si>
    <t>Показники доходів бюджету</t>
  </si>
  <si>
    <t>Неподаткові надходження, у тому числі:</t>
  </si>
  <si>
    <t>Додаток 1</t>
  </si>
  <si>
    <t>1.</t>
  </si>
  <si>
    <t>Доходи (з міжбюджетними трансфертами), у тому числі:</t>
  </si>
  <si>
    <t>2.</t>
  </si>
  <si>
    <t>Фінансування, у тому числі:</t>
  </si>
  <si>
    <t>3.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</si>
  <si>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</si>
  <si>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</si>
  <si>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 у тому числі:</t>
  </si>
  <si>
    <t>Загальні показники бюджету</t>
  </si>
  <si>
    <t>Додаток 4</t>
  </si>
  <si>
    <t>Показники місцевого боргу</t>
  </si>
  <si>
    <t>Внутрішній борг</t>
  </si>
  <si>
    <t>Зовнішній борг</t>
  </si>
  <si>
    <t>у національній валюті (грн)</t>
  </si>
  <si>
    <t>в іноземній валюті</t>
  </si>
  <si>
    <t>у національній валюті (грн) за курсом</t>
  </si>
  <si>
    <t>УСЬОГО, у національній валюті (грн)</t>
  </si>
  <si>
    <t>Додаток 5</t>
  </si>
  <si>
    <t>Показники гарантованого Автономною Республікою Крим, обласною радою 
чи територіальною громадою міста боргу і надання місцевих гарантій</t>
  </si>
  <si>
    <t>І. Гарантований борг (на кінець періоду)</t>
  </si>
  <si>
    <t>УСЬОГО за розділом І, у національній валюті (грн)</t>
  </si>
  <si>
    <t>Обсяг надання внутрішніх гарантій</t>
  </si>
  <si>
    <t>Обсяг надання зовнішніх гарантій</t>
  </si>
  <si>
    <t>УСЬОГО за розділом ІІ, у національній валюті (грн)</t>
  </si>
  <si>
    <t>ІІ. Надання місцевих гарантій</t>
  </si>
  <si>
    <r>
      <t xml:space="preserve">Відділ освіти, культури, молоді та спорту виконавчого комітету Тавричанської сільської ради,
</t>
    </r>
    <r>
      <rPr>
        <sz val="12"/>
        <color theme="1"/>
        <rFont val="Times New Roman"/>
        <family val="1"/>
        <charset val="204"/>
      </rPr>
      <t>у тому числі:</t>
    </r>
  </si>
  <si>
    <t>Додаток 9</t>
  </si>
  <si>
    <t>Показники бюджету розвитку</t>
  </si>
  <si>
    <t>І. Надходження бюджету розвитку</t>
  </si>
  <si>
    <t>Кошти, що передаються із загального фонду бюджету</t>
  </si>
  <si>
    <t>Кошти від повернення кредитів, надані з бюджету, та відсотки, сплачені за користування ними</t>
  </si>
  <si>
    <t>Капітальні трансферти (субвенції) з інших бюджетів, у тому числі:</t>
  </si>
  <si>
    <t>трансферти з державного бюджету</t>
  </si>
  <si>
    <t>трансферти з місцевих бюджетів</t>
  </si>
  <si>
    <t>Місцеві запозичення</t>
  </si>
  <si>
    <t>5.</t>
  </si>
  <si>
    <t>Інші надходження бюджету розвитку</t>
  </si>
  <si>
    <t>УСЬОГО за розділом І:</t>
  </si>
  <si>
    <t>Капітальні видатки бюджету розвитку, у тому числі:</t>
  </si>
  <si>
    <t>на виконання інвестиційних проектів</t>
  </si>
  <si>
    <t>капітальні трансферти (субвенції) іншим бюджетам</t>
  </si>
  <si>
    <t>інші капітальні видатки</t>
  </si>
  <si>
    <t xml:space="preserve">Внески до статутного капіталу суб’єктів господарювання  </t>
  </si>
  <si>
    <t>Погашення місцевого боргу</t>
  </si>
  <si>
    <t>4.</t>
  </si>
  <si>
    <t xml:space="preserve">Платежі, пов’язані з виконанням гарантійних зобов’язань Автономної Республіки Крим, обласної ради чи територіальної громади міста  </t>
  </si>
  <si>
    <t>Розроблення містобудівної документації</t>
  </si>
  <si>
    <t>6.</t>
  </si>
  <si>
    <t>Інші видатки бюджету розвитку</t>
  </si>
  <si>
    <t>3.1</t>
  </si>
  <si>
    <t>3.2</t>
  </si>
  <si>
    <t>з них надходження до бюджету розвитку(без урахування обсягів місцевих запозичень та капітальних трансфертів (субвенцій))</t>
  </si>
  <si>
    <t>1.1</t>
  </si>
  <si>
    <t>1.2</t>
  </si>
  <si>
    <t>1.3</t>
  </si>
  <si>
    <t>УУСЬОГО за розділом ІІ</t>
  </si>
  <si>
    <t>Додаток 11</t>
  </si>
  <si>
    <t>Код Класифікації доходу бюджету / код бюджету</t>
  </si>
  <si>
    <t>I. Трансферти до загального фонду бюджету</t>
  </si>
  <si>
    <t>Освітня субвенція з державного бюджету місцевим бюджетам</t>
  </si>
  <si>
    <t>Державний бюджет</t>
  </si>
  <si>
    <t>Медична субвенція з державного бюджету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</si>
  <si>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</si>
  <si>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Обласний бюджет Херсонської області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</si>
  <si>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</si>
  <si>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</si>
  <si>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</si>
  <si>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</si>
  <si>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</si>
  <si>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</si>
  <si>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здоров’я за рахунок відповідної субвенції з державного бюджету</t>
  </si>
  <si>
    <t>II. Трансферти до спеціального фонду бюджету</t>
  </si>
  <si>
    <t>Найменування трансферту 1</t>
  </si>
  <si>
    <t>Найменування бюджету 1</t>
  </si>
  <si>
    <t>Найменування бюджету 2</t>
  </si>
  <si>
    <t>РАЗОМ за розділами I, II, у тому числі:</t>
  </si>
  <si>
    <t>Показники міжбюджетних трансфертів з інших бюджетів</t>
  </si>
  <si>
    <t>Додаток 12</t>
  </si>
  <si>
    <t>Показники міжбюджетних трансфертів іншим бюджетам</t>
  </si>
  <si>
    <t>I. Трансферти із загального фонду бюджету</t>
  </si>
  <si>
    <t>Найменування трансферту /
найменування бюджету – надавача міжбюджетного трансферту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</si>
  <si>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</si>
  <si>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</si>
  <si>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
найменування бюджету – отримувача міжбюджетного трансферту</t>
  </si>
  <si>
    <t>Реверсна дотація</t>
  </si>
  <si>
    <t>Районний бюджет Каховського району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</si>
  <si>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</si>
  <si>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державному бюджету на виконання програм соціально-економічного розвитку регіонів</t>
  </si>
  <si>
    <t>Бюджет Таврійської міської територіальної громади</t>
  </si>
  <si>
    <t>Бюджет Зеленопідської сільської територіальної громади</t>
  </si>
  <si>
    <t>II. Трансферти із спеціального фонду бюджету</t>
  </si>
  <si>
    <t>0119110</t>
  </si>
  <si>
    <t>0119410</t>
  </si>
  <si>
    <t>0119420</t>
  </si>
  <si>
    <t>0119770</t>
  </si>
  <si>
    <t>0119800</t>
  </si>
  <si>
    <t>Додаток 10</t>
  </si>
  <si>
    <t>Обсяги капітальних вкладень місцевого бюджету у розрізі інвестиційних проектів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</si>
  <si>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</si>
  <si>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</si>
  <si>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Загальна вартість проекту</t>
  </si>
  <si>
    <t>Апарат Тавричанської сільської ради</t>
  </si>
  <si>
    <t>Заходи, пов’язані з поліпшенням питної води</t>
  </si>
  <si>
    <t>УСЬОГО</t>
  </si>
  <si>
    <t>Код Програмної класифікації видатків та кредитування місцевого бюджету</t>
  </si>
  <si>
    <t>Очікуваний рівень готовності проекту на кінець 2021року (план), %</t>
  </si>
  <si>
    <t>0100000</t>
  </si>
  <si>
    <t>0110000</t>
  </si>
  <si>
    <t>0116040</t>
  </si>
  <si>
    <t>0117325</t>
  </si>
  <si>
    <t>Будівництво споруд, установ та закладів фізичної культури і спорту</t>
  </si>
  <si>
    <t>Будівництво бюветів в населених пунктах громади (Дудчине, Тавричанка, Заозерне, Мар’янівка)</t>
  </si>
  <si>
    <t>Загальний період реалізації проекту (рік початку і завершення)</t>
  </si>
  <si>
    <t>2021 рік 
(затверджено на 01.07.2021)</t>
  </si>
  <si>
    <t>0117361</t>
  </si>
  <si>
    <t>Співфінансування інвестційних проєктів, що реалізуються за рахунок коштів державного фонду регіонального розвитку</t>
  </si>
  <si>
    <t>Експертиза проекту будівництва спортивного комплексу при Таричанькому ОЗЗСО ім. О. Гатила Тавричанської сільської ради</t>
  </si>
  <si>
    <t>Реновація Заозерненської філії Тавричанського ОЗЗСО ім. Гатила із створенням дошкільного закладу</t>
  </si>
  <si>
    <t>Бюджет Каховської міської територіальної громади</t>
  </si>
  <si>
    <t>21541000000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</si>
</sst>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13" xfId="0" quotePrefix="1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3" fontId="5" fillId="0" borderId="17" xfId="0" applyNumberFormat="1" applyFont="1" applyFill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1" fillId="0" borderId="7" xfId="0" quotePrefix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quotePrefix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49" fontId="1" fillId="0" borderId="7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49" fontId="4" fillId="0" borderId="7" xfId="0" quotePrefix="1" applyNumberFormat="1" applyFont="1" applyBorder="1" applyAlignment="1">
      <alignment horizontal="center" vertical="center" wrapText="1"/>
    </xf>
    <xf numFmtId="0" fontId="4" fillId="0" borderId="21" xfId="0" quotePrefix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1" fontId="4" fillId="0" borderId="8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26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2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4" fillId="0" borderId="0" xfId="0" applyNumberFormat="1" applyFon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7" workbookViewId="0">
      <selection activeCell="D8" sqref="D8"/>
    </sheetView>
  </sheetViews>
  <sheetFormatPr defaultRowHeight="12.75" x14ac:dyDescent="0.2"/>
  <cols>
    <col min="1" max="1" width="14.28515625" style="3" customWidth="1"/>
    <col min="2" max="2" width="67.42578125" style="3" customWidth="1"/>
    <col min="3" max="7" width="14.7109375" style="3" customWidth="1"/>
    <col min="8" max="16384" width="9.140625" style="3"/>
  </cols>
  <sheetData>
    <row r="1" spans="1:7" ht="18.75" x14ac:dyDescent="0.2">
      <c r="D1" s="119" t="s">
        <v>77</v>
      </c>
      <c r="E1" s="119"/>
      <c r="F1" s="119"/>
      <c r="G1" s="119"/>
    </row>
    <row r="2" spans="1:7" ht="41.25" customHeight="1" x14ac:dyDescent="0.2">
      <c r="D2" s="120" t="s">
        <v>0</v>
      </c>
      <c r="E2" s="120"/>
      <c r="F2" s="120"/>
      <c r="G2" s="120"/>
    </row>
    <row r="3" spans="1:7" ht="18.75" x14ac:dyDescent="0.2">
      <c r="A3" s="121" t="s">
        <v>86</v>
      </c>
      <c r="B3" s="122"/>
      <c r="C3" s="122"/>
      <c r="D3" s="122"/>
      <c r="E3" s="122"/>
      <c r="F3" s="122"/>
      <c r="G3" s="122"/>
    </row>
    <row r="4" spans="1:7" ht="15.75" x14ac:dyDescent="0.2">
      <c r="A4" s="4">
        <v>21511000000</v>
      </c>
    </row>
    <row r="5" spans="1:7" x14ac:dyDescent="0.2">
      <c r="A5" s="5" t="s">
        <v>3</v>
      </c>
    </row>
    <row r="6" spans="1:7" ht="16.5" thickBot="1" x14ac:dyDescent="0.25">
      <c r="G6" s="1" t="s">
        <v>4</v>
      </c>
    </row>
    <row r="7" spans="1:7" ht="60" customHeight="1" thickBot="1" x14ac:dyDescent="0.25">
      <c r="A7" s="13" t="s">
        <v>33</v>
      </c>
      <c r="B7" s="14" t="s">
        <v>34</v>
      </c>
      <c r="C7" s="14" t="s">
        <v>15</v>
      </c>
      <c r="D7" s="14" t="s">
        <v>191</v>
      </c>
      <c r="E7" s="14" t="s">
        <v>16</v>
      </c>
      <c r="F7" s="14" t="s">
        <v>17</v>
      </c>
      <c r="G7" s="16" t="s">
        <v>18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15.75" x14ac:dyDescent="0.2">
      <c r="A9" s="123" t="s">
        <v>43</v>
      </c>
      <c r="B9" s="124"/>
      <c r="C9" s="124"/>
      <c r="D9" s="124"/>
      <c r="E9" s="124"/>
      <c r="F9" s="124"/>
      <c r="G9" s="125"/>
    </row>
    <row r="10" spans="1:7" ht="15.75" x14ac:dyDescent="0.2">
      <c r="A10" s="28" t="s">
        <v>78</v>
      </c>
      <c r="B10" s="25" t="s">
        <v>79</v>
      </c>
      <c r="C10" s="23">
        <f>SUM(C11:C12)</f>
        <v>46661364</v>
      </c>
      <c r="D10" s="23">
        <f>SUM(D11:D12)</f>
        <v>50092151</v>
      </c>
      <c r="E10" s="23">
        <f t="shared" ref="E10:G10" si="0">SUM(E11:E12)</f>
        <v>52959966</v>
      </c>
      <c r="F10" s="23">
        <f t="shared" si="0"/>
        <v>55332952</v>
      </c>
      <c r="G10" s="24">
        <f t="shared" si="0"/>
        <v>57536252</v>
      </c>
    </row>
    <row r="11" spans="1:7" ht="15.75" x14ac:dyDescent="0.2">
      <c r="A11" s="6" t="s">
        <v>6</v>
      </c>
      <c r="B11" s="8" t="str">
        <f>$B$20</f>
        <v>загальний фонд</v>
      </c>
      <c r="C11" s="19">
        <f>Дод2!C56</f>
        <v>44947575</v>
      </c>
      <c r="D11" s="19">
        <f>Дод2!D56</f>
        <v>48698117</v>
      </c>
      <c r="E11" s="19">
        <f>Дод2!E56</f>
        <v>51868717</v>
      </c>
      <c r="F11" s="19">
        <f>Дод2!F56</f>
        <v>54269022</v>
      </c>
      <c r="G11" s="20">
        <f>Дод2!G56</f>
        <v>56419125</v>
      </c>
    </row>
    <row r="12" spans="1:7" ht="15.75" x14ac:dyDescent="0.2">
      <c r="A12" s="9" t="s">
        <v>6</v>
      </c>
      <c r="B12" s="8" t="str">
        <f>$B$21</f>
        <v>спеціальний фонд</v>
      </c>
      <c r="C12" s="19">
        <f>Дод2!C57</f>
        <v>1713789</v>
      </c>
      <c r="D12" s="19">
        <f>Дод2!D57</f>
        <v>1394034</v>
      </c>
      <c r="E12" s="19">
        <f>Дод2!E57</f>
        <v>1091249</v>
      </c>
      <c r="F12" s="19">
        <f>Дод2!F57</f>
        <v>1063930</v>
      </c>
      <c r="G12" s="20">
        <f>Дод2!G57</f>
        <v>1117127</v>
      </c>
    </row>
    <row r="13" spans="1:7" ht="15.75" x14ac:dyDescent="0.2">
      <c r="A13" s="29" t="s">
        <v>80</v>
      </c>
      <c r="B13" s="25" t="s">
        <v>81</v>
      </c>
      <c r="C13" s="23">
        <f>SUM(C14:C15)</f>
        <v>799168</v>
      </c>
      <c r="D13" s="23">
        <f>SUM(D14:D15)</f>
        <v>7739845</v>
      </c>
      <c r="E13" s="23">
        <f t="shared" ref="E13:G13" si="1">SUM(E14:E15)</f>
        <v>0</v>
      </c>
      <c r="F13" s="23">
        <f t="shared" si="1"/>
        <v>0</v>
      </c>
      <c r="G13" s="24">
        <f t="shared" si="1"/>
        <v>0</v>
      </c>
    </row>
    <row r="14" spans="1:7" ht="15.75" x14ac:dyDescent="0.2">
      <c r="A14" s="6" t="s">
        <v>6</v>
      </c>
      <c r="B14" s="8" t="str">
        <f>$B$20</f>
        <v>загальний фонд</v>
      </c>
      <c r="C14" s="19">
        <f>Дод3!C17</f>
        <v>-1672290</v>
      </c>
      <c r="D14" s="19">
        <f>Дод3!D17</f>
        <v>3528481</v>
      </c>
      <c r="E14" s="19">
        <f>Дод3!E17</f>
        <v>0</v>
      </c>
      <c r="F14" s="19">
        <f>Дод3!F17</f>
        <v>0</v>
      </c>
      <c r="G14" s="20">
        <f>Дод3!G17</f>
        <v>0</v>
      </c>
    </row>
    <row r="15" spans="1:7" ht="15.75" x14ac:dyDescent="0.2">
      <c r="A15" s="9" t="s">
        <v>6</v>
      </c>
      <c r="B15" s="8" t="str">
        <f>$B$21</f>
        <v>спеціальний фонд</v>
      </c>
      <c r="C15" s="19">
        <f>Дод3!C18</f>
        <v>2471458</v>
      </c>
      <c r="D15" s="19">
        <f>Дод3!D18</f>
        <v>4211364</v>
      </c>
      <c r="E15" s="19">
        <f>Дод3!E18</f>
        <v>0</v>
      </c>
      <c r="F15" s="19">
        <f>Дод3!F18</f>
        <v>0</v>
      </c>
      <c r="G15" s="20">
        <f>Дод3!G18</f>
        <v>0</v>
      </c>
    </row>
    <row r="16" spans="1:7" ht="15.75" x14ac:dyDescent="0.2">
      <c r="A16" s="28" t="s">
        <v>82</v>
      </c>
      <c r="B16" s="25" t="s">
        <v>35</v>
      </c>
      <c r="C16" s="23">
        <f>SUM(C17:C18)</f>
        <v>6400</v>
      </c>
      <c r="D16" s="23">
        <f>SUM(D17:D18)</f>
        <v>0</v>
      </c>
      <c r="E16" s="23">
        <f t="shared" ref="E16:G16" si="2">SUM(E17:E18)</f>
        <v>0</v>
      </c>
      <c r="F16" s="23">
        <f t="shared" si="2"/>
        <v>0</v>
      </c>
      <c r="G16" s="24">
        <f t="shared" si="2"/>
        <v>0</v>
      </c>
    </row>
    <row r="17" spans="1:7" ht="15.75" x14ac:dyDescent="0.2">
      <c r="A17" s="6" t="s">
        <v>6</v>
      </c>
      <c r="B17" s="8" t="str">
        <f>$B$20</f>
        <v>загальний фонд</v>
      </c>
      <c r="C17" s="19">
        <f>0-Дод8!C10</f>
        <v>0</v>
      </c>
      <c r="D17" s="19">
        <f>0-Дод8!D10</f>
        <v>0</v>
      </c>
      <c r="E17" s="19">
        <f>0-Дод8!E10</f>
        <v>0</v>
      </c>
      <c r="F17" s="19">
        <f>0-Дод8!F10</f>
        <v>0</v>
      </c>
      <c r="G17" s="20">
        <f>0-Дод8!G10</f>
        <v>0</v>
      </c>
    </row>
    <row r="18" spans="1:7" ht="15.75" x14ac:dyDescent="0.2">
      <c r="A18" s="9" t="s">
        <v>6</v>
      </c>
      <c r="B18" s="8" t="str">
        <f>$B$21</f>
        <v>спеціальний фонд</v>
      </c>
      <c r="C18" s="19">
        <f>0-Дод8!C11</f>
        <v>6400</v>
      </c>
      <c r="D18" s="19">
        <f>0-Дод8!D11</f>
        <v>0</v>
      </c>
      <c r="E18" s="19">
        <f>0-Дод8!E11</f>
        <v>0</v>
      </c>
      <c r="F18" s="19">
        <f>0-Дод8!F11</f>
        <v>0</v>
      </c>
      <c r="G18" s="20">
        <f>0-Дод8!G11</f>
        <v>0</v>
      </c>
    </row>
    <row r="19" spans="1:7" ht="15.75" x14ac:dyDescent="0.2">
      <c r="A19" s="30" t="s">
        <v>6</v>
      </c>
      <c r="B19" s="25" t="s">
        <v>46</v>
      </c>
      <c r="C19" s="26">
        <f>SUM(C20:C21)</f>
        <v>47466932</v>
      </c>
      <c r="D19" s="26">
        <f>SUM(D20:D21)</f>
        <v>57831996</v>
      </c>
      <c r="E19" s="26">
        <f t="shared" ref="E19:G19" si="3">SUM(E20:E21)</f>
        <v>52959966</v>
      </c>
      <c r="F19" s="26">
        <f t="shared" si="3"/>
        <v>55332952</v>
      </c>
      <c r="G19" s="31">
        <f t="shared" si="3"/>
        <v>57536252</v>
      </c>
    </row>
    <row r="20" spans="1:7" ht="15.75" x14ac:dyDescent="0.2">
      <c r="A20" s="9" t="s">
        <v>6</v>
      </c>
      <c r="B20" s="8" t="s">
        <v>7</v>
      </c>
      <c r="C20" s="27">
        <f>SUMIF($B$9:$B$19,$B20,C$9:C$19)</f>
        <v>43275285</v>
      </c>
      <c r="D20" s="27">
        <f t="shared" ref="D20:G21" si="4">SUMIF($B$9:$B$19,$B20,D$9:D$19)</f>
        <v>52226598</v>
      </c>
      <c r="E20" s="27">
        <f t="shared" si="4"/>
        <v>51868717</v>
      </c>
      <c r="F20" s="27">
        <f t="shared" si="4"/>
        <v>54269022</v>
      </c>
      <c r="G20" s="38">
        <f t="shared" si="4"/>
        <v>56419125</v>
      </c>
    </row>
    <row r="21" spans="1:7" ht="16.5" thickBot="1" x14ac:dyDescent="0.25">
      <c r="A21" s="10" t="s">
        <v>6</v>
      </c>
      <c r="B21" s="11" t="s">
        <v>8</v>
      </c>
      <c r="C21" s="39">
        <f>SUMIF($B$9:$B$19,$B21,C$9:C$19)</f>
        <v>4191647</v>
      </c>
      <c r="D21" s="39">
        <f t="shared" si="4"/>
        <v>5605398</v>
      </c>
      <c r="E21" s="39">
        <f t="shared" si="4"/>
        <v>1091249</v>
      </c>
      <c r="F21" s="39">
        <f t="shared" si="4"/>
        <v>1063930</v>
      </c>
      <c r="G21" s="40">
        <f t="shared" si="4"/>
        <v>1117127</v>
      </c>
    </row>
    <row r="22" spans="1:7" ht="15.75" x14ac:dyDescent="0.2">
      <c r="A22" s="123" t="s">
        <v>83</v>
      </c>
      <c r="B22" s="124"/>
      <c r="C22" s="124"/>
      <c r="D22" s="124"/>
      <c r="E22" s="124"/>
      <c r="F22" s="124"/>
      <c r="G22" s="125"/>
    </row>
    <row r="23" spans="1:7" ht="15.75" x14ac:dyDescent="0.2">
      <c r="A23" s="28" t="s">
        <v>78</v>
      </c>
      <c r="B23" s="25" t="s">
        <v>84</v>
      </c>
      <c r="C23" s="23">
        <f>SUM(C24:C25)</f>
        <v>47466932</v>
      </c>
      <c r="D23" s="23">
        <f>SUM(D24:D25)</f>
        <v>57831996</v>
      </c>
      <c r="E23" s="23">
        <f t="shared" ref="E23:G23" si="5">SUM(E24:E25)</f>
        <v>52959966</v>
      </c>
      <c r="F23" s="23">
        <f t="shared" si="5"/>
        <v>55332952</v>
      </c>
      <c r="G23" s="24">
        <f t="shared" si="5"/>
        <v>57536252</v>
      </c>
    </row>
    <row r="24" spans="1:7" ht="15.75" x14ac:dyDescent="0.2">
      <c r="A24" s="6" t="s">
        <v>6</v>
      </c>
      <c r="B24" s="8" t="str">
        <f>$B$30</f>
        <v>загальний фонд</v>
      </c>
      <c r="C24" s="19">
        <f>Дод7!C41</f>
        <v>43275285</v>
      </c>
      <c r="D24" s="19">
        <f>Дод7!D41</f>
        <v>52226598</v>
      </c>
      <c r="E24" s="19">
        <f>Дод7!E41</f>
        <v>51868717</v>
      </c>
      <c r="F24" s="19">
        <f>Дод7!F41</f>
        <v>54269022</v>
      </c>
      <c r="G24" s="20">
        <f>Дод7!G41</f>
        <v>56419125</v>
      </c>
    </row>
    <row r="25" spans="1:7" ht="15.75" x14ac:dyDescent="0.2">
      <c r="A25" s="9" t="s">
        <v>6</v>
      </c>
      <c r="B25" s="8" t="str">
        <f>$B$31</f>
        <v>спеціальний фонд</v>
      </c>
      <c r="C25" s="19">
        <f>Дод7!C42</f>
        <v>4191647</v>
      </c>
      <c r="D25" s="19">
        <f>Дод7!D42</f>
        <v>5605398</v>
      </c>
      <c r="E25" s="19">
        <f>Дод7!E42</f>
        <v>1091249</v>
      </c>
      <c r="F25" s="19">
        <f>Дод7!F42</f>
        <v>1063930</v>
      </c>
      <c r="G25" s="20">
        <f>Дод7!G42</f>
        <v>1117127</v>
      </c>
    </row>
    <row r="26" spans="1:7" ht="15.75" x14ac:dyDescent="0.2">
      <c r="A26" s="29" t="s">
        <v>80</v>
      </c>
      <c r="B26" s="25" t="s">
        <v>85</v>
      </c>
      <c r="C26" s="23">
        <f>SUM(C27:C28)</f>
        <v>0</v>
      </c>
      <c r="D26" s="23">
        <f>SUM(D27:D28)</f>
        <v>0</v>
      </c>
      <c r="E26" s="23">
        <f t="shared" ref="E26:G26" si="6">SUM(E27:E28)</f>
        <v>0</v>
      </c>
      <c r="F26" s="23">
        <f t="shared" si="6"/>
        <v>0</v>
      </c>
      <c r="G26" s="24">
        <f t="shared" si="6"/>
        <v>0</v>
      </c>
    </row>
    <row r="27" spans="1:7" ht="15.75" x14ac:dyDescent="0.2">
      <c r="A27" s="6" t="s">
        <v>6</v>
      </c>
      <c r="B27" s="8" t="str">
        <f>$B$20</f>
        <v>загальний фонд</v>
      </c>
      <c r="C27" s="19">
        <f>Дод8!C13</f>
        <v>0</v>
      </c>
      <c r="D27" s="19">
        <f>Дод8!D13</f>
        <v>0</v>
      </c>
      <c r="E27" s="19">
        <f>Дод8!E13</f>
        <v>0</v>
      </c>
      <c r="F27" s="19">
        <f>Дод8!F13</f>
        <v>0</v>
      </c>
      <c r="G27" s="20">
        <f>Дод8!G13</f>
        <v>0</v>
      </c>
    </row>
    <row r="28" spans="1:7" ht="15.75" x14ac:dyDescent="0.2">
      <c r="A28" s="9" t="s">
        <v>6</v>
      </c>
      <c r="B28" s="8" t="str">
        <f>$B$21</f>
        <v>спеціальний фонд</v>
      </c>
      <c r="C28" s="19">
        <f>Дод8!C14</f>
        <v>0</v>
      </c>
      <c r="D28" s="19">
        <f>Дод8!D14</f>
        <v>0</v>
      </c>
      <c r="E28" s="19">
        <f>Дод8!E14</f>
        <v>0</v>
      </c>
      <c r="F28" s="19">
        <f>Дод8!F14</f>
        <v>0</v>
      </c>
      <c r="G28" s="20">
        <f>Дод8!G14</f>
        <v>0</v>
      </c>
    </row>
    <row r="29" spans="1:7" ht="15.75" x14ac:dyDescent="0.2">
      <c r="A29" s="30" t="s">
        <v>6</v>
      </c>
      <c r="B29" s="25" t="s">
        <v>50</v>
      </c>
      <c r="C29" s="26">
        <f>SUM(C30:C31)</f>
        <v>47466932</v>
      </c>
      <c r="D29" s="26">
        <f>SUM(D30:D31)</f>
        <v>57831996</v>
      </c>
      <c r="E29" s="26">
        <f t="shared" ref="E29:G29" si="7">SUM(E30:E31)</f>
        <v>52959966</v>
      </c>
      <c r="F29" s="26">
        <f t="shared" si="7"/>
        <v>55332952</v>
      </c>
      <c r="G29" s="31">
        <f t="shared" si="7"/>
        <v>57536252</v>
      </c>
    </row>
    <row r="30" spans="1:7" ht="15.75" x14ac:dyDescent="0.2">
      <c r="A30" s="9" t="s">
        <v>6</v>
      </c>
      <c r="B30" s="8" t="str">
        <f>B20</f>
        <v>загальний фонд</v>
      </c>
      <c r="C30" s="27">
        <f>SUMIF($B$22:$B$29,$B30,C$22:C$29)</f>
        <v>43275285</v>
      </c>
      <c r="D30" s="27">
        <f t="shared" ref="D30:G31" si="8">SUMIF($B$22:$B$29,$B30,D$22:D$29)</f>
        <v>52226598</v>
      </c>
      <c r="E30" s="27">
        <f t="shared" si="8"/>
        <v>51868717</v>
      </c>
      <c r="F30" s="27">
        <f t="shared" si="8"/>
        <v>54269022</v>
      </c>
      <c r="G30" s="38">
        <f t="shared" si="8"/>
        <v>56419125</v>
      </c>
    </row>
    <row r="31" spans="1:7" ht="16.5" thickBot="1" x14ac:dyDescent="0.25">
      <c r="A31" s="10" t="s">
        <v>6</v>
      </c>
      <c r="B31" s="11" t="str">
        <f>B21</f>
        <v>спеціальний фонд</v>
      </c>
      <c r="C31" s="39">
        <f>SUMIF($B$22:$B$29,$B31,C$22:C$29)</f>
        <v>4191647</v>
      </c>
      <c r="D31" s="39">
        <f t="shared" si="8"/>
        <v>5605398</v>
      </c>
      <c r="E31" s="39">
        <f t="shared" si="8"/>
        <v>1091249</v>
      </c>
      <c r="F31" s="39">
        <f t="shared" si="8"/>
        <v>1063930</v>
      </c>
      <c r="G31" s="40">
        <f t="shared" si="8"/>
        <v>1117127</v>
      </c>
    </row>
    <row r="32" spans="1:7" ht="18.75" x14ac:dyDescent="0.2">
      <c r="A32" s="2"/>
    </row>
    <row r="33" spans="1:7" ht="15" x14ac:dyDescent="0.2">
      <c r="A33" s="118" t="s">
        <v>10</v>
      </c>
      <c r="B33" s="118"/>
      <c r="C33" s="118"/>
      <c r="D33" s="118"/>
      <c r="E33" s="118"/>
      <c r="F33" s="118"/>
      <c r="G33" s="118"/>
    </row>
  </sheetData>
  <mergeCells count="6">
    <mergeCell ref="A33:G33"/>
    <mergeCell ref="D1:G1"/>
    <mergeCell ref="D2:G2"/>
    <mergeCell ref="A3:G3"/>
    <mergeCell ref="A9:G9"/>
    <mergeCell ref="A22:G22"/>
  </mergeCells>
  <conditionalFormatting sqref="C30:G31">
    <cfRule type="cellIs" dxfId="4" priority="2" operator="notEqual">
      <formula>C20</formula>
    </cfRule>
  </conditionalFormatting>
  <conditionalFormatting sqref="C20:G21">
    <cfRule type="cellIs" dxfId="3" priority="1" operator="notEqual">
      <formula>C30</formula>
    </cfRule>
  </conditionalFormatting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1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10" workbookViewId="0">
      <selection activeCell="M20" sqref="M20"/>
    </sheetView>
  </sheetViews>
  <sheetFormatPr defaultRowHeight="12.75" x14ac:dyDescent="0.2"/>
  <cols>
    <col min="1" max="1" width="8.140625" style="3" customWidth="1"/>
    <col min="2" max="2" width="8.42578125" style="3" customWidth="1"/>
    <col min="3" max="3" width="25.85546875" style="3" customWidth="1"/>
    <col min="4" max="4" width="33.28515625" style="3" customWidth="1"/>
    <col min="5" max="5" width="6.85546875" style="3" customWidth="1"/>
    <col min="6" max="11" width="10.7109375" style="3" customWidth="1"/>
    <col min="12" max="12" width="8.7109375" style="3" customWidth="1"/>
    <col min="13" max="16384" width="9.140625" style="3"/>
  </cols>
  <sheetData>
    <row r="1" spans="1:12" ht="16.5" x14ac:dyDescent="0.2">
      <c r="H1" s="129" t="s">
        <v>174</v>
      </c>
      <c r="I1" s="129"/>
      <c r="J1" s="129"/>
      <c r="K1" s="129"/>
      <c r="L1" s="129"/>
    </row>
    <row r="2" spans="1:12" ht="41.25" customHeight="1" x14ac:dyDescent="0.2">
      <c r="H2" s="130" t="str">
        <f>Дод1!D2</f>
        <v>до прогнозу бюджету Тавричанської сільської териоріальної громади на 2022-2024 роки</v>
      </c>
      <c r="I2" s="130"/>
      <c r="J2" s="130"/>
      <c r="K2" s="130"/>
      <c r="L2" s="130"/>
    </row>
    <row r="3" spans="1:12" ht="18.75" x14ac:dyDescent="0.2">
      <c r="A3" s="121" t="s">
        <v>175</v>
      </c>
      <c r="B3" s="121"/>
      <c r="C3" s="121"/>
      <c r="D3" s="122"/>
      <c r="E3" s="122"/>
      <c r="F3" s="122"/>
      <c r="G3" s="122"/>
      <c r="H3" s="122"/>
      <c r="I3" s="122"/>
      <c r="J3" s="122"/>
      <c r="K3" s="122"/>
      <c r="L3" s="122"/>
    </row>
    <row r="4" spans="1:12" ht="15.75" x14ac:dyDescent="0.2">
      <c r="A4" s="131">
        <f>Дод1!$A$4</f>
        <v>21511000000</v>
      </c>
      <c r="B4" s="131"/>
      <c r="C4" s="4"/>
    </row>
    <row r="5" spans="1:12" x14ac:dyDescent="0.2">
      <c r="A5" s="132" t="str">
        <f>Дод1!$A$5</f>
        <v>(код бюджету)</v>
      </c>
      <c r="B5" s="132"/>
      <c r="C5" s="5"/>
    </row>
    <row r="6" spans="1:12" ht="16.5" thickBot="1" x14ac:dyDescent="0.25">
      <c r="L6" s="1" t="str">
        <f>Дод1!G6</f>
        <v xml:space="preserve"> (грн)</v>
      </c>
    </row>
    <row r="7" spans="1:12" ht="190.5" customHeight="1" thickBot="1" x14ac:dyDescent="0.25">
      <c r="A7" s="83" t="s">
        <v>182</v>
      </c>
      <c r="B7" s="84" t="s">
        <v>160</v>
      </c>
      <c r="C7" s="84" t="s">
        <v>176</v>
      </c>
      <c r="D7" s="86" t="s">
        <v>177</v>
      </c>
      <c r="E7" s="86" t="s">
        <v>190</v>
      </c>
      <c r="F7" s="86" t="s">
        <v>178</v>
      </c>
      <c r="G7" s="86" t="str">
        <f>Дод1!C7</f>
        <v>2020 рік 
(звіт)</v>
      </c>
      <c r="H7" s="86" t="str">
        <f>Дод1!D7</f>
        <v>2021 рік 
(затверджено на 01.07.2021)</v>
      </c>
      <c r="I7" s="86" t="str">
        <f>Дод1!E7</f>
        <v>2022 рік 
(план)</v>
      </c>
      <c r="J7" s="86" t="str">
        <f>Дод1!F7</f>
        <v>2023 рік 
(план)</v>
      </c>
      <c r="K7" s="86" t="str">
        <f>Дод1!G7</f>
        <v>2024 рік 
(план)</v>
      </c>
      <c r="L7" s="87" t="s">
        <v>183</v>
      </c>
    </row>
    <row r="8" spans="1:12" ht="16.5" thickBot="1" x14ac:dyDescent="0.25">
      <c r="A8" s="13">
        <v>1</v>
      </c>
      <c r="B8" s="70">
        <v>2</v>
      </c>
      <c r="C8" s="70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85">
        <v>11</v>
      </c>
      <c r="L8" s="16">
        <v>12</v>
      </c>
    </row>
    <row r="9" spans="1:12" ht="25.5" x14ac:dyDescent="0.2">
      <c r="A9" s="88" t="s">
        <v>184</v>
      </c>
      <c r="B9" s="89"/>
      <c r="C9" s="89" t="s">
        <v>179</v>
      </c>
      <c r="D9" s="90"/>
      <c r="E9" s="91"/>
      <c r="F9" s="92"/>
      <c r="G9" s="92"/>
      <c r="H9" s="92"/>
      <c r="I9" s="92"/>
      <c r="J9" s="92"/>
      <c r="K9" s="93"/>
      <c r="L9" s="94"/>
    </row>
    <row r="10" spans="1:12" ht="25.5" x14ac:dyDescent="0.2">
      <c r="A10" s="95" t="s">
        <v>185</v>
      </c>
      <c r="B10" s="96"/>
      <c r="C10" s="96" t="s">
        <v>179</v>
      </c>
      <c r="D10" s="97"/>
      <c r="E10" s="98"/>
      <c r="F10" s="99"/>
      <c r="G10" s="99"/>
      <c r="H10" s="99"/>
      <c r="I10" s="99"/>
      <c r="J10" s="99"/>
      <c r="K10" s="100"/>
      <c r="L10" s="101"/>
    </row>
    <row r="11" spans="1:12" ht="38.25" x14ac:dyDescent="0.2">
      <c r="A11" s="102" t="s">
        <v>186</v>
      </c>
      <c r="B11" s="103">
        <v>6040</v>
      </c>
      <c r="C11" s="104" t="s">
        <v>180</v>
      </c>
      <c r="D11" s="97" t="s">
        <v>189</v>
      </c>
      <c r="E11" s="98">
        <v>2020</v>
      </c>
      <c r="F11" s="99">
        <v>559107</v>
      </c>
      <c r="G11" s="99">
        <v>559107</v>
      </c>
      <c r="H11" s="99"/>
      <c r="I11" s="99"/>
      <c r="J11" s="99"/>
      <c r="K11" s="100"/>
      <c r="L11" s="101"/>
    </row>
    <row r="12" spans="1:12" ht="51" x14ac:dyDescent="0.2">
      <c r="A12" s="102" t="s">
        <v>187</v>
      </c>
      <c r="B12" s="103">
        <v>7325</v>
      </c>
      <c r="C12" s="104" t="s">
        <v>188</v>
      </c>
      <c r="D12" s="97" t="s">
        <v>194</v>
      </c>
      <c r="E12" s="98">
        <v>2020</v>
      </c>
      <c r="F12" s="99">
        <v>9545</v>
      </c>
      <c r="G12" s="99">
        <v>9545</v>
      </c>
      <c r="H12" s="99"/>
      <c r="I12" s="99"/>
      <c r="J12" s="99"/>
      <c r="K12" s="100"/>
      <c r="L12" s="101"/>
    </row>
    <row r="13" spans="1:12" ht="71.25" customHeight="1" x14ac:dyDescent="0.2">
      <c r="A13" s="102" t="s">
        <v>192</v>
      </c>
      <c r="B13" s="105">
        <v>7361</v>
      </c>
      <c r="C13" s="104" t="s">
        <v>193</v>
      </c>
      <c r="D13" s="106" t="s">
        <v>195</v>
      </c>
      <c r="E13" s="107">
        <v>2021</v>
      </c>
      <c r="F13" s="108"/>
      <c r="G13" s="108"/>
      <c r="H13" s="108">
        <v>880000</v>
      </c>
      <c r="I13" s="108"/>
      <c r="J13" s="108"/>
      <c r="K13" s="109"/>
      <c r="L13" s="99"/>
    </row>
    <row r="14" spans="1:12" ht="13.5" thickBot="1" x14ac:dyDescent="0.25">
      <c r="A14" s="110" t="s">
        <v>6</v>
      </c>
      <c r="B14" s="111" t="s">
        <v>6</v>
      </c>
      <c r="C14" s="112" t="s">
        <v>181</v>
      </c>
      <c r="D14" s="113" t="s">
        <v>6</v>
      </c>
      <c r="E14" s="114" t="s">
        <v>6</v>
      </c>
      <c r="F14" s="115">
        <f>SUM(F11:F13)</f>
        <v>568652</v>
      </c>
      <c r="G14" s="115">
        <f t="shared" ref="G14:K14" si="0">SUM(G11:G13)</f>
        <v>568652</v>
      </c>
      <c r="H14" s="115">
        <f t="shared" si="0"/>
        <v>880000</v>
      </c>
      <c r="I14" s="115">
        <f t="shared" si="0"/>
        <v>0</v>
      </c>
      <c r="J14" s="115">
        <f t="shared" si="0"/>
        <v>0</v>
      </c>
      <c r="K14" s="115">
        <f t="shared" si="0"/>
        <v>0</v>
      </c>
      <c r="L14" s="116" t="s">
        <v>6</v>
      </c>
    </row>
    <row r="15" spans="1:12" ht="18.75" x14ac:dyDescent="0.2">
      <c r="A15" s="2"/>
      <c r="B15" s="2"/>
      <c r="C15" s="2"/>
    </row>
    <row r="16" spans="1:12" ht="15" x14ac:dyDescent="0.2">
      <c r="A16" s="118" t="s">
        <v>10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</row>
  </sheetData>
  <mergeCells count="6">
    <mergeCell ref="H1:L1"/>
    <mergeCell ref="H2:L2"/>
    <mergeCell ref="A3:L3"/>
    <mergeCell ref="A16:L16"/>
    <mergeCell ref="A4:B4"/>
    <mergeCell ref="A5:B5"/>
  </mergeCells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10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0" workbookViewId="0">
      <selection activeCell="A11" sqref="A11"/>
    </sheetView>
  </sheetViews>
  <sheetFormatPr defaultRowHeight="12.75" x14ac:dyDescent="0.2"/>
  <cols>
    <col min="1" max="1" width="16.28515625" style="3" customWidth="1"/>
    <col min="2" max="2" width="65.42578125" style="3" customWidth="1"/>
    <col min="3" max="7" width="14.7109375" style="3" customWidth="1"/>
    <col min="8" max="16384" width="9.140625" style="3"/>
  </cols>
  <sheetData>
    <row r="1" spans="1:7" ht="18.75" x14ac:dyDescent="0.2">
      <c r="D1" s="119" t="s">
        <v>134</v>
      </c>
      <c r="E1" s="119"/>
      <c r="F1" s="119"/>
      <c r="G1" s="119"/>
    </row>
    <row r="2" spans="1:7" ht="41.25" customHeight="1" x14ac:dyDescent="0.2">
      <c r="D2" s="120" t="str">
        <f>Дод1!D2</f>
        <v>до прогнозу бюджету Тавричанської сільської териоріальної громади на 2022-2024 роки</v>
      </c>
      <c r="E2" s="120"/>
      <c r="F2" s="120"/>
      <c r="G2" s="120"/>
    </row>
    <row r="3" spans="1:7" ht="18.75" x14ac:dyDescent="0.2">
      <c r="A3" s="121" t="s">
        <v>154</v>
      </c>
      <c r="B3" s="122"/>
      <c r="C3" s="122"/>
      <c r="D3" s="122"/>
      <c r="E3" s="122"/>
      <c r="F3" s="122"/>
      <c r="G3" s="122"/>
    </row>
    <row r="4" spans="1:7" ht="15.75" x14ac:dyDescent="0.2">
      <c r="A4" s="4">
        <f>Дод1!$A$4</f>
        <v>21511000000</v>
      </c>
    </row>
    <row r="5" spans="1:7" x14ac:dyDescent="0.2">
      <c r="A5" s="5" t="str">
        <f>Дод1!$A$5</f>
        <v>(код бюджету)</v>
      </c>
    </row>
    <row r="6" spans="1:7" ht="16.5" thickBot="1" x14ac:dyDescent="0.25">
      <c r="G6" s="1" t="str">
        <f>Дод1!G6</f>
        <v xml:space="preserve"> (грн)</v>
      </c>
    </row>
    <row r="7" spans="1:7" ht="47.25" customHeight="1" thickBot="1" x14ac:dyDescent="0.25">
      <c r="A7" s="67" t="s">
        <v>135</v>
      </c>
      <c r="B7" s="14" t="s">
        <v>158</v>
      </c>
      <c r="C7" s="14" t="str">
        <f>Дод1!C7</f>
        <v>2020 рік 
(звіт)</v>
      </c>
      <c r="D7" s="14" t="str">
        <f>Дод1!D7</f>
        <v>2021 рік 
(затверджено на 01.07.2021)</v>
      </c>
      <c r="E7" s="14" t="str">
        <f>Дод1!E7</f>
        <v>2022 рік 
(план)</v>
      </c>
      <c r="F7" s="14" t="str">
        <f>Дод1!F7</f>
        <v>2023 рік 
(план)</v>
      </c>
      <c r="G7" s="16" t="str">
        <f>Дод1!G7</f>
        <v>2024 рік 
(план)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15.75" x14ac:dyDescent="0.2">
      <c r="A9" s="123" t="s">
        <v>136</v>
      </c>
      <c r="B9" s="124"/>
      <c r="C9" s="124"/>
      <c r="D9" s="124"/>
      <c r="E9" s="124"/>
      <c r="F9" s="124"/>
      <c r="G9" s="125"/>
    </row>
    <row r="10" spans="1:7" ht="15.75" x14ac:dyDescent="0.2">
      <c r="A10" s="59">
        <v>41033900</v>
      </c>
      <c r="B10" s="60" t="s">
        <v>137</v>
      </c>
      <c r="C10" s="64">
        <f>SUM(C11)</f>
        <v>13718000</v>
      </c>
      <c r="D10" s="64">
        <f t="shared" ref="D10:F10" si="0">SUM(D11)</f>
        <v>14064600</v>
      </c>
      <c r="E10" s="64">
        <f t="shared" si="0"/>
        <v>15349700</v>
      </c>
      <c r="F10" s="64">
        <f t="shared" si="0"/>
        <v>16811700</v>
      </c>
      <c r="G10" s="65">
        <f>SUM(G11)</f>
        <v>17958900</v>
      </c>
    </row>
    <row r="11" spans="1:7" ht="15.75" x14ac:dyDescent="0.2">
      <c r="A11" s="61">
        <v>99000000000</v>
      </c>
      <c r="B11" s="62" t="s">
        <v>138</v>
      </c>
      <c r="C11" s="51">
        <v>13718000</v>
      </c>
      <c r="D11" s="51">
        <v>14064600</v>
      </c>
      <c r="E11" s="51">
        <v>15349700</v>
      </c>
      <c r="F11" s="51">
        <v>16811700</v>
      </c>
      <c r="G11" s="52">
        <v>17958900</v>
      </c>
    </row>
    <row r="12" spans="1:7" ht="15.75" x14ac:dyDescent="0.2">
      <c r="A12" s="9">
        <v>41034200</v>
      </c>
      <c r="B12" s="8" t="s">
        <v>139</v>
      </c>
      <c r="C12" s="19">
        <f>SUM(C13)</f>
        <v>145779</v>
      </c>
      <c r="D12" s="19">
        <f t="shared" ref="D12:F12" si="1">SUM(D13)</f>
        <v>0</v>
      </c>
      <c r="E12" s="19">
        <f t="shared" si="1"/>
        <v>0</v>
      </c>
      <c r="F12" s="19">
        <f t="shared" si="1"/>
        <v>0</v>
      </c>
      <c r="G12" s="20">
        <f>SUM(G13)</f>
        <v>0</v>
      </c>
    </row>
    <row r="13" spans="1:7" ht="15.75" x14ac:dyDescent="0.2">
      <c r="A13" s="61">
        <v>99000000000</v>
      </c>
      <c r="B13" s="62" t="s">
        <v>138</v>
      </c>
      <c r="C13" s="51">
        <v>145779</v>
      </c>
      <c r="D13" s="51"/>
      <c r="E13" s="51"/>
      <c r="F13" s="51"/>
      <c r="G13" s="52"/>
    </row>
    <row r="14" spans="1:7" ht="63" x14ac:dyDescent="0.2">
      <c r="A14" s="6">
        <v>41040200</v>
      </c>
      <c r="B14" s="8" t="s">
        <v>140</v>
      </c>
      <c r="C14" s="19">
        <f>SUM(C15)</f>
        <v>1289000</v>
      </c>
      <c r="D14" s="19">
        <f t="shared" ref="D14" si="2">SUM(D15)</f>
        <v>0</v>
      </c>
      <c r="E14" s="19">
        <f t="shared" ref="E14" si="3">SUM(E15)</f>
        <v>0</v>
      </c>
      <c r="F14" s="19">
        <f t="shared" ref="F14" si="4">SUM(F15)</f>
        <v>0</v>
      </c>
      <c r="G14" s="20">
        <f>SUM(G15)</f>
        <v>0</v>
      </c>
    </row>
    <row r="15" spans="1:7" ht="15.75" x14ac:dyDescent="0.2">
      <c r="A15" s="63">
        <v>21100000000</v>
      </c>
      <c r="B15" s="62" t="s">
        <v>141</v>
      </c>
      <c r="C15" s="51">
        <v>1289000</v>
      </c>
      <c r="D15" s="51"/>
      <c r="E15" s="51"/>
      <c r="F15" s="51"/>
      <c r="G15" s="52"/>
    </row>
    <row r="16" spans="1:7" ht="94.5" x14ac:dyDescent="0.2">
      <c r="A16" s="9">
        <v>41050900</v>
      </c>
      <c r="B16" s="8" t="s">
        <v>142</v>
      </c>
      <c r="C16" s="19">
        <f>SUM(C17)</f>
        <v>1096563</v>
      </c>
      <c r="D16" s="19">
        <f t="shared" ref="D16" si="5">SUM(D17)</f>
        <v>0</v>
      </c>
      <c r="E16" s="19">
        <f t="shared" ref="E16" si="6">SUM(E17)</f>
        <v>0</v>
      </c>
      <c r="F16" s="19">
        <f t="shared" ref="F16" si="7">SUM(F17)</f>
        <v>0</v>
      </c>
      <c r="G16" s="20">
        <f>SUM(G17)</f>
        <v>0</v>
      </c>
    </row>
    <row r="17" spans="1:7" ht="15.75" x14ac:dyDescent="0.2">
      <c r="A17" s="63">
        <v>21100000000</v>
      </c>
      <c r="B17" s="62" t="s">
        <v>141</v>
      </c>
      <c r="C17" s="51">
        <v>1096563</v>
      </c>
      <c r="D17" s="51"/>
      <c r="E17" s="51"/>
      <c r="F17" s="51"/>
      <c r="G17" s="52"/>
    </row>
    <row r="18" spans="1:7" ht="47.25" x14ac:dyDescent="0.2">
      <c r="A18" s="9">
        <v>41051100</v>
      </c>
      <c r="B18" s="8" t="s">
        <v>143</v>
      </c>
      <c r="C18" s="19">
        <f>SUM(C19)</f>
        <v>148500</v>
      </c>
      <c r="D18" s="19">
        <f t="shared" ref="D18" si="8">SUM(D19)</f>
        <v>0</v>
      </c>
      <c r="E18" s="19">
        <f t="shared" ref="E18" si="9">SUM(E19)</f>
        <v>0</v>
      </c>
      <c r="F18" s="19">
        <f t="shared" ref="F18" si="10">SUM(F19)</f>
        <v>0</v>
      </c>
      <c r="G18" s="20">
        <f>SUM(G19)</f>
        <v>0</v>
      </c>
    </row>
    <row r="19" spans="1:7" ht="15.75" x14ac:dyDescent="0.2">
      <c r="A19" s="63">
        <v>21100000000</v>
      </c>
      <c r="B19" s="62" t="s">
        <v>141</v>
      </c>
      <c r="C19" s="51">
        <v>148500</v>
      </c>
      <c r="D19" s="51"/>
      <c r="E19" s="51"/>
      <c r="F19" s="51"/>
      <c r="G19" s="52"/>
    </row>
    <row r="20" spans="1:7" ht="63" x14ac:dyDescent="0.2">
      <c r="A20" s="9">
        <v>41051400</v>
      </c>
      <c r="B20" s="8" t="s">
        <v>144</v>
      </c>
      <c r="C20" s="19">
        <f>SUM(C21)</f>
        <v>247863</v>
      </c>
      <c r="D20" s="19">
        <f t="shared" ref="D20" si="11">SUM(D21)</f>
        <v>0</v>
      </c>
      <c r="E20" s="19">
        <f t="shared" ref="E20" si="12">SUM(E21)</f>
        <v>0</v>
      </c>
      <c r="F20" s="19">
        <f t="shared" ref="F20" si="13">SUM(F21)</f>
        <v>0</v>
      </c>
      <c r="G20" s="20">
        <f>SUM(G21)</f>
        <v>0</v>
      </c>
    </row>
    <row r="21" spans="1:7" ht="15.75" x14ac:dyDescent="0.2">
      <c r="A21" s="63">
        <v>21100000000</v>
      </c>
      <c r="B21" s="62" t="s">
        <v>141</v>
      </c>
      <c r="C21" s="51">
        <v>247863</v>
      </c>
      <c r="D21" s="51"/>
      <c r="E21" s="51"/>
      <c r="F21" s="51"/>
      <c r="G21" s="52"/>
    </row>
    <row r="22" spans="1:7" ht="47.25" x14ac:dyDescent="0.2">
      <c r="A22" s="9">
        <v>41051500</v>
      </c>
      <c r="B22" s="8" t="s">
        <v>145</v>
      </c>
      <c r="C22" s="19">
        <f>SUM(C23)</f>
        <v>12895</v>
      </c>
      <c r="D22" s="19">
        <f t="shared" ref="D22" si="14">SUM(D23)</f>
        <v>0</v>
      </c>
      <c r="E22" s="19">
        <f t="shared" ref="E22" si="15">SUM(E23)</f>
        <v>0</v>
      </c>
      <c r="F22" s="19">
        <f t="shared" ref="F22" si="16">SUM(F23)</f>
        <v>0</v>
      </c>
      <c r="G22" s="20">
        <f>SUM(G23)</f>
        <v>0</v>
      </c>
    </row>
    <row r="23" spans="1:7" ht="15.75" x14ac:dyDescent="0.2">
      <c r="A23" s="63">
        <v>21100000000</v>
      </c>
      <c r="B23" s="62" t="s">
        <v>141</v>
      </c>
      <c r="C23" s="51">
        <v>12895</v>
      </c>
      <c r="D23" s="51"/>
      <c r="E23" s="51"/>
      <c r="F23" s="51"/>
      <c r="G23" s="52"/>
    </row>
    <row r="24" spans="1:7" ht="47.25" x14ac:dyDescent="0.2">
      <c r="A24" s="9">
        <v>41053000</v>
      </c>
      <c r="B24" s="8" t="s">
        <v>146</v>
      </c>
      <c r="C24" s="19">
        <f>SUM(C25)</f>
        <v>442911</v>
      </c>
      <c r="D24" s="19">
        <f t="shared" ref="D24" si="17">SUM(D25)</f>
        <v>0</v>
      </c>
      <c r="E24" s="19">
        <f t="shared" ref="E24" si="18">SUM(E25)</f>
        <v>0</v>
      </c>
      <c r="F24" s="19">
        <f t="shared" ref="F24" si="19">SUM(F25)</f>
        <v>0</v>
      </c>
      <c r="G24" s="20">
        <f>SUM(G25)</f>
        <v>0</v>
      </c>
    </row>
    <row r="25" spans="1:7" ht="15.75" x14ac:dyDescent="0.2">
      <c r="A25" s="63">
        <v>21100000000</v>
      </c>
      <c r="B25" s="62" t="s">
        <v>141</v>
      </c>
      <c r="C25" s="51">
        <v>442911</v>
      </c>
      <c r="D25" s="51"/>
      <c r="E25" s="51"/>
      <c r="F25" s="51"/>
      <c r="G25" s="52"/>
    </row>
    <row r="26" spans="1:7" ht="15.75" x14ac:dyDescent="0.2">
      <c r="A26" s="9">
        <v>41053900</v>
      </c>
      <c r="B26" s="8" t="s">
        <v>147</v>
      </c>
      <c r="C26" s="19">
        <f>SUM(C27)</f>
        <v>0</v>
      </c>
      <c r="D26" s="19">
        <f t="shared" ref="D26" si="20">SUM(D27)</f>
        <v>8421</v>
      </c>
      <c r="E26" s="19">
        <f t="shared" ref="E26" si="21">SUM(E27)</f>
        <v>5757</v>
      </c>
      <c r="F26" s="19">
        <f t="shared" ref="F26" si="22">SUM(F27)</f>
        <v>6062</v>
      </c>
      <c r="G26" s="20">
        <f>SUM(G27)</f>
        <v>6365</v>
      </c>
    </row>
    <row r="27" spans="1:7" ht="15.75" x14ac:dyDescent="0.2">
      <c r="A27" s="63">
        <v>21100000000</v>
      </c>
      <c r="B27" s="62" t="s">
        <v>141</v>
      </c>
      <c r="C27" s="51"/>
      <c r="D27" s="51">
        <v>8421</v>
      </c>
      <c r="E27" s="51">
        <v>5757</v>
      </c>
      <c r="F27" s="51">
        <v>6062</v>
      </c>
      <c r="G27" s="52">
        <v>6365</v>
      </c>
    </row>
    <row r="28" spans="1:7" ht="47.25" x14ac:dyDescent="0.2">
      <c r="A28" s="9">
        <v>41055000</v>
      </c>
      <c r="B28" s="8" t="s">
        <v>148</v>
      </c>
      <c r="C28" s="19">
        <f>SUM(C29)</f>
        <v>33562</v>
      </c>
      <c r="D28" s="19">
        <f t="shared" ref="D28" si="23">SUM(D29)</f>
        <v>59200</v>
      </c>
      <c r="E28" s="19">
        <f t="shared" ref="E28" si="24">SUM(E29)</f>
        <v>0</v>
      </c>
      <c r="F28" s="19">
        <f t="shared" ref="F28" si="25">SUM(F29)</f>
        <v>0</v>
      </c>
      <c r="G28" s="20">
        <f>SUM(G29)</f>
        <v>0</v>
      </c>
    </row>
    <row r="29" spans="1:7" ht="15.75" x14ac:dyDescent="0.2">
      <c r="A29" s="63">
        <v>21100000000</v>
      </c>
      <c r="B29" s="62" t="s">
        <v>141</v>
      </c>
      <c r="C29" s="51">
        <v>33562</v>
      </c>
      <c r="D29" s="51">
        <v>59200</v>
      </c>
      <c r="E29" s="51"/>
      <c r="F29" s="51"/>
      <c r="G29" s="52"/>
    </row>
    <row r="30" spans="1:7" ht="15.75" x14ac:dyDescent="0.2">
      <c r="A30" s="126" t="s">
        <v>149</v>
      </c>
      <c r="B30" s="127"/>
      <c r="C30" s="127"/>
      <c r="D30" s="127"/>
      <c r="E30" s="127"/>
      <c r="F30" s="127"/>
      <c r="G30" s="128"/>
    </row>
    <row r="31" spans="1:7" ht="15.75" x14ac:dyDescent="0.2">
      <c r="A31" s="9"/>
      <c r="B31" s="8" t="s">
        <v>150</v>
      </c>
      <c r="C31" s="19"/>
      <c r="D31" s="19"/>
      <c r="E31" s="19"/>
      <c r="F31" s="19"/>
      <c r="G31" s="20"/>
    </row>
    <row r="32" spans="1:7" ht="15.75" x14ac:dyDescent="0.2">
      <c r="A32" s="9"/>
      <c r="B32" s="8" t="s">
        <v>151</v>
      </c>
      <c r="C32" s="19"/>
      <c r="D32" s="19"/>
      <c r="E32" s="19"/>
      <c r="F32" s="19"/>
      <c r="G32" s="20"/>
    </row>
    <row r="33" spans="1:7" ht="15.75" x14ac:dyDescent="0.2">
      <c r="A33" s="9"/>
      <c r="B33" s="8" t="s">
        <v>152</v>
      </c>
      <c r="C33" s="19"/>
      <c r="D33" s="19"/>
      <c r="E33" s="19"/>
      <c r="F33" s="19"/>
      <c r="G33" s="20"/>
    </row>
    <row r="34" spans="1:7" ht="15.75" x14ac:dyDescent="0.2">
      <c r="A34" s="30" t="s">
        <v>6</v>
      </c>
      <c r="B34" s="25" t="s">
        <v>153</v>
      </c>
      <c r="C34" s="26">
        <f>SUM(C35:C36)</f>
        <v>17135073</v>
      </c>
      <c r="D34" s="26">
        <f t="shared" ref="D34:F34" si="26">SUM(D35:D36)</f>
        <v>14132221</v>
      </c>
      <c r="E34" s="26">
        <f t="shared" si="26"/>
        <v>15355457</v>
      </c>
      <c r="F34" s="26">
        <f t="shared" si="26"/>
        <v>16817762</v>
      </c>
      <c r="G34" s="31">
        <f>SUM(G35:G36)</f>
        <v>17965265</v>
      </c>
    </row>
    <row r="35" spans="1:7" ht="15.75" x14ac:dyDescent="0.2">
      <c r="A35" s="42" t="s">
        <v>6</v>
      </c>
      <c r="B35" s="7" t="s">
        <v>7</v>
      </c>
      <c r="C35" s="27">
        <f>SUM(C10,C12,C14,C16,C18,C20,C22,C24,C26,C28)</f>
        <v>17135073</v>
      </c>
      <c r="D35" s="27">
        <f t="shared" ref="D35:G35" si="27">SUM(D10,D12,D14,D16,D18,D20,D22,D24,D26,D28)</f>
        <v>14132221</v>
      </c>
      <c r="E35" s="27">
        <f t="shared" si="27"/>
        <v>15355457</v>
      </c>
      <c r="F35" s="27">
        <f t="shared" si="27"/>
        <v>16817762</v>
      </c>
      <c r="G35" s="38">
        <f t="shared" si="27"/>
        <v>17965265</v>
      </c>
    </row>
    <row r="36" spans="1:7" ht="16.5" thickBot="1" x14ac:dyDescent="0.25">
      <c r="A36" s="66" t="s">
        <v>6</v>
      </c>
      <c r="B36" s="58" t="s">
        <v>8</v>
      </c>
      <c r="C36" s="39"/>
      <c r="D36" s="39"/>
      <c r="E36" s="39"/>
      <c r="F36" s="39"/>
      <c r="G36" s="40"/>
    </row>
    <row r="37" spans="1:7" ht="18.75" x14ac:dyDescent="0.2">
      <c r="A37" s="2"/>
    </row>
    <row r="38" spans="1:7" ht="15" x14ac:dyDescent="0.2">
      <c r="A38" s="118" t="s">
        <v>10</v>
      </c>
      <c r="B38" s="118"/>
      <c r="C38" s="118"/>
      <c r="D38" s="118"/>
      <c r="E38" s="118"/>
      <c r="F38" s="118"/>
      <c r="G38" s="118"/>
    </row>
  </sheetData>
  <mergeCells count="6">
    <mergeCell ref="D1:G1"/>
    <mergeCell ref="D2:G2"/>
    <mergeCell ref="A3:G3"/>
    <mergeCell ref="A38:G38"/>
    <mergeCell ref="A9:G9"/>
    <mergeCell ref="A30:G30"/>
  </mergeCells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11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A20" sqref="A20"/>
    </sheetView>
  </sheetViews>
  <sheetFormatPr defaultRowHeight="12.75" x14ac:dyDescent="0.2"/>
  <cols>
    <col min="1" max="1" width="16.28515625" style="3" customWidth="1"/>
    <col min="2" max="2" width="14.28515625" style="3" customWidth="1"/>
    <col min="3" max="3" width="56.28515625" style="3" customWidth="1"/>
    <col min="4" max="8" width="13.7109375" style="3" customWidth="1"/>
    <col min="9" max="16384" width="9.140625" style="3"/>
  </cols>
  <sheetData>
    <row r="1" spans="1:8" ht="16.5" x14ac:dyDescent="0.2">
      <c r="E1" s="129" t="s">
        <v>155</v>
      </c>
      <c r="F1" s="129"/>
      <c r="G1" s="129"/>
      <c r="H1" s="129"/>
    </row>
    <row r="2" spans="1:8" ht="41.25" customHeight="1" x14ac:dyDescent="0.2">
      <c r="E2" s="130" t="str">
        <f>Дод1!D2</f>
        <v>до прогнозу бюджету Тавричанської сільської териоріальної громади на 2022-2024 роки</v>
      </c>
      <c r="F2" s="130"/>
      <c r="G2" s="130"/>
      <c r="H2" s="130"/>
    </row>
    <row r="3" spans="1:8" ht="18.75" x14ac:dyDescent="0.2">
      <c r="A3" s="121" t="s">
        <v>156</v>
      </c>
      <c r="B3" s="121"/>
      <c r="C3" s="122"/>
      <c r="D3" s="122"/>
      <c r="E3" s="122"/>
      <c r="F3" s="122"/>
      <c r="G3" s="122"/>
      <c r="H3" s="122"/>
    </row>
    <row r="4" spans="1:8" ht="15.75" x14ac:dyDescent="0.2">
      <c r="A4" s="4">
        <f>Дод1!$A$4</f>
        <v>21511000000</v>
      </c>
      <c r="B4" s="4"/>
    </row>
    <row r="5" spans="1:8" x14ac:dyDescent="0.2">
      <c r="A5" s="5" t="str">
        <f>Дод1!$A$5</f>
        <v>(код бюджету)</v>
      </c>
      <c r="B5" s="5"/>
    </row>
    <row r="6" spans="1:8" ht="16.5" thickBot="1" x14ac:dyDescent="0.25">
      <c r="H6" s="1" t="str">
        <f>Дод1!G6</f>
        <v xml:space="preserve"> (грн)</v>
      </c>
    </row>
    <row r="7" spans="1:8" ht="90" thickBot="1" x14ac:dyDescent="0.25">
      <c r="A7" s="67" t="s">
        <v>159</v>
      </c>
      <c r="B7" s="77" t="s">
        <v>160</v>
      </c>
      <c r="C7" s="68" t="s">
        <v>161</v>
      </c>
      <c r="D7" s="68" t="str">
        <f>Дод1!C7</f>
        <v>2020 рік 
(звіт)</v>
      </c>
      <c r="E7" s="68" t="str">
        <f>Дод1!D7</f>
        <v>2021 рік 
(затверджено на 01.07.2021)</v>
      </c>
      <c r="F7" s="68" t="str">
        <f>Дод1!E7</f>
        <v>2022 рік 
(план)</v>
      </c>
      <c r="G7" s="68" t="str">
        <f>Дод1!F7</f>
        <v>2023 рік 
(план)</v>
      </c>
      <c r="H7" s="69" t="str">
        <f>Дод1!G7</f>
        <v>2024 рік 
(план)</v>
      </c>
    </row>
    <row r="8" spans="1:8" ht="16.5" thickBot="1" x14ac:dyDescent="0.25">
      <c r="A8" s="13">
        <v>1</v>
      </c>
      <c r="B8" s="70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6">
        <v>8</v>
      </c>
    </row>
    <row r="9" spans="1:8" ht="15.75" x14ac:dyDescent="0.2">
      <c r="A9" s="123" t="s">
        <v>157</v>
      </c>
      <c r="B9" s="133"/>
      <c r="C9" s="124"/>
      <c r="D9" s="124"/>
      <c r="E9" s="124"/>
      <c r="F9" s="124"/>
      <c r="G9" s="124"/>
      <c r="H9" s="125"/>
    </row>
    <row r="10" spans="1:8" ht="15.75" x14ac:dyDescent="0.2">
      <c r="A10" s="80" t="s">
        <v>169</v>
      </c>
      <c r="B10" s="71">
        <v>9110</v>
      </c>
      <c r="C10" s="60" t="s">
        <v>162</v>
      </c>
      <c r="D10" s="64">
        <f>SUM(D11)</f>
        <v>2399800</v>
      </c>
      <c r="E10" s="64">
        <f t="shared" ref="E10:G10" si="0">SUM(E11)</f>
        <v>0</v>
      </c>
      <c r="F10" s="64">
        <f t="shared" si="0"/>
        <v>0</v>
      </c>
      <c r="G10" s="64">
        <f t="shared" si="0"/>
        <v>0</v>
      </c>
      <c r="H10" s="65">
        <f>SUM(H11)</f>
        <v>0</v>
      </c>
    </row>
    <row r="11" spans="1:8" ht="15.75" x14ac:dyDescent="0.2">
      <c r="A11" s="81">
        <v>99000000000</v>
      </c>
      <c r="B11" s="78"/>
      <c r="C11" s="62" t="s">
        <v>138</v>
      </c>
      <c r="D11" s="51">
        <v>2399800</v>
      </c>
      <c r="E11" s="51"/>
      <c r="F11" s="51"/>
      <c r="G11" s="51"/>
      <c r="H11" s="52"/>
    </row>
    <row r="12" spans="1:8" ht="47.25" x14ac:dyDescent="0.2">
      <c r="A12" s="55" t="s">
        <v>170</v>
      </c>
      <c r="B12" s="73">
        <v>9410</v>
      </c>
      <c r="C12" s="8" t="s">
        <v>145</v>
      </c>
      <c r="D12" s="19">
        <f>SUM(D13)</f>
        <v>145779</v>
      </c>
      <c r="E12" s="19">
        <f t="shared" ref="E12:G12" si="1">SUM(E13)</f>
        <v>0</v>
      </c>
      <c r="F12" s="19">
        <f t="shared" si="1"/>
        <v>0</v>
      </c>
      <c r="G12" s="19">
        <f t="shared" si="1"/>
        <v>0</v>
      </c>
      <c r="H12" s="20">
        <f>SUM(H13)</f>
        <v>0</v>
      </c>
    </row>
    <row r="13" spans="1:8" ht="15.75" x14ac:dyDescent="0.2">
      <c r="A13" s="81">
        <v>21312000000</v>
      </c>
      <c r="B13" s="78"/>
      <c r="C13" s="62" t="s">
        <v>163</v>
      </c>
      <c r="D13" s="51">
        <v>145779</v>
      </c>
      <c r="E13" s="51"/>
      <c r="F13" s="51"/>
      <c r="G13" s="51"/>
      <c r="H13" s="52"/>
    </row>
    <row r="14" spans="1:8" ht="47.25" x14ac:dyDescent="0.2">
      <c r="A14" s="54" t="s">
        <v>171</v>
      </c>
      <c r="B14" s="72">
        <v>9420</v>
      </c>
      <c r="C14" s="8" t="s">
        <v>164</v>
      </c>
      <c r="D14" s="19">
        <f>SUM(D15)</f>
        <v>281456</v>
      </c>
      <c r="E14" s="19">
        <f t="shared" ref="E14:G14" si="2">SUM(E15)</f>
        <v>0</v>
      </c>
      <c r="F14" s="19">
        <f t="shared" si="2"/>
        <v>0</v>
      </c>
      <c r="G14" s="19">
        <f t="shared" si="2"/>
        <v>0</v>
      </c>
      <c r="H14" s="20">
        <f>SUM(H15)</f>
        <v>0</v>
      </c>
    </row>
    <row r="15" spans="1:8" ht="15.75" x14ac:dyDescent="0.2">
      <c r="A15" s="82">
        <v>21312000000</v>
      </c>
      <c r="B15" s="79"/>
      <c r="C15" s="62" t="s">
        <v>163</v>
      </c>
      <c r="D15" s="51">
        <v>281456</v>
      </c>
      <c r="E15" s="51"/>
      <c r="F15" s="51"/>
      <c r="G15" s="51"/>
      <c r="H15" s="52"/>
    </row>
    <row r="16" spans="1:8" ht="15.75" x14ac:dyDescent="0.2">
      <c r="A16" s="55" t="s">
        <v>172</v>
      </c>
      <c r="B16" s="73">
        <v>9770</v>
      </c>
      <c r="C16" s="8" t="s">
        <v>147</v>
      </c>
      <c r="D16" s="19">
        <f>SUM(D17:D18)</f>
        <v>760926</v>
      </c>
      <c r="E16" s="19">
        <f t="shared" ref="E16:G16" si="3">SUM(E17:E18)</f>
        <v>0</v>
      </c>
      <c r="F16" s="19">
        <f t="shared" si="3"/>
        <v>0</v>
      </c>
      <c r="G16" s="19">
        <f t="shared" si="3"/>
        <v>0</v>
      </c>
      <c r="H16" s="20">
        <f>SUM(H17:H18)</f>
        <v>0</v>
      </c>
    </row>
    <row r="17" spans="1:8" ht="15.75" x14ac:dyDescent="0.2">
      <c r="A17" s="82">
        <v>21312000000</v>
      </c>
      <c r="B17" s="79"/>
      <c r="C17" s="62" t="s">
        <v>163</v>
      </c>
      <c r="D17" s="51">
        <v>747597</v>
      </c>
      <c r="E17" s="51"/>
      <c r="F17" s="51"/>
      <c r="G17" s="51"/>
      <c r="H17" s="52"/>
    </row>
    <row r="18" spans="1:8" ht="15.75" x14ac:dyDescent="0.2">
      <c r="A18" s="82">
        <v>21100000000</v>
      </c>
      <c r="B18" s="79"/>
      <c r="C18" s="62" t="s">
        <v>141</v>
      </c>
      <c r="D18" s="51">
        <v>13329</v>
      </c>
      <c r="E18" s="51"/>
      <c r="F18" s="51"/>
      <c r="G18" s="51"/>
      <c r="H18" s="52"/>
    </row>
    <row r="19" spans="1:8" ht="47.25" x14ac:dyDescent="0.2">
      <c r="A19" s="55" t="s">
        <v>173</v>
      </c>
      <c r="B19" s="73">
        <v>9800</v>
      </c>
      <c r="C19" s="8" t="s">
        <v>165</v>
      </c>
      <c r="D19" s="19">
        <f>SUM(D20)</f>
        <v>100000</v>
      </c>
      <c r="E19" s="19">
        <f t="shared" ref="E19:G19" si="4">SUM(E20)</f>
        <v>0</v>
      </c>
      <c r="F19" s="19">
        <f t="shared" si="4"/>
        <v>0</v>
      </c>
      <c r="G19" s="19">
        <f t="shared" si="4"/>
        <v>0</v>
      </c>
      <c r="H19" s="20">
        <f>SUM(H20)</f>
        <v>0</v>
      </c>
    </row>
    <row r="20" spans="1:8" ht="15.75" x14ac:dyDescent="0.2">
      <c r="A20" s="82">
        <v>99000000000</v>
      </c>
      <c r="B20" s="79"/>
      <c r="C20" s="62" t="s">
        <v>138</v>
      </c>
      <c r="D20" s="51">
        <v>100000</v>
      </c>
      <c r="E20" s="51"/>
      <c r="F20" s="51"/>
      <c r="G20" s="51"/>
      <c r="H20" s="52"/>
    </row>
    <row r="21" spans="1:8" ht="15.75" x14ac:dyDescent="0.2">
      <c r="A21" s="55">
        <v>3719770</v>
      </c>
      <c r="B21" s="73">
        <v>9770</v>
      </c>
      <c r="C21" s="8" t="s">
        <v>147</v>
      </c>
      <c r="D21" s="19">
        <f>SUM(D22:D24)</f>
        <v>0</v>
      </c>
      <c r="E21" s="19">
        <f t="shared" ref="E21:G21" si="5">SUM(E22:E24)</f>
        <v>521794</v>
      </c>
      <c r="F21" s="19">
        <f t="shared" si="5"/>
        <v>500000</v>
      </c>
      <c r="G21" s="19">
        <f t="shared" si="5"/>
        <v>512840</v>
      </c>
      <c r="H21" s="20">
        <f>SUM(H22:H24)</f>
        <v>526630</v>
      </c>
    </row>
    <row r="22" spans="1:8" ht="15.75" x14ac:dyDescent="0.2">
      <c r="A22" s="82">
        <v>21551000000</v>
      </c>
      <c r="B22" s="79"/>
      <c r="C22" s="62" t="s">
        <v>166</v>
      </c>
      <c r="D22" s="51"/>
      <c r="E22" s="51">
        <v>521794</v>
      </c>
      <c r="F22" s="51"/>
      <c r="G22" s="51"/>
      <c r="H22" s="52"/>
    </row>
    <row r="23" spans="1:8" ht="31.5" x14ac:dyDescent="0.2">
      <c r="A23" s="82">
        <v>21506000000</v>
      </c>
      <c r="B23" s="79"/>
      <c r="C23" s="62" t="s">
        <v>167</v>
      </c>
      <c r="D23" s="51"/>
      <c r="E23" s="51"/>
      <c r="F23" s="51">
        <v>180000</v>
      </c>
      <c r="G23" s="51">
        <v>185000</v>
      </c>
      <c r="H23" s="52">
        <v>188000</v>
      </c>
    </row>
    <row r="24" spans="1:8" ht="15.75" x14ac:dyDescent="0.2">
      <c r="A24" s="82" t="s">
        <v>197</v>
      </c>
      <c r="B24" s="79"/>
      <c r="C24" s="62" t="s">
        <v>196</v>
      </c>
      <c r="D24" s="51"/>
      <c r="E24" s="51"/>
      <c r="F24" s="51">
        <v>320000</v>
      </c>
      <c r="G24" s="51">
        <v>327840</v>
      </c>
      <c r="H24" s="52">
        <v>338630</v>
      </c>
    </row>
    <row r="25" spans="1:8" ht="15.75" x14ac:dyDescent="0.2">
      <c r="A25" s="126" t="s">
        <v>168</v>
      </c>
      <c r="B25" s="134"/>
      <c r="C25" s="127"/>
      <c r="D25" s="127"/>
      <c r="E25" s="127"/>
      <c r="F25" s="127"/>
      <c r="G25" s="127"/>
      <c r="H25" s="128"/>
    </row>
    <row r="26" spans="1:8" ht="15.75" x14ac:dyDescent="0.2">
      <c r="A26" s="9"/>
      <c r="B26" s="73"/>
      <c r="C26" s="8" t="s">
        <v>150</v>
      </c>
      <c r="D26" s="19"/>
      <c r="E26" s="19"/>
      <c r="F26" s="19"/>
      <c r="G26" s="19"/>
      <c r="H26" s="20"/>
    </row>
    <row r="27" spans="1:8" ht="15.75" x14ac:dyDescent="0.2">
      <c r="A27" s="9"/>
      <c r="B27" s="73"/>
      <c r="C27" s="8" t="s">
        <v>151</v>
      </c>
      <c r="D27" s="19"/>
      <c r="E27" s="19"/>
      <c r="F27" s="19"/>
      <c r="G27" s="19"/>
      <c r="H27" s="20"/>
    </row>
    <row r="28" spans="1:8" ht="15.75" x14ac:dyDescent="0.2">
      <c r="A28" s="9"/>
      <c r="B28" s="73"/>
      <c r="C28" s="8" t="s">
        <v>152</v>
      </c>
      <c r="D28" s="19"/>
      <c r="E28" s="19"/>
      <c r="F28" s="19"/>
      <c r="G28" s="19"/>
      <c r="H28" s="20"/>
    </row>
    <row r="29" spans="1:8" ht="15.75" x14ac:dyDescent="0.2">
      <c r="A29" s="30" t="s">
        <v>6</v>
      </c>
      <c r="B29" s="74"/>
      <c r="C29" s="25" t="s">
        <v>153</v>
      </c>
      <c r="D29" s="26">
        <f>SUM(D30:D31)</f>
        <v>3687961</v>
      </c>
      <c r="E29" s="26">
        <f t="shared" ref="E29:G29" si="6">SUM(E30:E31)</f>
        <v>521794</v>
      </c>
      <c r="F29" s="26">
        <f t="shared" si="6"/>
        <v>500000</v>
      </c>
      <c r="G29" s="26">
        <f t="shared" si="6"/>
        <v>512840</v>
      </c>
      <c r="H29" s="31">
        <f>SUM(H30:H31)</f>
        <v>526630</v>
      </c>
    </row>
    <row r="30" spans="1:8" ht="15.75" x14ac:dyDescent="0.2">
      <c r="A30" s="42" t="s">
        <v>6</v>
      </c>
      <c r="B30" s="75"/>
      <c r="C30" s="7" t="s">
        <v>7</v>
      </c>
      <c r="D30" s="27">
        <f>SUM(D10,D12,D14,D16,D19,D21)</f>
        <v>3687961</v>
      </c>
      <c r="E30" s="27">
        <f t="shared" ref="E30:G30" si="7">SUM(E10,E12,E14,E16,E19,E21)</f>
        <v>521794</v>
      </c>
      <c r="F30" s="27">
        <f t="shared" si="7"/>
        <v>500000</v>
      </c>
      <c r="G30" s="27">
        <f t="shared" si="7"/>
        <v>512840</v>
      </c>
      <c r="H30" s="38">
        <f>SUM(H10,H12,H14,H16,H19,H21)</f>
        <v>526630</v>
      </c>
    </row>
    <row r="31" spans="1:8" ht="16.5" thickBot="1" x14ac:dyDescent="0.25">
      <c r="A31" s="66" t="s">
        <v>6</v>
      </c>
      <c r="B31" s="76"/>
      <c r="C31" s="58" t="s">
        <v>8</v>
      </c>
      <c r="D31" s="39"/>
      <c r="E31" s="39"/>
      <c r="F31" s="39"/>
      <c r="G31" s="39"/>
      <c r="H31" s="40"/>
    </row>
    <row r="32" spans="1:8" ht="18.75" x14ac:dyDescent="0.2">
      <c r="A32" s="2"/>
      <c r="B32" s="2"/>
    </row>
    <row r="33" spans="1:8" ht="15" x14ac:dyDescent="0.2">
      <c r="A33" s="118" t="s">
        <v>10</v>
      </c>
      <c r="B33" s="118"/>
      <c r="C33" s="118"/>
      <c r="D33" s="118"/>
      <c r="E33" s="118"/>
      <c r="F33" s="118"/>
      <c r="G33" s="118"/>
      <c r="H33" s="118"/>
    </row>
  </sheetData>
  <mergeCells count="6">
    <mergeCell ref="A33:H33"/>
    <mergeCell ref="E1:H1"/>
    <mergeCell ref="E2:H2"/>
    <mergeCell ref="A3:H3"/>
    <mergeCell ref="A9:H9"/>
    <mergeCell ref="A25:H25"/>
  </mergeCells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>
      <selection activeCell="A34" sqref="A34"/>
    </sheetView>
  </sheetViews>
  <sheetFormatPr defaultRowHeight="12.75" x14ac:dyDescent="0.2"/>
  <cols>
    <col min="1" max="1" width="14.28515625" style="3" customWidth="1"/>
    <col min="2" max="2" width="67.42578125" style="3" customWidth="1"/>
    <col min="3" max="7" width="14.7109375" style="3" customWidth="1"/>
    <col min="8" max="8" width="5.7109375" style="3" customWidth="1"/>
    <col min="9" max="16384" width="9.140625" style="3"/>
  </cols>
  <sheetData>
    <row r="1" spans="1:7" ht="18.75" x14ac:dyDescent="0.2">
      <c r="D1" s="119" t="s">
        <v>74</v>
      </c>
      <c r="E1" s="119"/>
      <c r="F1" s="119"/>
      <c r="G1" s="119"/>
    </row>
    <row r="2" spans="1:7" ht="41.25" customHeight="1" x14ac:dyDescent="0.2">
      <c r="D2" s="120" t="str">
        <f>Дод1!D2</f>
        <v>до прогнозу бюджету Тавричанської сільської териоріальної громади на 2022-2024 роки</v>
      </c>
      <c r="E2" s="120"/>
      <c r="F2" s="120"/>
      <c r="G2" s="120"/>
    </row>
    <row r="3" spans="1:7" ht="18.75" x14ac:dyDescent="0.2">
      <c r="A3" s="121" t="s">
        <v>75</v>
      </c>
      <c r="B3" s="122"/>
      <c r="C3" s="122"/>
      <c r="D3" s="122"/>
      <c r="E3" s="122"/>
      <c r="F3" s="122"/>
      <c r="G3" s="122"/>
    </row>
    <row r="4" spans="1:7" ht="15.75" x14ac:dyDescent="0.2">
      <c r="A4" s="4">
        <f>Дод1!$A$4</f>
        <v>21511000000</v>
      </c>
    </row>
    <row r="5" spans="1:7" x14ac:dyDescent="0.2">
      <c r="A5" s="5" t="str">
        <f>Дод1!$A$5</f>
        <v>(код бюджету)</v>
      </c>
    </row>
    <row r="6" spans="1:7" ht="16.5" thickBot="1" x14ac:dyDescent="0.25">
      <c r="G6" s="1" t="str">
        <f>Дод1!G6</f>
        <v xml:space="preserve"> (грн)</v>
      </c>
    </row>
    <row r="7" spans="1:7" ht="47.25" customHeight="1" thickBot="1" x14ac:dyDescent="0.25">
      <c r="A7" s="13" t="s">
        <v>33</v>
      </c>
      <c r="B7" s="14" t="s">
        <v>34</v>
      </c>
      <c r="C7" s="14" t="str">
        <f>Дод1!C7</f>
        <v>2020 рік 
(звіт)</v>
      </c>
      <c r="D7" s="14" t="str">
        <f>Дод1!D7</f>
        <v>2021 рік 
(затверджено на 01.07.2021)</v>
      </c>
      <c r="E7" s="14" t="str">
        <f>Дод1!E7</f>
        <v>2022 рік 
(план)</v>
      </c>
      <c r="F7" s="14" t="str">
        <f>Дод1!F7</f>
        <v>2023 рік 
(план)</v>
      </c>
      <c r="G7" s="16" t="str">
        <f>Дод1!G7</f>
        <v>2024 рік 
(план)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15.75" x14ac:dyDescent="0.2">
      <c r="A9" s="123" t="s">
        <v>51</v>
      </c>
      <c r="B9" s="124"/>
      <c r="C9" s="124"/>
      <c r="D9" s="124"/>
      <c r="E9" s="124"/>
      <c r="F9" s="124"/>
      <c r="G9" s="125"/>
    </row>
    <row r="10" spans="1:7" ht="15.75" x14ac:dyDescent="0.2">
      <c r="A10" s="28">
        <v>10000000</v>
      </c>
      <c r="B10" s="25" t="s">
        <v>52</v>
      </c>
      <c r="C10" s="23">
        <f>SUM(C11,C18)</f>
        <v>25868201</v>
      </c>
      <c r="D10" s="23">
        <f>SUM(D11,D18)</f>
        <v>32449853</v>
      </c>
      <c r="E10" s="23">
        <f>SUM(E11,E18)</f>
        <v>34390690</v>
      </c>
      <c r="F10" s="23">
        <f>SUM(F11,F18)</f>
        <v>35328690</v>
      </c>
      <c r="G10" s="24">
        <f>SUM(G11,G18)</f>
        <v>36331290</v>
      </c>
    </row>
    <row r="11" spans="1:7" ht="15.75" x14ac:dyDescent="0.2">
      <c r="A11" s="41" t="s">
        <v>6</v>
      </c>
      <c r="B11" s="7" t="str">
        <f>$B$33</f>
        <v>загальний фонд</v>
      </c>
      <c r="C11" s="23">
        <f>SUM(C12:C17)</f>
        <v>25865504</v>
      </c>
      <c r="D11" s="23">
        <f>SUM(D12:D17)</f>
        <v>32449853</v>
      </c>
      <c r="E11" s="23">
        <f>SUM(E12:E17)</f>
        <v>34390690</v>
      </c>
      <c r="F11" s="23">
        <f>SUM(F12:F17)</f>
        <v>35328690</v>
      </c>
      <c r="G11" s="24">
        <f>SUM(G12:G17)</f>
        <v>36331290</v>
      </c>
    </row>
    <row r="12" spans="1:7" ht="15.75" x14ac:dyDescent="0.2">
      <c r="A12" s="6">
        <v>11010000</v>
      </c>
      <c r="B12" s="8" t="s">
        <v>53</v>
      </c>
      <c r="C12" s="19">
        <v>15813715</v>
      </c>
      <c r="D12" s="19">
        <v>18997566</v>
      </c>
      <c r="E12" s="19">
        <v>19863000</v>
      </c>
      <c r="F12" s="19">
        <v>20801000</v>
      </c>
      <c r="G12" s="20">
        <v>21803600</v>
      </c>
    </row>
    <row r="13" spans="1:7" ht="31.5" x14ac:dyDescent="0.2">
      <c r="A13" s="6">
        <v>13030000</v>
      </c>
      <c r="B13" s="8" t="s">
        <v>54</v>
      </c>
      <c r="C13" s="19">
        <v>1873</v>
      </c>
      <c r="D13" s="19">
        <v>1780</v>
      </c>
      <c r="E13" s="19">
        <v>1780</v>
      </c>
      <c r="F13" s="19">
        <v>1780</v>
      </c>
      <c r="G13" s="20">
        <v>1780</v>
      </c>
    </row>
    <row r="14" spans="1:7" ht="31.5" x14ac:dyDescent="0.2">
      <c r="A14" s="6">
        <v>14040000</v>
      </c>
      <c r="B14" s="8" t="s">
        <v>55</v>
      </c>
      <c r="C14" s="19">
        <v>175226</v>
      </c>
      <c r="D14" s="19">
        <v>156796</v>
      </c>
      <c r="E14" s="19">
        <v>160000</v>
      </c>
      <c r="F14" s="19">
        <v>160000</v>
      </c>
      <c r="G14" s="20">
        <v>160000</v>
      </c>
    </row>
    <row r="15" spans="1:7" ht="15.75" x14ac:dyDescent="0.2">
      <c r="A15" s="6">
        <v>18010000</v>
      </c>
      <c r="B15" s="8" t="s">
        <v>56</v>
      </c>
      <c r="C15" s="19">
        <v>3887666</v>
      </c>
      <c r="D15" s="19">
        <v>6222970</v>
      </c>
      <c r="E15" s="19">
        <v>7237310</v>
      </c>
      <c r="F15" s="19">
        <v>7237310</v>
      </c>
      <c r="G15" s="20">
        <v>7237310</v>
      </c>
    </row>
    <row r="16" spans="1:7" ht="15.75" x14ac:dyDescent="0.2">
      <c r="A16" s="6">
        <v>18050000</v>
      </c>
      <c r="B16" s="8" t="s">
        <v>57</v>
      </c>
      <c r="C16" s="19">
        <v>5987024</v>
      </c>
      <c r="D16" s="19">
        <v>7070741</v>
      </c>
      <c r="E16" s="19">
        <v>7128600</v>
      </c>
      <c r="F16" s="19">
        <v>7128600</v>
      </c>
      <c r="G16" s="20">
        <v>7128600</v>
      </c>
    </row>
    <row r="17" spans="1:7" ht="15.75" x14ac:dyDescent="0.2">
      <c r="A17" s="6"/>
      <c r="B17" s="8"/>
      <c r="C17" s="19"/>
      <c r="D17" s="19"/>
      <c r="E17" s="19"/>
      <c r="F17" s="19"/>
      <c r="G17" s="20"/>
    </row>
    <row r="18" spans="1:7" ht="15.75" x14ac:dyDescent="0.2">
      <c r="A18" s="42" t="s">
        <v>6</v>
      </c>
      <c r="B18" s="7" t="str">
        <f>$B$34</f>
        <v>спеціальний фонд</v>
      </c>
      <c r="C18" s="23">
        <f>SUM(C19:C20)</f>
        <v>2697</v>
      </c>
      <c r="D18" s="23">
        <f t="shared" ref="D18:G18" si="0">SUM(D19:D20)</f>
        <v>0</v>
      </c>
      <c r="E18" s="23">
        <f t="shared" si="0"/>
        <v>0</v>
      </c>
      <c r="F18" s="23">
        <f t="shared" si="0"/>
        <v>0</v>
      </c>
      <c r="G18" s="24">
        <f t="shared" si="0"/>
        <v>0</v>
      </c>
    </row>
    <row r="19" spans="1:7" ht="15.75" x14ac:dyDescent="0.2">
      <c r="A19" s="9">
        <v>19010000</v>
      </c>
      <c r="B19" s="8" t="s">
        <v>58</v>
      </c>
      <c r="C19" s="19">
        <v>2697</v>
      </c>
      <c r="D19" s="19"/>
      <c r="E19" s="19"/>
      <c r="F19" s="19"/>
      <c r="G19" s="20"/>
    </row>
    <row r="20" spans="1:7" ht="15.75" x14ac:dyDescent="0.2">
      <c r="A20" s="9"/>
      <c r="B20" s="8"/>
      <c r="C20" s="19"/>
      <c r="D20" s="19"/>
      <c r="E20" s="19"/>
      <c r="F20" s="19"/>
      <c r="G20" s="20"/>
    </row>
    <row r="21" spans="1:7" ht="15.75" x14ac:dyDescent="0.2">
      <c r="A21" s="29">
        <v>20000000</v>
      </c>
      <c r="B21" s="25" t="s">
        <v>76</v>
      </c>
      <c r="C21" s="23">
        <f>SUM(C22,C29)</f>
        <v>3658090</v>
      </c>
      <c r="D21" s="23">
        <f>SUM(D22,D29)</f>
        <v>3510077</v>
      </c>
      <c r="E21" s="23">
        <f>SUM(E22,E29)</f>
        <v>3213819</v>
      </c>
      <c r="F21" s="23">
        <f>SUM(F22,F29)</f>
        <v>3186500</v>
      </c>
      <c r="G21" s="24">
        <f>SUM(G22,G29)</f>
        <v>3239697</v>
      </c>
    </row>
    <row r="22" spans="1:7" ht="15.75" x14ac:dyDescent="0.2">
      <c r="A22" s="41" t="s">
        <v>6</v>
      </c>
      <c r="B22" s="7" t="str">
        <f>$B$33</f>
        <v>загальний фонд</v>
      </c>
      <c r="C22" s="23">
        <f>SUM(C23:C28)</f>
        <v>1946998</v>
      </c>
      <c r="D22" s="23">
        <f>SUM(D23:D28)</f>
        <v>2116043</v>
      </c>
      <c r="E22" s="23">
        <f>SUM(E23:E28)</f>
        <v>2122570</v>
      </c>
      <c r="F22" s="23">
        <f>SUM(F23:F28)</f>
        <v>2122570</v>
      </c>
      <c r="G22" s="24">
        <f>SUM(G23:G28)</f>
        <v>2122570</v>
      </c>
    </row>
    <row r="23" spans="1:7" ht="15.75" x14ac:dyDescent="0.2">
      <c r="A23" s="6">
        <v>21080000</v>
      </c>
      <c r="B23" s="8" t="s">
        <v>59</v>
      </c>
      <c r="C23" s="19">
        <v>340</v>
      </c>
      <c r="D23" s="19"/>
      <c r="E23" s="19"/>
      <c r="F23" s="19"/>
      <c r="G23" s="20"/>
    </row>
    <row r="24" spans="1:7" ht="15.75" x14ac:dyDescent="0.2">
      <c r="A24" s="6">
        <v>22010000</v>
      </c>
      <c r="B24" s="8" t="s">
        <v>60</v>
      </c>
      <c r="C24" s="19">
        <v>2367</v>
      </c>
      <c r="D24" s="19">
        <v>2500</v>
      </c>
      <c r="E24" s="19">
        <v>2500</v>
      </c>
      <c r="F24" s="19">
        <v>2500</v>
      </c>
      <c r="G24" s="20">
        <v>2500</v>
      </c>
    </row>
    <row r="25" spans="1:7" ht="31.5" x14ac:dyDescent="0.2">
      <c r="A25" s="6">
        <v>22080000</v>
      </c>
      <c r="B25" s="8" t="s">
        <v>61</v>
      </c>
      <c r="C25" s="19">
        <v>1871255</v>
      </c>
      <c r="D25" s="19">
        <v>2113498</v>
      </c>
      <c r="E25" s="19">
        <v>2120000</v>
      </c>
      <c r="F25" s="19">
        <v>2120000</v>
      </c>
      <c r="G25" s="20">
        <v>2120000</v>
      </c>
    </row>
    <row r="26" spans="1:7" ht="15.75" x14ac:dyDescent="0.2">
      <c r="A26" s="6">
        <v>22090000</v>
      </c>
      <c r="B26" s="8" t="s">
        <v>62</v>
      </c>
      <c r="C26" s="19">
        <v>36</v>
      </c>
      <c r="D26" s="19">
        <v>45</v>
      </c>
      <c r="E26" s="19">
        <v>70</v>
      </c>
      <c r="F26" s="19">
        <v>70</v>
      </c>
      <c r="G26" s="20">
        <v>70</v>
      </c>
    </row>
    <row r="27" spans="1:7" ht="15.75" x14ac:dyDescent="0.2">
      <c r="A27" s="6">
        <v>24060000</v>
      </c>
      <c r="B27" s="8" t="s">
        <v>63</v>
      </c>
      <c r="C27" s="19">
        <v>73000</v>
      </c>
      <c r="D27" s="19"/>
      <c r="E27" s="19"/>
      <c r="F27" s="19"/>
      <c r="G27" s="20"/>
    </row>
    <row r="28" spans="1:7" ht="15.75" x14ac:dyDescent="0.2">
      <c r="A28" s="6"/>
      <c r="B28" s="8"/>
      <c r="C28" s="19"/>
      <c r="D28" s="19"/>
      <c r="E28" s="19"/>
      <c r="F28" s="19"/>
      <c r="G28" s="20"/>
    </row>
    <row r="29" spans="1:7" ht="15.75" x14ac:dyDescent="0.2">
      <c r="A29" s="42" t="s">
        <v>6</v>
      </c>
      <c r="B29" s="7" t="str">
        <f>$B$34</f>
        <v>спеціальний фонд</v>
      </c>
      <c r="C29" s="23">
        <f>SUM(C30:C31)</f>
        <v>1711092</v>
      </c>
      <c r="D29" s="23">
        <f>SUM(D30:D31)</f>
        <v>1394034</v>
      </c>
      <c r="E29" s="23">
        <f>SUM(E30:E31)</f>
        <v>1091249</v>
      </c>
      <c r="F29" s="23">
        <f>SUM(F30:F31)</f>
        <v>1063930</v>
      </c>
      <c r="G29" s="24">
        <f>SUM(G30:G31)</f>
        <v>1117127</v>
      </c>
    </row>
    <row r="30" spans="1:7" ht="31.5" x14ac:dyDescent="0.2">
      <c r="A30" s="9">
        <v>25010000</v>
      </c>
      <c r="B30" s="8" t="s">
        <v>64</v>
      </c>
      <c r="C30" s="19">
        <v>274896</v>
      </c>
      <c r="D30" s="19">
        <v>1394034</v>
      </c>
      <c r="E30" s="19">
        <v>1091249</v>
      </c>
      <c r="F30" s="19">
        <v>1063930</v>
      </c>
      <c r="G30" s="20">
        <v>1117127</v>
      </c>
    </row>
    <row r="31" spans="1:7" ht="15.75" x14ac:dyDescent="0.2">
      <c r="A31" s="9">
        <v>25020000</v>
      </c>
      <c r="B31" s="8" t="s">
        <v>65</v>
      </c>
      <c r="C31" s="19">
        <v>1436196</v>
      </c>
      <c r="D31" s="19"/>
      <c r="E31" s="19"/>
      <c r="F31" s="19"/>
      <c r="G31" s="20"/>
    </row>
    <row r="32" spans="1:7" ht="15.75" x14ac:dyDescent="0.2">
      <c r="A32" s="30" t="s">
        <v>6</v>
      </c>
      <c r="B32" s="25" t="s">
        <v>46</v>
      </c>
      <c r="C32" s="26">
        <f>SUM(C33:C34)</f>
        <v>29526291</v>
      </c>
      <c r="D32" s="26">
        <f>SUM(D33:D34)</f>
        <v>35959930</v>
      </c>
      <c r="E32" s="26">
        <f t="shared" ref="E32:G32" si="1">SUM(E33:E34)</f>
        <v>37604509</v>
      </c>
      <c r="F32" s="26">
        <f t="shared" si="1"/>
        <v>38515190</v>
      </c>
      <c r="G32" s="31">
        <f t="shared" si="1"/>
        <v>39570987</v>
      </c>
    </row>
    <row r="33" spans="1:11" ht="15.75" x14ac:dyDescent="0.2">
      <c r="A33" s="9" t="s">
        <v>6</v>
      </c>
      <c r="B33" s="8" t="str">
        <f>B56</f>
        <v>загальний фонд</v>
      </c>
      <c r="C33" s="27">
        <f>SUMIF($B$8:$B$32,$B33,C$8:C$32)</f>
        <v>27812502</v>
      </c>
      <c r="D33" s="27">
        <f>SUMIF($B$8:$B$32,$B33,D$8:D$32)</f>
        <v>34565896</v>
      </c>
      <c r="E33" s="27">
        <f>SUMIF($B$8:$B$32,$B33,E$8:E$32)</f>
        <v>36513260</v>
      </c>
      <c r="F33" s="27">
        <f>SUMIF($B$8:$B$32,$B33,F$8:F$32)</f>
        <v>37451260</v>
      </c>
      <c r="G33" s="38">
        <f>SUMIF($B$8:$B$32,$B33,G$8:G$32)</f>
        <v>38453860</v>
      </c>
      <c r="I33" s="117">
        <f>E33-D33</f>
        <v>1947364</v>
      </c>
      <c r="J33" s="117">
        <f t="shared" ref="J33:K33" si="2">F33-E33</f>
        <v>938000</v>
      </c>
      <c r="K33" s="117">
        <f t="shared" si="2"/>
        <v>1002600</v>
      </c>
    </row>
    <row r="34" spans="1:11" ht="16.5" thickBot="1" x14ac:dyDescent="0.25">
      <c r="A34" s="43" t="s">
        <v>6</v>
      </c>
      <c r="B34" s="44" t="str">
        <f>B57</f>
        <v>спеціальний фонд</v>
      </c>
      <c r="C34" s="45">
        <f>SUMIF($B$8:$B$32,$B34,C$8:C$32)</f>
        <v>1713789</v>
      </c>
      <c r="D34" s="45">
        <f>SUMIF($B$8:$B$32,$B34,D$8:D$32)</f>
        <v>1394034</v>
      </c>
      <c r="E34" s="45">
        <f>SUMIF($B$8:$B$32,$B34,E$8:E$32)</f>
        <v>1091249</v>
      </c>
      <c r="F34" s="45">
        <f>SUMIF($B$8:$B$32,$B34,F$8:F$32)</f>
        <v>1063930</v>
      </c>
      <c r="G34" s="46">
        <f>SUMIF($B$8:$B$32,$B34,G$8:G$32)</f>
        <v>1117127</v>
      </c>
      <c r="I34" s="3">
        <f>E33/D33</f>
        <v>1.0563377266424687</v>
      </c>
      <c r="J34" s="3">
        <f t="shared" ref="J34:K34" si="3">F33/E33</f>
        <v>1.0256892975319103</v>
      </c>
      <c r="K34" s="3">
        <f t="shared" si="3"/>
        <v>1.0267707948944842</v>
      </c>
    </row>
    <row r="35" spans="1:11" ht="15.75" x14ac:dyDescent="0.2">
      <c r="A35" s="123" t="s">
        <v>66</v>
      </c>
      <c r="B35" s="124"/>
      <c r="C35" s="124"/>
      <c r="D35" s="124"/>
      <c r="E35" s="124"/>
      <c r="F35" s="124"/>
      <c r="G35" s="125"/>
    </row>
    <row r="36" spans="1:11" ht="15.75" x14ac:dyDescent="0.2">
      <c r="A36" s="28">
        <v>41020000</v>
      </c>
      <c r="B36" s="25" t="s">
        <v>67</v>
      </c>
      <c r="C36" s="23">
        <f>SUM(C37:C38)</f>
        <v>0</v>
      </c>
      <c r="D36" s="23">
        <f>SUM(D37:D38)</f>
        <v>0</v>
      </c>
      <c r="E36" s="23">
        <f t="shared" ref="E36:G36" si="4">SUM(E37:E38)</f>
        <v>0</v>
      </c>
      <c r="F36" s="23">
        <f t="shared" si="4"/>
        <v>0</v>
      </c>
      <c r="G36" s="24">
        <f t="shared" si="4"/>
        <v>0</v>
      </c>
    </row>
    <row r="37" spans="1:11" ht="15.75" x14ac:dyDescent="0.2">
      <c r="A37" s="6" t="s">
        <v>6</v>
      </c>
      <c r="B37" s="8" t="str">
        <f>$B$43</f>
        <v>загальний фонд</v>
      </c>
      <c r="C37" s="19"/>
      <c r="D37" s="19"/>
      <c r="E37" s="19"/>
      <c r="F37" s="19"/>
      <c r="G37" s="20"/>
    </row>
    <row r="38" spans="1:11" ht="15.75" x14ac:dyDescent="0.2">
      <c r="A38" s="9" t="s">
        <v>6</v>
      </c>
      <c r="B38" s="8" t="str">
        <f>$B$44</f>
        <v>спеціальний фонд</v>
      </c>
      <c r="C38" s="19"/>
      <c r="D38" s="19"/>
      <c r="E38" s="19"/>
      <c r="F38" s="19"/>
      <c r="G38" s="20"/>
    </row>
    <row r="39" spans="1:11" ht="15.75" x14ac:dyDescent="0.2">
      <c r="A39" s="29">
        <v>41030000</v>
      </c>
      <c r="B39" s="25" t="s">
        <v>68</v>
      </c>
      <c r="C39" s="23">
        <f>SUM(C40:C41)</f>
        <v>13863779</v>
      </c>
      <c r="D39" s="23">
        <f>SUM(D40:D41)</f>
        <v>14064600</v>
      </c>
      <c r="E39" s="23">
        <f t="shared" ref="E39:G39" si="5">SUM(E40:E41)</f>
        <v>15349700</v>
      </c>
      <c r="F39" s="23">
        <f t="shared" si="5"/>
        <v>16811700</v>
      </c>
      <c r="G39" s="24">
        <f t="shared" si="5"/>
        <v>17958900</v>
      </c>
    </row>
    <row r="40" spans="1:11" ht="15.75" x14ac:dyDescent="0.2">
      <c r="A40" s="6" t="s">
        <v>6</v>
      </c>
      <c r="B40" s="8" t="str">
        <f>$B$33</f>
        <v>загальний фонд</v>
      </c>
      <c r="C40" s="19">
        <v>13863779</v>
      </c>
      <c r="D40" s="19">
        <v>14064600</v>
      </c>
      <c r="E40" s="19">
        <v>15349700</v>
      </c>
      <c r="F40" s="19">
        <v>16811700</v>
      </c>
      <c r="G40" s="20">
        <v>17958900</v>
      </c>
    </row>
    <row r="41" spans="1:11" ht="15.75" x14ac:dyDescent="0.2">
      <c r="A41" s="9" t="s">
        <v>6</v>
      </c>
      <c r="B41" s="8" t="str">
        <f>$B$34</f>
        <v>спеціальний фонд</v>
      </c>
      <c r="C41" s="19"/>
      <c r="D41" s="19"/>
      <c r="E41" s="19"/>
      <c r="F41" s="19"/>
      <c r="G41" s="20"/>
    </row>
    <row r="42" spans="1:11" ht="15.75" x14ac:dyDescent="0.2">
      <c r="A42" s="30" t="s">
        <v>6</v>
      </c>
      <c r="B42" s="25" t="s">
        <v>50</v>
      </c>
      <c r="C42" s="26">
        <f>SUM(C43:C44)</f>
        <v>13863779</v>
      </c>
      <c r="D42" s="26">
        <f>SUM(D43:D44)</f>
        <v>14064600</v>
      </c>
      <c r="E42" s="26">
        <f t="shared" ref="E42:G42" si="6">SUM(E43:E44)</f>
        <v>15349700</v>
      </c>
      <c r="F42" s="26">
        <f t="shared" si="6"/>
        <v>16811700</v>
      </c>
      <c r="G42" s="31">
        <f t="shared" si="6"/>
        <v>17958900</v>
      </c>
    </row>
    <row r="43" spans="1:11" ht="15.75" x14ac:dyDescent="0.2">
      <c r="A43" s="9" t="s">
        <v>6</v>
      </c>
      <c r="B43" s="8" t="str">
        <f>B56</f>
        <v>загальний фонд</v>
      </c>
      <c r="C43" s="27">
        <f>SUMIF($B$35:$B$42,$B43,C$35:C$42)</f>
        <v>13863779</v>
      </c>
      <c r="D43" s="27">
        <f t="shared" ref="D43:G44" si="7">SUMIF($B$35:$B$42,$B43,D$35:D$42)</f>
        <v>14064600</v>
      </c>
      <c r="E43" s="27">
        <f t="shared" si="7"/>
        <v>15349700</v>
      </c>
      <c r="F43" s="27">
        <f t="shared" si="7"/>
        <v>16811700</v>
      </c>
      <c r="G43" s="38">
        <f t="shared" si="7"/>
        <v>17958900</v>
      </c>
    </row>
    <row r="44" spans="1:11" ht="16.5" thickBot="1" x14ac:dyDescent="0.25">
      <c r="A44" s="10" t="s">
        <v>6</v>
      </c>
      <c r="B44" s="11" t="str">
        <f>B57</f>
        <v>спеціальний фонд</v>
      </c>
      <c r="C44" s="39">
        <f>SUMIF($B$35:$B$42,$B44,C$35:C$42)</f>
        <v>0</v>
      </c>
      <c r="D44" s="39">
        <f t="shared" si="7"/>
        <v>0</v>
      </c>
      <c r="E44" s="39">
        <f t="shared" si="7"/>
        <v>0</v>
      </c>
      <c r="F44" s="39">
        <f t="shared" si="7"/>
        <v>0</v>
      </c>
      <c r="G44" s="40">
        <f t="shared" si="7"/>
        <v>0</v>
      </c>
    </row>
    <row r="45" spans="1:11" ht="15.75" x14ac:dyDescent="0.2">
      <c r="A45" s="126" t="s">
        <v>69</v>
      </c>
      <c r="B45" s="127"/>
      <c r="C45" s="127"/>
      <c r="D45" s="127"/>
      <c r="E45" s="127"/>
      <c r="F45" s="127"/>
      <c r="G45" s="128"/>
    </row>
    <row r="46" spans="1:11" ht="15.75" x14ac:dyDescent="0.2">
      <c r="A46" s="28">
        <v>41040000</v>
      </c>
      <c r="B46" s="25" t="s">
        <v>70</v>
      </c>
      <c r="C46" s="23">
        <f>SUM(C47:C48)</f>
        <v>1289000</v>
      </c>
      <c r="D46" s="23">
        <f>SUM(D47:D48)</f>
        <v>0</v>
      </c>
      <c r="E46" s="23">
        <f t="shared" ref="E46:G46" si="8">SUM(E47:E48)</f>
        <v>0</v>
      </c>
      <c r="F46" s="23">
        <f t="shared" si="8"/>
        <v>0</v>
      </c>
      <c r="G46" s="24">
        <f t="shared" si="8"/>
        <v>0</v>
      </c>
    </row>
    <row r="47" spans="1:11" ht="15.75" x14ac:dyDescent="0.2">
      <c r="A47" s="6" t="s">
        <v>6</v>
      </c>
      <c r="B47" s="8" t="str">
        <f>$B$53</f>
        <v>загальний фонд</v>
      </c>
      <c r="C47" s="19">
        <v>1289000</v>
      </c>
      <c r="D47" s="19"/>
      <c r="E47" s="19"/>
      <c r="F47" s="19"/>
      <c r="G47" s="20"/>
    </row>
    <row r="48" spans="1:11" ht="15.75" x14ac:dyDescent="0.2">
      <c r="A48" s="9" t="s">
        <v>6</v>
      </c>
      <c r="B48" s="8" t="str">
        <f>$B$54</f>
        <v>спеціальний фонд</v>
      </c>
      <c r="C48" s="19"/>
      <c r="D48" s="19"/>
      <c r="E48" s="19"/>
      <c r="F48" s="19"/>
      <c r="G48" s="20"/>
    </row>
    <row r="49" spans="1:7" ht="15.75" x14ac:dyDescent="0.2">
      <c r="A49" s="29">
        <v>41050000</v>
      </c>
      <c r="B49" s="25" t="s">
        <v>71</v>
      </c>
      <c r="C49" s="23">
        <f>SUM(C50:C51)</f>
        <v>1982294</v>
      </c>
      <c r="D49" s="23">
        <f>SUM(D50:D51)</f>
        <v>67621</v>
      </c>
      <c r="E49" s="23">
        <f t="shared" ref="E49:G49" si="9">SUM(E50:E51)</f>
        <v>5757</v>
      </c>
      <c r="F49" s="23">
        <f t="shared" si="9"/>
        <v>6062</v>
      </c>
      <c r="G49" s="24">
        <f t="shared" si="9"/>
        <v>6365</v>
      </c>
    </row>
    <row r="50" spans="1:7" ht="15.75" x14ac:dyDescent="0.2">
      <c r="A50" s="6" t="s">
        <v>6</v>
      </c>
      <c r="B50" s="8" t="str">
        <f>$B$33</f>
        <v>загальний фонд</v>
      </c>
      <c r="C50" s="19">
        <v>1982294</v>
      </c>
      <c r="D50" s="19">
        <v>67621</v>
      </c>
      <c r="E50" s="19">
        <v>5757</v>
      </c>
      <c r="F50" s="19">
        <v>6062</v>
      </c>
      <c r="G50" s="20">
        <v>6365</v>
      </c>
    </row>
    <row r="51" spans="1:7" ht="15.75" x14ac:dyDescent="0.2">
      <c r="A51" s="9" t="s">
        <v>6</v>
      </c>
      <c r="B51" s="8" t="str">
        <f>$B$34</f>
        <v>спеціальний фонд</v>
      </c>
      <c r="C51" s="19"/>
      <c r="D51" s="19"/>
      <c r="E51" s="19"/>
      <c r="F51" s="19"/>
      <c r="G51" s="20"/>
    </row>
    <row r="52" spans="1:7" ht="15.75" x14ac:dyDescent="0.2">
      <c r="A52" s="30" t="s">
        <v>6</v>
      </c>
      <c r="B52" s="25" t="s">
        <v>72</v>
      </c>
      <c r="C52" s="26">
        <f>SUM(C53:C54)</f>
        <v>3271294</v>
      </c>
      <c r="D52" s="26">
        <f>SUM(D53:D54)</f>
        <v>67621</v>
      </c>
      <c r="E52" s="26">
        <f t="shared" ref="E52:G52" si="10">SUM(E53:E54)</f>
        <v>5757</v>
      </c>
      <c r="F52" s="26">
        <f t="shared" si="10"/>
        <v>6062</v>
      </c>
      <c r="G52" s="31">
        <f t="shared" si="10"/>
        <v>6365</v>
      </c>
    </row>
    <row r="53" spans="1:7" ht="15.75" x14ac:dyDescent="0.2">
      <c r="A53" s="9" t="s">
        <v>6</v>
      </c>
      <c r="B53" s="8" t="str">
        <f>B56</f>
        <v>загальний фонд</v>
      </c>
      <c r="C53" s="27">
        <f>SUMIF($B$45:$B$52,$B53,C$45:C$52)</f>
        <v>3271294</v>
      </c>
      <c r="D53" s="27">
        <f t="shared" ref="D53:G53" si="11">SUMIF($B$45:$B$52,$B53,D$45:D$52)</f>
        <v>67621</v>
      </c>
      <c r="E53" s="27">
        <f t="shared" si="11"/>
        <v>5757</v>
      </c>
      <c r="F53" s="27">
        <f t="shared" si="11"/>
        <v>6062</v>
      </c>
      <c r="G53" s="38">
        <f t="shared" si="11"/>
        <v>6365</v>
      </c>
    </row>
    <row r="54" spans="1:7" ht="16.5" thickBot="1" x14ac:dyDescent="0.25">
      <c r="A54" s="10" t="s">
        <v>6</v>
      </c>
      <c r="B54" s="11" t="str">
        <f>B57</f>
        <v>спеціальний фонд</v>
      </c>
      <c r="C54" s="39">
        <f>SUMIF($B$46:$B$53,$B54,C$46:C$53)</f>
        <v>0</v>
      </c>
      <c r="D54" s="39">
        <f t="shared" ref="D54:G54" si="12">SUMIF($B$46:$B$53,$B54,D$46:D$53)</f>
        <v>0</v>
      </c>
      <c r="E54" s="39">
        <f t="shared" si="12"/>
        <v>0</v>
      </c>
      <c r="F54" s="39">
        <f t="shared" si="12"/>
        <v>0</v>
      </c>
      <c r="G54" s="40">
        <f t="shared" si="12"/>
        <v>0</v>
      </c>
    </row>
    <row r="55" spans="1:7" ht="15.75" x14ac:dyDescent="0.2">
      <c r="A55" s="30" t="s">
        <v>6</v>
      </c>
      <c r="B55" s="25" t="s">
        <v>73</v>
      </c>
      <c r="C55" s="26">
        <f>SUM(C56:C57)</f>
        <v>46661364</v>
      </c>
      <c r="D55" s="26">
        <f>SUM(D56:D57)</f>
        <v>50092151</v>
      </c>
      <c r="E55" s="26">
        <f t="shared" ref="E55:G55" si="13">SUM(E56:E57)</f>
        <v>52959966</v>
      </c>
      <c r="F55" s="26">
        <f t="shared" si="13"/>
        <v>55332952</v>
      </c>
      <c r="G55" s="31">
        <f t="shared" si="13"/>
        <v>57536252</v>
      </c>
    </row>
    <row r="56" spans="1:7" ht="15.75" x14ac:dyDescent="0.2">
      <c r="A56" s="9" t="s">
        <v>6</v>
      </c>
      <c r="B56" s="8" t="s">
        <v>7</v>
      </c>
      <c r="C56" s="27">
        <f>SUM(C33,C43,C53)</f>
        <v>44947575</v>
      </c>
      <c r="D56" s="27">
        <f t="shared" ref="D56:G56" si="14">SUM(D33,D43,D53)</f>
        <v>48698117</v>
      </c>
      <c r="E56" s="27">
        <f t="shared" si="14"/>
        <v>51868717</v>
      </c>
      <c r="F56" s="27">
        <f t="shared" si="14"/>
        <v>54269022</v>
      </c>
      <c r="G56" s="38">
        <f t="shared" si="14"/>
        <v>56419125</v>
      </c>
    </row>
    <row r="57" spans="1:7" ht="16.5" thickBot="1" x14ac:dyDescent="0.25">
      <c r="A57" s="10" t="s">
        <v>6</v>
      </c>
      <c r="B57" s="11" t="s">
        <v>8</v>
      </c>
      <c r="C57" s="39">
        <f>SUM(C34,C44,C54)</f>
        <v>1713789</v>
      </c>
      <c r="D57" s="39">
        <f t="shared" ref="D57:G57" si="15">SUM(D34,D44,D54)</f>
        <v>1394034</v>
      </c>
      <c r="E57" s="39">
        <f t="shared" si="15"/>
        <v>1091249</v>
      </c>
      <c r="F57" s="39">
        <f t="shared" si="15"/>
        <v>1063930</v>
      </c>
      <c r="G57" s="40">
        <f t="shared" si="15"/>
        <v>1117127</v>
      </c>
    </row>
    <row r="58" spans="1:7" ht="18.75" x14ac:dyDescent="0.2">
      <c r="A58" s="2"/>
    </row>
    <row r="59" spans="1:7" ht="15" x14ac:dyDescent="0.2">
      <c r="A59" s="118" t="s">
        <v>10</v>
      </c>
      <c r="B59" s="118"/>
      <c r="C59" s="118"/>
      <c r="D59" s="118"/>
      <c r="E59" s="118"/>
      <c r="F59" s="118"/>
      <c r="G59" s="118"/>
    </row>
  </sheetData>
  <mergeCells count="7">
    <mergeCell ref="A59:G59"/>
    <mergeCell ref="A45:G45"/>
    <mergeCell ref="D1:G1"/>
    <mergeCell ref="D2:G2"/>
    <mergeCell ref="A3:G3"/>
    <mergeCell ref="A9:G9"/>
    <mergeCell ref="A35:G35"/>
  </mergeCells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E11" sqref="E11"/>
    </sheetView>
  </sheetViews>
  <sheetFormatPr defaultRowHeight="12.75" x14ac:dyDescent="0.2"/>
  <cols>
    <col min="1" max="1" width="14.28515625" style="3" customWidth="1"/>
    <col min="2" max="2" width="67.42578125" style="3" customWidth="1"/>
    <col min="3" max="7" width="14.7109375" style="3" customWidth="1"/>
    <col min="8" max="16384" width="9.140625" style="3"/>
  </cols>
  <sheetData>
    <row r="1" spans="1:7" ht="18.75" x14ac:dyDescent="0.2">
      <c r="D1" s="119" t="s">
        <v>41</v>
      </c>
      <c r="E1" s="119"/>
      <c r="F1" s="119"/>
      <c r="G1" s="119"/>
    </row>
    <row r="2" spans="1:7" ht="41.25" customHeight="1" x14ac:dyDescent="0.2">
      <c r="D2" s="120" t="str">
        <f>Дод1!D2</f>
        <v>до прогнозу бюджету Тавричанської сільської териоріальної громади на 2022-2024 роки</v>
      </c>
      <c r="E2" s="120"/>
      <c r="F2" s="120"/>
      <c r="G2" s="120"/>
    </row>
    <row r="3" spans="1:7" ht="18.75" x14ac:dyDescent="0.2">
      <c r="A3" s="121" t="s">
        <v>42</v>
      </c>
      <c r="B3" s="122"/>
      <c r="C3" s="122"/>
      <c r="D3" s="122"/>
      <c r="E3" s="122"/>
      <c r="F3" s="122"/>
      <c r="G3" s="122"/>
    </row>
    <row r="4" spans="1:7" ht="15.75" x14ac:dyDescent="0.2">
      <c r="A4" s="4">
        <f>Дод1!$A$4</f>
        <v>21511000000</v>
      </c>
    </row>
    <row r="5" spans="1:7" x14ac:dyDescent="0.2">
      <c r="A5" s="5" t="str">
        <f>Дод1!$A$5</f>
        <v>(код бюджету)</v>
      </c>
    </row>
    <row r="6" spans="1:7" ht="16.5" thickBot="1" x14ac:dyDescent="0.25">
      <c r="G6" s="1" t="str">
        <f>Дод1!G6</f>
        <v xml:space="preserve"> (грн)</v>
      </c>
    </row>
    <row r="7" spans="1:7" ht="60" customHeight="1" thickBot="1" x14ac:dyDescent="0.25">
      <c r="A7" s="13" t="s">
        <v>33</v>
      </c>
      <c r="B7" s="14" t="s">
        <v>34</v>
      </c>
      <c r="C7" s="14" t="str">
        <f>Дод1!C7</f>
        <v>2020 рік 
(звіт)</v>
      </c>
      <c r="D7" s="14" t="str">
        <f>Дод1!D7</f>
        <v>2021 рік 
(затверджено на 01.07.2021)</v>
      </c>
      <c r="E7" s="14" t="str">
        <f>Дод1!E7</f>
        <v>2022 рік 
(план)</v>
      </c>
      <c r="F7" s="14" t="str">
        <f>Дод1!F7</f>
        <v>2023 рік 
(план)</v>
      </c>
      <c r="G7" s="16" t="str">
        <f>Дод1!G7</f>
        <v>2024 рік 
(план)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15.75" x14ac:dyDescent="0.2">
      <c r="A9" s="123" t="s">
        <v>43</v>
      </c>
      <c r="B9" s="124"/>
      <c r="C9" s="124"/>
      <c r="D9" s="124"/>
      <c r="E9" s="124"/>
      <c r="F9" s="124"/>
      <c r="G9" s="125"/>
    </row>
    <row r="10" spans="1:7" ht="15.75" x14ac:dyDescent="0.2">
      <c r="A10" s="28">
        <v>200000</v>
      </c>
      <c r="B10" s="25" t="s">
        <v>44</v>
      </c>
      <c r="C10" s="23">
        <f>SUM(C11:C12)</f>
        <v>799168</v>
      </c>
      <c r="D10" s="23">
        <f>SUM(D11:D12)</f>
        <v>7739845</v>
      </c>
      <c r="E10" s="23">
        <f t="shared" ref="E10:G10" si="0">SUM(E11:E12)</f>
        <v>0</v>
      </c>
      <c r="F10" s="23">
        <f t="shared" si="0"/>
        <v>0</v>
      </c>
      <c r="G10" s="24">
        <f t="shared" si="0"/>
        <v>0</v>
      </c>
    </row>
    <row r="11" spans="1:7" ht="15.75" x14ac:dyDescent="0.2">
      <c r="A11" s="6" t="s">
        <v>6</v>
      </c>
      <c r="B11" s="8" t="str">
        <f>$B$17</f>
        <v>загальний фонд</v>
      </c>
      <c r="C11" s="19">
        <v>-1672290</v>
      </c>
      <c r="D11" s="19">
        <v>3528481</v>
      </c>
      <c r="E11" s="19"/>
      <c r="F11" s="19"/>
      <c r="G11" s="20"/>
    </row>
    <row r="12" spans="1:7" ht="15.75" x14ac:dyDescent="0.2">
      <c r="A12" s="9" t="s">
        <v>6</v>
      </c>
      <c r="B12" s="8" t="str">
        <f>$B$18</f>
        <v>спеціальний фонд</v>
      </c>
      <c r="C12" s="19">
        <v>2471458</v>
      </c>
      <c r="D12" s="19">
        <v>4211364</v>
      </c>
      <c r="E12" s="19"/>
      <c r="F12" s="19"/>
      <c r="G12" s="20"/>
    </row>
    <row r="13" spans="1:7" ht="15.75" x14ac:dyDescent="0.2">
      <c r="A13" s="29">
        <v>300000</v>
      </c>
      <c r="B13" s="25" t="s">
        <v>45</v>
      </c>
      <c r="C13" s="23">
        <f>SUM(C14:C15)</f>
        <v>0</v>
      </c>
      <c r="D13" s="23">
        <f>SUM(D14:D15)</f>
        <v>0</v>
      </c>
      <c r="E13" s="23">
        <f t="shared" ref="E13:G13" si="1">SUM(E14:E15)</f>
        <v>0</v>
      </c>
      <c r="F13" s="23">
        <f t="shared" si="1"/>
        <v>0</v>
      </c>
      <c r="G13" s="24">
        <f t="shared" si="1"/>
        <v>0</v>
      </c>
    </row>
    <row r="14" spans="1:7" ht="15.75" x14ac:dyDescent="0.2">
      <c r="A14" s="6" t="s">
        <v>6</v>
      </c>
      <c r="B14" s="8" t="str">
        <f>$B$17</f>
        <v>загальний фонд</v>
      </c>
      <c r="C14" s="19"/>
      <c r="D14" s="19"/>
      <c r="E14" s="19"/>
      <c r="F14" s="19"/>
      <c r="G14" s="20"/>
    </row>
    <row r="15" spans="1:7" ht="15.75" x14ac:dyDescent="0.2">
      <c r="A15" s="9" t="s">
        <v>6</v>
      </c>
      <c r="B15" s="8" t="str">
        <f>$B$18</f>
        <v>спеціальний фонд</v>
      </c>
      <c r="C15" s="19"/>
      <c r="D15" s="19"/>
      <c r="E15" s="19"/>
      <c r="F15" s="19"/>
      <c r="G15" s="20"/>
    </row>
    <row r="16" spans="1:7" ht="15.75" x14ac:dyDescent="0.2">
      <c r="A16" s="30" t="s">
        <v>6</v>
      </c>
      <c r="B16" s="25" t="s">
        <v>46</v>
      </c>
      <c r="C16" s="26">
        <f>SUM(C17:C18)</f>
        <v>799168</v>
      </c>
      <c r="D16" s="26">
        <f>SUM(D17:D18)</f>
        <v>7739845</v>
      </c>
      <c r="E16" s="26">
        <f t="shared" ref="E16:G16" si="2">SUM(E17:E18)</f>
        <v>0</v>
      </c>
      <c r="F16" s="26">
        <f t="shared" si="2"/>
        <v>0</v>
      </c>
      <c r="G16" s="31">
        <f t="shared" si="2"/>
        <v>0</v>
      </c>
    </row>
    <row r="17" spans="1:7" ht="15.75" x14ac:dyDescent="0.2">
      <c r="A17" s="9" t="s">
        <v>6</v>
      </c>
      <c r="B17" s="8" t="s">
        <v>7</v>
      </c>
      <c r="C17" s="27">
        <f>SUMIF($B$8:$B$16,$B17,C$8:C$16)</f>
        <v>-1672290</v>
      </c>
      <c r="D17" s="27">
        <f t="shared" ref="D17:G18" si="3">SUMIF($B$8:$B$16,$B17,D$8:D$16)</f>
        <v>3528481</v>
      </c>
      <c r="E17" s="27">
        <f t="shared" si="3"/>
        <v>0</v>
      </c>
      <c r="F17" s="27">
        <f t="shared" si="3"/>
        <v>0</v>
      </c>
      <c r="G17" s="38">
        <f t="shared" si="3"/>
        <v>0</v>
      </c>
    </row>
    <row r="18" spans="1:7" ht="16.5" thickBot="1" x14ac:dyDescent="0.25">
      <c r="A18" s="10" t="s">
        <v>6</v>
      </c>
      <c r="B18" s="11" t="s">
        <v>8</v>
      </c>
      <c r="C18" s="39">
        <f>SUMIF($B$8:$B$16,$B18,C$8:C$16)</f>
        <v>2471458</v>
      </c>
      <c r="D18" s="39">
        <f t="shared" si="3"/>
        <v>4211364</v>
      </c>
      <c r="E18" s="39">
        <f t="shared" si="3"/>
        <v>0</v>
      </c>
      <c r="F18" s="39">
        <f t="shared" si="3"/>
        <v>0</v>
      </c>
      <c r="G18" s="40">
        <f t="shared" si="3"/>
        <v>0</v>
      </c>
    </row>
    <row r="19" spans="1:7" ht="15.75" x14ac:dyDescent="0.2">
      <c r="A19" s="123" t="s">
        <v>47</v>
      </c>
      <c r="B19" s="124"/>
      <c r="C19" s="124"/>
      <c r="D19" s="124"/>
      <c r="E19" s="124"/>
      <c r="F19" s="124"/>
      <c r="G19" s="125"/>
    </row>
    <row r="20" spans="1:7" ht="15.75" x14ac:dyDescent="0.2">
      <c r="A20" s="28">
        <v>400000</v>
      </c>
      <c r="B20" s="25" t="s">
        <v>48</v>
      </c>
      <c r="C20" s="23">
        <f>SUM(C21:C22)</f>
        <v>0</v>
      </c>
      <c r="D20" s="23">
        <f>SUM(D21:D22)</f>
        <v>0</v>
      </c>
      <c r="E20" s="23">
        <f t="shared" ref="E20:G20" si="4">SUM(E21:E22)</f>
        <v>0</v>
      </c>
      <c r="F20" s="23">
        <f t="shared" si="4"/>
        <v>0</v>
      </c>
      <c r="G20" s="24">
        <f t="shared" si="4"/>
        <v>0</v>
      </c>
    </row>
    <row r="21" spans="1:7" ht="15.75" x14ac:dyDescent="0.2">
      <c r="A21" s="6" t="s">
        <v>6</v>
      </c>
      <c r="B21" s="8" t="str">
        <f>$B$27</f>
        <v>загальний фонд</v>
      </c>
      <c r="C21" s="19"/>
      <c r="D21" s="19"/>
      <c r="E21" s="19"/>
      <c r="F21" s="19"/>
      <c r="G21" s="20"/>
    </row>
    <row r="22" spans="1:7" ht="15.75" x14ac:dyDescent="0.2">
      <c r="A22" s="9" t="s">
        <v>6</v>
      </c>
      <c r="B22" s="8" t="str">
        <f>$B$28</f>
        <v>спеціальний фонд</v>
      </c>
      <c r="C22" s="19"/>
      <c r="D22" s="19"/>
      <c r="E22" s="19"/>
      <c r="F22" s="19"/>
      <c r="G22" s="20"/>
    </row>
    <row r="23" spans="1:7" ht="15.75" x14ac:dyDescent="0.2">
      <c r="A23" s="29">
        <v>600000</v>
      </c>
      <c r="B23" s="25" t="s">
        <v>49</v>
      </c>
      <c r="C23" s="23">
        <f>SUM(C24:C25)</f>
        <v>799168</v>
      </c>
      <c r="D23" s="23">
        <f>SUM(D24:D25)</f>
        <v>7739845</v>
      </c>
      <c r="E23" s="23">
        <f t="shared" ref="E23:G23" si="5">SUM(E24:E25)</f>
        <v>0</v>
      </c>
      <c r="F23" s="23">
        <f t="shared" si="5"/>
        <v>0</v>
      </c>
      <c r="G23" s="24">
        <f t="shared" si="5"/>
        <v>0</v>
      </c>
    </row>
    <row r="24" spans="1:7" ht="15.75" x14ac:dyDescent="0.2">
      <c r="A24" s="6" t="s">
        <v>6</v>
      </c>
      <c r="B24" s="8" t="str">
        <f>$B$17</f>
        <v>загальний фонд</v>
      </c>
      <c r="C24" s="19">
        <v>-1672290</v>
      </c>
      <c r="D24" s="19">
        <v>3528481</v>
      </c>
      <c r="E24" s="19"/>
      <c r="F24" s="19"/>
      <c r="G24" s="20"/>
    </row>
    <row r="25" spans="1:7" ht="15.75" x14ac:dyDescent="0.2">
      <c r="A25" s="9" t="s">
        <v>6</v>
      </c>
      <c r="B25" s="8" t="str">
        <f>$B$18</f>
        <v>спеціальний фонд</v>
      </c>
      <c r="C25" s="19">
        <v>2471458</v>
      </c>
      <c r="D25" s="19">
        <v>4211364</v>
      </c>
      <c r="E25" s="19"/>
      <c r="F25" s="19"/>
      <c r="G25" s="20"/>
    </row>
    <row r="26" spans="1:7" ht="15.75" x14ac:dyDescent="0.2">
      <c r="A26" s="30" t="s">
        <v>6</v>
      </c>
      <c r="B26" s="25" t="s">
        <v>50</v>
      </c>
      <c r="C26" s="26">
        <f>SUM(C27:C28)</f>
        <v>799168</v>
      </c>
      <c r="D26" s="26">
        <f>SUM(D27:D28)</f>
        <v>7739845</v>
      </c>
      <c r="E26" s="26">
        <f t="shared" ref="E26:G26" si="6">SUM(E27:E28)</f>
        <v>0</v>
      </c>
      <c r="F26" s="26">
        <f t="shared" si="6"/>
        <v>0</v>
      </c>
      <c r="G26" s="31">
        <f t="shared" si="6"/>
        <v>0</v>
      </c>
    </row>
    <row r="27" spans="1:7" ht="15.75" x14ac:dyDescent="0.2">
      <c r="A27" s="9" t="s">
        <v>6</v>
      </c>
      <c r="B27" s="8" t="str">
        <f>B17</f>
        <v>загальний фонд</v>
      </c>
      <c r="C27" s="27">
        <f>SUMIF($B$19:$B$26,$B27,C$19:C$26)</f>
        <v>-1672290</v>
      </c>
      <c r="D27" s="27">
        <f t="shared" ref="D27:G28" si="7">SUMIF($B$19:$B$26,$B27,D$19:D$26)</f>
        <v>3528481</v>
      </c>
      <c r="E27" s="27">
        <f t="shared" si="7"/>
        <v>0</v>
      </c>
      <c r="F27" s="27">
        <f t="shared" si="7"/>
        <v>0</v>
      </c>
      <c r="G27" s="38">
        <f t="shared" si="7"/>
        <v>0</v>
      </c>
    </row>
    <row r="28" spans="1:7" ht="16.5" thickBot="1" x14ac:dyDescent="0.25">
      <c r="A28" s="10" t="s">
        <v>6</v>
      </c>
      <c r="B28" s="11" t="str">
        <f>B18</f>
        <v>спеціальний фонд</v>
      </c>
      <c r="C28" s="39">
        <f>SUMIF($B$19:$B$26,$B28,C$19:C$26)</f>
        <v>2471458</v>
      </c>
      <c r="D28" s="39">
        <f t="shared" si="7"/>
        <v>4211364</v>
      </c>
      <c r="E28" s="39">
        <f t="shared" si="7"/>
        <v>0</v>
      </c>
      <c r="F28" s="39">
        <f t="shared" si="7"/>
        <v>0</v>
      </c>
      <c r="G28" s="40">
        <f t="shared" si="7"/>
        <v>0</v>
      </c>
    </row>
    <row r="29" spans="1:7" ht="18.75" x14ac:dyDescent="0.2">
      <c r="A29" s="2"/>
    </row>
    <row r="30" spans="1:7" ht="15" x14ac:dyDescent="0.2">
      <c r="A30" s="118" t="s">
        <v>10</v>
      </c>
      <c r="B30" s="118"/>
      <c r="C30" s="118"/>
      <c r="D30" s="118"/>
      <c r="E30" s="118"/>
      <c r="F30" s="118"/>
      <c r="G30" s="118"/>
    </row>
  </sheetData>
  <mergeCells count="6">
    <mergeCell ref="D1:G1"/>
    <mergeCell ref="D2:G2"/>
    <mergeCell ref="A3:G3"/>
    <mergeCell ref="A30:G30"/>
    <mergeCell ref="A9:G9"/>
    <mergeCell ref="A19:G19"/>
  </mergeCells>
  <conditionalFormatting sqref="C27:G28">
    <cfRule type="cellIs" dxfId="2" priority="2" operator="notEqual">
      <formula>C17</formula>
    </cfRule>
  </conditionalFormatting>
  <conditionalFormatting sqref="C17:G18">
    <cfRule type="cellIs" dxfId="1" priority="1" operator="notEqual">
      <formula>C27</formula>
    </cfRule>
  </conditionalFormatting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C13" sqref="C13:G13"/>
    </sheetView>
  </sheetViews>
  <sheetFormatPr defaultRowHeight="12.75" x14ac:dyDescent="0.2"/>
  <cols>
    <col min="1" max="1" width="14.28515625" style="3" customWidth="1"/>
    <col min="2" max="2" width="67.42578125" style="3" customWidth="1"/>
    <col min="3" max="7" width="14.7109375" style="3" customWidth="1"/>
    <col min="8" max="16384" width="9.140625" style="3"/>
  </cols>
  <sheetData>
    <row r="1" spans="1:7" ht="18.75" x14ac:dyDescent="0.2">
      <c r="D1" s="119" t="s">
        <v>87</v>
      </c>
      <c r="E1" s="119"/>
      <c r="F1" s="119"/>
      <c r="G1" s="119"/>
    </row>
    <row r="2" spans="1:7" ht="41.25" customHeight="1" x14ac:dyDescent="0.2">
      <c r="D2" s="120" t="str">
        <f>Дод1!D2</f>
        <v>до прогнозу бюджету Тавричанської сільської териоріальної громади на 2022-2024 роки</v>
      </c>
      <c r="E2" s="120"/>
      <c r="F2" s="120"/>
      <c r="G2" s="120"/>
    </row>
    <row r="3" spans="1:7" ht="18.75" x14ac:dyDescent="0.2">
      <c r="A3" s="121" t="s">
        <v>88</v>
      </c>
      <c r="B3" s="122"/>
      <c r="C3" s="122"/>
      <c r="D3" s="122"/>
      <c r="E3" s="122"/>
      <c r="F3" s="122"/>
      <c r="G3" s="122"/>
    </row>
    <row r="4" spans="1:7" ht="15.75" x14ac:dyDescent="0.2">
      <c r="A4" s="4">
        <f>Дод1!$A$4</f>
        <v>21511000000</v>
      </c>
    </row>
    <row r="5" spans="1:7" x14ac:dyDescent="0.2">
      <c r="A5" s="5" t="str">
        <f>Дод1!$A$5</f>
        <v>(код бюджету)</v>
      </c>
    </row>
    <row r="6" spans="1:7" ht="16.5" thickBot="1" x14ac:dyDescent="0.25">
      <c r="G6" s="1" t="str">
        <f>Дод1!G6</f>
        <v xml:space="preserve"> (грн)</v>
      </c>
    </row>
    <row r="7" spans="1:7" ht="62.25" customHeight="1" thickBot="1" x14ac:dyDescent="0.25">
      <c r="A7" s="13" t="s">
        <v>33</v>
      </c>
      <c r="B7" s="14" t="s">
        <v>34</v>
      </c>
      <c r="C7" s="14" t="str">
        <f>Дод1!C7</f>
        <v>2020 рік 
(звіт)</v>
      </c>
      <c r="D7" s="14" t="str">
        <f>Дод1!D7</f>
        <v>2021 рік 
(затверджено на 01.07.2021)</v>
      </c>
      <c r="E7" s="14" t="str">
        <f>Дод1!E7</f>
        <v>2022 рік 
(план)</v>
      </c>
      <c r="F7" s="14" t="str">
        <f>Дод1!F7</f>
        <v>2023 рік 
(план)</v>
      </c>
      <c r="G7" s="16" t="str">
        <f>Дод1!G7</f>
        <v>2024 рік 
(план)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15.75" x14ac:dyDescent="0.2">
      <c r="A9" s="34">
        <v>200000</v>
      </c>
      <c r="B9" s="35" t="s">
        <v>89</v>
      </c>
      <c r="C9" s="36">
        <f>SUM(C10:C10)</f>
        <v>0</v>
      </c>
      <c r="D9" s="36">
        <f>SUM(D10:D10)</f>
        <v>0</v>
      </c>
      <c r="E9" s="36">
        <f>SUM(E10:E10)</f>
        <v>0</v>
      </c>
      <c r="F9" s="36">
        <f>SUM(F10:F10)</f>
        <v>0</v>
      </c>
      <c r="G9" s="37">
        <f>SUM(G10:G10)</f>
        <v>0</v>
      </c>
    </row>
    <row r="10" spans="1:7" ht="15.75" x14ac:dyDescent="0.2">
      <c r="A10" s="9" t="s">
        <v>6</v>
      </c>
      <c r="B10" s="8" t="s">
        <v>91</v>
      </c>
      <c r="C10" s="19" t="s">
        <v>36</v>
      </c>
      <c r="D10" s="19" t="s">
        <v>36</v>
      </c>
      <c r="E10" s="19" t="s">
        <v>36</v>
      </c>
      <c r="F10" s="19" t="s">
        <v>36</v>
      </c>
      <c r="G10" s="20" t="s">
        <v>36</v>
      </c>
    </row>
    <row r="11" spans="1:7" ht="15.75" x14ac:dyDescent="0.2">
      <c r="A11" s="29">
        <v>300000</v>
      </c>
      <c r="B11" s="25" t="s">
        <v>90</v>
      </c>
      <c r="C11" s="23">
        <f>SUM(C12:C13)</f>
        <v>0</v>
      </c>
      <c r="D11" s="23">
        <f>SUM(D12:D13)</f>
        <v>0</v>
      </c>
      <c r="E11" s="23">
        <f t="shared" ref="E11:G11" si="0">SUM(E12:E13)</f>
        <v>0</v>
      </c>
      <c r="F11" s="23">
        <f t="shared" si="0"/>
        <v>0</v>
      </c>
      <c r="G11" s="24">
        <f t="shared" si="0"/>
        <v>0</v>
      </c>
    </row>
    <row r="12" spans="1:7" ht="15.75" x14ac:dyDescent="0.2">
      <c r="A12" s="6" t="s">
        <v>6</v>
      </c>
      <c r="B12" s="8" t="s">
        <v>92</v>
      </c>
      <c r="C12" s="19" t="s">
        <v>36</v>
      </c>
      <c r="D12" s="19" t="s">
        <v>36</v>
      </c>
      <c r="E12" s="19" t="s">
        <v>36</v>
      </c>
      <c r="F12" s="19" t="s">
        <v>36</v>
      </c>
      <c r="G12" s="20" t="s">
        <v>36</v>
      </c>
    </row>
    <row r="13" spans="1:7" ht="15.75" x14ac:dyDescent="0.2">
      <c r="A13" s="9" t="s">
        <v>6</v>
      </c>
      <c r="B13" s="8" t="s">
        <v>93</v>
      </c>
      <c r="C13" s="19" t="s">
        <v>36</v>
      </c>
      <c r="D13" s="19" t="s">
        <v>36</v>
      </c>
      <c r="E13" s="19" t="s">
        <v>36</v>
      </c>
      <c r="F13" s="19" t="s">
        <v>36</v>
      </c>
      <c r="G13" s="20" t="s">
        <v>36</v>
      </c>
    </row>
    <row r="14" spans="1:7" ht="16.5" thickBot="1" x14ac:dyDescent="0.25">
      <c r="A14" s="47" t="s">
        <v>6</v>
      </c>
      <c r="B14" s="48" t="s">
        <v>94</v>
      </c>
      <c r="C14" s="49">
        <f>SUM(C10,C13)</f>
        <v>0</v>
      </c>
      <c r="D14" s="49">
        <f t="shared" ref="D14:G14" si="1">SUM(D10,D13)</f>
        <v>0</v>
      </c>
      <c r="E14" s="49">
        <f t="shared" si="1"/>
        <v>0</v>
      </c>
      <c r="F14" s="49">
        <f t="shared" si="1"/>
        <v>0</v>
      </c>
      <c r="G14" s="50">
        <f t="shared" si="1"/>
        <v>0</v>
      </c>
    </row>
    <row r="15" spans="1:7" ht="18.75" x14ac:dyDescent="0.2">
      <c r="A15" s="2"/>
    </row>
    <row r="16" spans="1:7" ht="15" x14ac:dyDescent="0.2">
      <c r="A16" s="118" t="s">
        <v>10</v>
      </c>
      <c r="B16" s="118"/>
      <c r="C16" s="118"/>
      <c r="D16" s="118"/>
      <c r="E16" s="118"/>
      <c r="F16" s="118"/>
      <c r="G16" s="118"/>
    </row>
  </sheetData>
  <mergeCells count="4">
    <mergeCell ref="D1:G1"/>
    <mergeCell ref="D2:G2"/>
    <mergeCell ref="A3:G3"/>
    <mergeCell ref="A16:G16"/>
  </mergeCells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7" workbookViewId="0">
      <selection activeCell="B10" sqref="B10"/>
    </sheetView>
  </sheetViews>
  <sheetFormatPr defaultRowHeight="12.75" x14ac:dyDescent="0.2"/>
  <cols>
    <col min="1" max="1" width="14.28515625" style="3" customWidth="1"/>
    <col min="2" max="2" width="67.42578125" style="3" customWidth="1"/>
    <col min="3" max="7" width="14.7109375" style="3" customWidth="1"/>
    <col min="8" max="16384" width="9.140625" style="3"/>
  </cols>
  <sheetData>
    <row r="1" spans="1:7" ht="18.75" x14ac:dyDescent="0.2">
      <c r="D1" s="119" t="s">
        <v>95</v>
      </c>
      <c r="E1" s="119"/>
      <c r="F1" s="119"/>
      <c r="G1" s="119"/>
    </row>
    <row r="2" spans="1:7" ht="41.25" customHeight="1" x14ac:dyDescent="0.2">
      <c r="D2" s="120" t="str">
        <f>Дод1!D2</f>
        <v>до прогнозу бюджету Тавричанської сільської териоріальної громади на 2022-2024 роки</v>
      </c>
      <c r="E2" s="120"/>
      <c r="F2" s="120"/>
      <c r="G2" s="120"/>
    </row>
    <row r="3" spans="1:7" ht="39" customHeight="1" x14ac:dyDescent="0.2">
      <c r="A3" s="121" t="s">
        <v>96</v>
      </c>
      <c r="B3" s="122"/>
      <c r="C3" s="122"/>
      <c r="D3" s="122"/>
      <c r="E3" s="122"/>
      <c r="F3" s="122"/>
      <c r="G3" s="122"/>
    </row>
    <row r="4" spans="1:7" ht="15.75" x14ac:dyDescent="0.2">
      <c r="A4" s="4">
        <f>Дод1!$A$4</f>
        <v>21511000000</v>
      </c>
    </row>
    <row r="5" spans="1:7" x14ac:dyDescent="0.2">
      <c r="A5" s="5" t="str">
        <f>Дод1!$A$5</f>
        <v>(код бюджету)</v>
      </c>
    </row>
    <row r="6" spans="1:7" ht="16.5" thickBot="1" x14ac:dyDescent="0.25">
      <c r="G6" s="1" t="str">
        <f>Дод1!G6</f>
        <v xml:space="preserve"> (грн)</v>
      </c>
    </row>
    <row r="7" spans="1:7" ht="47.25" customHeight="1" thickBot="1" x14ac:dyDescent="0.25">
      <c r="A7" s="13" t="s">
        <v>33</v>
      </c>
      <c r="B7" s="14" t="s">
        <v>34</v>
      </c>
      <c r="C7" s="14" t="str">
        <f>Дод1!C7</f>
        <v>2020 рік 
(звіт)</v>
      </c>
      <c r="D7" s="14" t="str">
        <f>Дод1!D7</f>
        <v>2021 рік 
(затверджено на 01.07.2021)</v>
      </c>
      <c r="E7" s="14" t="str">
        <f>Дод1!E7</f>
        <v>2022 рік 
(план)</v>
      </c>
      <c r="F7" s="14" t="str">
        <f>Дод1!F7</f>
        <v>2023 рік 
(план)</v>
      </c>
      <c r="G7" s="16" t="str">
        <f>Дод1!G7</f>
        <v>2024 рік 
(план)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16.5" thickBot="1" x14ac:dyDescent="0.25">
      <c r="A9" s="123" t="s">
        <v>97</v>
      </c>
      <c r="B9" s="124"/>
      <c r="C9" s="124"/>
      <c r="D9" s="124"/>
      <c r="E9" s="124"/>
      <c r="F9" s="124"/>
      <c r="G9" s="125"/>
    </row>
    <row r="10" spans="1:7" ht="15.75" x14ac:dyDescent="0.2">
      <c r="A10" s="34" t="s">
        <v>78</v>
      </c>
      <c r="B10" s="35" t="s">
        <v>89</v>
      </c>
      <c r="C10" s="36">
        <f>SUM(C11:C11)</f>
        <v>0</v>
      </c>
      <c r="D10" s="36">
        <f>SUM(D11:D11)</f>
        <v>0</v>
      </c>
      <c r="E10" s="36">
        <f>SUM(E11:E11)</f>
        <v>0</v>
      </c>
      <c r="F10" s="36">
        <f>SUM(F11:F11)</f>
        <v>0</v>
      </c>
      <c r="G10" s="37">
        <f>SUM(G11:G11)</f>
        <v>0</v>
      </c>
    </row>
    <row r="11" spans="1:7" ht="15.75" x14ac:dyDescent="0.2">
      <c r="A11" s="9" t="s">
        <v>6</v>
      </c>
      <c r="B11" s="8" t="s">
        <v>91</v>
      </c>
      <c r="C11" s="19" t="s">
        <v>36</v>
      </c>
      <c r="D11" s="19" t="s">
        <v>36</v>
      </c>
      <c r="E11" s="19" t="s">
        <v>36</v>
      </c>
      <c r="F11" s="19" t="s">
        <v>36</v>
      </c>
      <c r="G11" s="20" t="s">
        <v>36</v>
      </c>
    </row>
    <row r="12" spans="1:7" ht="15.75" x14ac:dyDescent="0.2">
      <c r="A12" s="29" t="s">
        <v>80</v>
      </c>
      <c r="B12" s="25" t="s">
        <v>90</v>
      </c>
      <c r="C12" s="23">
        <f>SUM(C13:C14)</f>
        <v>0</v>
      </c>
      <c r="D12" s="23">
        <f>SUM(D13:D14)</f>
        <v>0</v>
      </c>
      <c r="E12" s="23">
        <f t="shared" ref="E12:G12" si="0">SUM(E13:E14)</f>
        <v>0</v>
      </c>
      <c r="F12" s="23">
        <f t="shared" si="0"/>
        <v>0</v>
      </c>
      <c r="G12" s="24">
        <f t="shared" si="0"/>
        <v>0</v>
      </c>
    </row>
    <row r="13" spans="1:7" ht="15.75" x14ac:dyDescent="0.2">
      <c r="A13" s="6" t="s">
        <v>6</v>
      </c>
      <c r="B13" s="8" t="s">
        <v>92</v>
      </c>
      <c r="C13" s="19" t="s">
        <v>36</v>
      </c>
      <c r="D13" s="19" t="s">
        <v>36</v>
      </c>
      <c r="E13" s="19" t="s">
        <v>36</v>
      </c>
      <c r="F13" s="19" t="s">
        <v>36</v>
      </c>
      <c r="G13" s="20" t="s">
        <v>36</v>
      </c>
    </row>
    <row r="14" spans="1:7" ht="15.75" x14ac:dyDescent="0.2">
      <c r="A14" s="9" t="s">
        <v>6</v>
      </c>
      <c r="B14" s="8" t="s">
        <v>93</v>
      </c>
      <c r="C14" s="19" t="s">
        <v>36</v>
      </c>
      <c r="D14" s="19" t="s">
        <v>36</v>
      </c>
      <c r="E14" s="19" t="s">
        <v>36</v>
      </c>
      <c r="F14" s="19" t="s">
        <v>36</v>
      </c>
      <c r="G14" s="20" t="s">
        <v>36</v>
      </c>
    </row>
    <row r="15" spans="1:7" ht="16.5" thickBot="1" x14ac:dyDescent="0.25">
      <c r="A15" s="47" t="s">
        <v>6</v>
      </c>
      <c r="B15" s="48" t="s">
        <v>98</v>
      </c>
      <c r="C15" s="49">
        <f>SUM(C11,C14)</f>
        <v>0</v>
      </c>
      <c r="D15" s="49">
        <f t="shared" ref="D15:G15" si="1">SUM(D11,D14)</f>
        <v>0</v>
      </c>
      <c r="E15" s="49">
        <f t="shared" si="1"/>
        <v>0</v>
      </c>
      <c r="F15" s="49">
        <f t="shared" si="1"/>
        <v>0</v>
      </c>
      <c r="G15" s="50">
        <f t="shared" si="1"/>
        <v>0</v>
      </c>
    </row>
    <row r="16" spans="1:7" ht="16.5" thickBot="1" x14ac:dyDescent="0.25">
      <c r="A16" s="126" t="s">
        <v>102</v>
      </c>
      <c r="B16" s="127"/>
      <c r="C16" s="127"/>
      <c r="D16" s="127"/>
      <c r="E16" s="127"/>
      <c r="F16" s="127"/>
      <c r="G16" s="128"/>
    </row>
    <row r="17" spans="1:7" ht="15.75" x14ac:dyDescent="0.2">
      <c r="A17" s="34" t="s">
        <v>78</v>
      </c>
      <c r="B17" s="35" t="s">
        <v>99</v>
      </c>
      <c r="C17" s="36">
        <f>SUM(C18:C18)</f>
        <v>0</v>
      </c>
      <c r="D17" s="36">
        <f>SUM(D18:D18)</f>
        <v>0</v>
      </c>
      <c r="E17" s="36">
        <f>SUM(E18:E18)</f>
        <v>0</v>
      </c>
      <c r="F17" s="36">
        <f>SUM(F18:F18)</f>
        <v>0</v>
      </c>
      <c r="G17" s="37">
        <f>SUM(G18:G18)</f>
        <v>0</v>
      </c>
    </row>
    <row r="18" spans="1:7" ht="15.75" x14ac:dyDescent="0.2">
      <c r="A18" s="9" t="s">
        <v>6</v>
      </c>
      <c r="B18" s="8" t="s">
        <v>91</v>
      </c>
      <c r="C18" s="19" t="s">
        <v>36</v>
      </c>
      <c r="D18" s="19" t="s">
        <v>36</v>
      </c>
      <c r="E18" s="19" t="s">
        <v>36</v>
      </c>
      <c r="F18" s="19" t="s">
        <v>36</v>
      </c>
      <c r="G18" s="20" t="s">
        <v>36</v>
      </c>
    </row>
    <row r="19" spans="1:7" ht="15.75" x14ac:dyDescent="0.2">
      <c r="A19" s="29" t="s">
        <v>80</v>
      </c>
      <c r="B19" s="25" t="s">
        <v>100</v>
      </c>
      <c r="C19" s="23">
        <f>SUM(C20:C21)</f>
        <v>0</v>
      </c>
      <c r="D19" s="23">
        <f>SUM(D20:D21)</f>
        <v>0</v>
      </c>
      <c r="E19" s="23">
        <f t="shared" ref="E19:G19" si="2">SUM(E20:E21)</f>
        <v>0</v>
      </c>
      <c r="F19" s="23">
        <f t="shared" si="2"/>
        <v>0</v>
      </c>
      <c r="G19" s="24">
        <f t="shared" si="2"/>
        <v>0</v>
      </c>
    </row>
    <row r="20" spans="1:7" ht="15.75" x14ac:dyDescent="0.2">
      <c r="A20" s="6" t="s">
        <v>6</v>
      </c>
      <c r="B20" s="8" t="s">
        <v>92</v>
      </c>
      <c r="C20" s="19" t="s">
        <v>36</v>
      </c>
      <c r="D20" s="19" t="s">
        <v>36</v>
      </c>
      <c r="E20" s="19" t="s">
        <v>36</v>
      </c>
      <c r="F20" s="19" t="s">
        <v>36</v>
      </c>
      <c r="G20" s="20" t="s">
        <v>36</v>
      </c>
    </row>
    <row r="21" spans="1:7" ht="15.75" x14ac:dyDescent="0.2">
      <c r="A21" s="9" t="s">
        <v>6</v>
      </c>
      <c r="B21" s="8" t="s">
        <v>93</v>
      </c>
      <c r="C21" s="19" t="s">
        <v>36</v>
      </c>
      <c r="D21" s="19" t="s">
        <v>36</v>
      </c>
      <c r="E21" s="19" t="s">
        <v>36</v>
      </c>
      <c r="F21" s="19" t="s">
        <v>36</v>
      </c>
      <c r="G21" s="20" t="s">
        <v>36</v>
      </c>
    </row>
    <row r="22" spans="1:7" ht="16.5" thickBot="1" x14ac:dyDescent="0.25">
      <c r="A22" s="47" t="s">
        <v>6</v>
      </c>
      <c r="B22" s="48" t="s">
        <v>101</v>
      </c>
      <c r="C22" s="49">
        <f>SUM(C18,C21)</f>
        <v>0</v>
      </c>
      <c r="D22" s="49">
        <f t="shared" ref="D22" si="3">SUM(D18,D21)</f>
        <v>0</v>
      </c>
      <c r="E22" s="49">
        <f t="shared" ref="E22" si="4">SUM(E18,E21)</f>
        <v>0</v>
      </c>
      <c r="F22" s="49">
        <f t="shared" ref="F22" si="5">SUM(F18,F21)</f>
        <v>0</v>
      </c>
      <c r="G22" s="50">
        <f t="shared" ref="G22" si="6">SUM(G18,G21)</f>
        <v>0</v>
      </c>
    </row>
    <row r="23" spans="1:7" ht="18.75" x14ac:dyDescent="0.2">
      <c r="A23" s="2"/>
    </row>
    <row r="24" spans="1:7" ht="15" x14ac:dyDescent="0.2">
      <c r="A24" s="118" t="s">
        <v>10</v>
      </c>
      <c r="B24" s="118"/>
      <c r="C24" s="118"/>
      <c r="D24" s="118"/>
      <c r="E24" s="118"/>
      <c r="F24" s="118"/>
      <c r="G24" s="118"/>
    </row>
  </sheetData>
  <mergeCells count="6">
    <mergeCell ref="A24:G24"/>
    <mergeCell ref="D1:G1"/>
    <mergeCell ref="D2:G2"/>
    <mergeCell ref="A3:G3"/>
    <mergeCell ref="A9:G9"/>
    <mergeCell ref="A16:G16"/>
  </mergeCells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7" workbookViewId="0">
      <selection activeCell="D7" sqref="D7"/>
    </sheetView>
  </sheetViews>
  <sheetFormatPr defaultRowHeight="12.75" x14ac:dyDescent="0.2"/>
  <cols>
    <col min="1" max="1" width="14.28515625" style="3" customWidth="1"/>
    <col min="2" max="2" width="67.42578125" style="3" customWidth="1"/>
    <col min="3" max="7" width="14.7109375" style="3" customWidth="1"/>
    <col min="8" max="16384" width="9.140625" style="3"/>
  </cols>
  <sheetData>
    <row r="1" spans="1:7" ht="18.75" x14ac:dyDescent="0.2">
      <c r="D1" s="119" t="s">
        <v>1</v>
      </c>
      <c r="E1" s="119"/>
      <c r="F1" s="119"/>
      <c r="G1" s="119"/>
    </row>
    <row r="2" spans="1:7" ht="31.5" customHeight="1" x14ac:dyDescent="0.2">
      <c r="D2" s="120" t="str">
        <f>Дод1!D2</f>
        <v>до прогнозу бюджету Тавричанської сільської териоріальної громади на 2022-2024 роки</v>
      </c>
      <c r="E2" s="120"/>
      <c r="F2" s="120"/>
      <c r="G2" s="120"/>
    </row>
    <row r="3" spans="1:7" ht="18.75" x14ac:dyDescent="0.2">
      <c r="A3" s="122" t="s">
        <v>2</v>
      </c>
      <c r="B3" s="122"/>
      <c r="C3" s="122"/>
      <c r="D3" s="122"/>
      <c r="E3" s="122"/>
      <c r="F3" s="122"/>
      <c r="G3" s="122"/>
    </row>
    <row r="4" spans="1:7" ht="15.75" x14ac:dyDescent="0.2">
      <c r="A4" s="4">
        <f>Дод1!$A$4</f>
        <v>21511000000</v>
      </c>
    </row>
    <row r="5" spans="1:7" x14ac:dyDescent="0.2">
      <c r="A5" s="5" t="str">
        <f>Дод1!$A$5</f>
        <v>(код бюджету)</v>
      </c>
    </row>
    <row r="6" spans="1:7" ht="16.5" thickBot="1" x14ac:dyDescent="0.25">
      <c r="G6" s="1" t="str">
        <f>Дод1!G6</f>
        <v xml:space="preserve"> (грн)</v>
      </c>
    </row>
    <row r="7" spans="1:7" ht="47.25" customHeight="1" thickBot="1" x14ac:dyDescent="0.25">
      <c r="A7" s="13" t="s">
        <v>5</v>
      </c>
      <c r="B7" s="14" t="s">
        <v>11</v>
      </c>
      <c r="C7" s="14" t="str">
        <f>Дод1!C7</f>
        <v>2020 рік 
(звіт)</v>
      </c>
      <c r="D7" s="14" t="str">
        <f>Дод1!D7</f>
        <v>2021 рік 
(затверджено на 01.07.2021)</v>
      </c>
      <c r="E7" s="14" t="str">
        <f>Дод1!E7</f>
        <v>2022 рік 
(план)</v>
      </c>
      <c r="F7" s="14" t="str">
        <f>Дод1!F7</f>
        <v>2023 рік 
(план)</v>
      </c>
      <c r="G7" s="16" t="str">
        <f>Дод1!G7</f>
        <v>2024 рік 
(план)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31.5" x14ac:dyDescent="0.2">
      <c r="A9" s="12"/>
      <c r="B9" s="15" t="s">
        <v>12</v>
      </c>
      <c r="C9" s="17">
        <f>SUM(C10:C11)</f>
        <v>47466932</v>
      </c>
      <c r="D9" s="17">
        <f>SUM(D10:D11)</f>
        <v>13937638</v>
      </c>
      <c r="E9" s="17">
        <f t="shared" ref="E9:G9" si="0">SUM(E10:E11)</f>
        <v>12624457</v>
      </c>
      <c r="F9" s="17">
        <f t="shared" si="0"/>
        <v>12948812</v>
      </c>
      <c r="G9" s="18">
        <f t="shared" si="0"/>
        <v>13292390</v>
      </c>
    </row>
    <row r="10" spans="1:7" ht="15.75" x14ac:dyDescent="0.2">
      <c r="A10" s="6" t="s">
        <v>6</v>
      </c>
      <c r="B10" s="8" t="str">
        <f>$B$19</f>
        <v>загальний фонд</v>
      </c>
      <c r="C10" s="19">
        <v>43275285</v>
      </c>
      <c r="D10" s="19">
        <v>13057638</v>
      </c>
      <c r="E10" s="19">
        <v>12624457</v>
      </c>
      <c r="F10" s="19">
        <v>12948812</v>
      </c>
      <c r="G10" s="20">
        <v>13292390</v>
      </c>
    </row>
    <row r="11" spans="1:7" ht="15.75" x14ac:dyDescent="0.2">
      <c r="A11" s="9" t="s">
        <v>6</v>
      </c>
      <c r="B11" s="8" t="str">
        <f>$B$20</f>
        <v>спеціальний фонд</v>
      </c>
      <c r="C11" s="19">
        <v>4191647</v>
      </c>
      <c r="D11" s="19">
        <v>880000</v>
      </c>
      <c r="E11" s="19"/>
      <c r="F11" s="19"/>
      <c r="G11" s="20"/>
    </row>
    <row r="12" spans="1:7" ht="47.25" x14ac:dyDescent="0.2">
      <c r="A12" s="6"/>
      <c r="B12" s="7" t="s">
        <v>103</v>
      </c>
      <c r="C12" s="17">
        <f>SUM(C13:C14)</f>
        <v>0</v>
      </c>
      <c r="D12" s="17">
        <f>SUM(D13:D14)</f>
        <v>42614873</v>
      </c>
      <c r="E12" s="17">
        <f t="shared" ref="E12" si="1">SUM(E13:E14)</f>
        <v>39235509</v>
      </c>
      <c r="F12" s="17">
        <f t="shared" ref="F12" si="2">SUM(F13:F14)</f>
        <v>41255530</v>
      </c>
      <c r="G12" s="18">
        <f t="shared" ref="G12" si="3">SUM(G13:G14)</f>
        <v>43084617</v>
      </c>
    </row>
    <row r="13" spans="1:7" ht="15.75" x14ac:dyDescent="0.2">
      <c r="A13" s="6" t="s">
        <v>6</v>
      </c>
      <c r="B13" s="8" t="str">
        <f>$B$19</f>
        <v>загальний фонд</v>
      </c>
      <c r="C13" s="19">
        <v>0</v>
      </c>
      <c r="D13" s="19">
        <v>37899475</v>
      </c>
      <c r="E13" s="19">
        <v>38144260</v>
      </c>
      <c r="F13" s="19">
        <v>40191600</v>
      </c>
      <c r="G13" s="20">
        <v>41967490</v>
      </c>
    </row>
    <row r="14" spans="1:7" ht="15.75" x14ac:dyDescent="0.2">
      <c r="A14" s="9" t="s">
        <v>6</v>
      </c>
      <c r="B14" s="8" t="str">
        <f>$B$20</f>
        <v>спеціальний фонд</v>
      </c>
      <c r="C14" s="19">
        <v>0</v>
      </c>
      <c r="D14" s="19">
        <v>4715398</v>
      </c>
      <c r="E14" s="19">
        <v>1091249</v>
      </c>
      <c r="F14" s="19">
        <v>1063930</v>
      </c>
      <c r="G14" s="20">
        <v>1117127</v>
      </c>
    </row>
    <row r="15" spans="1:7" ht="31.5" x14ac:dyDescent="0.2">
      <c r="A15" s="9"/>
      <c r="B15" s="7" t="s">
        <v>13</v>
      </c>
      <c r="C15" s="17">
        <f>SUM(C16:C17)</f>
        <v>0</v>
      </c>
      <c r="D15" s="17">
        <f>SUM(D16:D17)</f>
        <v>1279485</v>
      </c>
      <c r="E15" s="17">
        <f t="shared" ref="E15" si="4">SUM(E16:E17)</f>
        <v>1100000</v>
      </c>
      <c r="F15" s="17">
        <f t="shared" ref="F15" si="5">SUM(F16:F17)</f>
        <v>1128610</v>
      </c>
      <c r="G15" s="18">
        <f t="shared" ref="G15" si="6">SUM(G16:G17)</f>
        <v>1159245</v>
      </c>
    </row>
    <row r="16" spans="1:7" ht="15.75" x14ac:dyDescent="0.2">
      <c r="A16" s="9" t="s">
        <v>6</v>
      </c>
      <c r="B16" s="8" t="str">
        <f>$B$19</f>
        <v>загальний фонд</v>
      </c>
      <c r="C16" s="19">
        <v>0</v>
      </c>
      <c r="D16" s="19">
        <v>1269485</v>
      </c>
      <c r="E16" s="19">
        <v>1100000</v>
      </c>
      <c r="F16" s="19">
        <v>1128610</v>
      </c>
      <c r="G16" s="20">
        <v>1159245</v>
      </c>
    </row>
    <row r="17" spans="1:7" ht="15.75" x14ac:dyDescent="0.2">
      <c r="A17" s="9" t="s">
        <v>6</v>
      </c>
      <c r="B17" s="8" t="str">
        <f>$B$20</f>
        <v>спеціальний фонд</v>
      </c>
      <c r="C17" s="19">
        <v>0</v>
      </c>
      <c r="D17" s="19">
        <f>0+0+10000</f>
        <v>10000</v>
      </c>
      <c r="E17" s="19">
        <v>0</v>
      </c>
      <c r="F17" s="19">
        <v>0</v>
      </c>
      <c r="G17" s="20">
        <v>0</v>
      </c>
    </row>
    <row r="18" spans="1:7" ht="31.5" x14ac:dyDescent="0.2">
      <c r="A18" s="9" t="s">
        <v>6</v>
      </c>
      <c r="B18" s="8" t="s">
        <v>14</v>
      </c>
      <c r="C18" s="21">
        <f>SUM(C19:C20)</f>
        <v>47466932</v>
      </c>
      <c r="D18" s="21">
        <f>SUM(D19:D20)</f>
        <v>57831996</v>
      </c>
      <c r="E18" s="21">
        <f t="shared" ref="E18" si="7">SUM(E19:E20)</f>
        <v>52959966</v>
      </c>
      <c r="F18" s="21">
        <f t="shared" ref="F18" si="8">SUM(F19:F20)</f>
        <v>55332952</v>
      </c>
      <c r="G18" s="22">
        <f t="shared" ref="G18" si="9">SUM(G19:G20)</f>
        <v>57536252</v>
      </c>
    </row>
    <row r="19" spans="1:7" ht="15.75" x14ac:dyDescent="0.2">
      <c r="A19" s="9" t="s">
        <v>6</v>
      </c>
      <c r="B19" s="8" t="s">
        <v>7</v>
      </c>
      <c r="C19" s="27">
        <f>SUMIF($B$8:$B$18,$B19,C$8:C$18)</f>
        <v>43275285</v>
      </c>
      <c r="D19" s="27">
        <f t="shared" ref="D19:G20" si="10">SUMIF($B$8:$B$18,$B19,D$8:D$18)</f>
        <v>52226598</v>
      </c>
      <c r="E19" s="27">
        <f t="shared" si="10"/>
        <v>51868717</v>
      </c>
      <c r="F19" s="27">
        <f t="shared" si="10"/>
        <v>54269022</v>
      </c>
      <c r="G19" s="38">
        <f t="shared" si="10"/>
        <v>56419125</v>
      </c>
    </row>
    <row r="20" spans="1:7" ht="16.5" thickBot="1" x14ac:dyDescent="0.25">
      <c r="A20" s="10" t="s">
        <v>6</v>
      </c>
      <c r="B20" s="11" t="s">
        <v>8</v>
      </c>
      <c r="C20" s="39">
        <f>SUMIF($B$8:$B$18,$B20,C$8:C$18)</f>
        <v>4191647</v>
      </c>
      <c r="D20" s="39">
        <f t="shared" si="10"/>
        <v>5605398</v>
      </c>
      <c r="E20" s="39">
        <f t="shared" si="10"/>
        <v>1091249</v>
      </c>
      <c r="F20" s="39">
        <f t="shared" si="10"/>
        <v>1063930</v>
      </c>
      <c r="G20" s="40">
        <f t="shared" si="10"/>
        <v>1117127</v>
      </c>
    </row>
    <row r="21" spans="1:7" ht="18.75" x14ac:dyDescent="0.2">
      <c r="A21" s="2"/>
    </row>
    <row r="22" spans="1:7" ht="15" x14ac:dyDescent="0.2">
      <c r="A22" s="118" t="s">
        <v>10</v>
      </c>
      <c r="B22" s="118"/>
      <c r="C22" s="118"/>
      <c r="D22" s="118"/>
      <c r="E22" s="118"/>
      <c r="F22" s="118"/>
      <c r="G22" s="118"/>
    </row>
  </sheetData>
  <mergeCells count="4">
    <mergeCell ref="A3:G3"/>
    <mergeCell ref="A22:G22"/>
    <mergeCell ref="D1:G1"/>
    <mergeCell ref="D2:G2"/>
  </mergeCells>
  <pageMargins left="0.39370078740157483" right="0.39370078740157483" top="0.98425196850393704" bottom="0.39370078740157483" header="0.31496062992125984" footer="0.31496062992125984"/>
  <pageSetup paperSize="9" orientation="landscape" verticalDpi="0" r:id="rId1"/>
  <headerFooter differentFirst="1">
    <oddHeader>&amp;R&amp;"Times New Roman,обычный"&amp;14продовження додатку 6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31" workbookViewId="0">
      <selection activeCell="G20" sqref="G20"/>
    </sheetView>
  </sheetViews>
  <sheetFormatPr defaultRowHeight="12.75" x14ac:dyDescent="0.2"/>
  <cols>
    <col min="1" max="1" width="14.28515625" style="3" customWidth="1"/>
    <col min="2" max="2" width="67.42578125" style="3" customWidth="1"/>
    <col min="3" max="7" width="14.7109375" style="3" customWidth="1"/>
    <col min="8" max="16384" width="9.140625" style="3"/>
  </cols>
  <sheetData>
    <row r="1" spans="1:7" ht="18.75" x14ac:dyDescent="0.2">
      <c r="D1" s="119" t="s">
        <v>19</v>
      </c>
      <c r="E1" s="119"/>
      <c r="F1" s="119"/>
      <c r="G1" s="119"/>
    </row>
    <row r="2" spans="1:7" ht="41.25" customHeight="1" x14ac:dyDescent="0.2">
      <c r="D2" s="120" t="str">
        <f>Дод1!D2</f>
        <v>до прогнозу бюджету Тавричанської сільської териоріальної громади на 2022-2024 роки</v>
      </c>
      <c r="E2" s="120"/>
      <c r="F2" s="120"/>
      <c r="G2" s="120"/>
    </row>
    <row r="3" spans="1:7" ht="39" customHeight="1" x14ac:dyDescent="0.2">
      <c r="A3" s="121" t="s">
        <v>30</v>
      </c>
      <c r="B3" s="122"/>
      <c r="C3" s="122"/>
      <c r="D3" s="122"/>
      <c r="E3" s="122"/>
      <c r="F3" s="122"/>
      <c r="G3" s="122"/>
    </row>
    <row r="4" spans="1:7" ht="15.75" x14ac:dyDescent="0.2">
      <c r="A4" s="4">
        <f>Дод1!$A$4</f>
        <v>21511000000</v>
      </c>
    </row>
    <row r="5" spans="1:7" x14ac:dyDescent="0.2">
      <c r="A5" s="5" t="str">
        <f>Дод1!$A$5</f>
        <v>(код бюджету)</v>
      </c>
    </row>
    <row r="6" spans="1:7" ht="16.5" thickBot="1" x14ac:dyDescent="0.25">
      <c r="G6" s="1" t="str">
        <f>Дод1!G6</f>
        <v xml:space="preserve"> (грн)</v>
      </c>
    </row>
    <row r="7" spans="1:7" ht="47.25" customHeight="1" thickBot="1" x14ac:dyDescent="0.25">
      <c r="A7" s="13" t="s">
        <v>33</v>
      </c>
      <c r="B7" s="14" t="s">
        <v>34</v>
      </c>
      <c r="C7" s="14" t="str">
        <f>Дод1!C7</f>
        <v>2020 рік 
(звіт)</v>
      </c>
      <c r="D7" s="14" t="str">
        <f>Дод1!D7</f>
        <v>2021 рік 
(затверджено на 01.07.2021)</v>
      </c>
      <c r="E7" s="14" t="str">
        <f>Дод1!E7</f>
        <v>2022 рік 
(план)</v>
      </c>
      <c r="F7" s="14" t="str">
        <f>Дод1!F7</f>
        <v>2023 рік 
(план)</v>
      </c>
      <c r="G7" s="16" t="str">
        <f>Дод1!G7</f>
        <v>2024 рік 
(план)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15.75" x14ac:dyDescent="0.2">
      <c r="A9" s="34" t="s">
        <v>31</v>
      </c>
      <c r="B9" s="35" t="s">
        <v>20</v>
      </c>
      <c r="C9" s="36">
        <f>SUM(C10:C11)</f>
        <v>9685454</v>
      </c>
      <c r="D9" s="36">
        <f>SUM(D10:D11)</f>
        <v>11260761</v>
      </c>
      <c r="E9" s="36">
        <f t="shared" ref="E9:G9" si="0">SUM(E10:E11)</f>
        <v>10993352</v>
      </c>
      <c r="F9" s="36">
        <f t="shared" si="0"/>
        <v>11489460</v>
      </c>
      <c r="G9" s="37">
        <f t="shared" si="0"/>
        <v>11798580</v>
      </c>
    </row>
    <row r="10" spans="1:7" ht="15.75" x14ac:dyDescent="0.2">
      <c r="A10" s="6" t="s">
        <v>6</v>
      </c>
      <c r="B10" s="8" t="str">
        <f>$B$41</f>
        <v>загальний фонд</v>
      </c>
      <c r="C10" s="19">
        <v>9644865</v>
      </c>
      <c r="D10" s="19">
        <v>11245396</v>
      </c>
      <c r="E10" s="19">
        <v>10993352</v>
      </c>
      <c r="F10" s="19">
        <v>11489460</v>
      </c>
      <c r="G10" s="20">
        <v>11798580</v>
      </c>
    </row>
    <row r="11" spans="1:7" ht="15.75" x14ac:dyDescent="0.2">
      <c r="A11" s="9" t="s">
        <v>6</v>
      </c>
      <c r="B11" s="8" t="str">
        <f>$B$42</f>
        <v>спеціальний фонд</v>
      </c>
      <c r="C11" s="19">
        <v>40589</v>
      </c>
      <c r="D11" s="19">
        <v>15365</v>
      </c>
      <c r="E11" s="19"/>
      <c r="F11" s="19"/>
      <c r="G11" s="20"/>
    </row>
    <row r="12" spans="1:7" ht="15.75" x14ac:dyDescent="0.2">
      <c r="A12" s="29">
        <v>1000</v>
      </c>
      <c r="B12" s="25" t="s">
        <v>21</v>
      </c>
      <c r="C12" s="23">
        <f>SUM(C13:C14)</f>
        <v>26058387</v>
      </c>
      <c r="D12" s="23">
        <f>SUM(D13:D14)</f>
        <v>36446671</v>
      </c>
      <c r="E12" s="23">
        <f t="shared" ref="E12:G12" si="1">SUM(E13:E14)</f>
        <v>34317890</v>
      </c>
      <c r="F12" s="23">
        <f t="shared" si="1"/>
        <v>36159312</v>
      </c>
      <c r="G12" s="24">
        <f t="shared" si="1"/>
        <v>37872547</v>
      </c>
    </row>
    <row r="13" spans="1:7" ht="15.75" x14ac:dyDescent="0.2">
      <c r="A13" s="6" t="s">
        <v>6</v>
      </c>
      <c r="B13" s="8" t="str">
        <f>$B$41</f>
        <v>загальний фонд</v>
      </c>
      <c r="C13" s="19">
        <v>24772816</v>
      </c>
      <c r="D13" s="19">
        <v>31993137</v>
      </c>
      <c r="E13" s="19">
        <v>33226641</v>
      </c>
      <c r="F13" s="19">
        <v>35095382</v>
      </c>
      <c r="G13" s="20">
        <v>36755420</v>
      </c>
    </row>
    <row r="14" spans="1:7" ht="15.75" x14ac:dyDescent="0.2">
      <c r="A14" s="9" t="s">
        <v>6</v>
      </c>
      <c r="B14" s="8" t="str">
        <f>$B$42</f>
        <v>спеціальний фонд</v>
      </c>
      <c r="C14" s="19">
        <v>1285571</v>
      </c>
      <c r="D14" s="19">
        <v>4453534</v>
      </c>
      <c r="E14" s="19">
        <v>1091249</v>
      </c>
      <c r="F14" s="19">
        <v>1063930</v>
      </c>
      <c r="G14" s="20">
        <v>1117127</v>
      </c>
    </row>
    <row r="15" spans="1:7" ht="15.75" x14ac:dyDescent="0.2">
      <c r="A15" s="29">
        <v>2000</v>
      </c>
      <c r="B15" s="25" t="s">
        <v>22</v>
      </c>
      <c r="C15" s="23">
        <f>SUM(C16:C17)</f>
        <v>1800610</v>
      </c>
      <c r="D15" s="23">
        <f>SUM(D16:D17)</f>
        <v>3010696</v>
      </c>
      <c r="E15" s="23">
        <f t="shared" ref="E15:G15" si="2">SUM(E16:E17)</f>
        <v>2220300</v>
      </c>
      <c r="F15" s="23">
        <f t="shared" si="2"/>
        <v>2302300</v>
      </c>
      <c r="G15" s="24">
        <f t="shared" si="2"/>
        <v>2400000</v>
      </c>
    </row>
    <row r="16" spans="1:7" ht="15.75" x14ac:dyDescent="0.2">
      <c r="A16" s="6" t="s">
        <v>6</v>
      </c>
      <c r="B16" s="8" t="str">
        <f>$B$41</f>
        <v>загальний фонд</v>
      </c>
      <c r="C16" s="19">
        <v>1800610</v>
      </c>
      <c r="D16" s="19">
        <v>3010696</v>
      </c>
      <c r="E16" s="19">
        <v>2220300</v>
      </c>
      <c r="F16" s="19">
        <v>2302300</v>
      </c>
      <c r="G16" s="20">
        <v>2400000</v>
      </c>
    </row>
    <row r="17" spans="1:7" ht="15.75" x14ac:dyDescent="0.2">
      <c r="A17" s="9" t="s">
        <v>6</v>
      </c>
      <c r="B17" s="8" t="str">
        <f>$B$42</f>
        <v>спеціальний фонд</v>
      </c>
      <c r="C17" s="19"/>
      <c r="D17" s="19"/>
      <c r="E17" s="19"/>
      <c r="F17" s="19"/>
      <c r="G17" s="20"/>
    </row>
    <row r="18" spans="1:7" ht="15.75" x14ac:dyDescent="0.2">
      <c r="A18" s="29">
        <v>3000</v>
      </c>
      <c r="B18" s="25" t="s">
        <v>23</v>
      </c>
      <c r="C18" s="23">
        <f>SUM(C19:C20)</f>
        <v>101200</v>
      </c>
      <c r="D18" s="23">
        <f>SUM(D19:D20)</f>
        <v>310771</v>
      </c>
      <c r="E18" s="23">
        <f t="shared" ref="E18:G18" si="3">SUM(E19:E20)</f>
        <v>373357</v>
      </c>
      <c r="F18" s="23">
        <f t="shared" si="3"/>
        <v>372112</v>
      </c>
      <c r="G18" s="24">
        <f t="shared" si="3"/>
        <v>376590</v>
      </c>
    </row>
    <row r="19" spans="1:7" ht="15.75" x14ac:dyDescent="0.2">
      <c r="A19" s="6" t="s">
        <v>6</v>
      </c>
      <c r="B19" s="8" t="str">
        <f>$B$41</f>
        <v>загальний фонд</v>
      </c>
      <c r="C19" s="19">
        <v>101200</v>
      </c>
      <c r="D19" s="19">
        <v>310771</v>
      </c>
      <c r="E19" s="19">
        <v>373357</v>
      </c>
      <c r="F19" s="19">
        <v>372112</v>
      </c>
      <c r="G19" s="20">
        <v>376590</v>
      </c>
    </row>
    <row r="20" spans="1:7" ht="15.75" x14ac:dyDescent="0.2">
      <c r="A20" s="9" t="s">
        <v>6</v>
      </c>
      <c r="B20" s="8" t="str">
        <f>$B$42</f>
        <v>спеціальний фонд</v>
      </c>
      <c r="C20" s="19"/>
      <c r="D20" s="19"/>
      <c r="E20" s="19"/>
      <c r="F20" s="19"/>
      <c r="G20" s="20"/>
    </row>
    <row r="21" spans="1:7" ht="15.75" x14ac:dyDescent="0.2">
      <c r="A21" s="29">
        <v>4000</v>
      </c>
      <c r="B21" s="25" t="s">
        <v>24</v>
      </c>
      <c r="C21" s="23">
        <f>SUM(C22:C23)</f>
        <v>3080947</v>
      </c>
      <c r="D21" s="23">
        <f>SUM(D22:D23)</f>
        <v>3094587</v>
      </c>
      <c r="E21" s="23">
        <f t="shared" ref="E21:G21" si="4">SUM(E22:E23)</f>
        <v>2700067</v>
      </c>
      <c r="F21" s="23">
        <f t="shared" si="4"/>
        <v>2791928</v>
      </c>
      <c r="G21" s="24">
        <f t="shared" si="4"/>
        <v>2856905</v>
      </c>
    </row>
    <row r="22" spans="1:7" ht="15.75" x14ac:dyDescent="0.2">
      <c r="A22" s="6" t="s">
        <v>6</v>
      </c>
      <c r="B22" s="8" t="str">
        <f>$B$41</f>
        <v>загальний фонд</v>
      </c>
      <c r="C22" s="19">
        <v>1944062</v>
      </c>
      <c r="D22" s="19">
        <v>3027087</v>
      </c>
      <c r="E22" s="19">
        <v>2700067</v>
      </c>
      <c r="F22" s="19">
        <v>2791928</v>
      </c>
      <c r="G22" s="20">
        <v>2856905</v>
      </c>
    </row>
    <row r="23" spans="1:7" ht="15.75" x14ac:dyDescent="0.2">
      <c r="A23" s="9" t="s">
        <v>6</v>
      </c>
      <c r="B23" s="8" t="str">
        <f>$B$42</f>
        <v>спеціальний фонд</v>
      </c>
      <c r="C23" s="19">
        <v>1136885</v>
      </c>
      <c r="D23" s="19">
        <v>67500</v>
      </c>
      <c r="E23" s="19"/>
      <c r="F23" s="19"/>
      <c r="G23" s="20"/>
    </row>
    <row r="24" spans="1:7" ht="15.75" x14ac:dyDescent="0.2">
      <c r="A24" s="29">
        <v>5000</v>
      </c>
      <c r="B24" s="25" t="s">
        <v>25</v>
      </c>
      <c r="C24" s="23">
        <f>SUM(C25:C26)</f>
        <v>26519</v>
      </c>
      <c r="D24" s="23">
        <f>SUM(D25:D26)</f>
        <v>36265</v>
      </c>
      <c r="E24" s="23">
        <f t="shared" ref="E24:G24" si="5">SUM(E25:E26)</f>
        <v>0</v>
      </c>
      <c r="F24" s="23">
        <f t="shared" si="5"/>
        <v>0</v>
      </c>
      <c r="G24" s="24">
        <f t="shared" si="5"/>
        <v>0</v>
      </c>
    </row>
    <row r="25" spans="1:7" ht="15.75" x14ac:dyDescent="0.2">
      <c r="A25" s="6" t="s">
        <v>6</v>
      </c>
      <c r="B25" s="8" t="str">
        <f>$B$41</f>
        <v>загальний фонд</v>
      </c>
      <c r="C25" s="19">
        <v>26519</v>
      </c>
      <c r="D25" s="19">
        <v>36265</v>
      </c>
      <c r="E25" s="19"/>
      <c r="F25" s="19"/>
      <c r="G25" s="20"/>
    </row>
    <row r="26" spans="1:7" ht="15.75" x14ac:dyDescent="0.2">
      <c r="A26" s="9" t="s">
        <v>6</v>
      </c>
      <c r="B26" s="8" t="str">
        <f>$B$42</f>
        <v>спеціальний фонд</v>
      </c>
      <c r="C26" s="19"/>
      <c r="D26" s="19"/>
      <c r="E26" s="19"/>
      <c r="F26" s="19"/>
      <c r="G26" s="20"/>
    </row>
    <row r="27" spans="1:7" ht="15.75" x14ac:dyDescent="0.2">
      <c r="A27" s="29">
        <v>6000</v>
      </c>
      <c r="B27" s="25" t="s">
        <v>26</v>
      </c>
      <c r="C27" s="23">
        <f>SUM(C28:C29)</f>
        <v>2592067</v>
      </c>
      <c r="D27" s="23">
        <f>SUM(D28:D29)</f>
        <v>1520032</v>
      </c>
      <c r="E27" s="23">
        <f t="shared" ref="E27:G27" si="6">SUM(E28:E29)</f>
        <v>1400000</v>
      </c>
      <c r="F27" s="23">
        <f t="shared" si="6"/>
        <v>1400000</v>
      </c>
      <c r="G27" s="24">
        <f t="shared" si="6"/>
        <v>1400000</v>
      </c>
    </row>
    <row r="28" spans="1:7" ht="15.75" x14ac:dyDescent="0.2">
      <c r="A28" s="6" t="s">
        <v>6</v>
      </c>
      <c r="B28" s="8" t="str">
        <f>$B$41</f>
        <v>загальний фонд</v>
      </c>
      <c r="C28" s="19">
        <v>930348</v>
      </c>
      <c r="D28" s="19">
        <v>1520032</v>
      </c>
      <c r="E28" s="19">
        <v>1400000</v>
      </c>
      <c r="F28" s="19">
        <v>1400000</v>
      </c>
      <c r="G28" s="20">
        <v>1400000</v>
      </c>
    </row>
    <row r="29" spans="1:7" ht="15.75" x14ac:dyDescent="0.2">
      <c r="A29" s="9" t="s">
        <v>6</v>
      </c>
      <c r="B29" s="8" t="str">
        <f>$B$42</f>
        <v>спеціальний фонд</v>
      </c>
      <c r="C29" s="19">
        <v>1661719</v>
      </c>
      <c r="D29" s="19"/>
      <c r="E29" s="19"/>
      <c r="F29" s="19"/>
      <c r="G29" s="20"/>
    </row>
    <row r="30" spans="1:7" ht="15.75" x14ac:dyDescent="0.2">
      <c r="A30" s="29">
        <v>7000</v>
      </c>
      <c r="B30" s="25" t="s">
        <v>27</v>
      </c>
      <c r="C30" s="23">
        <f>SUM(C31:C32)</f>
        <v>433787</v>
      </c>
      <c r="D30" s="23">
        <f>SUM(D31:D32)</f>
        <v>1428419</v>
      </c>
      <c r="E30" s="23">
        <f t="shared" ref="E30:G30" si="7">SUM(E31:E32)</f>
        <v>406000</v>
      </c>
      <c r="F30" s="23">
        <f t="shared" si="7"/>
        <v>256000</v>
      </c>
      <c r="G30" s="24">
        <f t="shared" si="7"/>
        <v>256000</v>
      </c>
    </row>
    <row r="31" spans="1:7" ht="15.75" x14ac:dyDescent="0.2">
      <c r="A31" s="6" t="s">
        <v>6</v>
      </c>
      <c r="B31" s="8" t="str">
        <f>$B$41</f>
        <v>загальний фонд</v>
      </c>
      <c r="C31" s="19">
        <v>366904</v>
      </c>
      <c r="D31" s="19">
        <v>359420</v>
      </c>
      <c r="E31" s="19">
        <v>406000</v>
      </c>
      <c r="F31" s="19">
        <v>256000</v>
      </c>
      <c r="G31" s="20">
        <v>256000</v>
      </c>
    </row>
    <row r="32" spans="1:7" ht="15.75" x14ac:dyDescent="0.2">
      <c r="A32" s="9" t="s">
        <v>6</v>
      </c>
      <c r="B32" s="8" t="str">
        <f>$B$42</f>
        <v>спеціальний фонд</v>
      </c>
      <c r="C32" s="19">
        <v>66883</v>
      </c>
      <c r="D32" s="19">
        <v>1068999</v>
      </c>
      <c r="E32" s="19"/>
      <c r="F32" s="19"/>
      <c r="G32" s="20"/>
    </row>
    <row r="33" spans="1:7" ht="15.75" x14ac:dyDescent="0.2">
      <c r="A33" s="29">
        <v>8000</v>
      </c>
      <c r="B33" s="25" t="s">
        <v>28</v>
      </c>
      <c r="C33" s="23">
        <f>SUM(C34:C35)</f>
        <v>0</v>
      </c>
      <c r="D33" s="23">
        <f>SUM(D34:D35)</f>
        <v>202000</v>
      </c>
      <c r="E33" s="23">
        <f t="shared" ref="E33:G33" si="8">SUM(E34:E35)</f>
        <v>49000</v>
      </c>
      <c r="F33" s="23">
        <f t="shared" si="8"/>
        <v>49000</v>
      </c>
      <c r="G33" s="24">
        <f t="shared" si="8"/>
        <v>49000</v>
      </c>
    </row>
    <row r="34" spans="1:7" ht="15.75" x14ac:dyDescent="0.2">
      <c r="A34" s="6" t="s">
        <v>6</v>
      </c>
      <c r="B34" s="8" t="str">
        <f>$B$41</f>
        <v>загальний фонд</v>
      </c>
      <c r="C34" s="19"/>
      <c r="D34" s="19">
        <v>202000</v>
      </c>
      <c r="E34" s="19">
        <v>49000</v>
      </c>
      <c r="F34" s="19">
        <v>49000</v>
      </c>
      <c r="G34" s="20">
        <v>49000</v>
      </c>
    </row>
    <row r="35" spans="1:7" ht="15.75" x14ac:dyDescent="0.2">
      <c r="A35" s="9" t="s">
        <v>6</v>
      </c>
      <c r="B35" s="8" t="str">
        <f>$B$42</f>
        <v>спеціальний фонд</v>
      </c>
      <c r="C35" s="19"/>
      <c r="D35" s="19"/>
      <c r="E35" s="19"/>
      <c r="F35" s="19"/>
      <c r="G35" s="20"/>
    </row>
    <row r="36" spans="1:7" ht="15.75" x14ac:dyDescent="0.2">
      <c r="A36" s="29">
        <v>9000</v>
      </c>
      <c r="B36" s="25" t="s">
        <v>29</v>
      </c>
      <c r="C36" s="23">
        <f>SUM(C37,C39)</f>
        <v>3687961</v>
      </c>
      <c r="D36" s="23">
        <f t="shared" ref="D36:G36" si="9">SUM(D37,D39)</f>
        <v>521794</v>
      </c>
      <c r="E36" s="23">
        <f t="shared" si="9"/>
        <v>500000</v>
      </c>
      <c r="F36" s="23">
        <f t="shared" si="9"/>
        <v>512840</v>
      </c>
      <c r="G36" s="24">
        <f t="shared" si="9"/>
        <v>526630</v>
      </c>
    </row>
    <row r="37" spans="1:7" ht="15.75" x14ac:dyDescent="0.2">
      <c r="A37" s="6" t="s">
        <v>6</v>
      </c>
      <c r="B37" s="8" t="str">
        <f>$B$41</f>
        <v>загальний фонд</v>
      </c>
      <c r="C37" s="19">
        <v>3687961</v>
      </c>
      <c r="D37" s="19">
        <v>521794</v>
      </c>
      <c r="E37" s="19">
        <v>500000</v>
      </c>
      <c r="F37" s="19">
        <v>512840</v>
      </c>
      <c r="G37" s="20">
        <v>526630</v>
      </c>
    </row>
    <row r="38" spans="1:7" ht="31.5" x14ac:dyDescent="0.2">
      <c r="A38" s="6">
        <v>9110</v>
      </c>
      <c r="B38" s="8" t="s">
        <v>40</v>
      </c>
      <c r="C38" s="19">
        <v>2399800</v>
      </c>
      <c r="D38" s="19"/>
      <c r="E38" s="19"/>
      <c r="F38" s="19"/>
      <c r="G38" s="20"/>
    </row>
    <row r="39" spans="1:7" ht="15.75" x14ac:dyDescent="0.2">
      <c r="A39" s="9" t="s">
        <v>6</v>
      </c>
      <c r="B39" s="8" t="str">
        <f>$B$42</f>
        <v>спеціальний фонд</v>
      </c>
      <c r="C39" s="19"/>
      <c r="D39" s="19"/>
      <c r="E39" s="19"/>
      <c r="F39" s="19"/>
      <c r="G39" s="20"/>
    </row>
    <row r="40" spans="1:7" ht="15.75" x14ac:dyDescent="0.2">
      <c r="A40" s="30" t="s">
        <v>6</v>
      </c>
      <c r="B40" s="25" t="s">
        <v>9</v>
      </c>
      <c r="C40" s="26">
        <f>SUM(C41:C42)</f>
        <v>47466932</v>
      </c>
      <c r="D40" s="26">
        <f>SUM(D41:D42)</f>
        <v>57831996</v>
      </c>
      <c r="E40" s="26">
        <f t="shared" ref="E40:G40" si="10">SUM(E41:E42)</f>
        <v>52959966</v>
      </c>
      <c r="F40" s="26">
        <f t="shared" si="10"/>
        <v>55332952</v>
      </c>
      <c r="G40" s="31">
        <f t="shared" si="10"/>
        <v>57536252</v>
      </c>
    </row>
    <row r="41" spans="1:7" ht="15.75" x14ac:dyDescent="0.2">
      <c r="A41" s="9" t="s">
        <v>6</v>
      </c>
      <c r="B41" s="8" t="s">
        <v>7</v>
      </c>
      <c r="C41" s="27">
        <f>SUMIF($B$8:$B$40,$B41,C$8:C$40)</f>
        <v>43275285</v>
      </c>
      <c r="D41" s="27">
        <f t="shared" ref="D41:G42" si="11">SUMIF($B$8:$B$40,$B41,D$8:D$40)</f>
        <v>52226598</v>
      </c>
      <c r="E41" s="27">
        <f t="shared" si="11"/>
        <v>51868717</v>
      </c>
      <c r="F41" s="27">
        <f t="shared" si="11"/>
        <v>54269022</v>
      </c>
      <c r="G41" s="38">
        <f t="shared" si="11"/>
        <v>56419125</v>
      </c>
    </row>
    <row r="42" spans="1:7" ht="16.5" thickBot="1" x14ac:dyDescent="0.25">
      <c r="A42" s="10" t="s">
        <v>6</v>
      </c>
      <c r="B42" s="11" t="s">
        <v>8</v>
      </c>
      <c r="C42" s="39">
        <f>SUMIF($B$8:$B$40,$B42,C$8:C$40)</f>
        <v>4191647</v>
      </c>
      <c r="D42" s="39">
        <f t="shared" si="11"/>
        <v>5605398</v>
      </c>
      <c r="E42" s="39">
        <f t="shared" si="11"/>
        <v>1091249</v>
      </c>
      <c r="F42" s="39">
        <f t="shared" si="11"/>
        <v>1063930</v>
      </c>
      <c r="G42" s="40">
        <f t="shared" si="11"/>
        <v>1117127</v>
      </c>
    </row>
    <row r="43" spans="1:7" ht="18.75" x14ac:dyDescent="0.2">
      <c r="A43" s="2"/>
    </row>
    <row r="44" spans="1:7" ht="15" x14ac:dyDescent="0.2">
      <c r="A44" s="118" t="s">
        <v>10</v>
      </c>
      <c r="B44" s="118"/>
      <c r="C44" s="118"/>
      <c r="D44" s="118"/>
      <c r="E44" s="118"/>
      <c r="F44" s="118"/>
      <c r="G44" s="118"/>
    </row>
  </sheetData>
  <mergeCells count="4">
    <mergeCell ref="D1:G1"/>
    <mergeCell ref="D2:G2"/>
    <mergeCell ref="A3:G3"/>
    <mergeCell ref="A44:G44"/>
  </mergeCells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7" workbookViewId="0">
      <selection activeCell="B12" sqref="B12"/>
    </sheetView>
  </sheetViews>
  <sheetFormatPr defaultRowHeight="12.75" x14ac:dyDescent="0.2"/>
  <cols>
    <col min="1" max="1" width="14.28515625" style="3" customWidth="1"/>
    <col min="2" max="2" width="67.42578125" style="3" customWidth="1"/>
    <col min="3" max="7" width="14.7109375" style="3" customWidth="1"/>
    <col min="8" max="16384" width="9.140625" style="3"/>
  </cols>
  <sheetData>
    <row r="1" spans="1:7" ht="18.75" x14ac:dyDescent="0.2">
      <c r="D1" s="119" t="s">
        <v>32</v>
      </c>
      <c r="E1" s="119"/>
      <c r="F1" s="119"/>
      <c r="G1" s="119"/>
    </row>
    <row r="2" spans="1:7" ht="41.25" customHeight="1" x14ac:dyDescent="0.2">
      <c r="D2" s="120" t="str">
        <f>Дод1!D2</f>
        <v>до прогнозу бюджету Тавричанської сільської териоріальної громади на 2022-2024 роки</v>
      </c>
      <c r="E2" s="120"/>
      <c r="F2" s="120"/>
      <c r="G2" s="120"/>
    </row>
    <row r="3" spans="1:7" ht="39" customHeight="1" x14ac:dyDescent="0.2">
      <c r="A3" s="121" t="s">
        <v>39</v>
      </c>
      <c r="B3" s="122"/>
      <c r="C3" s="122"/>
      <c r="D3" s="122"/>
      <c r="E3" s="122"/>
      <c r="F3" s="122"/>
      <c r="G3" s="122"/>
    </row>
    <row r="4" spans="1:7" ht="15.75" x14ac:dyDescent="0.2">
      <c r="A4" s="4">
        <f>Дод1!$A$4</f>
        <v>21511000000</v>
      </c>
    </row>
    <row r="5" spans="1:7" x14ac:dyDescent="0.2">
      <c r="A5" s="5" t="str">
        <f>Дод1!$A$5</f>
        <v>(код бюджету)</v>
      </c>
    </row>
    <row r="6" spans="1:7" ht="16.5" thickBot="1" x14ac:dyDescent="0.25">
      <c r="G6" s="1" t="str">
        <f>Дод1!G6</f>
        <v xml:space="preserve"> (грн)</v>
      </c>
    </row>
    <row r="7" spans="1:7" ht="47.25" customHeight="1" thickBot="1" x14ac:dyDescent="0.25">
      <c r="A7" s="13" t="s">
        <v>33</v>
      </c>
      <c r="B7" s="14" t="s">
        <v>34</v>
      </c>
      <c r="C7" s="14" t="str">
        <f>Дод1!C7</f>
        <v>2020 рік 
(звіт)</v>
      </c>
      <c r="D7" s="14" t="str">
        <f>Дод1!D7</f>
        <v>2021 рік 
(затверджено на 01.07.2021)</v>
      </c>
      <c r="E7" s="14" t="str">
        <f>Дод1!E7</f>
        <v>2022 рік 
(план)</v>
      </c>
      <c r="F7" s="14" t="str">
        <f>Дод1!F7</f>
        <v>2023 рік 
(план)</v>
      </c>
      <c r="G7" s="16" t="str">
        <f>Дод1!G7</f>
        <v>2024 рік 
(план)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15.75" x14ac:dyDescent="0.2">
      <c r="A9" s="32">
        <v>8800</v>
      </c>
      <c r="B9" s="33" t="s">
        <v>35</v>
      </c>
      <c r="C9" s="17">
        <f>SUM(C10:C11)</f>
        <v>-6400</v>
      </c>
      <c r="D9" s="17">
        <f>SUM(D10:D11)</f>
        <v>0</v>
      </c>
      <c r="E9" s="17">
        <f t="shared" ref="E9:G9" si="0">SUM(E10:E11)</f>
        <v>0</v>
      </c>
      <c r="F9" s="17">
        <f t="shared" si="0"/>
        <v>0</v>
      </c>
      <c r="G9" s="18">
        <f t="shared" si="0"/>
        <v>0</v>
      </c>
    </row>
    <row r="10" spans="1:7" ht="15.75" x14ac:dyDescent="0.2">
      <c r="A10" s="6" t="s">
        <v>6</v>
      </c>
      <c r="B10" s="8" t="str">
        <f>$B$16</f>
        <v>загальний фонд</v>
      </c>
      <c r="C10" s="19"/>
      <c r="D10" s="19"/>
      <c r="E10" s="19"/>
      <c r="F10" s="19"/>
      <c r="G10" s="20"/>
    </row>
    <row r="11" spans="1:7" ht="15.75" x14ac:dyDescent="0.2">
      <c r="A11" s="9" t="s">
        <v>6</v>
      </c>
      <c r="B11" s="8" t="str">
        <f>$B$17</f>
        <v>спеціальний фонд</v>
      </c>
      <c r="C11" s="19">
        <v>-6400</v>
      </c>
      <c r="D11" s="19"/>
      <c r="E11" s="19"/>
      <c r="F11" s="19"/>
      <c r="G11" s="20"/>
    </row>
    <row r="12" spans="1:7" ht="15.75" x14ac:dyDescent="0.2">
      <c r="A12" s="29">
        <v>8800</v>
      </c>
      <c r="B12" s="25" t="s">
        <v>37</v>
      </c>
      <c r="C12" s="23">
        <f>SUM(C13:C14)</f>
        <v>0</v>
      </c>
      <c r="D12" s="23">
        <f>SUM(D13:D14)</f>
        <v>0</v>
      </c>
      <c r="E12" s="23">
        <f t="shared" ref="E12:G12" si="1">SUM(E13:E14)</f>
        <v>0</v>
      </c>
      <c r="F12" s="23">
        <f t="shared" si="1"/>
        <v>0</v>
      </c>
      <c r="G12" s="24">
        <f t="shared" si="1"/>
        <v>0</v>
      </c>
    </row>
    <row r="13" spans="1:7" ht="15.75" x14ac:dyDescent="0.2">
      <c r="A13" s="6" t="s">
        <v>6</v>
      </c>
      <c r="B13" s="8" t="str">
        <f>$B$16</f>
        <v>загальний фонд</v>
      </c>
      <c r="C13" s="19"/>
      <c r="D13" s="19"/>
      <c r="E13" s="19"/>
      <c r="F13" s="19"/>
      <c r="G13" s="20"/>
    </row>
    <row r="14" spans="1:7" ht="15.75" x14ac:dyDescent="0.2">
      <c r="A14" s="9" t="s">
        <v>6</v>
      </c>
      <c r="B14" s="8" t="str">
        <f>$B$17</f>
        <v>спеціальний фонд</v>
      </c>
      <c r="C14" s="19"/>
      <c r="D14" s="19"/>
      <c r="E14" s="19"/>
      <c r="F14" s="19"/>
      <c r="G14" s="20"/>
    </row>
    <row r="15" spans="1:7" ht="15.75" x14ac:dyDescent="0.2">
      <c r="A15" s="30">
        <v>8800</v>
      </c>
      <c r="B15" s="25" t="s">
        <v>38</v>
      </c>
      <c r="C15" s="26">
        <f>SUM(C16:C17)</f>
        <v>-6400</v>
      </c>
      <c r="D15" s="26">
        <f>SUM(D16:D17)</f>
        <v>0</v>
      </c>
      <c r="E15" s="26">
        <f t="shared" ref="E15:G15" si="2">SUM(E16:E17)</f>
        <v>0</v>
      </c>
      <c r="F15" s="26">
        <f t="shared" si="2"/>
        <v>0</v>
      </c>
      <c r="G15" s="31">
        <f t="shared" si="2"/>
        <v>0</v>
      </c>
    </row>
    <row r="16" spans="1:7" ht="15.75" x14ac:dyDescent="0.2">
      <c r="A16" s="9" t="s">
        <v>6</v>
      </c>
      <c r="B16" s="8" t="s">
        <v>7</v>
      </c>
      <c r="C16" s="27">
        <f t="shared" ref="C16:G17" si="3">SUMIF($B$8:$B$15,$B16,C$8:C$15)</f>
        <v>0</v>
      </c>
      <c r="D16" s="27">
        <f t="shared" si="3"/>
        <v>0</v>
      </c>
      <c r="E16" s="27">
        <f t="shared" si="3"/>
        <v>0</v>
      </c>
      <c r="F16" s="27">
        <f t="shared" si="3"/>
        <v>0</v>
      </c>
      <c r="G16" s="38">
        <f t="shared" si="3"/>
        <v>0</v>
      </c>
    </row>
    <row r="17" spans="1:7" ht="16.5" thickBot="1" x14ac:dyDescent="0.25">
      <c r="A17" s="10" t="s">
        <v>6</v>
      </c>
      <c r="B17" s="11" t="s">
        <v>8</v>
      </c>
      <c r="C17" s="39">
        <f t="shared" si="3"/>
        <v>-6400</v>
      </c>
      <c r="D17" s="39">
        <f t="shared" si="3"/>
        <v>0</v>
      </c>
      <c r="E17" s="39">
        <f t="shared" si="3"/>
        <v>0</v>
      </c>
      <c r="F17" s="39">
        <f t="shared" si="3"/>
        <v>0</v>
      </c>
      <c r="G17" s="40">
        <f t="shared" si="3"/>
        <v>0</v>
      </c>
    </row>
    <row r="18" spans="1:7" ht="18.75" x14ac:dyDescent="0.2">
      <c r="A18" s="2"/>
    </row>
    <row r="19" spans="1:7" ht="15" x14ac:dyDescent="0.2">
      <c r="A19" s="118" t="s">
        <v>10</v>
      </c>
      <c r="B19" s="118"/>
      <c r="C19" s="118"/>
      <c r="D19" s="118"/>
      <c r="E19" s="118"/>
      <c r="F19" s="118"/>
      <c r="G19" s="118"/>
    </row>
  </sheetData>
  <mergeCells count="4">
    <mergeCell ref="D1:G1"/>
    <mergeCell ref="D2:G2"/>
    <mergeCell ref="A3:G3"/>
    <mergeCell ref="A19:G19"/>
  </mergeCells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6" workbookViewId="0">
      <selection activeCell="D24" sqref="D24"/>
    </sheetView>
  </sheetViews>
  <sheetFormatPr defaultRowHeight="12.75" x14ac:dyDescent="0.2"/>
  <cols>
    <col min="1" max="1" width="14.28515625" style="3" customWidth="1"/>
    <col min="2" max="2" width="67.42578125" style="3" customWidth="1"/>
    <col min="3" max="7" width="14.7109375" style="3" customWidth="1"/>
    <col min="8" max="16384" width="9.140625" style="3"/>
  </cols>
  <sheetData>
    <row r="1" spans="1:7" ht="18.75" x14ac:dyDescent="0.2">
      <c r="D1" s="119" t="s">
        <v>104</v>
      </c>
      <c r="E1" s="119"/>
      <c r="F1" s="119"/>
      <c r="G1" s="119"/>
    </row>
    <row r="2" spans="1:7" ht="41.25" customHeight="1" x14ac:dyDescent="0.2">
      <c r="D2" s="120" t="str">
        <f>Дод1!D2</f>
        <v>до прогнозу бюджету Тавричанської сільської териоріальної громади на 2022-2024 роки</v>
      </c>
      <c r="E2" s="120"/>
      <c r="F2" s="120"/>
      <c r="G2" s="120"/>
    </row>
    <row r="3" spans="1:7" ht="18.75" x14ac:dyDescent="0.2">
      <c r="A3" s="121" t="s">
        <v>105</v>
      </c>
      <c r="B3" s="122"/>
      <c r="C3" s="122"/>
      <c r="D3" s="122"/>
      <c r="E3" s="122"/>
      <c r="F3" s="122"/>
      <c r="G3" s="122"/>
    </row>
    <row r="4" spans="1:7" ht="15.75" x14ac:dyDescent="0.2">
      <c r="A4" s="4">
        <f>Дод1!$A$4</f>
        <v>21511000000</v>
      </c>
    </row>
    <row r="5" spans="1:7" x14ac:dyDescent="0.2">
      <c r="A5" s="5" t="str">
        <f>Дод1!$A$5</f>
        <v>(код бюджету)</v>
      </c>
    </row>
    <row r="6" spans="1:7" ht="16.5" thickBot="1" x14ac:dyDescent="0.25">
      <c r="G6" s="1" t="str">
        <f>Дод1!G6</f>
        <v xml:space="preserve"> (грн)</v>
      </c>
    </row>
    <row r="7" spans="1:7" ht="47.25" customHeight="1" thickBot="1" x14ac:dyDescent="0.25">
      <c r="A7" s="13" t="s">
        <v>33</v>
      </c>
      <c r="B7" s="14" t="s">
        <v>34</v>
      </c>
      <c r="C7" s="14" t="str">
        <f>Дод1!C7</f>
        <v>2020 рік 
(звіт)</v>
      </c>
      <c r="D7" s="14" t="str">
        <f>Дод1!D7</f>
        <v>2021 рік 
(затверджено на 01.07.2021)</v>
      </c>
      <c r="E7" s="14" t="str">
        <f>Дод1!E7</f>
        <v>2022 рік 
(план)</v>
      </c>
      <c r="F7" s="14" t="str">
        <f>Дод1!F7</f>
        <v>2023 рік 
(план)</v>
      </c>
      <c r="G7" s="16" t="str">
        <f>Дод1!G7</f>
        <v>2024 рік 
(план)</v>
      </c>
    </row>
    <row r="8" spans="1:7" ht="16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6">
        <v>7</v>
      </c>
    </row>
    <row r="9" spans="1:7" ht="15.75" x14ac:dyDescent="0.2">
      <c r="A9" s="123" t="s">
        <v>106</v>
      </c>
      <c r="B9" s="124"/>
      <c r="C9" s="124"/>
      <c r="D9" s="124"/>
      <c r="E9" s="124"/>
      <c r="F9" s="124"/>
      <c r="G9" s="125"/>
    </row>
    <row r="10" spans="1:7" ht="15.75" x14ac:dyDescent="0.2">
      <c r="A10" s="53" t="s">
        <v>78</v>
      </c>
      <c r="B10" s="8" t="s">
        <v>107</v>
      </c>
      <c r="C10" s="19">
        <v>2416983</v>
      </c>
      <c r="D10" s="19">
        <v>4211364</v>
      </c>
      <c r="E10" s="19"/>
      <c r="F10" s="19"/>
      <c r="G10" s="20"/>
    </row>
    <row r="11" spans="1:7" ht="31.5" x14ac:dyDescent="0.2">
      <c r="A11" s="54" t="s">
        <v>80</v>
      </c>
      <c r="B11" s="8" t="s">
        <v>108</v>
      </c>
      <c r="C11" s="19"/>
      <c r="D11" s="19"/>
      <c r="E11" s="19"/>
      <c r="F11" s="19"/>
      <c r="G11" s="20"/>
    </row>
    <row r="12" spans="1:7" ht="15.75" x14ac:dyDescent="0.2">
      <c r="A12" s="55" t="s">
        <v>82</v>
      </c>
      <c r="B12" s="8" t="s">
        <v>109</v>
      </c>
      <c r="C12" s="19">
        <f>SUM(C13:C14)</f>
        <v>0</v>
      </c>
      <c r="D12" s="19">
        <f t="shared" ref="D12:G12" si="0">SUM(D13:D14)</f>
        <v>0</v>
      </c>
      <c r="E12" s="19">
        <f t="shared" si="0"/>
        <v>0</v>
      </c>
      <c r="F12" s="19">
        <f t="shared" si="0"/>
        <v>0</v>
      </c>
      <c r="G12" s="20">
        <f t="shared" si="0"/>
        <v>0</v>
      </c>
    </row>
    <row r="13" spans="1:7" ht="15.75" x14ac:dyDescent="0.2">
      <c r="A13" s="54" t="s">
        <v>127</v>
      </c>
      <c r="B13" s="8" t="s">
        <v>110</v>
      </c>
      <c r="C13" s="19"/>
      <c r="D13" s="19"/>
      <c r="E13" s="19"/>
      <c r="F13" s="19"/>
      <c r="G13" s="20"/>
    </row>
    <row r="14" spans="1:7" ht="15.75" x14ac:dyDescent="0.2">
      <c r="A14" s="54" t="s">
        <v>128</v>
      </c>
      <c r="B14" s="8" t="s">
        <v>111</v>
      </c>
      <c r="C14" s="19"/>
      <c r="D14" s="19"/>
      <c r="E14" s="19"/>
      <c r="F14" s="19"/>
      <c r="G14" s="20"/>
    </row>
    <row r="15" spans="1:7" ht="15.75" x14ac:dyDescent="0.2">
      <c r="A15" s="55" t="s">
        <v>122</v>
      </c>
      <c r="B15" s="8" t="s">
        <v>112</v>
      </c>
      <c r="C15" s="19"/>
      <c r="D15" s="19"/>
      <c r="E15" s="19"/>
      <c r="F15" s="19"/>
      <c r="G15" s="20"/>
    </row>
    <row r="16" spans="1:7" ht="15.75" x14ac:dyDescent="0.2">
      <c r="A16" s="55" t="s">
        <v>113</v>
      </c>
      <c r="B16" s="8" t="s">
        <v>114</v>
      </c>
      <c r="C16" s="19"/>
      <c r="D16" s="19"/>
      <c r="E16" s="19"/>
      <c r="F16" s="19"/>
      <c r="G16" s="20"/>
    </row>
    <row r="17" spans="1:7" ht="15.75" x14ac:dyDescent="0.2">
      <c r="A17" s="56"/>
      <c r="B17" s="25" t="s">
        <v>115</v>
      </c>
      <c r="C17" s="26">
        <f>SUM(C10:C12,C15:C16)</f>
        <v>2416983</v>
      </c>
      <c r="D17" s="26">
        <f t="shared" ref="D17:G17" si="1">SUM(D10:D12,D15:D16)</f>
        <v>4211364</v>
      </c>
      <c r="E17" s="26">
        <f t="shared" si="1"/>
        <v>0</v>
      </c>
      <c r="F17" s="26">
        <f t="shared" si="1"/>
        <v>0</v>
      </c>
      <c r="G17" s="31">
        <f t="shared" si="1"/>
        <v>0</v>
      </c>
    </row>
    <row r="18" spans="1:7" ht="48" thickBot="1" x14ac:dyDescent="0.25">
      <c r="A18" s="57"/>
      <c r="B18" s="58" t="s">
        <v>129</v>
      </c>
      <c r="C18" s="39">
        <f>SUM(C10:C11,C16)</f>
        <v>2416983</v>
      </c>
      <c r="D18" s="39">
        <f t="shared" ref="D18:G18" si="2">SUM(D10:D11,D16)</f>
        <v>4211364</v>
      </c>
      <c r="E18" s="39">
        <f t="shared" si="2"/>
        <v>0</v>
      </c>
      <c r="F18" s="39">
        <f t="shared" si="2"/>
        <v>0</v>
      </c>
      <c r="G18" s="40">
        <f t="shared" si="2"/>
        <v>0</v>
      </c>
    </row>
    <row r="19" spans="1:7" ht="15.75" x14ac:dyDescent="0.2">
      <c r="A19" s="123" t="s">
        <v>47</v>
      </c>
      <c r="B19" s="124"/>
      <c r="C19" s="124"/>
      <c r="D19" s="124"/>
      <c r="E19" s="124"/>
      <c r="F19" s="124"/>
      <c r="G19" s="125"/>
    </row>
    <row r="20" spans="1:7" ht="15.75" x14ac:dyDescent="0.2">
      <c r="A20" s="53" t="s">
        <v>78</v>
      </c>
      <c r="B20" s="8" t="s">
        <v>116</v>
      </c>
      <c r="C20" s="19">
        <f>SUM(C21:C23)</f>
        <v>2416983</v>
      </c>
      <c r="D20" s="19">
        <f t="shared" ref="D20:G20" si="3">SUM(D21:D23)</f>
        <v>4211364</v>
      </c>
      <c r="E20" s="19">
        <f t="shared" si="3"/>
        <v>0</v>
      </c>
      <c r="F20" s="19">
        <f t="shared" si="3"/>
        <v>0</v>
      </c>
      <c r="G20" s="20">
        <f t="shared" si="3"/>
        <v>0</v>
      </c>
    </row>
    <row r="21" spans="1:7" ht="15.75" x14ac:dyDescent="0.2">
      <c r="A21" s="54" t="s">
        <v>130</v>
      </c>
      <c r="B21" s="8" t="s">
        <v>117</v>
      </c>
      <c r="C21" s="19">
        <v>568652</v>
      </c>
      <c r="D21" s="19">
        <v>880000</v>
      </c>
      <c r="E21" s="19"/>
      <c r="F21" s="19"/>
      <c r="G21" s="20"/>
    </row>
    <row r="22" spans="1:7" ht="15.75" x14ac:dyDescent="0.2">
      <c r="A22" s="55" t="s">
        <v>131</v>
      </c>
      <c r="B22" s="8" t="s">
        <v>118</v>
      </c>
      <c r="C22" s="19"/>
      <c r="D22" s="19"/>
      <c r="E22" s="19"/>
      <c r="F22" s="19"/>
      <c r="G22" s="20"/>
    </row>
    <row r="23" spans="1:7" ht="15.75" x14ac:dyDescent="0.2">
      <c r="A23" s="55" t="s">
        <v>132</v>
      </c>
      <c r="B23" s="8" t="s">
        <v>119</v>
      </c>
      <c r="C23" s="19">
        <v>1848331</v>
      </c>
      <c r="D23" s="19">
        <v>3331364</v>
      </c>
      <c r="E23" s="19"/>
      <c r="F23" s="19"/>
      <c r="G23" s="20"/>
    </row>
    <row r="24" spans="1:7" ht="15.75" x14ac:dyDescent="0.2">
      <c r="A24" s="55" t="s">
        <v>80</v>
      </c>
      <c r="B24" s="8" t="s">
        <v>120</v>
      </c>
      <c r="C24" s="19"/>
      <c r="D24" s="19"/>
      <c r="E24" s="19"/>
      <c r="F24" s="19"/>
      <c r="G24" s="20"/>
    </row>
    <row r="25" spans="1:7" ht="15.75" x14ac:dyDescent="0.2">
      <c r="A25" s="55" t="s">
        <v>82</v>
      </c>
      <c r="B25" s="8" t="s">
        <v>121</v>
      </c>
      <c r="C25" s="19"/>
      <c r="D25" s="19"/>
      <c r="E25" s="19"/>
      <c r="F25" s="19"/>
      <c r="G25" s="20"/>
    </row>
    <row r="26" spans="1:7" ht="47.25" x14ac:dyDescent="0.2">
      <c r="A26" s="54" t="s">
        <v>122</v>
      </c>
      <c r="B26" s="8" t="s">
        <v>123</v>
      </c>
      <c r="C26" s="19"/>
      <c r="D26" s="19"/>
      <c r="E26" s="19"/>
      <c r="F26" s="19"/>
      <c r="G26" s="20"/>
    </row>
    <row r="27" spans="1:7" ht="15.75" x14ac:dyDescent="0.2">
      <c r="A27" s="54" t="s">
        <v>113</v>
      </c>
      <c r="B27" s="8" t="s">
        <v>124</v>
      </c>
      <c r="C27" s="19"/>
      <c r="D27" s="19"/>
      <c r="E27" s="19"/>
      <c r="F27" s="19"/>
      <c r="G27" s="20"/>
    </row>
    <row r="28" spans="1:7" ht="15.75" x14ac:dyDescent="0.2">
      <c r="A28" s="55" t="s">
        <v>125</v>
      </c>
      <c r="B28" s="8" t="s">
        <v>126</v>
      </c>
      <c r="C28" s="19"/>
      <c r="D28" s="19"/>
      <c r="E28" s="19"/>
      <c r="F28" s="19"/>
      <c r="G28" s="20"/>
    </row>
    <row r="29" spans="1:7" ht="16.5" thickBot="1" x14ac:dyDescent="0.25">
      <c r="A29" s="57"/>
      <c r="B29" s="48" t="s">
        <v>133</v>
      </c>
      <c r="C29" s="49">
        <f>SUM(C20,C24:C28)</f>
        <v>2416983</v>
      </c>
      <c r="D29" s="49">
        <f t="shared" ref="D29:G29" si="4">SUM(D20,D24:D28)</f>
        <v>4211364</v>
      </c>
      <c r="E29" s="49">
        <f t="shared" si="4"/>
        <v>0</v>
      </c>
      <c r="F29" s="49">
        <f t="shared" si="4"/>
        <v>0</v>
      </c>
      <c r="G29" s="50">
        <f t="shared" si="4"/>
        <v>0</v>
      </c>
    </row>
    <row r="30" spans="1:7" ht="18.75" x14ac:dyDescent="0.2">
      <c r="A30" s="2"/>
    </row>
    <row r="31" spans="1:7" ht="15" x14ac:dyDescent="0.2">
      <c r="A31" s="118" t="s">
        <v>10</v>
      </c>
      <c r="B31" s="118"/>
      <c r="C31" s="118"/>
      <c r="D31" s="118"/>
      <c r="E31" s="118"/>
      <c r="F31" s="118"/>
      <c r="G31" s="118"/>
    </row>
  </sheetData>
  <mergeCells count="6">
    <mergeCell ref="A31:G31"/>
    <mergeCell ref="D1:G1"/>
    <mergeCell ref="D2:G2"/>
    <mergeCell ref="A3:G3"/>
    <mergeCell ref="A9:G9"/>
    <mergeCell ref="A19:G19"/>
  </mergeCells>
  <conditionalFormatting sqref="C29:G29">
    <cfRule type="cellIs" dxfId="0" priority="1" operator="notEqual">
      <formula>C17</formula>
    </cfRule>
  </conditionalFormatting>
  <pageMargins left="0.39370078740157483" right="0.39370078740157483" top="0.98425196850393704" bottom="0.39370078740157483" header="0.70866141732283472" footer="0.31496062992125984"/>
  <pageSetup paperSize="9" orientation="landscape" verticalDpi="0" r:id="rId1"/>
  <headerFooter differentFirst="1">
    <oddHeader>&amp;R&amp;"Times New Roman,обычный"&amp;14продовження додатку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Дод1</vt:lpstr>
      <vt:lpstr>Дод2</vt:lpstr>
      <vt:lpstr>Дод3</vt:lpstr>
      <vt:lpstr>Дод4</vt:lpstr>
      <vt:lpstr>Дод5</vt:lpstr>
      <vt:lpstr>Дод6</vt:lpstr>
      <vt:lpstr>Дод7</vt:lpstr>
      <vt:lpstr>Дод8</vt:lpstr>
      <vt:lpstr>Дод9</vt:lpstr>
      <vt:lpstr>Дод10</vt:lpstr>
      <vt:lpstr>Дод11</vt:lpstr>
      <vt:lpstr>Дод12</vt:lpstr>
      <vt:lpstr>Дод1!Заголовки_для_печати</vt:lpstr>
      <vt:lpstr>Дод10!Заголовки_для_печати</vt:lpstr>
      <vt:lpstr>Дод11!Заголовки_для_печати</vt:lpstr>
      <vt:lpstr>Дод12!Заголовки_для_печати</vt:lpstr>
      <vt:lpstr>Дод2!Заголовки_для_печати</vt:lpstr>
      <vt:lpstr>Дод3!Заголовки_для_печати</vt:lpstr>
      <vt:lpstr>Дод4!Заголовки_для_печати</vt:lpstr>
      <vt:lpstr>Дод5!Заголовки_для_печати</vt:lpstr>
      <vt:lpstr>Дод6!Заголовки_для_печати</vt:lpstr>
      <vt:lpstr>Дод7!Заголовки_для_печати</vt:lpstr>
      <vt:lpstr>Дод8!Заголовки_для_печати</vt:lpstr>
      <vt:lpstr>Дод9!Заголовки_для_печати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Тавричанська</dc:creator>
  <cp:lastModifiedBy>Тавричанська</cp:lastModifiedBy>
  <cp:lastPrinted>2021-09-06T19:02:40Z</cp:lastPrinted>
  <dcterms:created xsi:type="dcterms:W3CDTF">2021-09-04T10:27:06Z</dcterms:created>
  <dcterms:modified xsi:type="dcterms:W3CDTF">2021-09-14T18:41:03Z</dcterms:modified>
</cp:coreProperties>
</file>