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ФІНВІДДІЛ\БЮДЖЕТ 2022\БЮДЖЕТ на 2022 рік\ОСТАТОЧНЕ\"/>
    </mc:Choice>
  </mc:AlternateContent>
  <xr:revisionPtr revIDLastSave="0" documentId="13_ncr:1_{A1214404-B293-44FB-A745-770A8946DAD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od1" sheetId="21" r:id="rId1"/>
  </sheet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  <definedName name="_xlnm.Print_Titles" localSheetId="0">'dod1'!$7:$9</definedName>
    <definedName name="_xlnm.Print_Area" localSheetId="0">'dod1'!$A$2:$F$72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9" i="21" l="1"/>
  <c r="D68" i="21"/>
  <c r="C68" i="21"/>
  <c r="D11" i="21" l="1"/>
  <c r="D19" i="21"/>
  <c r="C19" i="21" l="1"/>
  <c r="C11" i="21" s="1"/>
  <c r="D22" i="21"/>
  <c r="E12" i="21" l="1"/>
  <c r="F12" i="21"/>
  <c r="E13" i="21"/>
  <c r="F13" i="21"/>
  <c r="F64" i="21" l="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60" i="21"/>
  <c r="F61" i="21"/>
  <c r="F63" i="21"/>
  <c r="F65" i="21"/>
  <c r="F66" i="21"/>
  <c r="F67" i="21"/>
  <c r="E37" i="21"/>
  <c r="E38" i="21"/>
  <c r="E39" i="21"/>
  <c r="E40" i="21"/>
  <c r="E41" i="21"/>
  <c r="E42" i="21"/>
  <c r="E43" i="21"/>
  <c r="E44" i="21"/>
  <c r="E45" i="21"/>
  <c r="E46" i="21"/>
  <c r="E47" i="21"/>
  <c r="E48" i="21"/>
  <c r="E49" i="21"/>
  <c r="E50" i="21"/>
  <c r="E51" i="21"/>
  <c r="E52" i="21"/>
  <c r="E53" i="21"/>
  <c r="E54" i="21"/>
  <c r="E55" i="21"/>
  <c r="E56" i="21"/>
  <c r="E57" i="21"/>
  <c r="E60" i="21"/>
  <c r="E61" i="21"/>
  <c r="E63" i="21"/>
  <c r="E67" i="21"/>
  <c r="F25" i="21"/>
  <c r="F26" i="21"/>
  <c r="F27" i="21"/>
  <c r="F28" i="21"/>
  <c r="F29" i="21"/>
  <c r="F30" i="21"/>
  <c r="F31" i="21"/>
  <c r="F32" i="21"/>
  <c r="F33" i="21"/>
  <c r="F34" i="21"/>
  <c r="F35" i="21"/>
  <c r="E25" i="21"/>
  <c r="E26" i="21"/>
  <c r="E27" i="21"/>
  <c r="E29" i="21"/>
  <c r="E30" i="21"/>
  <c r="E31" i="21"/>
  <c r="E32" i="21"/>
  <c r="E33" i="21"/>
  <c r="E35" i="21"/>
  <c r="D20" i="21"/>
  <c r="C20" i="21"/>
  <c r="F14" i="21"/>
  <c r="F15" i="21"/>
  <c r="F16" i="21"/>
  <c r="F17" i="21"/>
  <c r="F18" i="21"/>
  <c r="F21" i="21"/>
  <c r="F23" i="21"/>
  <c r="F24" i="21"/>
  <c r="E14" i="21"/>
  <c r="E15" i="21"/>
  <c r="E16" i="21"/>
  <c r="E17" i="21"/>
  <c r="E18" i="21"/>
  <c r="E21" i="21"/>
  <c r="E23" i="21"/>
  <c r="E24" i="21"/>
  <c r="E19" i="21" l="1"/>
  <c r="F19" i="21"/>
  <c r="F22" i="21"/>
  <c r="E22" i="21"/>
  <c r="C36" i="21"/>
  <c r="C62" i="21"/>
  <c r="F11" i="21" l="1"/>
  <c r="C58" i="21"/>
  <c r="C59" i="21"/>
  <c r="D62" i="21"/>
  <c r="D36" i="21"/>
  <c r="D10" i="21" s="1"/>
  <c r="C10" i="21" l="1"/>
  <c r="E11" i="21"/>
  <c r="D59" i="21"/>
  <c r="D58" i="21"/>
  <c r="F62" i="21"/>
  <c r="E62" i="21"/>
  <c r="F36" i="21"/>
  <c r="E36" i="21"/>
  <c r="F20" i="21"/>
  <c r="E20" i="21"/>
  <c r="F10" i="21" l="1"/>
  <c r="E10" i="21"/>
  <c r="F58" i="21"/>
  <c r="E58" i="21"/>
  <c r="F59" i="21"/>
  <c r="E59" i="21"/>
  <c r="E68" i="21" l="1"/>
  <c r="F68" i="21"/>
  <c r="D69" i="21"/>
  <c r="F69" i="21" l="1"/>
  <c r="E69" i="21"/>
</calcChain>
</file>

<file path=xl/sharedStrings.xml><?xml version="1.0" encoding="utf-8"?>
<sst xmlns="http://schemas.openxmlformats.org/spreadsheetml/2006/main" count="79" uniqueCount="79">
  <si>
    <t>Код бюджетної класифікації</t>
  </si>
  <si>
    <t>Найменування податків та зборів</t>
  </si>
  <si>
    <t>%</t>
  </si>
  <si>
    <t>сума</t>
  </si>
  <si>
    <t>Загальний фонд без трансфертів</t>
  </si>
  <si>
    <t>Податок на доходи фізичних осіб, 60%</t>
  </si>
  <si>
    <t>Податок на прибуток підприємств та фінансових установ комунальної власності</t>
  </si>
  <si>
    <t>Акцизний податок з вироблених в Україні підакцизних товарів (продукції) (пальне)</t>
  </si>
  <si>
    <t>Акцизний податок з ввезених на митну територію України підакцизних товарів (продукції) (пальне)</t>
  </si>
  <si>
    <t>Акцизний податок з реалізації суб'єктами господарювання роздрібної торгівлі підакцизних товарів</t>
  </si>
  <si>
    <t>Місцеві податки і збори всього, в тому числі:</t>
  </si>
  <si>
    <t>Податок на майно всього, в тому числі:</t>
  </si>
  <si>
    <t>18010100,
18010200, 
18010300,
18010400</t>
  </si>
  <si>
    <t>Податок на нерухоме майно, відмінне від земельної ділянки</t>
  </si>
  <si>
    <t>18010500, 
18010600,
18010700,
18010900</t>
  </si>
  <si>
    <t>Плата за землю всього, в т.ч.:</t>
  </si>
  <si>
    <t>18010500, 
18010700</t>
  </si>
  <si>
    <t>земельний податок</t>
  </si>
  <si>
    <t>18010600, 
18010900</t>
  </si>
  <si>
    <t>орендна плата</t>
  </si>
  <si>
    <t xml:space="preserve">Єдиний податок </t>
  </si>
  <si>
    <t>Адміністративні штрафи та інші санкції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</si>
  <si>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</si>
  <si>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</si>
  <si>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держ.реєстрацію речових прав на нерух.майно та їх обтяжень</t>
  </si>
  <si>
    <t>Надходження від орендної плати за користування цілісним майновим комплексом та іншим майном, що перебуває в комунальній власності разом</t>
  </si>
  <si>
    <t>Державне мито</t>
  </si>
  <si>
    <t>Власні надходження бюджетних установ</t>
  </si>
  <si>
    <t>Цільовий фонд</t>
  </si>
  <si>
    <t>Екологічний податок</t>
  </si>
  <si>
    <t xml:space="preserve">Грошові стягнення за шкоду,заподіяну порушенням законодавства про охорону навколишнього природного середовища внаслідок господарської та іншої діяльності </t>
  </si>
  <si>
    <t>Освітня субвенція з державного бюджету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</si>
  <si>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</si>
  <si>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</si>
  <si>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</si>
  <si>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 xml:space="preserve">Разом обсяг бюджету 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</si>
  <si>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</si>
  <si>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</si>
  <si>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</si>
  <si>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</si>
  <si>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</si>
  <si>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</si>
  <si>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Рентна плата за користування надрами</t>
  </si>
  <si>
    <t>Спеціальний фонд без трансфертів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</si>
  <si>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 </t>
  </si>
  <si>
    <t>Субвенція з місцевого бюджету на виплату грошової компенсації за належні для отримання жилі приміщення для сімей осіб, визначених абзацами 5 - 8пункту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</si>
  <si>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 абзаці першому 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 пунктом 7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</si>
  <si>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</si>
  <si>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</si>
  <si>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 xml:space="preserve">Субвенція з місцевого бюджету на здійснення переданих видатків у сфері охорони здоров'я за рахунок коштів медичної субвенції </t>
  </si>
  <si>
    <t>Загальний фонд разом</t>
  </si>
  <si>
    <t>Інші  надходження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</si>
  <si>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 пунктів 11 - 14 частини другої статті 7 або учасниками бойових дій відповідно до 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</si>
  <si>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</si>
  <si>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доплат медичним та іншим працівникам закладів охорони здоров'я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</si>
  <si>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</si>
  <si>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здоров'я у госпітальних округах за рахунок відповідної субвенції з державного бюджету</t>
  </si>
  <si>
    <t>Спеціальний фонд разом</t>
  </si>
  <si>
    <t>Рентна плата за спеціальне використання лісових ресурсів</t>
  </si>
  <si>
    <t>Плата за розміщення тимчасово вільних коштів місцевих бюджетів</t>
  </si>
  <si>
    <t>Природоохоронний фонд всього, в т.ч.:</t>
  </si>
  <si>
    <t xml:space="preserve">Рівень виконання планових показників 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</si>
  <si>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</si>
  <si>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здійснення природоохоронних заходів</t>
  </si>
  <si>
    <t>Міжбюджетні трансферти</t>
  </si>
  <si>
    <t>Разом обсяг бюджету (без трансфертів</t>
  </si>
  <si>
    <t>Факт 
січень-листопад
2021р.</t>
  </si>
  <si>
    <t>січня-листопада 2021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</si>
  <si>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</si>
  <si>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Субвенції з місцевого бюджету</t>
  </si>
  <si>
    <t>Надходження коштів від відшкодування втрат сільськогосподарського і лісогосподарського виробництва  </t>
  </si>
  <si>
    <t xml:space="preserve">Виконання дохідної частини бюджету Новодмитрівської сільської територіальної ромади </t>
  </si>
  <si>
    <t>за 11 місяців 2021 року</t>
  </si>
  <si>
    <t>Додаток 1</t>
  </si>
  <si>
    <t>до інформації</t>
  </si>
  <si>
    <t>тис.грн</t>
  </si>
  <si>
    <t>Затверджено на січень-листопад 2021 р.
з уточн.</t>
  </si>
  <si>
    <t>41051000 41051200 41051400 41055000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</si>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</sst>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8"/>
      <name val="Arial"/>
      <family val="2"/>
      <charset val="204"/>
    </font>
    <font>
      <sz val="20"/>
      <name val="Arial"/>
      <family val="2"/>
      <charset val="204"/>
    </font>
    <font>
      <i/>
      <sz val="18"/>
      <name val="Arial"/>
      <family val="2"/>
      <charset val="204"/>
    </font>
    <font>
      <sz val="22"/>
      <name val="Arial"/>
      <family val="2"/>
      <charset val="204"/>
    </font>
    <font>
      <b/>
      <sz val="18"/>
      <name val="Arial"/>
      <family val="2"/>
      <charset val="204"/>
    </font>
    <font>
      <b/>
      <sz val="24"/>
      <name val="Arial"/>
      <family val="2"/>
      <charset val="204"/>
    </font>
    <font>
      <i/>
      <sz val="22"/>
      <name val="Arial"/>
      <family val="2"/>
      <charset val="204"/>
    </font>
    <font>
      <sz val="24"/>
      <name val="Arial"/>
      <family val="2"/>
      <charset val="204"/>
    </font>
    <font>
      <sz val="28"/>
      <color indexed="8"/>
      <name val="Arial"/>
      <family val="2"/>
      <charset val="204"/>
    </font>
    <font>
      <b/>
      <sz val="36"/>
      <name val="Arial"/>
      <family val="2"/>
      <charset val="204"/>
    </font>
    <font>
      <i/>
      <sz val="24"/>
      <name val="Arial"/>
      <family val="2"/>
      <charset val="204"/>
    </font>
    <font>
      <b/>
      <sz val="26"/>
      <name val="Arial"/>
      <family val="2"/>
      <charset val="204"/>
    </font>
    <font>
      <sz val="23"/>
      <name val="Arial"/>
      <family val="2"/>
      <charset val="204"/>
    </font>
    <font>
      <sz val="8"/>
      <name val="Calibri"/>
      <family val="2"/>
      <charset val="204"/>
    </font>
    <font>
      <sz val="26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7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3">
    <xf numFmtId="0" fontId="0" fillId="0" borderId="0" xfId="0"/>
    <xf numFmtId="0" fontId="2" fillId="2" borderId="0" xfId="1" applyFont="1" applyFill="1" applyBorder="1"/>
    <xf numFmtId="4" fontId="2" fillId="3" borderId="0" xfId="1" applyNumberFormat="1" applyFont="1" applyFill="1" applyAlignment="1">
      <alignment horizontal="center" vertical="center"/>
    </xf>
    <xf numFmtId="0" fontId="2" fillId="3" borderId="0" xfId="1" applyFont="1" applyFill="1"/>
    <xf numFmtId="0" fontId="2" fillId="0" borderId="0" xfId="1" applyFont="1" applyFill="1"/>
    <xf numFmtId="0" fontId="6" fillId="2" borderId="0" xfId="1" applyFont="1" applyFill="1" applyBorder="1"/>
    <xf numFmtId="0" fontId="7" fillId="4" borderId="0" xfId="1" applyFont="1" applyFill="1" applyBorder="1" applyAlignment="1">
      <alignment vertical="center"/>
    </xf>
    <xf numFmtId="164" fontId="2" fillId="2" borderId="0" xfId="1" applyNumberFormat="1" applyFont="1" applyFill="1" applyBorder="1"/>
    <xf numFmtId="0" fontId="5" fillId="2" borderId="0" xfId="1" applyFont="1" applyFill="1" applyBorder="1"/>
    <xf numFmtId="0" fontId="4" fillId="2" borderId="0" xfId="1" applyFont="1" applyFill="1" applyBorder="1"/>
    <xf numFmtId="0" fontId="9" fillId="2" borderId="0" xfId="1" applyFont="1" applyFill="1" applyBorder="1"/>
    <xf numFmtId="0" fontId="7" fillId="5" borderId="0" xfId="1" applyFont="1" applyFill="1" applyBorder="1" applyAlignment="1">
      <alignment vertical="center"/>
    </xf>
    <xf numFmtId="0" fontId="8" fillId="2" borderId="0" xfId="1" applyFont="1" applyFill="1" applyBorder="1"/>
    <xf numFmtId="0" fontId="2" fillId="3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/>
    </xf>
    <xf numFmtId="0" fontId="3" fillId="3" borderId="0" xfId="1" applyFont="1" applyFill="1"/>
    <xf numFmtId="0" fontId="10" fillId="3" borderId="0" xfId="0" applyFont="1" applyFill="1" applyBorder="1" applyAlignment="1"/>
    <xf numFmtId="0" fontId="9" fillId="3" borderId="1" xfId="0" applyFont="1" applyFill="1" applyBorder="1" applyAlignment="1">
      <alignment wrapText="1"/>
    </xf>
    <xf numFmtId="164" fontId="9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0" fontId="2" fillId="3" borderId="0" xfId="1" applyFont="1" applyFill="1" applyBorder="1"/>
    <xf numFmtId="0" fontId="2" fillId="0" borderId="0" xfId="1" applyFont="1" applyFill="1" applyBorder="1"/>
    <xf numFmtId="0" fontId="2" fillId="6" borderId="0" xfId="1" applyFont="1" applyFill="1" applyBorder="1"/>
    <xf numFmtId="0" fontId="5" fillId="3" borderId="1" xfId="0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right"/>
    </xf>
    <xf numFmtId="164" fontId="13" fillId="8" borderId="1" xfId="0" applyNumberFormat="1" applyFont="1" applyFill="1" applyBorder="1" applyAlignment="1">
      <alignment horizontal="right"/>
    </xf>
    <xf numFmtId="164" fontId="7" fillId="8" borderId="1" xfId="0" applyNumberFormat="1" applyFont="1" applyFill="1" applyBorder="1" applyAlignment="1">
      <alignment horizontal="right"/>
    </xf>
    <xf numFmtId="164" fontId="7" fillId="8" borderId="1" xfId="0" applyNumberFormat="1" applyFont="1" applyFill="1" applyBorder="1" applyAlignment="1">
      <alignment horizontal="right" wrapText="1"/>
    </xf>
    <xf numFmtId="164" fontId="13" fillId="8" borderId="1" xfId="0" applyNumberFormat="1" applyFont="1" applyFill="1" applyBorder="1" applyAlignment="1">
      <alignment horizontal="right" wrapText="1"/>
    </xf>
    <xf numFmtId="164" fontId="16" fillId="8" borderId="1" xfId="1" applyNumberFormat="1" applyFont="1" applyFill="1" applyBorder="1"/>
    <xf numFmtId="0" fontId="9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2" fillId="3" borderId="0" xfId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164" fontId="9" fillId="7" borderId="1" xfId="0" applyNumberFormat="1" applyFont="1" applyFill="1" applyBorder="1" applyAlignment="1">
      <alignment horizontal="right"/>
    </xf>
    <xf numFmtId="164" fontId="7" fillId="7" borderId="1" xfId="0" applyNumberFormat="1" applyFont="1" applyFill="1" applyBorder="1" applyAlignment="1">
      <alignment horizontal="right"/>
    </xf>
    <xf numFmtId="4" fontId="9" fillId="7" borderId="1" xfId="0" applyNumberFormat="1" applyFont="1" applyFill="1" applyBorder="1" applyAlignment="1">
      <alignment horizontal="right"/>
    </xf>
    <xf numFmtId="164" fontId="12" fillId="7" borderId="1" xfId="0" applyNumberFormat="1" applyFont="1" applyFill="1" applyBorder="1" applyAlignment="1">
      <alignment horizontal="right"/>
    </xf>
    <xf numFmtId="0" fontId="13" fillId="8" borderId="1" xfId="0" applyFont="1" applyFill="1" applyBorder="1" applyAlignment="1">
      <alignment horizontal="right" wrapText="1"/>
    </xf>
    <xf numFmtId="0" fontId="13" fillId="8" borderId="1" xfId="0" applyFont="1" applyFill="1" applyBorder="1" applyAlignment="1">
      <alignment horizontal="center" wrapText="1"/>
    </xf>
    <xf numFmtId="0" fontId="7" fillId="8" borderId="1" xfId="0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0" fontId="7" fillId="8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1" fillId="3" borderId="0" xfId="1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Тысячи [0]_Розподіл (2)" xfId="3" xr:uid="{00000000-0005-0000-0000-000003000000}"/>
    <cellStyle name="Тысячи_Розподіл (2)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3CAFF"/>
    <pageSetUpPr fitToPage="1"/>
  </sheetPr>
  <dimension ref="A1:O70"/>
  <sheetViews>
    <sheetView tabSelected="1" view="pageBreakPreview" zoomScale="60" zoomScaleNormal="50" workbookViewId="0">
      <selection activeCell="F2" sqref="F2"/>
    </sheetView>
  </sheetViews>
  <sheetFormatPr defaultColWidth="8.7109375" defaultRowHeight="23.25" x14ac:dyDescent="0.35"/>
  <cols>
    <col min="1" max="1" width="29.28515625" style="13" customWidth="1"/>
    <col min="2" max="2" width="171.5703125" style="3" customWidth="1"/>
    <col min="3" max="3" width="34.7109375" style="4" customWidth="1"/>
    <col min="4" max="4" width="32.85546875" style="4" customWidth="1"/>
    <col min="5" max="5" width="34.5703125" style="4" customWidth="1"/>
    <col min="6" max="6" width="34.7109375" style="4" customWidth="1"/>
    <col min="7" max="7" width="15.7109375" style="1" bestFit="1" customWidth="1"/>
    <col min="8" max="16384" width="8.7109375" style="1"/>
  </cols>
  <sheetData>
    <row r="1" spans="1:7" ht="48" customHeight="1" x14ac:dyDescent="0.35">
      <c r="A1" s="37"/>
      <c r="B1" s="38"/>
      <c r="C1" s="25"/>
      <c r="D1" s="25"/>
      <c r="E1" s="25"/>
      <c r="F1" s="25"/>
    </row>
    <row r="2" spans="1:7" ht="57" customHeight="1" x14ac:dyDescent="0.45">
      <c r="A2" s="37"/>
      <c r="B2" s="24"/>
      <c r="C2" s="24"/>
      <c r="D2" s="25"/>
      <c r="E2" s="25"/>
      <c r="F2" s="25"/>
      <c r="G2" s="16"/>
    </row>
    <row r="3" spans="1:7" ht="24" customHeight="1" x14ac:dyDescent="0.45">
      <c r="A3" s="37"/>
      <c r="B3" s="24"/>
      <c r="C3" s="24"/>
      <c r="D3" s="25"/>
      <c r="E3" s="25"/>
      <c r="F3" s="25" t="s">
        <v>73</v>
      </c>
      <c r="G3" s="16"/>
    </row>
    <row r="4" spans="1:7" ht="29.25" customHeight="1" x14ac:dyDescent="0.45">
      <c r="F4" s="4" t="s">
        <v>74</v>
      </c>
      <c r="G4" s="16"/>
    </row>
    <row r="5" spans="1:7" ht="39.75" customHeight="1" x14ac:dyDescent="0.6">
      <c r="A5" s="49" t="s">
        <v>71</v>
      </c>
      <c r="B5" s="49"/>
      <c r="C5" s="49"/>
      <c r="D5" s="49"/>
      <c r="E5" s="49"/>
      <c r="F5" s="49"/>
    </row>
    <row r="6" spans="1:7" ht="61.5" customHeight="1" x14ac:dyDescent="0.6">
      <c r="A6" s="2"/>
      <c r="B6" s="52" t="s">
        <v>72</v>
      </c>
      <c r="C6" s="52"/>
      <c r="D6" s="14"/>
      <c r="F6" s="15" t="s">
        <v>75</v>
      </c>
    </row>
    <row r="7" spans="1:7" s="5" customFormat="1" ht="69" customHeight="1" x14ac:dyDescent="0.35">
      <c r="A7" s="50" t="s">
        <v>0</v>
      </c>
      <c r="B7" s="48" t="s">
        <v>1</v>
      </c>
      <c r="C7" s="48" t="s">
        <v>76</v>
      </c>
      <c r="D7" s="48" t="s">
        <v>66</v>
      </c>
      <c r="E7" s="51" t="s">
        <v>61</v>
      </c>
      <c r="F7" s="51"/>
    </row>
    <row r="8" spans="1:7" s="5" customFormat="1" ht="27" x14ac:dyDescent="0.35">
      <c r="A8" s="50"/>
      <c r="B8" s="48"/>
      <c r="C8" s="48"/>
      <c r="D8" s="48"/>
      <c r="E8" s="48" t="s">
        <v>67</v>
      </c>
      <c r="F8" s="48"/>
    </row>
    <row r="9" spans="1:7" s="5" customFormat="1" ht="42" customHeight="1" x14ac:dyDescent="0.35">
      <c r="A9" s="50"/>
      <c r="B9" s="48"/>
      <c r="C9" s="48"/>
      <c r="D9" s="48"/>
      <c r="E9" s="27" t="s">
        <v>2</v>
      </c>
      <c r="F9" s="27" t="s">
        <v>3</v>
      </c>
    </row>
    <row r="10" spans="1:7" s="5" customFormat="1" ht="46.5" customHeight="1" x14ac:dyDescent="0.5">
      <c r="A10" s="44" t="s">
        <v>50</v>
      </c>
      <c r="B10" s="44"/>
      <c r="C10" s="29">
        <f>C11+C36</f>
        <v>98343.000000000015</v>
      </c>
      <c r="D10" s="29">
        <f>D11+D36</f>
        <v>103665.79999999999</v>
      </c>
      <c r="E10" s="29">
        <f>D10/C10*100</f>
        <v>105.41248487436825</v>
      </c>
      <c r="F10" s="29">
        <f>D10-C10</f>
        <v>5322.7999999999738</v>
      </c>
    </row>
    <row r="11" spans="1:7" s="6" customFormat="1" ht="33.75" x14ac:dyDescent="0.5">
      <c r="A11" s="45" t="s">
        <v>4</v>
      </c>
      <c r="B11" s="45"/>
      <c r="C11" s="30">
        <f>SUM(C26:C32,C12:C19,C33:C34,C35:C35,)</f>
        <v>64813.000000000015</v>
      </c>
      <c r="D11" s="30">
        <f>SUM(D26:D32,D12:D19,D33:D34,D35:D35,)</f>
        <v>70118.7</v>
      </c>
      <c r="E11" s="29">
        <f t="shared" ref="E11:E69" si="0">D11/C11*100</f>
        <v>108.18616635551508</v>
      </c>
      <c r="F11" s="29">
        <f t="shared" ref="F11:F69" si="1">D11-C11</f>
        <v>5305.6999999999825</v>
      </c>
    </row>
    <row r="12" spans="1:7" ht="33.75" x14ac:dyDescent="0.5">
      <c r="A12" s="34">
        <v>11010000</v>
      </c>
      <c r="B12" s="20" t="s">
        <v>5</v>
      </c>
      <c r="C12" s="39">
        <v>34415.300000000003</v>
      </c>
      <c r="D12" s="39">
        <v>38323.1</v>
      </c>
      <c r="E12" s="28">
        <f t="shared" si="0"/>
        <v>111.35483346069914</v>
      </c>
      <c r="F12" s="28">
        <f t="shared" si="1"/>
        <v>3907.7999999999956</v>
      </c>
    </row>
    <row r="13" spans="1:7" ht="33" customHeight="1" x14ac:dyDescent="0.5">
      <c r="A13" s="34">
        <v>11020200</v>
      </c>
      <c r="B13" s="17" t="s">
        <v>6</v>
      </c>
      <c r="C13" s="39">
        <v>0.8</v>
      </c>
      <c r="D13" s="39">
        <v>2.6</v>
      </c>
      <c r="E13" s="28">
        <f t="shared" si="0"/>
        <v>325</v>
      </c>
      <c r="F13" s="28">
        <f t="shared" si="1"/>
        <v>1.8</v>
      </c>
      <c r="G13" s="7"/>
    </row>
    <row r="14" spans="1:7" ht="33.75" x14ac:dyDescent="0.5">
      <c r="A14" s="34">
        <v>13010000</v>
      </c>
      <c r="B14" s="17" t="s">
        <v>58</v>
      </c>
      <c r="C14" s="39">
        <v>302</v>
      </c>
      <c r="D14" s="39">
        <v>428.2</v>
      </c>
      <c r="E14" s="28">
        <f t="shared" si="0"/>
        <v>141.78807947019868</v>
      </c>
      <c r="F14" s="28">
        <f t="shared" si="1"/>
        <v>126.19999999999999</v>
      </c>
      <c r="G14" s="7"/>
    </row>
    <row r="15" spans="1:7" ht="33.75" x14ac:dyDescent="0.5">
      <c r="A15" s="34">
        <v>13030000</v>
      </c>
      <c r="B15" s="17" t="s">
        <v>42</v>
      </c>
      <c r="C15" s="39">
        <v>19.3</v>
      </c>
      <c r="D15" s="39">
        <v>23.8</v>
      </c>
      <c r="E15" s="28">
        <f t="shared" si="0"/>
        <v>123.3160621761658</v>
      </c>
      <c r="F15" s="28">
        <f t="shared" si="1"/>
        <v>4.5</v>
      </c>
      <c r="G15" s="7"/>
    </row>
    <row r="16" spans="1:7" ht="61.5" x14ac:dyDescent="0.5">
      <c r="A16" s="34">
        <v>14021900</v>
      </c>
      <c r="B16" s="17" t="s">
        <v>7</v>
      </c>
      <c r="C16" s="39">
        <v>1463.7</v>
      </c>
      <c r="D16" s="39">
        <v>1151.4000000000001</v>
      </c>
      <c r="E16" s="28">
        <f t="shared" si="0"/>
        <v>78.663660586185699</v>
      </c>
      <c r="F16" s="28">
        <f t="shared" si="1"/>
        <v>-312.29999999999995</v>
      </c>
      <c r="G16" s="7"/>
    </row>
    <row r="17" spans="1:7" ht="61.5" x14ac:dyDescent="0.5">
      <c r="A17" s="34">
        <v>14031900</v>
      </c>
      <c r="B17" s="17" t="s">
        <v>8</v>
      </c>
      <c r="C17" s="39">
        <v>3410.4</v>
      </c>
      <c r="D17" s="39">
        <v>3813.3</v>
      </c>
      <c r="E17" s="28">
        <f t="shared" si="0"/>
        <v>111.81386347642506</v>
      </c>
      <c r="F17" s="28">
        <f t="shared" si="1"/>
        <v>402.90000000000009</v>
      </c>
      <c r="G17" s="7"/>
    </row>
    <row r="18" spans="1:7" ht="61.5" x14ac:dyDescent="0.5">
      <c r="A18" s="34">
        <v>14040000</v>
      </c>
      <c r="B18" s="17" t="s">
        <v>9</v>
      </c>
      <c r="C18" s="39">
        <v>442</v>
      </c>
      <c r="D18" s="39">
        <v>439.7</v>
      </c>
      <c r="E18" s="28">
        <f t="shared" si="0"/>
        <v>99.479638009049779</v>
      </c>
      <c r="F18" s="28">
        <f t="shared" si="1"/>
        <v>-2.3000000000000114</v>
      </c>
      <c r="G18" s="7"/>
    </row>
    <row r="19" spans="1:7" s="9" customFormat="1" ht="33.75" x14ac:dyDescent="0.5">
      <c r="A19" s="35">
        <v>18000000</v>
      </c>
      <c r="B19" s="19" t="s">
        <v>10</v>
      </c>
      <c r="C19" s="39">
        <f>C20+C22+C25</f>
        <v>23834.799999999999</v>
      </c>
      <c r="D19" s="39">
        <f>D20+D22+D25</f>
        <v>25196.200000000004</v>
      </c>
      <c r="E19" s="28">
        <f t="shared" si="0"/>
        <v>105.71181633577795</v>
      </c>
      <c r="F19" s="28">
        <f t="shared" si="1"/>
        <v>1361.4000000000051</v>
      </c>
    </row>
    <row r="20" spans="1:7" ht="42" customHeight="1" x14ac:dyDescent="0.5">
      <c r="A20" s="34">
        <v>18010000</v>
      </c>
      <c r="B20" s="20" t="s">
        <v>11</v>
      </c>
      <c r="C20" s="39">
        <f>C21</f>
        <v>1259.0999999999999</v>
      </c>
      <c r="D20" s="39">
        <f>D21</f>
        <v>971.7</v>
      </c>
      <c r="E20" s="28">
        <f t="shared" si="0"/>
        <v>77.174172027638804</v>
      </c>
      <c r="F20" s="28">
        <f t="shared" si="1"/>
        <v>-287.39999999999986</v>
      </c>
    </row>
    <row r="21" spans="1:7" s="8" customFormat="1" ht="121.5" x14ac:dyDescent="0.5">
      <c r="A21" s="36" t="s">
        <v>12</v>
      </c>
      <c r="B21" s="23" t="s">
        <v>13</v>
      </c>
      <c r="C21" s="39">
        <v>1259.0999999999999</v>
      </c>
      <c r="D21" s="39">
        <v>971.7</v>
      </c>
      <c r="E21" s="28">
        <f t="shared" si="0"/>
        <v>77.174172027638804</v>
      </c>
      <c r="F21" s="28">
        <f t="shared" si="1"/>
        <v>-287.39999999999986</v>
      </c>
    </row>
    <row r="22" spans="1:7" ht="121.5" x14ac:dyDescent="0.5">
      <c r="A22" s="36" t="s">
        <v>14</v>
      </c>
      <c r="B22" s="23" t="s">
        <v>15</v>
      </c>
      <c r="C22" s="39">
        <v>13877.4</v>
      </c>
      <c r="D22" s="39">
        <f>D24+D23</f>
        <v>14645.300000000001</v>
      </c>
      <c r="E22" s="28">
        <f t="shared" si="0"/>
        <v>105.53345727585861</v>
      </c>
      <c r="F22" s="28">
        <f t="shared" si="1"/>
        <v>767.90000000000146</v>
      </c>
    </row>
    <row r="23" spans="1:7" ht="61.5" x14ac:dyDescent="0.5">
      <c r="A23" s="36" t="s">
        <v>16</v>
      </c>
      <c r="B23" s="23" t="s">
        <v>17</v>
      </c>
      <c r="C23" s="39">
        <v>1155.0999999999999</v>
      </c>
      <c r="D23" s="39">
        <v>1098.2</v>
      </c>
      <c r="E23" s="28">
        <f t="shared" si="0"/>
        <v>95.074019565405592</v>
      </c>
      <c r="F23" s="28">
        <f t="shared" si="1"/>
        <v>-56.899999999999864</v>
      </c>
    </row>
    <row r="24" spans="1:7" ht="61.5" x14ac:dyDescent="0.5">
      <c r="A24" s="36" t="s">
        <v>18</v>
      </c>
      <c r="B24" s="23" t="s">
        <v>19</v>
      </c>
      <c r="C24" s="39">
        <v>12722.1</v>
      </c>
      <c r="D24" s="39">
        <v>13547.1</v>
      </c>
      <c r="E24" s="28">
        <f t="shared" si="0"/>
        <v>106.48477845638691</v>
      </c>
      <c r="F24" s="28">
        <f t="shared" si="1"/>
        <v>825</v>
      </c>
    </row>
    <row r="25" spans="1:7" ht="33.75" x14ac:dyDescent="0.5">
      <c r="A25" s="34">
        <v>18050000</v>
      </c>
      <c r="B25" s="20" t="s">
        <v>20</v>
      </c>
      <c r="C25" s="39">
        <v>8698.2999999999993</v>
      </c>
      <c r="D25" s="39">
        <v>9579.2000000000007</v>
      </c>
      <c r="E25" s="28">
        <f t="shared" si="0"/>
        <v>110.12726624742768</v>
      </c>
      <c r="F25" s="28">
        <f t="shared" si="1"/>
        <v>880.90000000000146</v>
      </c>
    </row>
    <row r="26" spans="1:7" ht="33.75" x14ac:dyDescent="0.5">
      <c r="A26" s="34">
        <v>21050000</v>
      </c>
      <c r="B26" s="20" t="s">
        <v>59</v>
      </c>
      <c r="C26" s="39">
        <v>226</v>
      </c>
      <c r="D26" s="39">
        <v>288.10000000000002</v>
      </c>
      <c r="E26" s="28">
        <f t="shared" si="0"/>
        <v>127.4778761061947</v>
      </c>
      <c r="F26" s="28">
        <f t="shared" si="1"/>
        <v>62.100000000000023</v>
      </c>
    </row>
    <row r="27" spans="1:7" ht="33.75" x14ac:dyDescent="0.5">
      <c r="A27" s="34">
        <v>21081100</v>
      </c>
      <c r="B27" s="20" t="s">
        <v>21</v>
      </c>
      <c r="C27" s="39">
        <v>20</v>
      </c>
      <c r="D27" s="39">
        <v>40.700000000000003</v>
      </c>
      <c r="E27" s="28">
        <f t="shared" si="0"/>
        <v>203.5</v>
      </c>
      <c r="F27" s="28">
        <f t="shared" si="1"/>
        <v>20.700000000000003</v>
      </c>
    </row>
    <row r="28" spans="1:7" ht="61.5" x14ac:dyDescent="0.5">
      <c r="A28" s="34">
        <v>21081500</v>
      </c>
      <c r="B28" s="20" t="s">
        <v>36</v>
      </c>
      <c r="C28" s="39">
        <v>0</v>
      </c>
      <c r="D28" s="39">
        <v>20</v>
      </c>
      <c r="E28" s="28">
        <v>0</v>
      </c>
      <c r="F28" s="28">
        <f t="shared" si="1"/>
        <v>20</v>
      </c>
    </row>
    <row r="29" spans="1:7" ht="95.25" customHeight="1" x14ac:dyDescent="0.5">
      <c r="A29" s="34">
        <v>22010300</v>
      </c>
      <c r="B29" s="20" t="s">
        <v>22</v>
      </c>
      <c r="C29" s="39">
        <v>11</v>
      </c>
      <c r="D29" s="39">
        <v>0</v>
      </c>
      <c r="E29" s="28">
        <f t="shared" si="0"/>
        <v>0</v>
      </c>
      <c r="F29" s="28">
        <f t="shared" si="1"/>
        <v>-11</v>
      </c>
    </row>
    <row r="30" spans="1:7" ht="33.75" x14ac:dyDescent="0.5">
      <c r="A30" s="34">
        <v>22012500</v>
      </c>
      <c r="B30" s="20" t="s">
        <v>23</v>
      </c>
      <c r="C30" s="39">
        <v>37.9</v>
      </c>
      <c r="D30" s="39">
        <v>57.1</v>
      </c>
      <c r="E30" s="28">
        <f t="shared" si="0"/>
        <v>150.65963060686016</v>
      </c>
      <c r="F30" s="28">
        <f t="shared" si="1"/>
        <v>19.200000000000003</v>
      </c>
    </row>
    <row r="31" spans="1:7" s="8" customFormat="1" ht="61.5" x14ac:dyDescent="0.5">
      <c r="A31" s="34">
        <v>22012600</v>
      </c>
      <c r="B31" s="20" t="s">
        <v>24</v>
      </c>
      <c r="C31" s="39">
        <v>572.9</v>
      </c>
      <c r="D31" s="39">
        <v>260.10000000000002</v>
      </c>
      <c r="E31" s="28">
        <f t="shared" si="0"/>
        <v>45.400593471810097</v>
      </c>
      <c r="F31" s="28">
        <f t="shared" si="1"/>
        <v>-312.79999999999995</v>
      </c>
    </row>
    <row r="32" spans="1:7" s="10" customFormat="1" ht="61.5" x14ac:dyDescent="0.5">
      <c r="A32" s="34">
        <v>22080400</v>
      </c>
      <c r="B32" s="20" t="s">
        <v>25</v>
      </c>
      <c r="C32" s="39">
        <v>30.1</v>
      </c>
      <c r="D32" s="39">
        <v>23.6</v>
      </c>
      <c r="E32" s="28">
        <f t="shared" si="0"/>
        <v>78.405315614617948</v>
      </c>
      <c r="F32" s="28">
        <f t="shared" si="1"/>
        <v>-6.5</v>
      </c>
    </row>
    <row r="33" spans="1:6" ht="33.75" x14ac:dyDescent="0.5">
      <c r="A33" s="34">
        <v>22090000</v>
      </c>
      <c r="B33" s="20" t="s">
        <v>26</v>
      </c>
      <c r="C33" s="39">
        <v>12.8</v>
      </c>
      <c r="D33" s="39">
        <v>10.3</v>
      </c>
      <c r="E33" s="28">
        <f t="shared" si="0"/>
        <v>80.46875</v>
      </c>
      <c r="F33" s="28">
        <f t="shared" si="1"/>
        <v>-2.5</v>
      </c>
    </row>
    <row r="34" spans="1:6" s="8" customFormat="1" ht="33.75" x14ac:dyDescent="0.5">
      <c r="A34" s="34">
        <v>24060300</v>
      </c>
      <c r="B34" s="20" t="s">
        <v>51</v>
      </c>
      <c r="C34" s="39">
        <v>0</v>
      </c>
      <c r="D34" s="39">
        <v>22.3</v>
      </c>
      <c r="E34" s="28">
        <v>0</v>
      </c>
      <c r="F34" s="28">
        <f t="shared" si="1"/>
        <v>22.3</v>
      </c>
    </row>
    <row r="35" spans="1:6" ht="211.5" x14ac:dyDescent="0.5">
      <c r="A35" s="34">
        <v>24062200</v>
      </c>
      <c r="B35" s="20" t="s">
        <v>39</v>
      </c>
      <c r="C35" s="39">
        <v>14</v>
      </c>
      <c r="D35" s="39">
        <v>18.2</v>
      </c>
      <c r="E35" s="28">
        <f t="shared" si="0"/>
        <v>130</v>
      </c>
      <c r="F35" s="28">
        <f t="shared" si="1"/>
        <v>4.1999999999999993</v>
      </c>
    </row>
    <row r="36" spans="1:6" ht="33.75" x14ac:dyDescent="0.5">
      <c r="A36" s="47" t="s">
        <v>64</v>
      </c>
      <c r="B36" s="47"/>
      <c r="C36" s="40">
        <f>SUM(C37:C57)</f>
        <v>33530</v>
      </c>
      <c r="D36" s="40">
        <f>SUM(D37:D57)</f>
        <v>33547.1</v>
      </c>
      <c r="E36" s="29">
        <f t="shared" si="0"/>
        <v>100.05099910527886</v>
      </c>
      <c r="F36" s="29">
        <f t="shared" si="1"/>
        <v>17.099999999998545</v>
      </c>
    </row>
    <row r="37" spans="1:6" ht="33.75" x14ac:dyDescent="0.5">
      <c r="A37" s="34">
        <v>41035600</v>
      </c>
      <c r="B37" s="22" t="s">
        <v>31</v>
      </c>
      <c r="C37" s="39">
        <v>1085.5999999999999</v>
      </c>
      <c r="D37" s="39">
        <v>1085.5999999999999</v>
      </c>
      <c r="E37" s="28">
        <f t="shared" si="0"/>
        <v>100</v>
      </c>
      <c r="F37" s="28">
        <f t="shared" si="1"/>
        <v>0</v>
      </c>
    </row>
    <row r="38" spans="1:6" ht="89.25" x14ac:dyDescent="0.5">
      <c r="A38" s="34">
        <v>41033900</v>
      </c>
      <c r="B38" s="22" t="s">
        <v>68</v>
      </c>
      <c r="C38" s="39">
        <v>28132</v>
      </c>
      <c r="D38" s="39">
        <v>28132</v>
      </c>
      <c r="E38" s="28">
        <f t="shared" si="0"/>
        <v>100</v>
      </c>
      <c r="F38" s="28">
        <f t="shared" si="1"/>
        <v>0</v>
      </c>
    </row>
    <row r="39" spans="1:6" ht="89.25" customHeight="1" x14ac:dyDescent="0.5">
      <c r="A39" s="34">
        <v>41040200</v>
      </c>
      <c r="B39" s="22" t="s">
        <v>62</v>
      </c>
      <c r="C39" s="39">
        <v>718.8</v>
      </c>
      <c r="D39" s="39">
        <v>718.8</v>
      </c>
      <c r="E39" s="28">
        <f t="shared" si="0"/>
        <v>100</v>
      </c>
      <c r="F39" s="28">
        <f t="shared" si="1"/>
        <v>0</v>
      </c>
    </row>
    <row r="40" spans="1:6" ht="129" customHeight="1" x14ac:dyDescent="0.5">
      <c r="A40" s="36" t="s">
        <v>77</v>
      </c>
      <c r="B40" s="22" t="s">
        <v>69</v>
      </c>
      <c r="C40" s="39">
        <v>2199.4</v>
      </c>
      <c r="D40" s="39">
        <v>2239.5</v>
      </c>
      <c r="E40" s="28">
        <f t="shared" si="0"/>
        <v>101.82322451577703</v>
      </c>
      <c r="F40" s="28">
        <f t="shared" si="1"/>
        <v>40.099999999999909</v>
      </c>
    </row>
    <row r="41" spans="1:6" ht="92.25" hidden="1" customHeight="1" x14ac:dyDescent="0.5">
      <c r="A41" s="34">
        <v>41050300</v>
      </c>
      <c r="B41" s="22" t="s">
        <v>32</v>
      </c>
      <c r="C41" s="39"/>
      <c r="D41" s="39"/>
      <c r="E41" s="28" t="e">
        <f t="shared" si="0"/>
        <v>#DIV/0!</v>
      </c>
      <c r="F41" s="28">
        <f t="shared" si="1"/>
        <v>0</v>
      </c>
    </row>
    <row r="42" spans="1:6" ht="264.75" hidden="1" x14ac:dyDescent="0.5">
      <c r="A42" s="34">
        <v>41050400</v>
      </c>
      <c r="B42" s="22" t="s">
        <v>44</v>
      </c>
      <c r="C42" s="39"/>
      <c r="D42" s="39"/>
      <c r="E42" s="28" t="e">
        <f t="shared" si="0"/>
        <v>#DIV/0!</v>
      </c>
      <c r="F42" s="28">
        <f t="shared" si="1"/>
        <v>0</v>
      </c>
    </row>
    <row r="43" spans="1:6" ht="352.5" hidden="1" x14ac:dyDescent="0.5">
      <c r="A43" s="34">
        <v>41050500</v>
      </c>
      <c r="B43" s="22" t="s">
        <v>45</v>
      </c>
      <c r="C43" s="39"/>
      <c r="D43" s="39"/>
      <c r="E43" s="28" t="e">
        <f t="shared" si="0"/>
        <v>#DIV/0!</v>
      </c>
      <c r="F43" s="28">
        <f t="shared" si="1"/>
        <v>0</v>
      </c>
    </row>
    <row r="44" spans="1:6" ht="294" hidden="1" x14ac:dyDescent="0.5">
      <c r="A44" s="34">
        <v>41050600</v>
      </c>
      <c r="B44" s="22" t="s">
        <v>46</v>
      </c>
      <c r="C44" s="39"/>
      <c r="D44" s="39"/>
      <c r="E44" s="28" t="e">
        <f t="shared" si="0"/>
        <v>#DIV/0!</v>
      </c>
      <c r="F44" s="28">
        <f t="shared" si="1"/>
        <v>0</v>
      </c>
    </row>
    <row r="45" spans="1:6" ht="409.6" hidden="1" x14ac:dyDescent="0.5">
      <c r="A45" s="34">
        <v>41050700</v>
      </c>
      <c r="B45" s="22" t="s">
        <v>52</v>
      </c>
      <c r="C45" s="39"/>
      <c r="D45" s="39"/>
      <c r="E45" s="28" t="e">
        <f t="shared" si="0"/>
        <v>#DIV/0!</v>
      </c>
      <c r="F45" s="28">
        <f t="shared" si="1"/>
        <v>0</v>
      </c>
    </row>
    <row r="46" spans="1:6" ht="275.45" hidden="1" customHeight="1" thickBot="1" x14ac:dyDescent="0.55000000000000004">
      <c r="A46" s="34">
        <v>41051000</v>
      </c>
      <c r="B46" s="22" t="s">
        <v>47</v>
      </c>
      <c r="C46" s="39"/>
      <c r="D46" s="39"/>
      <c r="E46" s="28" t="e">
        <f t="shared" si="0"/>
        <v>#DIV/0!</v>
      </c>
      <c r="F46" s="28">
        <f t="shared" si="1"/>
        <v>0</v>
      </c>
    </row>
    <row r="47" spans="1:6" ht="60" hidden="1" x14ac:dyDescent="0.5">
      <c r="A47" s="34">
        <v>41051100</v>
      </c>
      <c r="B47" s="22" t="s">
        <v>48</v>
      </c>
      <c r="C47" s="39"/>
      <c r="D47" s="39"/>
      <c r="E47" s="28" t="e">
        <f t="shared" si="0"/>
        <v>#DIV/0!</v>
      </c>
      <c r="F47" s="28">
        <f t="shared" si="1"/>
        <v>0</v>
      </c>
    </row>
    <row r="48" spans="1:6" ht="70.150000000000006" hidden="1" customHeight="1" thickBot="1" x14ac:dyDescent="0.55000000000000004">
      <c r="A48" s="34">
        <v>41051200</v>
      </c>
      <c r="B48" s="22" t="s">
        <v>37</v>
      </c>
      <c r="C48" s="39"/>
      <c r="D48" s="39"/>
      <c r="E48" s="28" t="e">
        <f t="shared" si="0"/>
        <v>#DIV/0!</v>
      </c>
      <c r="F48" s="28">
        <f t="shared" si="1"/>
        <v>0</v>
      </c>
    </row>
    <row r="49" spans="1:15" ht="104.45" hidden="1" customHeight="1" thickBot="1" x14ac:dyDescent="0.55000000000000004">
      <c r="A49" s="34">
        <v>41051400</v>
      </c>
      <c r="B49" s="22" t="s">
        <v>38</v>
      </c>
      <c r="C49" s="39"/>
      <c r="D49" s="39"/>
      <c r="E49" s="28" t="e">
        <f t="shared" si="0"/>
        <v>#DIV/0!</v>
      </c>
      <c r="F49" s="28">
        <f t="shared" si="1"/>
        <v>0</v>
      </c>
    </row>
    <row r="50" spans="1:15" ht="89.25" hidden="1" x14ac:dyDescent="0.5">
      <c r="A50" s="34">
        <v>41051500</v>
      </c>
      <c r="B50" s="22" t="s">
        <v>41</v>
      </c>
      <c r="C50" s="39"/>
      <c r="D50" s="39"/>
      <c r="E50" s="28" t="e">
        <f t="shared" si="0"/>
        <v>#DIV/0!</v>
      </c>
      <c r="F50" s="28">
        <f t="shared" si="1"/>
        <v>0</v>
      </c>
    </row>
    <row r="51" spans="1:15" ht="60" hidden="1" x14ac:dyDescent="0.5">
      <c r="A51" s="34">
        <v>41051700</v>
      </c>
      <c r="B51" s="22" t="s">
        <v>49</v>
      </c>
      <c r="C51" s="39"/>
      <c r="D51" s="39"/>
      <c r="E51" s="28" t="e">
        <f t="shared" si="0"/>
        <v>#DIV/0!</v>
      </c>
      <c r="F51" s="28">
        <f t="shared" si="1"/>
        <v>0</v>
      </c>
    </row>
    <row r="52" spans="1:15" ht="89.25" hidden="1" x14ac:dyDescent="0.5">
      <c r="A52" s="34">
        <v>41051800</v>
      </c>
      <c r="B52" s="22" t="s">
        <v>53</v>
      </c>
      <c r="C52" s="41"/>
      <c r="D52" s="39"/>
      <c r="E52" s="28" t="e">
        <f t="shared" si="0"/>
        <v>#DIV/0!</v>
      </c>
      <c r="F52" s="28">
        <f t="shared" si="1"/>
        <v>0</v>
      </c>
    </row>
    <row r="53" spans="1:15" s="11" customFormat="1" ht="89.25" hidden="1" x14ac:dyDescent="0.5">
      <c r="A53" s="34">
        <v>41052000</v>
      </c>
      <c r="B53" s="22" t="s">
        <v>54</v>
      </c>
      <c r="C53" s="39"/>
      <c r="D53" s="39"/>
      <c r="E53" s="28" t="e">
        <f t="shared" si="0"/>
        <v>#DIV/0!</v>
      </c>
      <c r="F53" s="28">
        <f t="shared" si="1"/>
        <v>0</v>
      </c>
    </row>
    <row r="54" spans="1:15" s="11" customFormat="1" ht="89.25" hidden="1" x14ac:dyDescent="0.5">
      <c r="A54" s="34">
        <v>41053000</v>
      </c>
      <c r="B54" s="22" t="s">
        <v>33</v>
      </c>
      <c r="C54" s="39"/>
      <c r="D54" s="39"/>
      <c r="E54" s="28" t="e">
        <f t="shared" si="0"/>
        <v>#DIV/0!</v>
      </c>
      <c r="F54" s="28">
        <f t="shared" si="1"/>
        <v>0</v>
      </c>
    </row>
    <row r="55" spans="1:15" ht="33.75" x14ac:dyDescent="0.5">
      <c r="A55" s="34">
        <v>41053900</v>
      </c>
      <c r="B55" s="22" t="s">
        <v>34</v>
      </c>
      <c r="C55" s="39">
        <v>1394.2</v>
      </c>
      <c r="D55" s="39">
        <v>1371.2</v>
      </c>
      <c r="E55" s="28">
        <f t="shared" si="0"/>
        <v>98.350308420599632</v>
      </c>
      <c r="F55" s="28">
        <f t="shared" si="1"/>
        <v>-23</v>
      </c>
    </row>
    <row r="56" spans="1:15" ht="89.25" hidden="1" x14ac:dyDescent="0.5">
      <c r="A56" s="34">
        <v>41055000</v>
      </c>
      <c r="B56" s="22" t="s">
        <v>55</v>
      </c>
      <c r="C56" s="18"/>
      <c r="D56" s="18"/>
      <c r="E56" s="28" t="e">
        <f t="shared" si="0"/>
        <v>#DIV/0!</v>
      </c>
      <c r="F56" s="28">
        <f t="shared" si="1"/>
        <v>0</v>
      </c>
    </row>
    <row r="57" spans="1:15" ht="118.5" hidden="1" x14ac:dyDescent="0.5">
      <c r="A57" s="34">
        <v>41055100</v>
      </c>
      <c r="B57" s="22" t="s">
        <v>56</v>
      </c>
      <c r="C57" s="18"/>
      <c r="D57" s="18"/>
      <c r="E57" s="28" t="e">
        <f t="shared" si="0"/>
        <v>#DIV/0!</v>
      </c>
      <c r="F57" s="28">
        <f t="shared" si="1"/>
        <v>0</v>
      </c>
    </row>
    <row r="58" spans="1:15" s="8" customFormat="1" ht="45.6" customHeight="1" x14ac:dyDescent="0.5">
      <c r="A58" s="44" t="s">
        <v>57</v>
      </c>
      <c r="B58" s="44"/>
      <c r="C58" s="29">
        <f>SUM(C60:C62,)+C66+C67</f>
        <v>1195.5999999999999</v>
      </c>
      <c r="D58" s="29">
        <f>SUM(D60:D62,)+D66+D67</f>
        <v>1085.3</v>
      </c>
      <c r="E58" s="29">
        <f t="shared" si="0"/>
        <v>90.774506523921048</v>
      </c>
      <c r="F58" s="29">
        <f t="shared" si="1"/>
        <v>-110.29999999999995</v>
      </c>
    </row>
    <row r="59" spans="1:15" ht="46.9" customHeight="1" x14ac:dyDescent="0.5">
      <c r="A59" s="45" t="s">
        <v>43</v>
      </c>
      <c r="B59" s="45"/>
      <c r="C59" s="31">
        <f>C60+C61+C62</f>
        <v>241.6</v>
      </c>
      <c r="D59" s="31">
        <f>D60+D61+D62</f>
        <v>742.3</v>
      </c>
      <c r="E59" s="29">
        <f t="shared" si="0"/>
        <v>307.24337748344368</v>
      </c>
      <c r="F59" s="29">
        <f t="shared" si="1"/>
        <v>500.69999999999993</v>
      </c>
    </row>
    <row r="60" spans="1:15" ht="46.15" customHeight="1" x14ac:dyDescent="0.5">
      <c r="A60" s="34">
        <v>25000000</v>
      </c>
      <c r="B60" s="21" t="s">
        <v>27</v>
      </c>
      <c r="C60" s="39">
        <v>100.6</v>
      </c>
      <c r="D60" s="39">
        <v>497.8</v>
      </c>
      <c r="E60" s="28">
        <f t="shared" si="0"/>
        <v>494.83101391650104</v>
      </c>
      <c r="F60" s="28">
        <f t="shared" si="1"/>
        <v>397.20000000000005</v>
      </c>
    </row>
    <row r="61" spans="1:15" s="12" customFormat="1" ht="40.9" customHeight="1" x14ac:dyDescent="0.5">
      <c r="A61" s="34">
        <v>50110000</v>
      </c>
      <c r="B61" s="21" t="s">
        <v>28</v>
      </c>
      <c r="C61" s="39">
        <v>83.5</v>
      </c>
      <c r="D61" s="39">
        <v>90.3</v>
      </c>
      <c r="E61" s="28">
        <f t="shared" si="0"/>
        <v>108.1437125748503</v>
      </c>
      <c r="F61" s="28">
        <f t="shared" si="1"/>
        <v>6.7999999999999972</v>
      </c>
    </row>
    <row r="62" spans="1:15" ht="40.9" customHeight="1" x14ac:dyDescent="0.5">
      <c r="A62" s="46" t="s">
        <v>60</v>
      </c>
      <c r="B62" s="46"/>
      <c r="C62" s="42">
        <f>SUM(C63:C65)</f>
        <v>57.5</v>
      </c>
      <c r="D62" s="42">
        <f>SUM(D63:D65)</f>
        <v>154.19999999999999</v>
      </c>
      <c r="E62" s="28">
        <f t="shared" si="0"/>
        <v>268.17391304347825</v>
      </c>
      <c r="F62" s="28">
        <f t="shared" si="1"/>
        <v>96.699999999999989</v>
      </c>
    </row>
    <row r="63" spans="1:15" ht="42" customHeight="1" x14ac:dyDescent="0.5">
      <c r="A63" s="34">
        <v>19010000</v>
      </c>
      <c r="B63" s="21" t="s">
        <v>29</v>
      </c>
      <c r="C63" s="39">
        <v>57.5</v>
      </c>
      <c r="D63" s="39">
        <v>103.2</v>
      </c>
      <c r="E63" s="28">
        <f t="shared" si="0"/>
        <v>179.47826086956522</v>
      </c>
      <c r="F63" s="28">
        <f t="shared" si="1"/>
        <v>45.7</v>
      </c>
    </row>
    <row r="64" spans="1:15" ht="67.5" customHeight="1" x14ac:dyDescent="0.5">
      <c r="A64" s="34">
        <v>21110000</v>
      </c>
      <c r="B64" s="21" t="s">
        <v>70</v>
      </c>
      <c r="C64" s="39">
        <v>0</v>
      </c>
      <c r="D64" s="39">
        <v>9</v>
      </c>
      <c r="E64" s="28">
        <v>0</v>
      </c>
      <c r="F64" s="28">
        <f t="shared" si="1"/>
        <v>9</v>
      </c>
      <c r="O64" s="1" t="s">
        <v>78</v>
      </c>
    </row>
    <row r="65" spans="1:7" ht="91.5" x14ac:dyDescent="0.5">
      <c r="A65" s="34">
        <v>24062100</v>
      </c>
      <c r="B65" s="21" t="s">
        <v>30</v>
      </c>
      <c r="C65" s="39">
        <v>0</v>
      </c>
      <c r="D65" s="39">
        <v>42</v>
      </c>
      <c r="E65" s="28">
        <v>0</v>
      </c>
      <c r="F65" s="28">
        <f t="shared" si="1"/>
        <v>42</v>
      </c>
    </row>
    <row r="66" spans="1:7" ht="69" customHeight="1" x14ac:dyDescent="0.5">
      <c r="A66" s="34">
        <v>41034500</v>
      </c>
      <c r="B66" s="20" t="s">
        <v>40</v>
      </c>
      <c r="C66" s="39">
        <v>0</v>
      </c>
      <c r="D66" s="39">
        <v>343</v>
      </c>
      <c r="E66" s="28">
        <v>0</v>
      </c>
      <c r="F66" s="28">
        <f t="shared" si="1"/>
        <v>343</v>
      </c>
    </row>
    <row r="67" spans="1:7" ht="33.75" x14ac:dyDescent="0.5">
      <c r="A67" s="34">
        <v>41053600</v>
      </c>
      <c r="B67" s="22" t="s">
        <v>63</v>
      </c>
      <c r="C67" s="41">
        <v>954</v>
      </c>
      <c r="D67" s="39">
        <v>0</v>
      </c>
      <c r="E67" s="28">
        <f t="shared" si="0"/>
        <v>0</v>
      </c>
      <c r="F67" s="28">
        <f t="shared" si="1"/>
        <v>-954</v>
      </c>
    </row>
    <row r="68" spans="1:7" ht="45.6" customHeight="1" x14ac:dyDescent="0.5">
      <c r="A68" s="43" t="s">
        <v>35</v>
      </c>
      <c r="B68" s="43"/>
      <c r="C68" s="32">
        <f>C58+C10</f>
        <v>99538.60000000002</v>
      </c>
      <c r="D68" s="32">
        <f>D58+D10</f>
        <v>104751.09999999999</v>
      </c>
      <c r="E68" s="29">
        <f t="shared" si="0"/>
        <v>105.23666195827546</v>
      </c>
      <c r="F68" s="29">
        <f t="shared" si="1"/>
        <v>5212.4999999999709</v>
      </c>
    </row>
    <row r="69" spans="1:7" ht="60.75" customHeight="1" x14ac:dyDescent="0.5">
      <c r="A69" s="43" t="s">
        <v>65</v>
      </c>
      <c r="B69" s="43"/>
      <c r="C69" s="33">
        <f>C59+C11</f>
        <v>65054.600000000013</v>
      </c>
      <c r="D69" s="33">
        <f>D68-D66-D67-D36</f>
        <v>70861</v>
      </c>
      <c r="E69" s="29">
        <f t="shared" si="0"/>
        <v>108.92542571931882</v>
      </c>
      <c r="F69" s="29">
        <f t="shared" si="1"/>
        <v>5806.3999999999869</v>
      </c>
      <c r="G69" s="26"/>
    </row>
    <row r="70" spans="1:7" x14ac:dyDescent="0.35">
      <c r="B70" s="24"/>
      <c r="C70" s="25"/>
      <c r="D70" s="25"/>
      <c r="E70" s="25"/>
      <c r="F70" s="25"/>
    </row>
  </sheetData>
  <mergeCells count="16">
    <mergeCell ref="D7:D9"/>
    <mergeCell ref="E8:F8"/>
    <mergeCell ref="A5:F5"/>
    <mergeCell ref="A7:A9"/>
    <mergeCell ref="B7:B9"/>
    <mergeCell ref="C7:C9"/>
    <mergeCell ref="E7:F7"/>
    <mergeCell ref="B6:C6"/>
    <mergeCell ref="A69:B69"/>
    <mergeCell ref="A10:B10"/>
    <mergeCell ref="A11:B11"/>
    <mergeCell ref="A58:B58"/>
    <mergeCell ref="A59:B59"/>
    <mergeCell ref="A68:B68"/>
    <mergeCell ref="A62:B62"/>
    <mergeCell ref="A36:B36"/>
  </mergeCells>
  <phoneticPr fontId="15" type="noConversion"/>
  <printOptions horizontalCentered="1"/>
  <pageMargins left="0.78740157480314965" right="0.39370078740157483" top="0.39370078740157483" bottom="0.39370078740157483" header="0.47244094488188981" footer="0.55118110236220474"/>
  <pageSetup paperSize="9" scale="39" fitToHeight="6" orientation="landscape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dod1</vt:lpstr>
      <vt:lpstr>'dod1'!Заголовки_для_печати</vt:lpstr>
      <vt:lpstr>'dod1'!Область_печати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FinVidOM</cp:lastModifiedBy>
  <cp:lastPrinted>2021-12-13T12:24:44Z</cp:lastPrinted>
  <dcterms:created xsi:type="dcterms:W3CDTF">2018-02-12T09:40:19Z</dcterms:created>
  <dcterms:modified xsi:type="dcterms:W3CDTF">2021-12-25T14:24:37Z</dcterms:modified>
</cp:coreProperties>
</file>