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Ірина 2021\Сесія\ГРУДЕНЬ 18 СЕСІЯ\Штатний ВУЖКГ\"/>
    </mc:Choice>
  </mc:AlternateContent>
  <bookViews>
    <workbookView xWindow="120" yWindow="90" windowWidth="17115" windowHeight="946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49" i="1" l="1"/>
  <c r="E49" i="1"/>
  <c r="W48" i="1"/>
  <c r="U48" i="1"/>
  <c r="E48" i="1"/>
  <c r="C48" i="1"/>
  <c r="F47" i="1"/>
  <c r="X47" i="1" s="1"/>
  <c r="E47" i="1"/>
  <c r="F46" i="1"/>
  <c r="E46" i="1"/>
  <c r="F45" i="1"/>
  <c r="E45" i="1"/>
  <c r="P45" i="1" s="1"/>
  <c r="T44" i="1"/>
  <c r="F44" i="1"/>
  <c r="E44" i="1"/>
  <c r="F43" i="1"/>
  <c r="E43" i="1"/>
  <c r="F42" i="1"/>
  <c r="E42" i="1"/>
  <c r="F41" i="1"/>
  <c r="E41" i="1"/>
  <c r="F40" i="1"/>
  <c r="E40" i="1"/>
  <c r="T39" i="1"/>
  <c r="F39" i="1"/>
  <c r="E39" i="1"/>
  <c r="L38" i="1"/>
  <c r="L48" i="1" s="1"/>
  <c r="L50" i="1" s="1"/>
  <c r="F38" i="1"/>
  <c r="E38" i="1"/>
  <c r="F37" i="1"/>
  <c r="E37" i="1"/>
  <c r="P37" i="1" s="1"/>
  <c r="F36" i="1"/>
  <c r="E36" i="1"/>
  <c r="P36" i="1" s="1"/>
  <c r="F35" i="1"/>
  <c r="U33" i="1"/>
  <c r="C33" i="1"/>
  <c r="F32" i="1"/>
  <c r="E32" i="1"/>
  <c r="F31" i="1"/>
  <c r="X31" i="1" s="1"/>
  <c r="E31" i="1"/>
  <c r="F30" i="1"/>
  <c r="E30" i="1"/>
  <c r="T29" i="1"/>
  <c r="F29" i="1"/>
  <c r="E29" i="1"/>
  <c r="F28" i="1"/>
  <c r="E28" i="1"/>
  <c r="F27" i="1"/>
  <c r="E27" i="1"/>
  <c r="F26" i="1"/>
  <c r="E26" i="1"/>
  <c r="P26" i="1" s="1"/>
  <c r="F25" i="1"/>
  <c r="E25" i="1"/>
  <c r="P25" i="1" s="1"/>
  <c r="F24" i="1"/>
  <c r="E24" i="1"/>
  <c r="F23" i="1"/>
  <c r="E23" i="1"/>
  <c r="P23" i="1" s="1"/>
  <c r="F22" i="1"/>
  <c r="U19" i="1"/>
  <c r="H19" i="1"/>
  <c r="C19" i="1"/>
  <c r="F18" i="1"/>
  <c r="X18" i="1" s="1"/>
  <c r="F17" i="1"/>
  <c r="X17" i="1" s="1"/>
  <c r="F16" i="1"/>
  <c r="X16" i="1" s="1"/>
  <c r="F15" i="1"/>
  <c r="X15" i="1" s="1"/>
  <c r="F14" i="1"/>
  <c r="X14" i="1" s="1"/>
  <c r="F13" i="1"/>
  <c r="X13" i="1" s="1"/>
  <c r="F12" i="1"/>
  <c r="X12" i="1" s="1"/>
  <c r="F11" i="1"/>
  <c r="X11" i="1" s="1"/>
  <c r="F10" i="1"/>
  <c r="F19" i="1" l="1"/>
  <c r="F33" i="1"/>
  <c r="F48" i="1"/>
  <c r="U50" i="1"/>
  <c r="X19" i="1"/>
  <c r="C50" i="1"/>
  <c r="P33" i="1"/>
  <c r="P48" i="1"/>
  <c r="X22" i="1"/>
  <c r="H23" i="1"/>
  <c r="N23" i="1"/>
  <c r="R23" i="1"/>
  <c r="H24" i="1"/>
  <c r="R24" i="1"/>
  <c r="H25" i="1"/>
  <c r="N25" i="1"/>
  <c r="R25" i="1"/>
  <c r="H26" i="1"/>
  <c r="N26" i="1"/>
  <c r="R26" i="1"/>
  <c r="H27" i="1"/>
  <c r="R27" i="1"/>
  <c r="T27" i="1"/>
  <c r="T33" i="1" s="1"/>
  <c r="H28" i="1"/>
  <c r="X28" i="1" s="1"/>
  <c r="R28" i="1"/>
  <c r="H29" i="1"/>
  <c r="R29" i="1"/>
  <c r="H30" i="1"/>
  <c r="X30" i="1" s="1"/>
  <c r="R30" i="1"/>
  <c r="J32" i="1"/>
  <c r="J33" i="1" s="1"/>
  <c r="W32" i="1"/>
  <c r="W33" i="1" s="1"/>
  <c r="X35" i="1"/>
  <c r="H36" i="1"/>
  <c r="N36" i="1"/>
  <c r="H37" i="1"/>
  <c r="N37" i="1"/>
  <c r="H38" i="1"/>
  <c r="T38" i="1"/>
  <c r="T48" i="1" s="1"/>
  <c r="H39" i="1"/>
  <c r="R39" i="1"/>
  <c r="R48" i="1" s="1"/>
  <c r="H40" i="1"/>
  <c r="X40" i="1" s="1"/>
  <c r="H41" i="1"/>
  <c r="X41" i="1" s="1"/>
  <c r="H42" i="1"/>
  <c r="X42" i="1" s="1"/>
  <c r="J43" i="1"/>
  <c r="J48" i="1" s="1"/>
  <c r="H44" i="1"/>
  <c r="X44" i="1" s="1"/>
  <c r="H45" i="1"/>
  <c r="N45" i="1"/>
  <c r="H46" i="1"/>
  <c r="X46" i="1" s="1"/>
  <c r="H49" i="1"/>
  <c r="W49" i="1"/>
  <c r="X37" i="1" l="1"/>
  <c r="X25" i="1"/>
  <c r="P50" i="1"/>
  <c r="X45" i="1"/>
  <c r="X26" i="1"/>
  <c r="X39" i="1"/>
  <c r="X29" i="1"/>
  <c r="X49" i="1"/>
  <c r="X38" i="1"/>
  <c r="X27" i="1"/>
  <c r="X24" i="1"/>
  <c r="F50" i="1"/>
  <c r="N48" i="1"/>
  <c r="H48" i="1"/>
  <c r="W50" i="1"/>
  <c r="J50" i="1"/>
  <c r="T50" i="1"/>
  <c r="R33" i="1"/>
  <c r="R50" i="1" s="1"/>
  <c r="N33" i="1"/>
  <c r="N50" i="1" s="1"/>
  <c r="H33" i="1"/>
  <c r="H50" i="1" s="1"/>
  <c r="X43" i="1"/>
  <c r="X36" i="1"/>
  <c r="X32" i="1"/>
  <c r="X23" i="1"/>
  <c r="X33" i="1" s="1"/>
  <c r="X48" i="1" l="1"/>
  <c r="X50" i="1" s="1"/>
</calcChain>
</file>

<file path=xl/sharedStrings.xml><?xml version="1.0" encoding="utf-8"?>
<sst xmlns="http://schemas.openxmlformats.org/spreadsheetml/2006/main" count="80" uniqueCount="61">
  <si>
    <t>№     з/п</t>
  </si>
  <si>
    <t>Назва структурного підрозділу та посад</t>
  </si>
  <si>
    <t>Кількість штатних одиниць</t>
  </si>
  <si>
    <t>Посадовий оклад</t>
  </si>
  <si>
    <t>Чвсова тарифна ставка</t>
  </si>
  <si>
    <t>Фонд оплати праці</t>
  </si>
  <si>
    <t xml:space="preserve">Премія </t>
  </si>
  <si>
    <t xml:space="preserve">Класність </t>
  </si>
  <si>
    <t xml:space="preserve">Бригадирські </t>
  </si>
  <si>
    <t>Нічні</t>
  </si>
  <si>
    <t>Святкові</t>
  </si>
  <si>
    <t>Шкідливі умови праці</t>
  </si>
  <si>
    <t>Інтенсивність праці</t>
  </si>
  <si>
    <t xml:space="preserve">Надбавки/доплати </t>
  </si>
  <si>
    <t>Всього</t>
  </si>
  <si>
    <t>%</t>
  </si>
  <si>
    <t>Сума</t>
  </si>
  <si>
    <t>сума</t>
  </si>
  <si>
    <t>годин</t>
  </si>
  <si>
    <t>Адмінперсонал</t>
  </si>
  <si>
    <t>Начальник</t>
  </si>
  <si>
    <t>Гол.інженер</t>
  </si>
  <si>
    <t>Гол.бухгалтер</t>
  </si>
  <si>
    <t>Економіст</t>
  </si>
  <si>
    <t>Бухгалтер</t>
  </si>
  <si>
    <t>Касир</t>
  </si>
  <si>
    <t>Інженер енергетик</t>
  </si>
  <si>
    <t>Юрисконсульт</t>
  </si>
  <si>
    <t>Інженер з охорони праці</t>
  </si>
  <si>
    <t xml:space="preserve">Цех водовідведення </t>
  </si>
  <si>
    <t>Майстер</t>
  </si>
  <si>
    <t>Машиніст насосних установок ІІр.</t>
  </si>
  <si>
    <t>Слюсар-дизеліст ІІІр.</t>
  </si>
  <si>
    <t>Оператор на пісколовках і жироловках ІІр.</t>
  </si>
  <si>
    <t>Слюсар аварійно -відновлювальних робіт ІІІр.</t>
  </si>
  <si>
    <t>Електромонтер з ремонту та обслуговування  електроустаткування ІУр.</t>
  </si>
  <si>
    <t xml:space="preserve">Лаборант хіміко-бактеріологічного аналізу </t>
  </si>
  <si>
    <t>Водій автранспортних засобів(аварійка)</t>
  </si>
  <si>
    <t>Водій автранспортних засобів(асенмашина)</t>
  </si>
  <si>
    <t xml:space="preserve">Цех водопостачання </t>
  </si>
  <si>
    <t>Машиніст насосних установок (на свердловинах) ІІр.</t>
  </si>
  <si>
    <t>Слюсар аварійно-відновлювальних робіт ІІІр.</t>
  </si>
  <si>
    <t>Електрогазозварник ІУр.</t>
  </si>
  <si>
    <t>Прибиральниця виробничих приміщень</t>
  </si>
  <si>
    <t>Контролер вопровідного господарства</t>
  </si>
  <si>
    <t>Водій автотранспортних засобів (аварійка)</t>
  </si>
  <si>
    <t>Слюсар з ремонту автомобілів ІІІр.</t>
  </si>
  <si>
    <t>Сторож</t>
  </si>
  <si>
    <t>Машиніст екскаватора  одноквшового ІУр.</t>
  </si>
  <si>
    <t>Водій автотранспортних засобів (водовозка)</t>
  </si>
  <si>
    <t>Водій автотранспортних засобів (легковий автомобіль</t>
  </si>
  <si>
    <t>Всього по підприємству</t>
  </si>
  <si>
    <t xml:space="preserve">                                     Штатний розпис   Гадяцького  ВУ ЖКГ   на 2022р.</t>
  </si>
  <si>
    <t xml:space="preserve">2481,00    1,6        1,58 </t>
  </si>
  <si>
    <t>Доплата  за ветерана ЖКГ</t>
  </si>
  <si>
    <t>Електрогазозварник  ІУр.</t>
  </si>
  <si>
    <t>Начальник гадяцького ВУ ЖКГ                                                                                              В.М.Приходько</t>
  </si>
  <si>
    <t>Економіст                                                                                                                                        Н.О.Гайдабура</t>
  </si>
  <si>
    <t xml:space="preserve">до рішення вісімнадцятої сесії Гадяцької міської ради восьмого скликання      </t>
  </si>
  <si>
    <t>23.12. 2021  № 918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</si>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</sst>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8"/>
      <color theme="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3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5" xfId="0" applyFont="1" applyBorder="1"/>
    <xf numFmtId="0" fontId="7" fillId="0" borderId="1" xfId="0" applyFont="1" applyBorder="1"/>
    <xf numFmtId="2" fontId="7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0" fillId="0" borderId="0" xfId="0" applyAlignment="1"/>
    <xf numFmtId="0" fontId="10" fillId="0" borderId="0" xfId="0" applyFont="1"/>
    <xf numFmtId="0" fontId="0" fillId="0" borderId="0" xfId="0" applyAlignment="1">
      <alignment horizontal="center" vertical="justify"/>
    </xf>
    <xf numFmtId="0" fontId="11" fillId="0" borderId="0" xfId="0" applyFont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11" fillId="0" borderId="0" xfId="0" applyFont="1" applyAlignment="1">
      <alignment horizontal="left" vertical="justify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tabSelected="1" workbookViewId="0">
      <selection activeCell="R3" sqref="R3:V3"/>
    </sheetView>
  </sheetViews>
  <sheetFormatPr defaultRowHeight="15" x14ac:dyDescent="0.25"/>
  <cols>
    <col min="1" max="1" width="4" customWidth="1"/>
    <col min="2" max="2" width="12.42578125" customWidth="1"/>
    <col min="3" max="3" width="4" customWidth="1"/>
    <col min="4" max="4" width="8" customWidth="1"/>
    <col min="5" max="5" width="8.140625" customWidth="1"/>
    <col min="6" max="6" width="8" customWidth="1"/>
    <col min="7" max="7" width="2.85546875" customWidth="1"/>
    <col min="8" max="8" width="7.7109375" customWidth="1"/>
    <col min="9" max="9" width="3" customWidth="1"/>
    <col min="10" max="10" width="7.7109375" customWidth="1"/>
    <col min="11" max="11" width="3" customWidth="1"/>
    <col min="12" max="12" width="6.7109375" customWidth="1"/>
    <col min="13" max="13" width="4.5703125" customWidth="1"/>
    <col min="14" max="14" width="7.28515625" customWidth="1"/>
    <col min="15" max="15" width="2.140625" customWidth="1"/>
    <col min="16" max="16" width="6.42578125" customWidth="1"/>
    <col min="17" max="17" width="3.140625" customWidth="1"/>
    <col min="18" max="18" width="10.85546875" customWidth="1"/>
    <col min="19" max="19" width="2.5703125" customWidth="1"/>
    <col min="20" max="20" width="7.42578125" customWidth="1"/>
    <col min="21" max="21" width="6.42578125" customWidth="1"/>
    <col min="22" max="22" width="2.42578125" customWidth="1"/>
    <col min="23" max="23" width="5.5703125" customWidth="1"/>
  </cols>
  <sheetData>
    <row r="1" spans="1:27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7" ht="15.75" x14ac:dyDescent="0.25">
      <c r="R2" s="19" t="s">
        <v>60</v>
      </c>
      <c r="S2" s="16"/>
      <c r="T2" s="16"/>
      <c r="U2" s="16"/>
      <c r="V2" s="16"/>
      <c r="W2" s="16"/>
      <c r="X2" s="16"/>
    </row>
    <row r="3" spans="1:27" ht="33.75" customHeight="1" x14ac:dyDescent="0.25">
      <c r="R3" s="28" t="s">
        <v>58</v>
      </c>
      <c r="S3" s="28"/>
      <c r="T3" s="28"/>
      <c r="U3" s="28"/>
      <c r="V3" s="28"/>
      <c r="W3" s="18"/>
      <c r="X3" s="18"/>
      <c r="Y3" s="18"/>
      <c r="Z3" s="18"/>
      <c r="AA3" s="18"/>
    </row>
    <row r="4" spans="1:27" ht="15.75" x14ac:dyDescent="0.25">
      <c r="R4" s="19" t="s">
        <v>59</v>
      </c>
      <c r="S4" s="16"/>
      <c r="T4" s="16"/>
      <c r="U4" s="16"/>
      <c r="V4" s="16"/>
      <c r="W4" s="16"/>
      <c r="X4" s="16"/>
    </row>
    <row r="5" spans="1:27" ht="30" customHeight="1" x14ac:dyDescent="0.25">
      <c r="A5" s="5"/>
      <c r="B5" s="5"/>
      <c r="C5" s="5"/>
      <c r="D5" s="1"/>
      <c r="E5" s="1"/>
      <c r="F5" s="1" t="s">
        <v>52</v>
      </c>
      <c r="G5" s="1"/>
      <c r="H5" s="14"/>
      <c r="I5" s="14"/>
      <c r="J5" s="6"/>
      <c r="K5" s="6"/>
      <c r="L5" s="6"/>
      <c r="M5" s="14"/>
      <c r="N5" s="14"/>
      <c r="O5" s="14"/>
      <c r="P5" s="14"/>
      <c r="Q5" s="14"/>
      <c r="R5" s="14"/>
      <c r="S5" s="6"/>
      <c r="T5" s="6"/>
      <c r="U5" s="6"/>
      <c r="V5" s="6"/>
      <c r="W5" s="6"/>
      <c r="X5" s="6"/>
    </row>
    <row r="6" spans="1:27" ht="50.25" customHeight="1" x14ac:dyDescent="0.25">
      <c r="A6" s="5"/>
      <c r="B6" s="5"/>
      <c r="C6" s="5"/>
      <c r="D6" s="1"/>
      <c r="E6" s="1"/>
      <c r="F6" s="1"/>
      <c r="G6" s="1"/>
      <c r="H6" s="1"/>
      <c r="I6" s="1"/>
      <c r="J6" s="5"/>
      <c r="K6" s="5"/>
      <c r="L6" s="5"/>
      <c r="M6" s="5"/>
      <c r="N6" s="6"/>
      <c r="O6" s="6"/>
      <c r="P6" s="6"/>
      <c r="Q6" s="6"/>
      <c r="R6" s="15" t="s">
        <v>53</v>
      </c>
      <c r="S6" s="15"/>
      <c r="T6" s="15"/>
      <c r="U6" s="17"/>
      <c r="V6" s="17"/>
      <c r="W6" s="17"/>
      <c r="X6" s="17"/>
    </row>
    <row r="7" spans="1:27" ht="39" customHeight="1" x14ac:dyDescent="0.25">
      <c r="A7" s="24" t="s">
        <v>0</v>
      </c>
      <c r="B7" s="24" t="s">
        <v>1</v>
      </c>
      <c r="C7" s="26" t="s">
        <v>2</v>
      </c>
      <c r="D7" s="22" t="s">
        <v>3</v>
      </c>
      <c r="E7" s="22" t="s">
        <v>4</v>
      </c>
      <c r="F7" s="22" t="s">
        <v>5</v>
      </c>
      <c r="G7" s="20" t="s">
        <v>6</v>
      </c>
      <c r="H7" s="21"/>
      <c r="I7" s="20" t="s">
        <v>7</v>
      </c>
      <c r="J7" s="21"/>
      <c r="K7" s="20" t="s">
        <v>8</v>
      </c>
      <c r="L7" s="21"/>
      <c r="M7" s="20" t="s">
        <v>9</v>
      </c>
      <c r="N7" s="21"/>
      <c r="O7" s="20" t="s">
        <v>10</v>
      </c>
      <c r="P7" s="21"/>
      <c r="Q7" s="20" t="s">
        <v>11</v>
      </c>
      <c r="R7" s="21"/>
      <c r="S7" s="20" t="s">
        <v>12</v>
      </c>
      <c r="T7" s="21"/>
      <c r="U7" s="22" t="s">
        <v>54</v>
      </c>
      <c r="V7" s="20" t="s">
        <v>13</v>
      </c>
      <c r="W7" s="21"/>
      <c r="X7" s="10" t="s">
        <v>14</v>
      </c>
    </row>
    <row r="8" spans="1:27" ht="24.75" customHeight="1" x14ac:dyDescent="0.25">
      <c r="A8" s="25"/>
      <c r="B8" s="25"/>
      <c r="C8" s="27"/>
      <c r="D8" s="23"/>
      <c r="E8" s="23"/>
      <c r="F8" s="23"/>
      <c r="G8" s="8" t="s">
        <v>15</v>
      </c>
      <c r="H8" s="8" t="s">
        <v>16</v>
      </c>
      <c r="I8" s="8" t="s">
        <v>15</v>
      </c>
      <c r="J8" s="8" t="s">
        <v>17</v>
      </c>
      <c r="K8" s="8" t="s">
        <v>15</v>
      </c>
      <c r="L8" s="8" t="s">
        <v>16</v>
      </c>
      <c r="M8" s="8" t="s">
        <v>18</v>
      </c>
      <c r="N8" s="8" t="s">
        <v>16</v>
      </c>
      <c r="O8" s="8" t="s">
        <v>18</v>
      </c>
      <c r="P8" s="8" t="s">
        <v>17</v>
      </c>
      <c r="Q8" s="11" t="s">
        <v>15</v>
      </c>
      <c r="R8" s="11" t="s">
        <v>16</v>
      </c>
      <c r="S8" s="11" t="s">
        <v>15</v>
      </c>
      <c r="T8" s="11" t="s">
        <v>16</v>
      </c>
      <c r="U8" s="23"/>
      <c r="V8" s="8" t="s">
        <v>15</v>
      </c>
      <c r="W8" s="8" t="s">
        <v>17</v>
      </c>
      <c r="X8" s="8"/>
    </row>
    <row r="9" spans="1:27" x14ac:dyDescent="0.25">
      <c r="A9" s="3"/>
      <c r="B9" s="4" t="s">
        <v>19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7" x14ac:dyDescent="0.25">
      <c r="A10" s="3">
        <v>1</v>
      </c>
      <c r="B10" s="3" t="s">
        <v>20</v>
      </c>
      <c r="C10" s="8">
        <v>1</v>
      </c>
      <c r="D10" s="8">
        <v>16000</v>
      </c>
      <c r="E10" s="8"/>
      <c r="F10" s="8">
        <f>D10*C10</f>
        <v>16000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>
        <v>16000</v>
      </c>
    </row>
    <row r="11" spans="1:27" x14ac:dyDescent="0.25">
      <c r="A11" s="3">
        <v>2</v>
      </c>
      <c r="B11" s="3" t="s">
        <v>21</v>
      </c>
      <c r="C11" s="8">
        <v>1</v>
      </c>
      <c r="D11" s="8">
        <v>12750</v>
      </c>
      <c r="E11" s="8"/>
      <c r="F11" s="8">
        <f t="shared" ref="F11:F18" si="0">D11*C11</f>
        <v>12750</v>
      </c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>
        <f t="shared" ref="X11:X18" si="1">F11+U11</f>
        <v>12750</v>
      </c>
    </row>
    <row r="12" spans="1:27" x14ac:dyDescent="0.25">
      <c r="A12" s="3">
        <v>3</v>
      </c>
      <c r="B12" s="3" t="s">
        <v>22</v>
      </c>
      <c r="C12" s="8">
        <v>1</v>
      </c>
      <c r="D12" s="8">
        <v>14000</v>
      </c>
      <c r="E12" s="8"/>
      <c r="F12" s="8">
        <f t="shared" si="0"/>
        <v>14000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>
        <f t="shared" si="1"/>
        <v>14000</v>
      </c>
    </row>
    <row r="13" spans="1:27" x14ac:dyDescent="0.25">
      <c r="A13" s="3">
        <v>4</v>
      </c>
      <c r="B13" s="3" t="s">
        <v>23</v>
      </c>
      <c r="C13" s="8">
        <v>1</v>
      </c>
      <c r="D13" s="8">
        <v>12418.5</v>
      </c>
      <c r="E13" s="8"/>
      <c r="F13" s="8">
        <f t="shared" si="0"/>
        <v>12418.5</v>
      </c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>
        <v>170</v>
      </c>
      <c r="V13" s="8"/>
      <c r="W13" s="8"/>
      <c r="X13" s="8">
        <f t="shared" si="1"/>
        <v>12588.5</v>
      </c>
    </row>
    <row r="14" spans="1:27" x14ac:dyDescent="0.25">
      <c r="A14" s="3">
        <v>5</v>
      </c>
      <c r="B14" s="3" t="s">
        <v>24</v>
      </c>
      <c r="C14" s="8">
        <v>2</v>
      </c>
      <c r="D14" s="8">
        <v>12418.5</v>
      </c>
      <c r="E14" s="8"/>
      <c r="F14" s="8">
        <f t="shared" si="0"/>
        <v>24837</v>
      </c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>
        <v>170</v>
      </c>
      <c r="V14" s="8"/>
      <c r="W14" s="8"/>
      <c r="X14" s="8">
        <f t="shared" si="1"/>
        <v>25007</v>
      </c>
    </row>
    <row r="15" spans="1:27" x14ac:dyDescent="0.25">
      <c r="A15" s="3">
        <v>7</v>
      </c>
      <c r="B15" s="3" t="s">
        <v>25</v>
      </c>
      <c r="C15" s="8">
        <v>1</v>
      </c>
      <c r="D15" s="8">
        <v>9094.34</v>
      </c>
      <c r="E15" s="8"/>
      <c r="F15" s="8">
        <f t="shared" si="0"/>
        <v>9094.34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>
        <v>170</v>
      </c>
      <c r="V15" s="8"/>
      <c r="W15" s="8"/>
      <c r="X15" s="8">
        <f t="shared" si="1"/>
        <v>9264.34</v>
      </c>
    </row>
    <row r="16" spans="1:27" ht="24.75" x14ac:dyDescent="0.25">
      <c r="A16" s="3">
        <v>8</v>
      </c>
      <c r="B16" s="2" t="s">
        <v>26</v>
      </c>
      <c r="C16" s="8">
        <v>1</v>
      </c>
      <c r="D16" s="8">
        <v>13045.68</v>
      </c>
      <c r="E16" s="8"/>
      <c r="F16" s="8">
        <f t="shared" si="0"/>
        <v>13045.68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>
        <f t="shared" si="1"/>
        <v>13045.68</v>
      </c>
    </row>
    <row r="17" spans="1:24" x14ac:dyDescent="0.25">
      <c r="A17" s="3">
        <v>9</v>
      </c>
      <c r="B17" s="2" t="s">
        <v>27</v>
      </c>
      <c r="C17" s="8">
        <v>1</v>
      </c>
      <c r="D17" s="8">
        <v>10662.33</v>
      </c>
      <c r="E17" s="8"/>
      <c r="F17" s="8">
        <f t="shared" si="0"/>
        <v>10662.33</v>
      </c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>
        <f t="shared" si="1"/>
        <v>10662.33</v>
      </c>
    </row>
    <row r="18" spans="1:24" ht="24.75" x14ac:dyDescent="0.25">
      <c r="A18" s="3">
        <v>10</v>
      </c>
      <c r="B18" s="2" t="s">
        <v>28</v>
      </c>
      <c r="C18" s="8">
        <v>1</v>
      </c>
      <c r="D18" s="8">
        <v>12418.48</v>
      </c>
      <c r="E18" s="8"/>
      <c r="F18" s="8">
        <f t="shared" si="0"/>
        <v>12418.48</v>
      </c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>
        <f t="shared" si="1"/>
        <v>12418.48</v>
      </c>
    </row>
    <row r="19" spans="1:24" x14ac:dyDescent="0.25">
      <c r="A19" s="3"/>
      <c r="B19" s="7" t="s">
        <v>14</v>
      </c>
      <c r="C19" s="8">
        <f>SUM(C10:C18)</f>
        <v>10</v>
      </c>
      <c r="D19" s="8"/>
      <c r="E19" s="8"/>
      <c r="F19" s="8">
        <f>SUM(F10:F18)</f>
        <v>125226.32999999999</v>
      </c>
      <c r="G19" s="8"/>
      <c r="H19" s="8">
        <f>SUM(H10:H18)</f>
        <v>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>
        <f>SUM(U11:U18)</f>
        <v>510</v>
      </c>
      <c r="V19" s="8"/>
      <c r="W19" s="8"/>
      <c r="X19" s="12">
        <f>SUM(X10:X18)</f>
        <v>125736.32999999999</v>
      </c>
    </row>
    <row r="20" spans="1:24" x14ac:dyDescent="0.25">
      <c r="A20" s="3"/>
      <c r="B20" s="2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13"/>
    </row>
    <row r="21" spans="1:24" ht="36.75" x14ac:dyDescent="0.25">
      <c r="A21" s="3"/>
      <c r="B21" s="7" t="s">
        <v>29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9"/>
    </row>
    <row r="22" spans="1:24" x14ac:dyDescent="0.25">
      <c r="A22" s="3">
        <v>11</v>
      </c>
      <c r="B22" s="3" t="s">
        <v>30</v>
      </c>
      <c r="C22" s="8">
        <v>1</v>
      </c>
      <c r="D22" s="8">
        <v>11916.74</v>
      </c>
      <c r="E22" s="8"/>
      <c r="F22" s="8">
        <f>D22*C22</f>
        <v>11916.74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9">
        <f>F22+H22+J22+L22+N22+P22+R22+T22+U22+W22</f>
        <v>11916.74</v>
      </c>
    </row>
    <row r="23" spans="1:24" ht="36.75" x14ac:dyDescent="0.25">
      <c r="A23" s="3">
        <v>12</v>
      </c>
      <c r="B23" s="2" t="s">
        <v>31</v>
      </c>
      <c r="C23" s="8">
        <v>4</v>
      </c>
      <c r="D23" s="8">
        <v>6773.73</v>
      </c>
      <c r="E23" s="9">
        <f>D23/165.58</f>
        <v>40.909107380118364</v>
      </c>
      <c r="F23" s="9">
        <f>D23*C23</f>
        <v>27094.92</v>
      </c>
      <c r="G23" s="8">
        <v>20</v>
      </c>
      <c r="H23" s="9">
        <f>F23*0.2</f>
        <v>5418.9840000000004</v>
      </c>
      <c r="I23" s="8"/>
      <c r="J23" s="8"/>
      <c r="K23" s="8"/>
      <c r="L23" s="8"/>
      <c r="M23" s="8">
        <v>224</v>
      </c>
      <c r="N23" s="9">
        <f>M23*E23*0.35</f>
        <v>3207.2740186012793</v>
      </c>
      <c r="O23" s="8">
        <v>6</v>
      </c>
      <c r="P23" s="9">
        <f>O23*E23</f>
        <v>245.45464428071017</v>
      </c>
      <c r="Q23" s="8">
        <v>4</v>
      </c>
      <c r="R23" s="9">
        <f>F23*0.04</f>
        <v>1083.7967999999998</v>
      </c>
      <c r="S23" s="8"/>
      <c r="T23" s="8"/>
      <c r="U23" s="8">
        <v>340</v>
      </c>
      <c r="V23" s="8"/>
      <c r="W23" s="8"/>
      <c r="X23" s="9">
        <f t="shared" ref="X23:X32" si="2">F23+H23+J23+L23+N23+P23+R23+T23+U23+W23</f>
        <v>37390.429462881984</v>
      </c>
    </row>
    <row r="24" spans="1:24" ht="24.75" x14ac:dyDescent="0.25">
      <c r="A24" s="3">
        <v>13</v>
      </c>
      <c r="B24" s="2" t="s">
        <v>32</v>
      </c>
      <c r="C24" s="8">
        <v>1</v>
      </c>
      <c r="D24" s="8">
        <v>7526.36</v>
      </c>
      <c r="E24" s="9">
        <f>D24/165.58</f>
        <v>45.4545234931755</v>
      </c>
      <c r="F24" s="9">
        <f t="shared" ref="F24:F32" si="3">D24*C24</f>
        <v>7526.36</v>
      </c>
      <c r="G24" s="8">
        <v>20</v>
      </c>
      <c r="H24" s="9">
        <f t="shared" ref="H24:H30" si="4">F24*0.2</f>
        <v>1505.2719999999999</v>
      </c>
      <c r="I24" s="8"/>
      <c r="J24" s="8"/>
      <c r="K24" s="8"/>
      <c r="L24" s="8"/>
      <c r="M24" s="8"/>
      <c r="N24" s="9"/>
      <c r="O24" s="8"/>
      <c r="P24" s="9"/>
      <c r="Q24" s="8">
        <v>4</v>
      </c>
      <c r="R24" s="9">
        <f t="shared" ref="R24:R30" si="5">F24*0.04</f>
        <v>301.05439999999999</v>
      </c>
      <c r="S24" s="8"/>
      <c r="T24" s="8"/>
      <c r="U24" s="8"/>
      <c r="V24" s="8"/>
      <c r="W24" s="8"/>
      <c r="X24" s="9">
        <f t="shared" si="2"/>
        <v>9332.6863999999987</v>
      </c>
    </row>
    <row r="25" spans="1:24" ht="36.75" x14ac:dyDescent="0.25">
      <c r="A25" s="3">
        <v>14</v>
      </c>
      <c r="B25" s="2" t="s">
        <v>31</v>
      </c>
      <c r="C25" s="8">
        <v>5</v>
      </c>
      <c r="D25" s="8">
        <v>6773.73</v>
      </c>
      <c r="E25" s="9">
        <f t="shared" ref="E25:E32" si="6">D25/165.58</f>
        <v>40.909107380118364</v>
      </c>
      <c r="F25" s="9">
        <f t="shared" si="3"/>
        <v>33868.649999999994</v>
      </c>
      <c r="G25" s="8">
        <v>20</v>
      </c>
      <c r="H25" s="9">
        <f t="shared" si="4"/>
        <v>6773.73</v>
      </c>
      <c r="I25" s="8"/>
      <c r="J25" s="8"/>
      <c r="K25" s="8"/>
      <c r="L25" s="8"/>
      <c r="M25" s="8">
        <v>280</v>
      </c>
      <c r="N25" s="9">
        <f>M25*E25*0.35</f>
        <v>4009.0925232515992</v>
      </c>
      <c r="O25" s="8">
        <v>6</v>
      </c>
      <c r="P25" s="9">
        <f t="shared" ref="P25:P26" si="7">O25*E25</f>
        <v>245.45464428071017</v>
      </c>
      <c r="Q25" s="8">
        <v>4</v>
      </c>
      <c r="R25" s="9">
        <f t="shared" si="5"/>
        <v>1354.7459999999999</v>
      </c>
      <c r="S25" s="8"/>
      <c r="T25" s="8"/>
      <c r="U25" s="8">
        <v>680</v>
      </c>
      <c r="V25" s="8"/>
      <c r="W25" s="8"/>
      <c r="X25" s="9">
        <f t="shared" si="2"/>
        <v>46931.673167532303</v>
      </c>
    </row>
    <row r="26" spans="1:24" ht="48.75" x14ac:dyDescent="0.25">
      <c r="A26" s="3">
        <v>15</v>
      </c>
      <c r="B26" s="2" t="s">
        <v>33</v>
      </c>
      <c r="C26" s="8">
        <v>4</v>
      </c>
      <c r="D26" s="8">
        <v>6773.73</v>
      </c>
      <c r="E26" s="9">
        <f t="shared" si="6"/>
        <v>40.909107380118364</v>
      </c>
      <c r="F26" s="9">
        <f t="shared" si="3"/>
        <v>27094.92</v>
      </c>
      <c r="G26" s="8">
        <v>20</v>
      </c>
      <c r="H26" s="9">
        <f t="shared" si="4"/>
        <v>5418.9840000000004</v>
      </c>
      <c r="I26" s="8"/>
      <c r="J26" s="8"/>
      <c r="K26" s="8"/>
      <c r="L26" s="8"/>
      <c r="M26" s="8">
        <v>224</v>
      </c>
      <c r="N26" s="9">
        <f>M26*E26*0.35</f>
        <v>3207.2740186012793</v>
      </c>
      <c r="O26" s="8">
        <v>6</v>
      </c>
      <c r="P26" s="9">
        <f t="shared" si="7"/>
        <v>245.45464428071017</v>
      </c>
      <c r="Q26" s="8">
        <v>4</v>
      </c>
      <c r="R26" s="9">
        <f t="shared" si="5"/>
        <v>1083.7967999999998</v>
      </c>
      <c r="S26" s="8"/>
      <c r="T26" s="9"/>
      <c r="U26" s="8">
        <v>510</v>
      </c>
      <c r="V26" s="8"/>
      <c r="W26" s="8"/>
      <c r="X26" s="9">
        <f t="shared" si="2"/>
        <v>37560.429462881984</v>
      </c>
    </row>
    <row r="27" spans="1:24" ht="48.75" x14ac:dyDescent="0.25">
      <c r="A27" s="3">
        <v>16</v>
      </c>
      <c r="B27" s="2" t="s">
        <v>34</v>
      </c>
      <c r="C27" s="8">
        <v>5</v>
      </c>
      <c r="D27" s="8">
        <v>7526.36</v>
      </c>
      <c r="E27" s="9">
        <f t="shared" si="6"/>
        <v>45.4545234931755</v>
      </c>
      <c r="F27" s="9">
        <f t="shared" si="3"/>
        <v>37631.799999999996</v>
      </c>
      <c r="G27" s="8">
        <v>20</v>
      </c>
      <c r="H27" s="9">
        <f t="shared" si="4"/>
        <v>7526.36</v>
      </c>
      <c r="I27" s="8"/>
      <c r="J27" s="8"/>
      <c r="K27" s="8"/>
      <c r="L27" s="8"/>
      <c r="M27" s="8"/>
      <c r="N27" s="9"/>
      <c r="O27" s="8"/>
      <c r="P27" s="9"/>
      <c r="Q27" s="8">
        <v>4</v>
      </c>
      <c r="R27" s="9">
        <f t="shared" si="5"/>
        <v>1505.2719999999999</v>
      </c>
      <c r="S27" s="8">
        <v>12</v>
      </c>
      <c r="T27" s="9">
        <f>F27*0.12</f>
        <v>4515.8159999999989</v>
      </c>
      <c r="U27" s="8"/>
      <c r="V27" s="8"/>
      <c r="W27" s="8"/>
      <c r="X27" s="9">
        <f t="shared" si="2"/>
        <v>51179.247999999992</v>
      </c>
    </row>
    <row r="28" spans="1:24" ht="72.75" x14ac:dyDescent="0.25">
      <c r="A28" s="3">
        <v>17</v>
      </c>
      <c r="B28" s="2" t="s">
        <v>35</v>
      </c>
      <c r="C28" s="8">
        <v>1</v>
      </c>
      <c r="D28" s="8">
        <v>8467.16</v>
      </c>
      <c r="E28" s="9">
        <f t="shared" si="6"/>
        <v>51.136369126706121</v>
      </c>
      <c r="F28" s="9">
        <f t="shared" si="3"/>
        <v>8467.16</v>
      </c>
      <c r="G28" s="8">
        <v>20</v>
      </c>
      <c r="H28" s="9">
        <f t="shared" si="4"/>
        <v>1693.432</v>
      </c>
      <c r="I28" s="8"/>
      <c r="J28" s="8"/>
      <c r="K28" s="8"/>
      <c r="L28" s="8"/>
      <c r="M28" s="8"/>
      <c r="N28" s="9"/>
      <c r="O28" s="8"/>
      <c r="P28" s="9"/>
      <c r="Q28" s="8">
        <v>4</v>
      </c>
      <c r="R28" s="9">
        <f t="shared" si="5"/>
        <v>338.68639999999999</v>
      </c>
      <c r="S28" s="8"/>
      <c r="T28" s="9"/>
      <c r="U28" s="8"/>
      <c r="V28" s="8"/>
      <c r="W28" s="8"/>
      <c r="X28" s="9">
        <f t="shared" si="2"/>
        <v>10499.278400000001</v>
      </c>
    </row>
    <row r="29" spans="1:24" ht="24.75" x14ac:dyDescent="0.25">
      <c r="A29" s="3">
        <v>18</v>
      </c>
      <c r="B29" s="2" t="s">
        <v>55</v>
      </c>
      <c r="C29" s="8">
        <v>1</v>
      </c>
      <c r="D29" s="8">
        <v>8467.16</v>
      </c>
      <c r="E29" s="9">
        <f t="shared" si="6"/>
        <v>51.136369126706121</v>
      </c>
      <c r="F29" s="9">
        <f t="shared" si="3"/>
        <v>8467.16</v>
      </c>
      <c r="G29" s="8">
        <v>20</v>
      </c>
      <c r="H29" s="9">
        <f t="shared" si="4"/>
        <v>1693.432</v>
      </c>
      <c r="I29" s="8"/>
      <c r="J29" s="8"/>
      <c r="K29" s="8"/>
      <c r="L29" s="8"/>
      <c r="M29" s="8"/>
      <c r="N29" s="9"/>
      <c r="O29" s="8"/>
      <c r="P29" s="9"/>
      <c r="Q29" s="8">
        <v>4</v>
      </c>
      <c r="R29" s="9">
        <f t="shared" si="5"/>
        <v>338.68639999999999</v>
      </c>
      <c r="S29" s="8">
        <v>12</v>
      </c>
      <c r="T29" s="9">
        <f>D29*0.12</f>
        <v>1016.0591999999999</v>
      </c>
      <c r="U29" s="8"/>
      <c r="V29" s="8"/>
      <c r="W29" s="8"/>
      <c r="X29" s="9">
        <f t="shared" si="2"/>
        <v>11515.337600000001</v>
      </c>
    </row>
    <row r="30" spans="1:24" ht="48.75" x14ac:dyDescent="0.25">
      <c r="A30" s="3">
        <v>19</v>
      </c>
      <c r="B30" s="2" t="s">
        <v>36</v>
      </c>
      <c r="C30" s="8">
        <v>1</v>
      </c>
      <c r="D30" s="8">
        <v>7526.36</v>
      </c>
      <c r="E30" s="9">
        <f t="shared" si="6"/>
        <v>45.4545234931755</v>
      </c>
      <c r="F30" s="9">
        <f t="shared" si="3"/>
        <v>7526.36</v>
      </c>
      <c r="G30" s="8">
        <v>20</v>
      </c>
      <c r="H30" s="9">
        <f t="shared" si="4"/>
        <v>1505.2719999999999</v>
      </c>
      <c r="I30" s="8"/>
      <c r="J30" s="8"/>
      <c r="K30" s="8"/>
      <c r="L30" s="8"/>
      <c r="M30" s="8"/>
      <c r="N30" s="9"/>
      <c r="O30" s="8"/>
      <c r="P30" s="9"/>
      <c r="Q30" s="8">
        <v>4</v>
      </c>
      <c r="R30" s="9">
        <f t="shared" si="5"/>
        <v>301.05439999999999</v>
      </c>
      <c r="S30" s="8"/>
      <c r="T30" s="9"/>
      <c r="U30" s="8">
        <v>170</v>
      </c>
      <c r="V30" s="8"/>
      <c r="W30" s="8"/>
      <c r="X30" s="9">
        <f t="shared" si="2"/>
        <v>9502.6863999999987</v>
      </c>
    </row>
    <row r="31" spans="1:24" ht="60.75" x14ac:dyDescent="0.25">
      <c r="A31" s="3">
        <v>20</v>
      </c>
      <c r="B31" s="2" t="s">
        <v>37</v>
      </c>
      <c r="C31" s="8">
        <v>1</v>
      </c>
      <c r="D31" s="8">
        <v>7701.02</v>
      </c>
      <c r="E31" s="9">
        <f t="shared" si="6"/>
        <v>46.509361033941296</v>
      </c>
      <c r="F31" s="9">
        <f t="shared" si="3"/>
        <v>7701.02</v>
      </c>
      <c r="G31" s="8"/>
      <c r="H31" s="9"/>
      <c r="I31" s="8"/>
      <c r="J31" s="8"/>
      <c r="K31" s="8"/>
      <c r="L31" s="8"/>
      <c r="M31" s="8"/>
      <c r="N31" s="9"/>
      <c r="O31" s="8"/>
      <c r="P31" s="9"/>
      <c r="Q31" s="8"/>
      <c r="R31" s="9"/>
      <c r="S31" s="8"/>
      <c r="T31" s="9"/>
      <c r="U31" s="8">
        <v>170</v>
      </c>
      <c r="V31" s="8"/>
      <c r="W31" s="8"/>
      <c r="X31" s="9">
        <f t="shared" si="2"/>
        <v>7871.02</v>
      </c>
    </row>
    <row r="32" spans="1:24" ht="60.75" x14ac:dyDescent="0.25">
      <c r="A32" s="3">
        <v>21</v>
      </c>
      <c r="B32" s="2" t="s">
        <v>38</v>
      </c>
      <c r="C32" s="8">
        <v>1</v>
      </c>
      <c r="D32" s="8">
        <v>8494.94</v>
      </c>
      <c r="E32" s="9">
        <f t="shared" si="6"/>
        <v>51.304143012441116</v>
      </c>
      <c r="F32" s="9">
        <f t="shared" si="3"/>
        <v>8494.94</v>
      </c>
      <c r="G32" s="8"/>
      <c r="H32" s="9"/>
      <c r="I32" s="8">
        <v>25</v>
      </c>
      <c r="J32" s="8">
        <f>F32*0.25</f>
        <v>2123.7350000000001</v>
      </c>
      <c r="K32" s="8"/>
      <c r="L32" s="8"/>
      <c r="M32" s="8"/>
      <c r="N32" s="9"/>
      <c r="O32" s="8"/>
      <c r="P32" s="9"/>
      <c r="Q32" s="8"/>
      <c r="R32" s="9"/>
      <c r="S32" s="8"/>
      <c r="T32" s="9"/>
      <c r="U32" s="8">
        <v>170</v>
      </c>
      <c r="V32" s="8">
        <v>10</v>
      </c>
      <c r="W32" s="9">
        <f>F32*0.1</f>
        <v>849.49400000000014</v>
      </c>
      <c r="X32" s="9">
        <f t="shared" si="2"/>
        <v>11638.169000000002</v>
      </c>
    </row>
    <row r="33" spans="1:24" x14ac:dyDescent="0.25">
      <c r="A33" s="3"/>
      <c r="B33" s="7" t="s">
        <v>14</v>
      </c>
      <c r="C33" s="12">
        <f>SUM(C22:C32)</f>
        <v>25</v>
      </c>
      <c r="D33" s="8"/>
      <c r="E33" s="9"/>
      <c r="F33" s="9">
        <f>SUM(F22:F32)</f>
        <v>185790.02999999997</v>
      </c>
      <c r="G33" s="9"/>
      <c r="H33" s="9">
        <f>SUM(H23:H32)</f>
        <v>31535.466000000004</v>
      </c>
      <c r="I33" s="9"/>
      <c r="J33" s="9">
        <f>SUM(J22:J32)</f>
        <v>2123.7350000000001</v>
      </c>
      <c r="K33" s="9"/>
      <c r="L33" s="9"/>
      <c r="M33" s="9"/>
      <c r="N33" s="9">
        <f>SUM(N22:N32)</f>
        <v>10423.640560454158</v>
      </c>
      <c r="O33" s="9"/>
      <c r="P33" s="9">
        <f>SUM(P22:P32)</f>
        <v>736.36393284213045</v>
      </c>
      <c r="Q33" s="9"/>
      <c r="R33" s="9">
        <f>SUM(R23:R32)</f>
        <v>6307.0931999999984</v>
      </c>
      <c r="S33" s="9"/>
      <c r="T33" s="9">
        <f>SUM(T22:T32)</f>
        <v>5531.8751999999986</v>
      </c>
      <c r="U33" s="9">
        <f>SUM(U22:U32)</f>
        <v>2040</v>
      </c>
      <c r="V33" s="9"/>
      <c r="W33" s="9">
        <f>SUM(W22:W32)</f>
        <v>849.49400000000014</v>
      </c>
      <c r="X33" s="13">
        <f>SUM(X22:X32)</f>
        <v>245337.69789329625</v>
      </c>
    </row>
    <row r="34" spans="1:24" ht="36.75" x14ac:dyDescent="0.25">
      <c r="A34" s="3"/>
      <c r="B34" s="7" t="s">
        <v>39</v>
      </c>
      <c r="C34" s="8"/>
      <c r="D34" s="8"/>
      <c r="E34" s="9"/>
      <c r="F34" s="9"/>
      <c r="G34" s="8"/>
      <c r="H34" s="9"/>
      <c r="I34" s="8"/>
      <c r="J34" s="8"/>
      <c r="K34" s="8"/>
      <c r="L34" s="8"/>
      <c r="M34" s="8"/>
      <c r="N34" s="9"/>
      <c r="O34" s="8"/>
      <c r="P34" s="9"/>
      <c r="Q34" s="8"/>
      <c r="R34" s="9"/>
      <c r="S34" s="8"/>
      <c r="T34" s="8"/>
      <c r="U34" s="8"/>
      <c r="V34" s="8"/>
      <c r="W34" s="8"/>
      <c r="X34" s="9"/>
    </row>
    <row r="35" spans="1:24" x14ac:dyDescent="0.25">
      <c r="A35" s="3">
        <v>22</v>
      </c>
      <c r="B35" s="2" t="s">
        <v>30</v>
      </c>
      <c r="C35" s="8">
        <v>1</v>
      </c>
      <c r="D35" s="8">
        <v>11916.74</v>
      </c>
      <c r="E35" s="9"/>
      <c r="F35" s="9">
        <f t="shared" ref="F35:F47" si="8">D35*C35</f>
        <v>11916.74</v>
      </c>
      <c r="G35" s="8"/>
      <c r="H35" s="9"/>
      <c r="I35" s="8"/>
      <c r="J35" s="8"/>
      <c r="K35" s="8"/>
      <c r="L35" s="8"/>
      <c r="M35" s="8"/>
      <c r="N35" s="9"/>
      <c r="O35" s="8"/>
      <c r="P35" s="9"/>
      <c r="Q35" s="8"/>
      <c r="R35" s="9"/>
      <c r="S35" s="8"/>
      <c r="T35" s="8"/>
      <c r="U35" s="8">
        <v>170</v>
      </c>
      <c r="V35" s="8"/>
      <c r="W35" s="8"/>
      <c r="X35" s="9">
        <f t="shared" ref="X35:X47" si="9">F35+H35+J35+L35+N35+P35+R35+T35+U35+W35</f>
        <v>12086.74</v>
      </c>
    </row>
    <row r="36" spans="1:24" ht="36.75" x14ac:dyDescent="0.25">
      <c r="A36" s="3">
        <v>23</v>
      </c>
      <c r="B36" s="2" t="s">
        <v>31</v>
      </c>
      <c r="C36" s="8">
        <v>5</v>
      </c>
      <c r="D36" s="8">
        <v>6773.73</v>
      </c>
      <c r="E36" s="9">
        <f t="shared" ref="E36:E49" si="10">D36/165.58</f>
        <v>40.909107380118364</v>
      </c>
      <c r="F36" s="9">
        <f t="shared" si="8"/>
        <v>33868.649999999994</v>
      </c>
      <c r="G36" s="8">
        <v>20</v>
      </c>
      <c r="H36" s="9">
        <f t="shared" ref="H36:H42" si="11">F36*0.2</f>
        <v>6773.73</v>
      </c>
      <c r="I36" s="8"/>
      <c r="J36" s="8"/>
      <c r="K36" s="8"/>
      <c r="L36" s="8"/>
      <c r="M36" s="8">
        <v>280</v>
      </c>
      <c r="N36" s="9">
        <f t="shared" ref="N36:N37" si="12">M36*E36*0.35</f>
        <v>4009.0925232515992</v>
      </c>
      <c r="O36" s="8">
        <v>6</v>
      </c>
      <c r="P36" s="9">
        <f t="shared" ref="P36:P37" si="13">O36*E36</f>
        <v>245.45464428071017</v>
      </c>
      <c r="Q36" s="8"/>
      <c r="R36" s="9"/>
      <c r="S36" s="8"/>
      <c r="T36" s="8"/>
      <c r="U36" s="8">
        <v>680</v>
      </c>
      <c r="V36" s="8"/>
      <c r="W36" s="8"/>
      <c r="X36" s="9">
        <f t="shared" si="9"/>
        <v>45576.927167532303</v>
      </c>
    </row>
    <row r="37" spans="1:24" ht="60.75" x14ac:dyDescent="0.25">
      <c r="A37" s="3">
        <v>24</v>
      </c>
      <c r="B37" s="2" t="s">
        <v>40</v>
      </c>
      <c r="C37" s="8">
        <v>4</v>
      </c>
      <c r="D37" s="8">
        <v>6773.73</v>
      </c>
      <c r="E37" s="9">
        <f t="shared" si="10"/>
        <v>40.909107380118364</v>
      </c>
      <c r="F37" s="9">
        <f t="shared" si="8"/>
        <v>27094.92</v>
      </c>
      <c r="G37" s="8">
        <v>20</v>
      </c>
      <c r="H37" s="9">
        <f t="shared" si="11"/>
        <v>5418.9840000000004</v>
      </c>
      <c r="I37" s="8"/>
      <c r="J37" s="8"/>
      <c r="K37" s="8"/>
      <c r="L37" s="8"/>
      <c r="M37" s="8">
        <v>224</v>
      </c>
      <c r="N37" s="9">
        <f t="shared" si="12"/>
        <v>3207.2740186012793</v>
      </c>
      <c r="O37" s="8">
        <v>6</v>
      </c>
      <c r="P37" s="9">
        <f t="shared" si="13"/>
        <v>245.45464428071017</v>
      </c>
      <c r="Q37" s="8"/>
      <c r="R37" s="9"/>
      <c r="S37" s="8"/>
      <c r="T37" s="8"/>
      <c r="U37" s="8">
        <v>170</v>
      </c>
      <c r="V37" s="8"/>
      <c r="W37" s="8"/>
      <c r="X37" s="9">
        <f t="shared" si="9"/>
        <v>36136.632662881988</v>
      </c>
    </row>
    <row r="38" spans="1:24" ht="48.75" x14ac:dyDescent="0.25">
      <c r="A38" s="3">
        <v>25</v>
      </c>
      <c r="B38" s="2" t="s">
        <v>41</v>
      </c>
      <c r="C38" s="8">
        <v>4</v>
      </c>
      <c r="D38" s="8">
        <v>7526.36</v>
      </c>
      <c r="E38" s="9">
        <f t="shared" si="10"/>
        <v>45.4545234931755</v>
      </c>
      <c r="F38" s="9">
        <f t="shared" si="8"/>
        <v>30105.439999999999</v>
      </c>
      <c r="G38" s="8">
        <v>20</v>
      </c>
      <c r="H38" s="9">
        <f t="shared" si="11"/>
        <v>6021.0879999999997</v>
      </c>
      <c r="I38" s="8"/>
      <c r="J38" s="8"/>
      <c r="K38" s="8">
        <v>25</v>
      </c>
      <c r="L38" s="9">
        <f>D38*0.25</f>
        <v>1881.59</v>
      </c>
      <c r="M38" s="8"/>
      <c r="N38" s="9"/>
      <c r="O38" s="8"/>
      <c r="P38" s="9"/>
      <c r="Q38" s="8"/>
      <c r="R38" s="9"/>
      <c r="S38" s="8">
        <v>12</v>
      </c>
      <c r="T38" s="9">
        <f>F38*0.12</f>
        <v>3612.6527999999998</v>
      </c>
      <c r="U38" s="8">
        <v>340</v>
      </c>
      <c r="V38" s="8"/>
      <c r="W38" s="8"/>
      <c r="X38" s="9">
        <f t="shared" si="9"/>
        <v>41960.770799999998</v>
      </c>
    </row>
    <row r="39" spans="1:24" ht="24.75" x14ac:dyDescent="0.25">
      <c r="A39" s="3">
        <v>26</v>
      </c>
      <c r="B39" s="2" t="s">
        <v>42</v>
      </c>
      <c r="C39" s="8">
        <v>1</v>
      </c>
      <c r="D39" s="8">
        <v>8467.16</v>
      </c>
      <c r="E39" s="9">
        <f t="shared" si="10"/>
        <v>51.136369126706121</v>
      </c>
      <c r="F39" s="9">
        <f t="shared" si="8"/>
        <v>8467.16</v>
      </c>
      <c r="G39" s="8">
        <v>20</v>
      </c>
      <c r="H39" s="9">
        <f t="shared" si="11"/>
        <v>1693.432</v>
      </c>
      <c r="I39" s="8"/>
      <c r="J39" s="8"/>
      <c r="K39" s="8"/>
      <c r="L39" s="8"/>
      <c r="M39" s="8"/>
      <c r="N39" s="9"/>
      <c r="O39" s="8"/>
      <c r="P39" s="9"/>
      <c r="Q39" s="8">
        <v>4</v>
      </c>
      <c r="R39" s="9">
        <f>F39*0.04</f>
        <v>338.68639999999999</v>
      </c>
      <c r="S39" s="8">
        <v>12</v>
      </c>
      <c r="T39" s="9">
        <f>D39*0.12</f>
        <v>1016.0591999999999</v>
      </c>
      <c r="U39" s="8">
        <v>170</v>
      </c>
      <c r="V39" s="8"/>
      <c r="W39" s="8"/>
      <c r="X39" s="9">
        <f t="shared" si="9"/>
        <v>11685.337600000001</v>
      </c>
    </row>
    <row r="40" spans="1:24" ht="72.75" x14ac:dyDescent="0.25">
      <c r="A40" s="3">
        <v>27</v>
      </c>
      <c r="B40" s="2" t="s">
        <v>35</v>
      </c>
      <c r="C40" s="8">
        <v>2</v>
      </c>
      <c r="D40" s="8">
        <v>8467.16</v>
      </c>
      <c r="E40" s="9">
        <f t="shared" si="10"/>
        <v>51.136369126706121</v>
      </c>
      <c r="F40" s="9">
        <f t="shared" si="8"/>
        <v>16934.32</v>
      </c>
      <c r="G40" s="8">
        <v>20</v>
      </c>
      <c r="H40" s="9">
        <f t="shared" si="11"/>
        <v>3386.864</v>
      </c>
      <c r="I40" s="8"/>
      <c r="J40" s="8"/>
      <c r="K40" s="8"/>
      <c r="L40" s="8"/>
      <c r="M40" s="8"/>
      <c r="N40" s="9"/>
      <c r="O40" s="8"/>
      <c r="P40" s="9"/>
      <c r="Q40" s="8"/>
      <c r="R40" s="9"/>
      <c r="S40" s="8"/>
      <c r="T40" s="8"/>
      <c r="U40" s="8">
        <v>170</v>
      </c>
      <c r="V40" s="8"/>
      <c r="W40" s="8"/>
      <c r="X40" s="9">
        <f t="shared" si="9"/>
        <v>20491.184000000001</v>
      </c>
    </row>
    <row r="41" spans="1:24" ht="48.75" x14ac:dyDescent="0.25">
      <c r="A41" s="3">
        <v>28</v>
      </c>
      <c r="B41" s="2" t="s">
        <v>43</v>
      </c>
      <c r="C41" s="8">
        <v>1</v>
      </c>
      <c r="D41" s="8">
        <v>4445.95</v>
      </c>
      <c r="E41" s="9">
        <f t="shared" si="10"/>
        <v>26.850767000845508</v>
      </c>
      <c r="F41" s="9">
        <f t="shared" si="8"/>
        <v>4445.95</v>
      </c>
      <c r="G41" s="8">
        <v>20</v>
      </c>
      <c r="H41" s="9">
        <f t="shared" si="11"/>
        <v>889.19</v>
      </c>
      <c r="I41" s="8"/>
      <c r="J41" s="8"/>
      <c r="K41" s="8"/>
      <c r="L41" s="8"/>
      <c r="M41" s="8"/>
      <c r="N41" s="9"/>
      <c r="O41" s="8"/>
      <c r="P41" s="9"/>
      <c r="Q41" s="8"/>
      <c r="R41" s="9"/>
      <c r="S41" s="8"/>
      <c r="T41" s="8"/>
      <c r="U41" s="8"/>
      <c r="V41" s="8"/>
      <c r="W41" s="8">
        <v>1164.8599999999999</v>
      </c>
      <c r="X41" s="9">
        <f t="shared" si="9"/>
        <v>6499.9999999999991</v>
      </c>
    </row>
    <row r="42" spans="1:24" ht="36.75" x14ac:dyDescent="0.25">
      <c r="A42" s="3">
        <v>29</v>
      </c>
      <c r="B42" s="2" t="s">
        <v>44</v>
      </c>
      <c r="C42" s="8">
        <v>5</v>
      </c>
      <c r="D42" s="8">
        <v>7526.36</v>
      </c>
      <c r="E42" s="9">
        <f t="shared" si="10"/>
        <v>45.4545234931755</v>
      </c>
      <c r="F42" s="9">
        <f t="shared" si="8"/>
        <v>37631.799999999996</v>
      </c>
      <c r="G42" s="8">
        <v>20</v>
      </c>
      <c r="H42" s="9">
        <f t="shared" si="11"/>
        <v>7526.36</v>
      </c>
      <c r="I42" s="8"/>
      <c r="J42" s="8"/>
      <c r="K42" s="8"/>
      <c r="L42" s="8"/>
      <c r="M42" s="8"/>
      <c r="N42" s="9"/>
      <c r="O42" s="8"/>
      <c r="P42" s="9"/>
      <c r="Q42" s="8"/>
      <c r="R42" s="9"/>
      <c r="S42" s="8"/>
      <c r="T42" s="8"/>
      <c r="U42" s="8">
        <v>170</v>
      </c>
      <c r="V42" s="8"/>
      <c r="W42" s="8"/>
      <c r="X42" s="9">
        <f t="shared" si="9"/>
        <v>45328.159999999996</v>
      </c>
    </row>
    <row r="43" spans="1:24" ht="48.75" x14ac:dyDescent="0.25">
      <c r="A43" s="3">
        <v>30</v>
      </c>
      <c r="B43" s="2" t="s">
        <v>45</v>
      </c>
      <c r="C43" s="8">
        <v>1</v>
      </c>
      <c r="D43" s="8">
        <v>7701.02</v>
      </c>
      <c r="E43" s="9">
        <f t="shared" si="10"/>
        <v>46.509361033941296</v>
      </c>
      <c r="F43" s="9">
        <f t="shared" si="8"/>
        <v>7701.02</v>
      </c>
      <c r="G43" s="8"/>
      <c r="H43" s="9"/>
      <c r="I43" s="8">
        <v>25</v>
      </c>
      <c r="J43" s="8">
        <f>F43*0.25</f>
        <v>1925.2550000000001</v>
      </c>
      <c r="K43" s="8"/>
      <c r="L43" s="8"/>
      <c r="M43" s="8"/>
      <c r="N43" s="9"/>
      <c r="O43" s="8"/>
      <c r="P43" s="9"/>
      <c r="Q43" s="8"/>
      <c r="R43" s="9"/>
      <c r="S43" s="8"/>
      <c r="T43" s="8"/>
      <c r="U43" s="8"/>
      <c r="V43" s="8"/>
      <c r="W43" s="8"/>
      <c r="X43" s="9">
        <f t="shared" si="9"/>
        <v>9626.2750000000015</v>
      </c>
    </row>
    <row r="44" spans="1:24" ht="48.75" x14ac:dyDescent="0.25">
      <c r="A44" s="3">
        <v>31</v>
      </c>
      <c r="B44" s="2" t="s">
        <v>46</v>
      </c>
      <c r="C44" s="8">
        <v>1</v>
      </c>
      <c r="D44" s="8">
        <v>7526.36</v>
      </c>
      <c r="E44" s="9">
        <f t="shared" si="10"/>
        <v>45.4545234931755</v>
      </c>
      <c r="F44" s="9">
        <f t="shared" si="8"/>
        <v>7526.36</v>
      </c>
      <c r="G44" s="8">
        <v>20</v>
      </c>
      <c r="H44" s="9">
        <f t="shared" ref="H44:H46" si="14">F44*0.2</f>
        <v>1505.2719999999999</v>
      </c>
      <c r="I44" s="8"/>
      <c r="J44" s="8"/>
      <c r="K44" s="8"/>
      <c r="L44" s="8"/>
      <c r="M44" s="8"/>
      <c r="N44" s="9"/>
      <c r="O44" s="8"/>
      <c r="P44" s="9"/>
      <c r="Q44" s="8"/>
      <c r="R44" s="9"/>
      <c r="S44" s="8">
        <v>12</v>
      </c>
      <c r="T44" s="9">
        <f>D44*0.12</f>
        <v>903.16319999999996</v>
      </c>
      <c r="U44" s="8"/>
      <c r="V44" s="8"/>
      <c r="W44" s="8"/>
      <c r="X44" s="9">
        <f t="shared" si="9"/>
        <v>9934.7952000000005</v>
      </c>
    </row>
    <row r="45" spans="1:24" x14ac:dyDescent="0.25">
      <c r="A45" s="3">
        <v>33</v>
      </c>
      <c r="B45" s="2" t="s">
        <v>47</v>
      </c>
      <c r="C45" s="8">
        <v>2</v>
      </c>
      <c r="D45" s="8">
        <v>4168.08</v>
      </c>
      <c r="E45" s="9">
        <f t="shared" si="10"/>
        <v>25.172605387124047</v>
      </c>
      <c r="F45" s="9">
        <f t="shared" si="8"/>
        <v>8336.16</v>
      </c>
      <c r="G45" s="8">
        <v>20</v>
      </c>
      <c r="H45" s="9">
        <f t="shared" si="14"/>
        <v>1667.232</v>
      </c>
      <c r="I45" s="8"/>
      <c r="J45" s="8"/>
      <c r="K45" s="8"/>
      <c r="L45" s="8"/>
      <c r="M45" s="8">
        <v>112</v>
      </c>
      <c r="N45" s="9">
        <f>M45*E45*0.35</f>
        <v>986.76613117526267</v>
      </c>
      <c r="O45" s="8">
        <v>6</v>
      </c>
      <c r="P45" s="9">
        <f t="shared" ref="P45" si="15">O45*E45</f>
        <v>151.03563232274428</v>
      </c>
      <c r="Q45" s="8"/>
      <c r="R45" s="9"/>
      <c r="S45" s="8"/>
      <c r="T45" s="8"/>
      <c r="U45" s="8"/>
      <c r="V45" s="8"/>
      <c r="W45" s="8">
        <v>2996.61</v>
      </c>
      <c r="X45" s="9">
        <f t="shared" si="9"/>
        <v>14137.803763498008</v>
      </c>
    </row>
    <row r="46" spans="1:24" ht="48.75" x14ac:dyDescent="0.25">
      <c r="A46" s="3">
        <v>34</v>
      </c>
      <c r="B46" s="2" t="s">
        <v>48</v>
      </c>
      <c r="C46" s="8">
        <v>1</v>
      </c>
      <c r="D46" s="8">
        <v>8467.16</v>
      </c>
      <c r="E46" s="9">
        <f t="shared" si="10"/>
        <v>51.136369126706121</v>
      </c>
      <c r="F46" s="9">
        <f t="shared" si="8"/>
        <v>8467.16</v>
      </c>
      <c r="G46" s="8">
        <v>20</v>
      </c>
      <c r="H46" s="9">
        <f t="shared" si="14"/>
        <v>1693.432</v>
      </c>
      <c r="I46" s="8"/>
      <c r="J46" s="8"/>
      <c r="K46" s="8"/>
      <c r="L46" s="8"/>
      <c r="M46" s="8"/>
      <c r="N46" s="9"/>
      <c r="O46" s="8"/>
      <c r="P46" s="9"/>
      <c r="Q46" s="8"/>
      <c r="R46" s="9"/>
      <c r="S46" s="8"/>
      <c r="T46" s="8"/>
      <c r="U46" s="8">
        <v>170</v>
      </c>
      <c r="V46" s="8"/>
      <c r="W46" s="8"/>
      <c r="X46" s="9">
        <f t="shared" si="9"/>
        <v>10330.592000000001</v>
      </c>
    </row>
    <row r="47" spans="1:24" ht="48.75" x14ac:dyDescent="0.25">
      <c r="A47" s="3">
        <v>35</v>
      </c>
      <c r="B47" s="2" t="s">
        <v>49</v>
      </c>
      <c r="C47" s="8">
        <v>1</v>
      </c>
      <c r="D47" s="8">
        <v>7701.02</v>
      </c>
      <c r="E47" s="9">
        <f t="shared" si="10"/>
        <v>46.509361033941296</v>
      </c>
      <c r="F47" s="9">
        <f t="shared" si="8"/>
        <v>7701.02</v>
      </c>
      <c r="G47" s="8"/>
      <c r="H47" s="9"/>
      <c r="I47" s="8"/>
      <c r="J47" s="8"/>
      <c r="K47" s="8"/>
      <c r="L47" s="8"/>
      <c r="M47" s="8"/>
      <c r="N47" s="9"/>
      <c r="O47" s="8"/>
      <c r="P47" s="9"/>
      <c r="Q47" s="8"/>
      <c r="R47" s="9"/>
      <c r="S47" s="8"/>
      <c r="T47" s="8"/>
      <c r="U47" s="8"/>
      <c r="V47" s="8"/>
      <c r="W47" s="8"/>
      <c r="X47" s="9">
        <f t="shared" si="9"/>
        <v>7701.02</v>
      </c>
    </row>
    <row r="48" spans="1:24" x14ac:dyDescent="0.25">
      <c r="A48" s="3"/>
      <c r="B48" s="7" t="s">
        <v>14</v>
      </c>
      <c r="C48" s="12">
        <f>SUM(C35:C47)</f>
        <v>29</v>
      </c>
      <c r="D48" s="8"/>
      <c r="E48" s="9">
        <f t="shared" si="10"/>
        <v>0</v>
      </c>
      <c r="F48" s="9">
        <f>SUM(F35:F47)</f>
        <v>210196.69999999998</v>
      </c>
      <c r="G48" s="9"/>
      <c r="H48" s="9">
        <f>SUM(H35:H47)</f>
        <v>36575.584000000003</v>
      </c>
      <c r="I48" s="9"/>
      <c r="J48" s="9">
        <f>SUM(J35:J47)</f>
        <v>1925.2550000000001</v>
      </c>
      <c r="K48" s="9"/>
      <c r="L48" s="9">
        <f>SUM(L35:L47)</f>
        <v>1881.59</v>
      </c>
      <c r="M48" s="9"/>
      <c r="N48" s="9">
        <f>SUM(N35:N47)</f>
        <v>8203.1326730281398</v>
      </c>
      <c r="O48" s="9"/>
      <c r="P48" s="9">
        <f>SUM(P35:P47)</f>
        <v>641.94492088416462</v>
      </c>
      <c r="Q48" s="9"/>
      <c r="R48" s="9">
        <f>SUM(R38:R47)</f>
        <v>338.68639999999999</v>
      </c>
      <c r="S48" s="9"/>
      <c r="T48" s="9">
        <f>SUM(T35:T47)</f>
        <v>5531.8751999999995</v>
      </c>
      <c r="U48" s="9">
        <f>SUM(U35:U47)</f>
        <v>2040</v>
      </c>
      <c r="V48" s="9"/>
      <c r="W48" s="9">
        <f>SUM(W35:W47)</f>
        <v>4161.47</v>
      </c>
      <c r="X48" s="13">
        <f>SUM(X35:X47)</f>
        <v>271496.23819391232</v>
      </c>
    </row>
    <row r="49" spans="1:24" ht="60.75" x14ac:dyDescent="0.25">
      <c r="A49" s="3">
        <v>36</v>
      </c>
      <c r="B49" s="2" t="s">
        <v>50</v>
      </c>
      <c r="C49" s="8">
        <v>1</v>
      </c>
      <c r="D49" s="8">
        <v>7105.58</v>
      </c>
      <c r="E49" s="9">
        <f t="shared" si="10"/>
        <v>42.913274550066433</v>
      </c>
      <c r="F49" s="9">
        <f t="shared" ref="F49" si="16">D49*C49</f>
        <v>7105.58</v>
      </c>
      <c r="G49" s="8">
        <v>20</v>
      </c>
      <c r="H49" s="9">
        <f t="shared" ref="H49" si="17">F49*0.2</f>
        <v>1421.116</v>
      </c>
      <c r="I49" s="8"/>
      <c r="J49" s="8"/>
      <c r="K49" s="8"/>
      <c r="L49" s="8"/>
      <c r="M49" s="8"/>
      <c r="N49" s="9"/>
      <c r="O49" s="8"/>
      <c r="P49" s="9"/>
      <c r="Q49" s="8"/>
      <c r="R49" s="9"/>
      <c r="S49" s="8"/>
      <c r="T49" s="8"/>
      <c r="U49" s="8"/>
      <c r="V49" s="8">
        <v>25</v>
      </c>
      <c r="W49" s="9">
        <f>F49*0.25</f>
        <v>1776.395</v>
      </c>
      <c r="X49" s="13">
        <f>F49+H49+J49+L49+N49+P49+R49+T49+U49+W49</f>
        <v>10303.091</v>
      </c>
    </row>
    <row r="50" spans="1:24" ht="24.75" x14ac:dyDescent="0.25">
      <c r="A50" s="3"/>
      <c r="B50" s="7" t="s">
        <v>51</v>
      </c>
      <c r="C50" s="12">
        <f>C19+C33+C48+C49</f>
        <v>65</v>
      </c>
      <c r="D50" s="8"/>
      <c r="E50" s="9"/>
      <c r="F50" s="9">
        <f>F19+F33+F48+F49</f>
        <v>528318.6399999999</v>
      </c>
      <c r="G50" s="9"/>
      <c r="H50" s="9">
        <f>H19+H33+H48+H49</f>
        <v>69532.165999999997</v>
      </c>
      <c r="I50" s="9"/>
      <c r="J50" s="9">
        <f>J19+J33+J48+J49</f>
        <v>4048.9900000000002</v>
      </c>
      <c r="K50" s="9"/>
      <c r="L50" s="9">
        <f>L19+L33+L48+L49</f>
        <v>1881.59</v>
      </c>
      <c r="M50" s="9"/>
      <c r="N50" s="9">
        <f>N19+N33+N48+N49</f>
        <v>18626.773233482298</v>
      </c>
      <c r="O50" s="9"/>
      <c r="P50" s="9">
        <f>P19+P33+P48+P49</f>
        <v>1378.3088537262952</v>
      </c>
      <c r="Q50" s="9"/>
      <c r="R50" s="9">
        <f>R19+R33+R48+R49</f>
        <v>6645.779599999998</v>
      </c>
      <c r="S50" s="9"/>
      <c r="T50" s="9">
        <f>T19+T33+T48+T49</f>
        <v>11063.750399999997</v>
      </c>
      <c r="U50" s="9">
        <f>U19+U33+U48+U49</f>
        <v>4590</v>
      </c>
      <c r="V50" s="9"/>
      <c r="W50" s="9">
        <f>W19+W33+W48+W49</f>
        <v>6787.3590000000004</v>
      </c>
      <c r="X50" s="13">
        <f>X19+X33+X48+X49</f>
        <v>652873.35708720854</v>
      </c>
    </row>
    <row r="52" spans="1:24" x14ac:dyDescent="0.25">
      <c r="D52" t="s">
        <v>56</v>
      </c>
    </row>
    <row r="53" spans="1:24" x14ac:dyDescent="0.25">
      <c r="D53" t="s">
        <v>57</v>
      </c>
    </row>
  </sheetData>
  <mergeCells count="16">
    <mergeCell ref="R3:V3"/>
    <mergeCell ref="A7:A8"/>
    <mergeCell ref="B7:B8"/>
    <mergeCell ref="C7:C8"/>
    <mergeCell ref="D7:D8"/>
    <mergeCell ref="E7:E8"/>
    <mergeCell ref="F7:F8"/>
    <mergeCell ref="G7:H7"/>
    <mergeCell ref="I7:J7"/>
    <mergeCell ref="K7:L7"/>
    <mergeCell ref="M7:N7"/>
    <mergeCell ref="O7:P7"/>
    <mergeCell ref="Q7:R7"/>
    <mergeCell ref="S7:T7"/>
    <mergeCell ref="U7:U8"/>
    <mergeCell ref="V7:W7"/>
  </mergeCells>
  <pageMargins left="0" right="0" top="0.74803149606299213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2021-12-24T12:13:04Z</cp:lastPrinted>
  <dcterms:created xsi:type="dcterms:W3CDTF">2021-04-07T07:49:13Z</dcterms:created>
  <dcterms:modified xsi:type="dcterms:W3CDTF">2021-12-24T12:15:14Z</dcterms:modified>
</cp:coreProperties>
</file>