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Штатне по підпрємству" sheetId="1" r:id="rId1"/>
    <sheet name="Коеф. адм." sheetId="2" r:id="rId2"/>
    <sheet name="Лист3" sheetId="3" r:id="rId3"/>
    <sheet name="Лист1" sheetId="4" r:id="rId4"/>
  </sheets>
  <calcPr calcId="144525"/>
</workbook>
</file>

<file path=xl/calcChain.xml><?xml version="1.0" encoding="utf-8"?>
<calcChain xmlns="http://schemas.openxmlformats.org/spreadsheetml/2006/main">
  <c r="G71" i="3" l="1"/>
  <c r="F71" i="3"/>
  <c r="X70" i="3"/>
  <c r="V70" i="3"/>
  <c r="F70" i="3"/>
  <c r="D70" i="3"/>
  <c r="G69" i="3"/>
  <c r="Y69" i="3" s="1"/>
  <c r="F69" i="3"/>
  <c r="G68" i="3"/>
  <c r="F68" i="3"/>
  <c r="G67" i="3"/>
  <c r="F67" i="3"/>
  <c r="Q67" i="3" s="1"/>
  <c r="G66" i="3"/>
  <c r="F66" i="3"/>
  <c r="U65" i="3"/>
  <c r="G65" i="3"/>
  <c r="F65" i="3"/>
  <c r="G64" i="3"/>
  <c r="F64" i="3"/>
  <c r="G60" i="3"/>
  <c r="F60" i="3"/>
  <c r="G59" i="3"/>
  <c r="F59" i="3"/>
  <c r="G58" i="3"/>
  <c r="F58" i="3"/>
  <c r="U57" i="3"/>
  <c r="G57" i="3"/>
  <c r="F57" i="3"/>
  <c r="M54" i="3"/>
  <c r="M70" i="3" s="1"/>
  <c r="M72" i="3" s="1"/>
  <c r="G54" i="3"/>
  <c r="F54" i="3"/>
  <c r="G50" i="3"/>
  <c r="F50" i="3"/>
  <c r="Q50" i="3" s="1"/>
  <c r="G46" i="3"/>
  <c r="F46" i="3"/>
  <c r="Q46" i="3" s="1"/>
  <c r="Q70" i="3" s="1"/>
  <c r="G45" i="3"/>
  <c r="G70" i="3" s="1"/>
  <c r="V43" i="3"/>
  <c r="D43" i="3"/>
  <c r="G42" i="3"/>
  <c r="F42" i="3"/>
  <c r="G41" i="3"/>
  <c r="Y41" i="3" s="1"/>
  <c r="F41" i="3"/>
  <c r="G40" i="3"/>
  <c r="F40" i="3"/>
  <c r="U39" i="3"/>
  <c r="G39" i="3"/>
  <c r="F39" i="3"/>
  <c r="G38" i="3"/>
  <c r="F38" i="3"/>
  <c r="G33" i="3"/>
  <c r="F33" i="3"/>
  <c r="G29" i="3"/>
  <c r="F29" i="3"/>
  <c r="Q29" i="3" s="1"/>
  <c r="G25" i="3"/>
  <c r="F25" i="3"/>
  <c r="Q25" i="3" s="1"/>
  <c r="G24" i="3"/>
  <c r="F24" i="3"/>
  <c r="G20" i="3"/>
  <c r="F20" i="3"/>
  <c r="Q20" i="3" s="1"/>
  <c r="Q43" i="3" s="1"/>
  <c r="Q72" i="3" s="1"/>
  <c r="G19" i="3"/>
  <c r="V16" i="3"/>
  <c r="V72" i="3" s="1"/>
  <c r="D16" i="3"/>
  <c r="D72" i="3" s="1"/>
  <c r="G15" i="3"/>
  <c r="Y15" i="3" s="1"/>
  <c r="G14" i="3"/>
  <c r="Y14" i="3" s="1"/>
  <c r="G13" i="3"/>
  <c r="Y13" i="3" s="1"/>
  <c r="G12" i="3"/>
  <c r="Y12" i="3" s="1"/>
  <c r="G11" i="3"/>
  <c r="Y11" i="3" s="1"/>
  <c r="G10" i="3"/>
  <c r="Y10" i="3" s="1"/>
  <c r="G9" i="3"/>
  <c r="Y9" i="3" s="1"/>
  <c r="G8" i="3"/>
  <c r="Y8" i="3" s="1"/>
  <c r="G7" i="3"/>
  <c r="Y7" i="3" s="1"/>
  <c r="G6" i="3"/>
  <c r="L48" i="1"/>
  <c r="T39" i="1"/>
  <c r="T49" i="1"/>
  <c r="T54" i="1"/>
  <c r="F60" i="1"/>
  <c r="F58" i="1"/>
  <c r="X58" i="1" s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X45" i="1" s="1"/>
  <c r="F42" i="1"/>
  <c r="F41" i="1"/>
  <c r="X41" i="1" s="1"/>
  <c r="F40" i="1"/>
  <c r="F39" i="1"/>
  <c r="F38" i="1"/>
  <c r="F37" i="1"/>
  <c r="F36" i="1"/>
  <c r="F35" i="1"/>
  <c r="F34" i="1"/>
  <c r="J53" i="1"/>
  <c r="J42" i="1"/>
  <c r="E60" i="1"/>
  <c r="E59" i="1"/>
  <c r="E58" i="1"/>
  <c r="E57" i="1"/>
  <c r="E56" i="1"/>
  <c r="P56" i="1" s="1"/>
  <c r="E55" i="1"/>
  <c r="E54" i="1"/>
  <c r="E53" i="1"/>
  <c r="E52" i="1"/>
  <c r="E51" i="1"/>
  <c r="E50" i="1"/>
  <c r="E49" i="1"/>
  <c r="E48" i="1"/>
  <c r="E47" i="1"/>
  <c r="E46" i="1"/>
  <c r="E42" i="1"/>
  <c r="E41" i="1"/>
  <c r="E40" i="1"/>
  <c r="E39" i="1"/>
  <c r="E38" i="1"/>
  <c r="E37" i="1"/>
  <c r="E36" i="1"/>
  <c r="E35" i="1"/>
  <c r="N35" i="1" s="1"/>
  <c r="E34" i="1"/>
  <c r="E33" i="1"/>
  <c r="P33" i="1" s="1"/>
  <c r="P43" i="1" s="1"/>
  <c r="R49" i="1"/>
  <c r="R40" i="1"/>
  <c r="R39" i="1"/>
  <c r="R38" i="1"/>
  <c r="R37" i="1"/>
  <c r="R36" i="1"/>
  <c r="R35" i="1"/>
  <c r="R34" i="1"/>
  <c r="P47" i="1"/>
  <c r="P46" i="1"/>
  <c r="P36" i="1"/>
  <c r="P35" i="1"/>
  <c r="N56" i="1"/>
  <c r="N47" i="1"/>
  <c r="N46" i="1"/>
  <c r="N36" i="1"/>
  <c r="N33" i="1"/>
  <c r="F33" i="1"/>
  <c r="H33" i="1"/>
  <c r="F32" i="1"/>
  <c r="X32" i="1" s="1"/>
  <c r="F17" i="2"/>
  <c r="F16" i="2"/>
  <c r="F15" i="2"/>
  <c r="F14" i="2"/>
  <c r="F13" i="2"/>
  <c r="F12" i="2"/>
  <c r="F11" i="2"/>
  <c r="F10" i="2"/>
  <c r="F9" i="2"/>
  <c r="J17" i="2"/>
  <c r="J16" i="2"/>
  <c r="J15" i="2"/>
  <c r="J14" i="2"/>
  <c r="J13" i="2"/>
  <c r="J12" i="2"/>
  <c r="J11" i="2"/>
  <c r="J10" i="2"/>
  <c r="J9" i="2"/>
  <c r="F8" i="2"/>
  <c r="J8" i="2" s="1"/>
  <c r="J7" i="2"/>
  <c r="J6" i="2"/>
  <c r="J5" i="2"/>
  <c r="F28" i="1"/>
  <c r="X28" i="1" s="1"/>
  <c r="F27" i="1"/>
  <c r="X27" i="1" s="1"/>
  <c r="F26" i="1"/>
  <c r="X26" i="1" s="1"/>
  <c r="F25" i="1"/>
  <c r="X25" i="1" s="1"/>
  <c r="F24" i="1"/>
  <c r="X24" i="1" s="1"/>
  <c r="F23" i="1"/>
  <c r="X23" i="1" s="1"/>
  <c r="F22" i="1"/>
  <c r="X22" i="1" s="1"/>
  <c r="F21" i="1"/>
  <c r="X21" i="1" s="1"/>
  <c r="F20" i="1"/>
  <c r="X20" i="1" s="1"/>
  <c r="F19" i="1"/>
  <c r="X19" i="1" s="1"/>
  <c r="W59" i="1"/>
  <c r="U59" i="1"/>
  <c r="R59" i="1"/>
  <c r="N59" i="1"/>
  <c r="L59" i="1"/>
  <c r="L61" i="1" s="1"/>
  <c r="J59" i="1"/>
  <c r="F59" i="1"/>
  <c r="C59" i="1"/>
  <c r="U43" i="1"/>
  <c r="J43" i="1"/>
  <c r="J61" i="1" s="1"/>
  <c r="F43" i="1"/>
  <c r="C43" i="1"/>
  <c r="U29" i="1"/>
  <c r="F29" i="1"/>
  <c r="F61" i="1" s="1"/>
  <c r="C29" i="1"/>
  <c r="C61" i="1" l="1"/>
  <c r="U61" i="1"/>
  <c r="G16" i="3"/>
  <c r="G43" i="3"/>
  <c r="N43" i="1"/>
  <c r="N61" i="1" s="1"/>
  <c r="P59" i="1"/>
  <c r="X53" i="1"/>
  <c r="P61" i="1"/>
  <c r="H34" i="1"/>
  <c r="X34" i="1" s="1"/>
  <c r="H35" i="1"/>
  <c r="X35" i="1" s="1"/>
  <c r="H36" i="1"/>
  <c r="X36" i="1" s="1"/>
  <c r="H37" i="1"/>
  <c r="H38" i="1"/>
  <c r="X38" i="1" s="1"/>
  <c r="H39" i="1"/>
  <c r="X39" i="1" s="1"/>
  <c r="H46" i="1"/>
  <c r="H47" i="1"/>
  <c r="X47" i="1" s="1"/>
  <c r="H48" i="1"/>
  <c r="H49" i="1"/>
  <c r="X49" i="1" s="1"/>
  <c r="H50" i="1"/>
  <c r="X50" i="1" s="1"/>
  <c r="H51" i="1"/>
  <c r="X51" i="1" s="1"/>
  <c r="H52" i="1"/>
  <c r="X52" i="1" s="1"/>
  <c r="H54" i="1"/>
  <c r="X54" i="1" s="1"/>
  <c r="H55" i="1"/>
  <c r="X55" i="1" s="1"/>
  <c r="H56" i="1"/>
  <c r="X56" i="1" s="1"/>
  <c r="H57" i="1"/>
  <c r="X57" i="1" s="1"/>
  <c r="H60" i="1"/>
  <c r="T37" i="1"/>
  <c r="T43" i="1" s="1"/>
  <c r="T48" i="1"/>
  <c r="T59" i="1" s="1"/>
  <c r="W42" i="1"/>
  <c r="W43" i="1" s="1"/>
  <c r="W60" i="1"/>
  <c r="Y6" i="3"/>
  <c r="Y16" i="3" s="1"/>
  <c r="Y19" i="3"/>
  <c r="I20" i="3"/>
  <c r="O20" i="3"/>
  <c r="S20" i="3"/>
  <c r="I24" i="3"/>
  <c r="S24" i="3"/>
  <c r="I25" i="3"/>
  <c r="O25" i="3"/>
  <c r="S25" i="3"/>
  <c r="I29" i="3"/>
  <c r="O29" i="3"/>
  <c r="S29" i="3"/>
  <c r="I33" i="3"/>
  <c r="S33" i="3"/>
  <c r="U33" i="3"/>
  <c r="U43" i="3" s="1"/>
  <c r="I38" i="3"/>
  <c r="S38" i="3"/>
  <c r="I39" i="3"/>
  <c r="S39" i="3"/>
  <c r="I40" i="3"/>
  <c r="S40" i="3"/>
  <c r="K42" i="3"/>
  <c r="K43" i="3" s="1"/>
  <c r="X42" i="3"/>
  <c r="X43" i="3" s="1"/>
  <c r="Y45" i="3"/>
  <c r="I46" i="3"/>
  <c r="O46" i="3"/>
  <c r="I50" i="3"/>
  <c r="O50" i="3"/>
  <c r="I54" i="3"/>
  <c r="U54" i="3"/>
  <c r="U70" i="3" s="1"/>
  <c r="I57" i="3"/>
  <c r="S57" i="3"/>
  <c r="S70" i="3" s="1"/>
  <c r="I58" i="3"/>
  <c r="Y58" i="3" s="1"/>
  <c r="I59" i="3"/>
  <c r="Y59" i="3" s="1"/>
  <c r="I60" i="3"/>
  <c r="Y60" i="3" s="1"/>
  <c r="K64" i="3"/>
  <c r="K70" i="3" s="1"/>
  <c r="I65" i="3"/>
  <c r="Y65" i="3" s="1"/>
  <c r="I66" i="3"/>
  <c r="Y66" i="3" s="1"/>
  <c r="I67" i="3"/>
  <c r="O67" i="3"/>
  <c r="I68" i="3"/>
  <c r="Y68" i="3" s="1"/>
  <c r="I71" i="3"/>
  <c r="X71" i="3"/>
  <c r="H40" i="1"/>
  <c r="H43" i="1" s="1"/>
  <c r="R33" i="1"/>
  <c r="R43" i="1" s="1"/>
  <c r="R61" i="1" s="1"/>
  <c r="X29" i="1"/>
  <c r="X60" i="1" l="1"/>
  <c r="X37" i="1"/>
  <c r="X48" i="1"/>
  <c r="G72" i="3"/>
  <c r="W61" i="1"/>
  <c r="T61" i="1"/>
  <c r="H59" i="1"/>
  <c r="H61" i="1" s="1"/>
  <c r="X46" i="1"/>
  <c r="X59" i="1" s="1"/>
  <c r="X42" i="1"/>
  <c r="X33" i="1"/>
  <c r="Y71" i="3"/>
  <c r="Y67" i="3"/>
  <c r="Y57" i="3"/>
  <c r="Y54" i="3"/>
  <c r="Y50" i="3"/>
  <c r="Y40" i="3"/>
  <c r="Y39" i="3"/>
  <c r="Y38" i="3"/>
  <c r="Y33" i="3"/>
  <c r="Y29" i="3"/>
  <c r="Y25" i="3"/>
  <c r="Y24" i="3"/>
  <c r="O70" i="3"/>
  <c r="I70" i="3"/>
  <c r="X72" i="3"/>
  <c r="K72" i="3"/>
  <c r="U72" i="3"/>
  <c r="S43" i="3"/>
  <c r="S72" i="3" s="1"/>
  <c r="O43" i="3"/>
  <c r="O72" i="3" s="1"/>
  <c r="I43" i="3"/>
  <c r="I72" i="3" s="1"/>
  <c r="Y64" i="3"/>
  <c r="Y46" i="3"/>
  <c r="Y70" i="3" s="1"/>
  <c r="Y42" i="3"/>
  <c r="Y20" i="3"/>
  <c r="Y43" i="3" s="1"/>
  <c r="Y72" i="3" s="1"/>
  <c r="X40" i="1"/>
  <c r="X43" i="1"/>
  <c r="X61" i="1" s="1"/>
</calcChain>
</file>

<file path=xl/sharedStrings.xml><?xml version="1.0" encoding="utf-8"?>
<sst xmlns="http://schemas.openxmlformats.org/spreadsheetml/2006/main" count="484" uniqueCount="142">
  <si>
    <t>№     з/п</t>
  </si>
  <si>
    <t>Назва структурного підрозділу та посад</t>
  </si>
  <si>
    <t>Посадовий оклад</t>
  </si>
  <si>
    <t>Чвсова тарифна ставка</t>
  </si>
  <si>
    <t>Кількість штатних одиниць</t>
  </si>
  <si>
    <t>Фонд оплати праці</t>
  </si>
  <si>
    <t xml:space="preserve">Премія </t>
  </si>
  <si>
    <t>%</t>
  </si>
  <si>
    <t>Сума</t>
  </si>
  <si>
    <t xml:space="preserve">Класність </t>
  </si>
  <si>
    <t>сума</t>
  </si>
  <si>
    <t xml:space="preserve">Бригадирські </t>
  </si>
  <si>
    <t>Нічні</t>
  </si>
  <si>
    <t>годин</t>
  </si>
  <si>
    <t>Святкові</t>
  </si>
  <si>
    <t xml:space="preserve">Надбавки/доплати </t>
  </si>
  <si>
    <t>Всього</t>
  </si>
  <si>
    <t>Адмінперсонал</t>
  </si>
  <si>
    <t>Начальник</t>
  </si>
  <si>
    <t>Гол.інженер</t>
  </si>
  <si>
    <t>Гол.бухгалтер</t>
  </si>
  <si>
    <t>Економіст</t>
  </si>
  <si>
    <t>Бухгалтер</t>
  </si>
  <si>
    <t>Секретар</t>
  </si>
  <si>
    <t>Касир</t>
  </si>
  <si>
    <t>Інженер енергетик</t>
  </si>
  <si>
    <t>Юрисконсульт</t>
  </si>
  <si>
    <t xml:space="preserve">Цех водовідведення </t>
  </si>
  <si>
    <t>Майстер</t>
  </si>
  <si>
    <t xml:space="preserve">Лаборант хіміко-бактеріологічного аналізу </t>
  </si>
  <si>
    <t>Водій автранспортних засобів(асенмашина)</t>
  </si>
  <si>
    <t>Водій автранспортних засобів(аварійка)</t>
  </si>
  <si>
    <t xml:space="preserve">Цех водопостачання </t>
  </si>
  <si>
    <t>Прибиральниця виробничих приміщень</t>
  </si>
  <si>
    <t>Контролер вопровідного господарства</t>
  </si>
  <si>
    <t>Сторож</t>
  </si>
  <si>
    <t>Водій автотранспортних засобів (водовозка)</t>
  </si>
  <si>
    <t>Водій автотранспортних засобів (аварійка)</t>
  </si>
  <si>
    <t>Всього по підприємству</t>
  </si>
  <si>
    <t>Слюсар-дизеліст ІІІр.</t>
  </si>
  <si>
    <t>Оператор на пісколовках і жироловках ІІр.</t>
  </si>
  <si>
    <t>Слюсар аварійно -відновлювальних робіт ІІІр.</t>
  </si>
  <si>
    <t>Електромонтер з ремонту та обслуговування  електроустаткування ІУр.</t>
  </si>
  <si>
    <t>Електрогазозварник  ІІІр.</t>
  </si>
  <si>
    <t>Електрогазозварник ІУр.</t>
  </si>
  <si>
    <t>Слюсар з ремонту автомобілів ІІІр.</t>
  </si>
  <si>
    <t>Токар ІІІр.</t>
  </si>
  <si>
    <t>Машиніст екскаватора  одноквшового ІУр.</t>
  </si>
  <si>
    <t>Інтенсивність праці</t>
  </si>
  <si>
    <t>Шкідливі умови праці</t>
  </si>
  <si>
    <t>Машиніст насосних установок ІІр.</t>
  </si>
  <si>
    <t>Водій автотранспортних засобів (легковий автомобіль</t>
  </si>
  <si>
    <t>Машиніст насосних установок (на свердловинах) ІІр.</t>
  </si>
  <si>
    <t>Слюсар аварійно-відновлювальних робіт ІІІр.</t>
  </si>
  <si>
    <t>Інженер з охорони праці</t>
  </si>
  <si>
    <t xml:space="preserve">2270,00    1,4        1,58 </t>
  </si>
  <si>
    <t xml:space="preserve">Додаток </t>
  </si>
  <si>
    <t>Гадяцької міської ради</t>
  </si>
  <si>
    <t>восьмого скликання</t>
  </si>
  <si>
    <t xml:space="preserve">Розрах адмін </t>
  </si>
  <si>
    <t>коєф. 1,58</t>
  </si>
  <si>
    <t>№п/п</t>
  </si>
  <si>
    <t>посада П,І,П.</t>
  </si>
  <si>
    <t>Тарифна ставка роб.1 розр.</t>
  </si>
  <si>
    <t>Міжпосад коєф.</t>
  </si>
  <si>
    <t>Посадов оклад</t>
  </si>
  <si>
    <t>Ветеран</t>
  </si>
  <si>
    <t>Примітка</t>
  </si>
  <si>
    <t>Начальник Приходько В.М.</t>
  </si>
  <si>
    <t>Головний інженер Крамаренко О.М.</t>
  </si>
  <si>
    <t>Головний бухгалтер Маковецька Р.В.</t>
  </si>
  <si>
    <t xml:space="preserve">Бухгалтер </t>
  </si>
  <si>
    <t>БухгалтерСеребряннікова Л.В.</t>
  </si>
  <si>
    <t>Касир Бондаренко М.Г.</t>
  </si>
  <si>
    <t>Майстер водопров Боцула С.М.</t>
  </si>
  <si>
    <t>Майстер ОСКНС Кіяшко В.І.</t>
  </si>
  <si>
    <t>Інженер  з охорони праці</t>
  </si>
  <si>
    <t xml:space="preserve">                при мінімальній  2270,0</t>
  </si>
  <si>
    <t>з 01.04.21р.</t>
  </si>
  <si>
    <t>Екоміст Гайдабура Н.О.</t>
  </si>
  <si>
    <t>Начальник Гадяцького ВУ ЖКГ                                                                                               В.М.Приходько</t>
  </si>
  <si>
    <t>Економіст                                                                                                                                       Н.О.  Гайдабура</t>
  </si>
  <si>
    <t xml:space="preserve">                                     Штатний розпис   Гадяцького  ВУ ЖКГ   на 2021р.</t>
  </si>
  <si>
    <t>Доплата  за ветерана ЖКГ</t>
  </si>
  <si>
    <t xml:space="preserve">Приходько Віктор Миколайович </t>
  </si>
  <si>
    <t xml:space="preserve">Гайдабура Ніна Олександрівна </t>
  </si>
  <si>
    <t xml:space="preserve">Серебряннікова Лариса Володимирівна </t>
  </si>
  <si>
    <t xml:space="preserve">Аболін Олександр Вікторович </t>
  </si>
  <si>
    <t xml:space="preserve">Кайола Валентин Якович </t>
  </si>
  <si>
    <t>Пушко Олександр Ілліч</t>
  </si>
  <si>
    <t xml:space="preserve">Покрова Євген Олександрович </t>
  </si>
  <si>
    <t xml:space="preserve">Гонтарев Олександр Дорофійович </t>
  </si>
  <si>
    <t xml:space="preserve">Даниленко Володимир Михайлович </t>
  </si>
  <si>
    <t xml:space="preserve">Запорожець Олександр Васильович </t>
  </si>
  <si>
    <t>Филь Микола Михайлович</t>
  </si>
  <si>
    <t xml:space="preserve">Стеценко Юрій Михайлович </t>
  </si>
  <si>
    <t xml:space="preserve">Жванко Анатолій Іванович </t>
  </si>
  <si>
    <t xml:space="preserve">Стеценко Роман Юрійович </t>
  </si>
  <si>
    <t xml:space="preserve">Драч Сергій Володимирович </t>
  </si>
  <si>
    <t>Мельник Віталій Іваногвич</t>
  </si>
  <si>
    <t xml:space="preserve">Підгайко Петро Миколайович </t>
  </si>
  <si>
    <t xml:space="preserve">Лавдир Євгеній Миколайович </t>
  </si>
  <si>
    <t xml:space="preserve">Самченко Сергій Миколайович </t>
  </si>
  <si>
    <t xml:space="preserve">Рокитянська Оксана Олексіївна </t>
  </si>
  <si>
    <t xml:space="preserve">Біляк Володимир Михайлович </t>
  </si>
  <si>
    <t xml:space="preserve">Боцула Сергій Миколайович </t>
  </si>
  <si>
    <t xml:space="preserve">Маковецький Анатолій Федорович </t>
  </si>
  <si>
    <t xml:space="preserve">Устима Володимир Олексійович </t>
  </si>
  <si>
    <t xml:space="preserve">Бондаренко Віктор Григорович </t>
  </si>
  <si>
    <t>Гумбатов Аділ Навруз-огли</t>
  </si>
  <si>
    <t>Дмитренко Олексій Олексійович</t>
  </si>
  <si>
    <t xml:space="preserve">Козюра Анатолій Михайлович </t>
  </si>
  <si>
    <t xml:space="preserve">Ляхов Федір Володимирович </t>
  </si>
  <si>
    <t xml:space="preserve">Торяник Сергій Миколайович </t>
  </si>
  <si>
    <t xml:space="preserve">Стешенко Володимир Іванович </t>
  </si>
  <si>
    <t xml:space="preserve">Верещака Володимир Павлович </t>
  </si>
  <si>
    <t>Тімченко Юрій Вікторович</t>
  </si>
  <si>
    <t xml:space="preserve">Гусак Людмила Іванівна </t>
  </si>
  <si>
    <t xml:space="preserve">Федоренко Лідія Дмитрівна </t>
  </si>
  <si>
    <t xml:space="preserve">Дмитренко Наталія Володимирівна </t>
  </si>
  <si>
    <t xml:space="preserve">Строкань Віта Миколаївна </t>
  </si>
  <si>
    <t xml:space="preserve">Коваленко Володимир Миколайович </t>
  </si>
  <si>
    <t xml:space="preserve">Змага Іван Іванович </t>
  </si>
  <si>
    <t xml:space="preserve">Бабієнко Олександр Олександрович </t>
  </si>
  <si>
    <t xml:space="preserve">Дешпит Анатолій Миколайович </t>
  </si>
  <si>
    <t xml:space="preserve">Саврюк Галина Семенівна </t>
  </si>
  <si>
    <t xml:space="preserve">Костюк Олександр Григорович </t>
  </si>
  <si>
    <t xml:space="preserve">Дорогань Анатолій Петрович </t>
  </si>
  <si>
    <t>Шварц Вячеслав Сергійович</t>
  </si>
  <si>
    <t>Шульга Сергій Миколайович</t>
  </si>
  <si>
    <t xml:space="preserve">Горпинко Володимир Михайлович </t>
  </si>
  <si>
    <t xml:space="preserve">Бондаренко Марія Григорівна </t>
  </si>
  <si>
    <t xml:space="preserve">Маковецька Раїса Василівна </t>
  </si>
  <si>
    <t xml:space="preserve">Крамаренко Олександр Миколайович </t>
  </si>
  <si>
    <t>ПІП  працівника</t>
  </si>
  <si>
    <t xml:space="preserve">Ярковський Сергій Володимирович </t>
  </si>
  <si>
    <t>ПІП працівника</t>
  </si>
  <si>
    <t xml:space="preserve">та прізвище ,імя,  по-батькові працівника,який займає посаду </t>
  </si>
  <si>
    <t>Список працівників Гадяцького ВУ ЖКГ та займані посади  на 01.06.2021р.</t>
  </si>
  <si>
    <t xml:space="preserve">Начальник Гадяцького ВУ ЖКГ                   В.М.Приходько </t>
  </si>
  <si>
    <t xml:space="preserve">до рішення дванадцятої сесії </t>
  </si>
  <si>
    <t>13.07.2021 №540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</si>
</sst>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mbria"/>
      <family val="1"/>
      <charset val="204"/>
      <scheme val="major"/>
    </font>
    <font>
      <sz val="9"/>
      <color theme="1"/>
      <name val="Cambria"/>
      <family val="1"/>
      <charset val="204"/>
      <scheme val="major"/>
    </font>
    <font>
      <b/>
      <sz val="9"/>
      <color theme="1"/>
      <name val="Cambria"/>
      <family val="1"/>
      <charset val="204"/>
      <scheme val="major"/>
    </font>
    <font>
      <sz val="10"/>
      <color theme="1"/>
      <name val="Cambria"/>
      <family val="1"/>
      <charset val="204"/>
      <scheme val="major"/>
    </font>
    <font>
      <sz val="10"/>
      <color rgb="FFFF0000"/>
      <name val="Cambria"/>
      <family val="1"/>
      <charset val="204"/>
      <scheme val="major"/>
    </font>
    <font>
      <sz val="8"/>
      <color theme="1"/>
      <name val="Cambria"/>
      <family val="1"/>
      <charset val="204"/>
      <scheme val="major"/>
    </font>
    <font>
      <b/>
      <sz val="8"/>
      <color theme="1"/>
      <name val="Cambria"/>
      <family val="1"/>
      <charset val="204"/>
      <scheme val="major"/>
    </font>
    <font>
      <sz val="10"/>
      <color theme="0"/>
      <name val="Cambria"/>
      <family val="1"/>
      <charset val="204"/>
      <scheme val="major"/>
    </font>
    <font>
      <sz val="7"/>
      <color theme="1"/>
      <name val="Cambria"/>
      <family val="1"/>
      <charset val="204"/>
      <scheme val="major"/>
    </font>
    <font>
      <b/>
      <sz val="7"/>
      <color theme="1"/>
      <name val="Cambria"/>
      <family val="1"/>
      <charset val="204"/>
      <scheme val="major"/>
    </font>
    <font>
      <sz val="7"/>
      <color theme="1"/>
      <name val="Calibri"/>
      <family val="2"/>
      <charset val="204"/>
      <scheme val="minor"/>
    </font>
    <font>
      <sz val="6"/>
      <color theme="1"/>
      <name val="Cambria"/>
      <family val="1"/>
      <charset val="204"/>
      <scheme val="major"/>
    </font>
    <font>
      <sz val="9"/>
      <name val="Cambria"/>
      <family val="1"/>
      <charset val="204"/>
      <scheme val="major"/>
    </font>
    <font>
      <b/>
      <sz val="9"/>
      <name val="Cambria"/>
      <family val="1"/>
      <charset val="204"/>
      <scheme val="major"/>
    </font>
    <font>
      <sz val="11"/>
      <name val="Cambria"/>
      <family val="1"/>
      <charset val="204"/>
      <scheme val="maj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3" fillId="0" borderId="1" xfId="0" applyFont="1" applyBorder="1"/>
    <xf numFmtId="0" fontId="4" fillId="0" borderId="0" xfId="0" applyFont="1"/>
    <xf numFmtId="0" fontId="5" fillId="0" borderId="0" xfId="0" applyFont="1"/>
    <xf numFmtId="0" fontId="0" fillId="0" borderId="1" xfId="0" applyBorder="1"/>
    <xf numFmtId="9" fontId="0" fillId="0" borderId="1" xfId="0" applyNumberFormat="1" applyBorder="1"/>
    <xf numFmtId="0" fontId="3" fillId="0" borderId="1" xfId="0" applyFont="1" applyBorder="1" applyAlignment="1">
      <alignment wrapText="1"/>
    </xf>
    <xf numFmtId="0" fontId="6" fillId="0" borderId="1" xfId="0" applyFont="1" applyBorder="1"/>
    <xf numFmtId="2" fontId="6" fillId="0" borderId="1" xfId="0" applyNumberFormat="1" applyFont="1" applyBorder="1"/>
    <xf numFmtId="0" fontId="6" fillId="0" borderId="1" xfId="0" applyFont="1" applyBorder="1" applyAlignment="1">
      <alignment wrapText="1"/>
    </xf>
    <xf numFmtId="0" fontId="6" fillId="0" borderId="5" xfId="0" applyFont="1" applyBorder="1"/>
    <xf numFmtId="0" fontId="7" fillId="0" borderId="1" xfId="0" applyFont="1" applyBorder="1"/>
    <xf numFmtId="2" fontId="7" fillId="0" borderId="1" xfId="0" applyNumberFormat="1" applyFont="1" applyBorder="1"/>
    <xf numFmtId="0" fontId="8" fillId="0" borderId="0" xfId="0" applyFont="1"/>
    <xf numFmtId="0" fontId="9" fillId="0" borderId="4" xfId="0" applyFont="1" applyBorder="1" applyAlignment="1">
      <alignment horizontal="center" wrapText="1"/>
    </xf>
    <xf numFmtId="0" fontId="9" fillId="0" borderId="1" xfId="0" applyFont="1" applyBorder="1" applyAlignment="1">
      <alignment wrapText="1"/>
    </xf>
    <xf numFmtId="0" fontId="9" fillId="0" borderId="5" xfId="0" applyFont="1" applyBorder="1" applyAlignment="1">
      <alignment horizontal="center" wrapText="1"/>
    </xf>
    <xf numFmtId="0" fontId="9" fillId="0" borderId="1" xfId="0" applyFont="1" applyBorder="1"/>
    <xf numFmtId="0" fontId="9" fillId="0" borderId="5" xfId="0" applyFont="1" applyBorder="1"/>
    <xf numFmtId="0" fontId="10" fillId="0" borderId="1" xfId="0" applyFont="1" applyBorder="1"/>
    <xf numFmtId="0" fontId="10" fillId="0" borderId="1" xfId="0" applyFont="1" applyBorder="1" applyAlignment="1">
      <alignment wrapText="1"/>
    </xf>
    <xf numFmtId="2" fontId="10" fillId="0" borderId="1" xfId="0" applyNumberFormat="1" applyFont="1" applyBorder="1"/>
    <xf numFmtId="2" fontId="9" fillId="0" borderId="1" xfId="0" applyNumberFormat="1" applyFont="1" applyBorder="1"/>
    <xf numFmtId="0" fontId="11" fillId="0" borderId="0" xfId="0" applyFont="1"/>
    <xf numFmtId="0" fontId="13" fillId="0" borderId="1" xfId="0" applyFont="1" applyBorder="1" applyAlignment="1">
      <alignment wrapText="1"/>
    </xf>
    <xf numFmtId="0" fontId="13" fillId="0" borderId="4" xfId="0" applyFont="1" applyBorder="1" applyAlignment="1">
      <alignment horizontal="center" wrapText="1"/>
    </xf>
    <xf numFmtId="0" fontId="13" fillId="0" borderId="5" xfId="0" applyFont="1" applyBorder="1" applyAlignment="1">
      <alignment horizontal="center" wrapText="1"/>
    </xf>
    <xf numFmtId="0" fontId="14" fillId="0" borderId="1" xfId="0" applyFont="1" applyBorder="1"/>
    <xf numFmtId="0" fontId="14" fillId="0" borderId="1" xfId="0" applyFont="1" applyBorder="1" applyAlignment="1">
      <alignment wrapText="1"/>
    </xf>
    <xf numFmtId="0" fontId="15" fillId="0" borderId="0" xfId="0" applyFont="1"/>
    <xf numFmtId="0" fontId="6" fillId="0" borderId="2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6" fillId="0" borderId="4" xfId="0" applyFont="1" applyBorder="1" applyAlignment="1">
      <alignment horizontal="center" textRotation="90" wrapText="1"/>
    </xf>
    <xf numFmtId="0" fontId="6" fillId="0" borderId="5" xfId="0" applyFont="1" applyBorder="1" applyAlignment="1">
      <alignment horizontal="center" textRotation="90" wrapText="1"/>
    </xf>
    <xf numFmtId="0" fontId="2" fillId="0" borderId="0" xfId="0" applyFont="1" applyFill="1" applyBorder="1" applyAlignment="1">
      <alignment horizontal="center" wrapText="1"/>
    </xf>
    <xf numFmtId="0" fontId="9" fillId="0" borderId="2" xfId="0" applyFont="1" applyBorder="1" applyAlignment="1">
      <alignment horizontal="center" wrapText="1"/>
    </xf>
    <xf numFmtId="0" fontId="9" fillId="0" borderId="3" xfId="0" applyFont="1" applyBorder="1" applyAlignment="1">
      <alignment horizontal="center" wrapText="1"/>
    </xf>
    <xf numFmtId="0" fontId="9" fillId="0" borderId="4" xfId="0" applyFont="1" applyBorder="1" applyAlignment="1">
      <alignment horizontal="center" wrapText="1"/>
    </xf>
    <xf numFmtId="0" fontId="9" fillId="0" borderId="5" xfId="0" applyFont="1" applyBorder="1" applyAlignment="1">
      <alignment horizontal="center" wrapText="1"/>
    </xf>
    <xf numFmtId="0" fontId="12" fillId="0" borderId="4" xfId="0" applyFont="1" applyBorder="1" applyAlignment="1">
      <alignment horizontal="center" textRotation="90" wrapText="1"/>
    </xf>
    <xf numFmtId="0" fontId="12" fillId="0" borderId="5" xfId="0" applyFont="1" applyBorder="1" applyAlignment="1">
      <alignment horizontal="center" textRotation="90" wrapText="1"/>
    </xf>
    <xf numFmtId="0" fontId="1" fillId="0" borderId="6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5"/>
  <sheetViews>
    <sheetView tabSelected="1" workbookViewId="0">
      <selection activeCell="Y76" sqref="Y76"/>
    </sheetView>
  </sheetViews>
  <sheetFormatPr defaultRowHeight="15" x14ac:dyDescent="0.25"/>
  <cols>
    <col min="1" max="1" width="2.85546875" customWidth="1"/>
    <col min="2" max="2" width="13" customWidth="1"/>
    <col min="3" max="3" width="3" customWidth="1"/>
    <col min="4" max="4" width="7.28515625" customWidth="1"/>
    <col min="5" max="5" width="5.7109375" customWidth="1"/>
    <col min="6" max="6" width="8.7109375" customWidth="1"/>
    <col min="7" max="7" width="3.140625" customWidth="1"/>
    <col min="8" max="8" width="7.7109375" customWidth="1"/>
    <col min="9" max="9" width="3" customWidth="1"/>
    <col min="10" max="10" width="7.42578125" customWidth="1"/>
    <col min="11" max="11" width="2.7109375" customWidth="1"/>
    <col min="12" max="12" width="7.7109375" customWidth="1"/>
    <col min="13" max="13" width="3.85546875" customWidth="1"/>
    <col min="14" max="14" width="8.42578125" customWidth="1"/>
    <col min="15" max="15" width="2.42578125" customWidth="1"/>
    <col min="16" max="16" width="7.140625" customWidth="1"/>
    <col min="17" max="17" width="2.42578125" customWidth="1"/>
    <col min="18" max="18" width="7.7109375" customWidth="1"/>
    <col min="19" max="19" width="3.140625" customWidth="1"/>
    <col min="20" max="21" width="7.5703125" customWidth="1"/>
    <col min="22" max="22" width="2.7109375" customWidth="1"/>
    <col min="23" max="23" width="7.85546875" customWidth="1"/>
    <col min="24" max="24" width="9.7109375" customWidth="1"/>
  </cols>
  <sheetData>
    <row r="1" spans="1:24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</row>
    <row r="2" spans="1:24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</row>
    <row r="6" spans="1:24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32" t="s">
        <v>56</v>
      </c>
      <c r="S7" s="32"/>
      <c r="T7" s="32"/>
      <c r="U7" s="32"/>
      <c r="V7" s="32"/>
      <c r="W7" s="1"/>
      <c r="X7" s="1"/>
    </row>
    <row r="8" spans="1:24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32" t="s">
        <v>140</v>
      </c>
      <c r="S8" s="32"/>
      <c r="T8" s="32"/>
      <c r="U8" s="32"/>
      <c r="V8" s="32"/>
      <c r="W8" s="1"/>
      <c r="X8" s="1"/>
    </row>
    <row r="9" spans="1:24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32" t="s">
        <v>57</v>
      </c>
      <c r="S9" s="32"/>
      <c r="T9" s="32"/>
      <c r="U9" s="32"/>
      <c r="V9" s="32"/>
      <c r="W9" s="1"/>
      <c r="X9" s="1"/>
    </row>
    <row r="10" spans="1:24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32" t="s">
        <v>58</v>
      </c>
      <c r="S10" s="32"/>
      <c r="T10" s="32"/>
      <c r="U10" s="32"/>
      <c r="V10" s="32"/>
      <c r="W10" s="1"/>
      <c r="X10" s="1"/>
    </row>
    <row r="11" spans="1:24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32" t="s">
        <v>141</v>
      </c>
      <c r="S11" s="32"/>
      <c r="T11" s="32"/>
      <c r="U11" s="32"/>
      <c r="V11" s="32"/>
      <c r="W11" s="1"/>
      <c r="X11" s="1"/>
    </row>
    <row r="12" spans="1:24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ht="0.75" customHeight="1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x14ac:dyDescent="0.25">
      <c r="A14" s="5"/>
      <c r="B14" s="5"/>
      <c r="C14" s="5"/>
      <c r="D14" s="1"/>
      <c r="E14" s="1"/>
      <c r="F14" s="1" t="s">
        <v>82</v>
      </c>
      <c r="G14" s="1"/>
      <c r="H14" s="1"/>
      <c r="I14" s="1"/>
      <c r="J14" s="5"/>
      <c r="K14" s="5"/>
      <c r="L14" s="5"/>
      <c r="M14" s="1"/>
      <c r="N14" s="1"/>
      <c r="O14" s="1"/>
      <c r="P14" s="1"/>
      <c r="Q14" s="1"/>
      <c r="R14" s="1"/>
      <c r="S14" s="5"/>
      <c r="T14" s="5"/>
      <c r="U14" s="5"/>
      <c r="V14" s="5"/>
      <c r="W14" s="5"/>
      <c r="X14" s="5"/>
    </row>
    <row r="15" spans="1:24" x14ac:dyDescent="0.25">
      <c r="A15" s="5"/>
      <c r="B15" s="5"/>
      <c r="C15" s="5"/>
      <c r="D15" s="1"/>
      <c r="E15" s="1"/>
      <c r="F15" s="1"/>
      <c r="G15" s="1"/>
      <c r="H15" s="1"/>
      <c r="I15" s="1"/>
      <c r="J15" s="5"/>
      <c r="K15" s="5"/>
      <c r="L15" s="5"/>
      <c r="M15" s="5"/>
      <c r="N15" s="6"/>
      <c r="O15" s="6"/>
      <c r="P15" s="6"/>
      <c r="Q15" s="6"/>
      <c r="R15" s="16" t="s">
        <v>55</v>
      </c>
      <c r="S15" s="16"/>
      <c r="T15" s="16"/>
      <c r="U15" s="6"/>
      <c r="V15" s="6"/>
      <c r="W15" s="6"/>
      <c r="X15" s="6"/>
    </row>
    <row r="16" spans="1:24" ht="42" customHeight="1" x14ac:dyDescent="0.25">
      <c r="A16" s="37" t="s">
        <v>0</v>
      </c>
      <c r="B16" s="37" t="s">
        <v>1</v>
      </c>
      <c r="C16" s="39" t="s">
        <v>4</v>
      </c>
      <c r="D16" s="35" t="s">
        <v>2</v>
      </c>
      <c r="E16" s="35" t="s">
        <v>3</v>
      </c>
      <c r="F16" s="35" t="s">
        <v>5</v>
      </c>
      <c r="G16" s="33" t="s">
        <v>6</v>
      </c>
      <c r="H16" s="34"/>
      <c r="I16" s="33" t="s">
        <v>9</v>
      </c>
      <c r="J16" s="34"/>
      <c r="K16" s="33" t="s">
        <v>11</v>
      </c>
      <c r="L16" s="34"/>
      <c r="M16" s="33" t="s">
        <v>12</v>
      </c>
      <c r="N16" s="34"/>
      <c r="O16" s="33" t="s">
        <v>14</v>
      </c>
      <c r="P16" s="34"/>
      <c r="Q16" s="33" t="s">
        <v>49</v>
      </c>
      <c r="R16" s="34"/>
      <c r="S16" s="33" t="s">
        <v>48</v>
      </c>
      <c r="T16" s="34"/>
      <c r="U16" s="35" t="s">
        <v>83</v>
      </c>
      <c r="V16" s="33" t="s">
        <v>15</v>
      </c>
      <c r="W16" s="34"/>
      <c r="X16" s="12" t="s">
        <v>16</v>
      </c>
    </row>
    <row r="17" spans="1:24" ht="86.25" customHeight="1" x14ac:dyDescent="0.25">
      <c r="A17" s="38"/>
      <c r="B17" s="38"/>
      <c r="C17" s="40"/>
      <c r="D17" s="36"/>
      <c r="E17" s="36"/>
      <c r="F17" s="36"/>
      <c r="G17" s="10" t="s">
        <v>7</v>
      </c>
      <c r="H17" s="10" t="s">
        <v>8</v>
      </c>
      <c r="I17" s="10" t="s">
        <v>7</v>
      </c>
      <c r="J17" s="10" t="s">
        <v>10</v>
      </c>
      <c r="K17" s="10" t="s">
        <v>7</v>
      </c>
      <c r="L17" s="10" t="s">
        <v>8</v>
      </c>
      <c r="M17" s="10" t="s">
        <v>13</v>
      </c>
      <c r="N17" s="10" t="s">
        <v>8</v>
      </c>
      <c r="O17" s="10" t="s">
        <v>13</v>
      </c>
      <c r="P17" s="10" t="s">
        <v>10</v>
      </c>
      <c r="Q17" s="13" t="s">
        <v>7</v>
      </c>
      <c r="R17" s="13" t="s">
        <v>8</v>
      </c>
      <c r="S17" s="13" t="s">
        <v>7</v>
      </c>
      <c r="T17" s="13" t="s">
        <v>8</v>
      </c>
      <c r="U17" s="36"/>
      <c r="V17" s="10" t="s">
        <v>7</v>
      </c>
      <c r="W17" s="10" t="s">
        <v>10</v>
      </c>
      <c r="X17" s="10"/>
    </row>
    <row r="18" spans="1:24" x14ac:dyDescent="0.25">
      <c r="A18" s="3"/>
      <c r="B18" s="4" t="s">
        <v>17</v>
      </c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</row>
    <row r="19" spans="1:24" x14ac:dyDescent="0.25">
      <c r="A19" s="3">
        <v>1</v>
      </c>
      <c r="B19" s="3" t="s">
        <v>18</v>
      </c>
      <c r="C19" s="10">
        <v>1</v>
      </c>
      <c r="D19" s="10">
        <v>16000</v>
      </c>
      <c r="E19" s="10"/>
      <c r="F19" s="10">
        <f>D19*C19</f>
        <v>16000</v>
      </c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>
        <f>F19+H19</f>
        <v>16000</v>
      </c>
    </row>
    <row r="20" spans="1:24" x14ac:dyDescent="0.25">
      <c r="A20" s="3">
        <v>2</v>
      </c>
      <c r="B20" s="3" t="s">
        <v>19</v>
      </c>
      <c r="C20" s="10">
        <v>1</v>
      </c>
      <c r="D20" s="10">
        <v>12750</v>
      </c>
      <c r="E20" s="10"/>
      <c r="F20" s="10">
        <f t="shared" ref="F20:F28" si="0">D20*C20</f>
        <v>12750</v>
      </c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>
        <v>170</v>
      </c>
      <c r="V20" s="10"/>
      <c r="W20" s="10"/>
      <c r="X20" s="10">
        <f t="shared" ref="X20:X28" si="1">F20+U20</f>
        <v>12920</v>
      </c>
    </row>
    <row r="21" spans="1:24" x14ac:dyDescent="0.25">
      <c r="A21" s="3">
        <v>3</v>
      </c>
      <c r="B21" s="3" t="s">
        <v>20</v>
      </c>
      <c r="C21" s="10">
        <v>1</v>
      </c>
      <c r="D21" s="10">
        <v>14000</v>
      </c>
      <c r="E21" s="10"/>
      <c r="F21" s="10">
        <f t="shared" si="0"/>
        <v>14000</v>
      </c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>
        <v>170</v>
      </c>
      <c r="V21" s="10"/>
      <c r="W21" s="10"/>
      <c r="X21" s="10">
        <f t="shared" si="1"/>
        <v>14170</v>
      </c>
    </row>
    <row r="22" spans="1:24" x14ac:dyDescent="0.25">
      <c r="A22" s="3">
        <v>4</v>
      </c>
      <c r="B22" s="3" t="s">
        <v>21</v>
      </c>
      <c r="C22" s="10">
        <v>1</v>
      </c>
      <c r="D22" s="10">
        <v>9942.06</v>
      </c>
      <c r="E22" s="10"/>
      <c r="F22" s="10">
        <f t="shared" si="0"/>
        <v>9942.06</v>
      </c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>
        <v>170</v>
      </c>
      <c r="V22" s="10"/>
      <c r="W22" s="10"/>
      <c r="X22" s="10">
        <f t="shared" si="1"/>
        <v>10112.06</v>
      </c>
    </row>
    <row r="23" spans="1:24" x14ac:dyDescent="0.25">
      <c r="A23" s="3">
        <v>5</v>
      </c>
      <c r="B23" s="3" t="s">
        <v>22</v>
      </c>
      <c r="C23" s="10">
        <v>2</v>
      </c>
      <c r="D23" s="10">
        <v>9942.06</v>
      </c>
      <c r="E23" s="10"/>
      <c r="F23" s="10">
        <f t="shared" si="0"/>
        <v>19884.12</v>
      </c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>
        <v>170</v>
      </c>
      <c r="V23" s="10"/>
      <c r="W23" s="10"/>
      <c r="X23" s="10">
        <f t="shared" si="1"/>
        <v>20054.12</v>
      </c>
    </row>
    <row r="24" spans="1:24" x14ac:dyDescent="0.25">
      <c r="A24" s="3">
        <v>6</v>
      </c>
      <c r="B24" s="3" t="s">
        <v>23</v>
      </c>
      <c r="C24" s="10">
        <v>1</v>
      </c>
      <c r="D24" s="10">
        <v>6025.49</v>
      </c>
      <c r="E24" s="10"/>
      <c r="F24" s="10">
        <f t="shared" si="0"/>
        <v>6025.49</v>
      </c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>
        <f t="shared" si="1"/>
        <v>6025.49</v>
      </c>
    </row>
    <row r="25" spans="1:24" x14ac:dyDescent="0.25">
      <c r="A25" s="3">
        <v>7</v>
      </c>
      <c r="B25" s="3" t="s">
        <v>24</v>
      </c>
      <c r="C25" s="10">
        <v>1</v>
      </c>
      <c r="D25" s="10">
        <v>7280.8</v>
      </c>
      <c r="E25" s="10"/>
      <c r="F25" s="10">
        <f t="shared" si="0"/>
        <v>7280.8</v>
      </c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>
        <v>170</v>
      </c>
      <c r="V25" s="10"/>
      <c r="W25" s="10"/>
      <c r="X25" s="10">
        <f t="shared" si="1"/>
        <v>7450.8</v>
      </c>
    </row>
    <row r="26" spans="1:24" ht="24.75" x14ac:dyDescent="0.25">
      <c r="A26" s="3">
        <v>8</v>
      </c>
      <c r="B26" s="2" t="s">
        <v>25</v>
      </c>
      <c r="C26" s="10">
        <v>1</v>
      </c>
      <c r="D26" s="10">
        <v>10444.18</v>
      </c>
      <c r="E26" s="10"/>
      <c r="F26" s="10">
        <f t="shared" si="0"/>
        <v>10444.18</v>
      </c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>
        <f t="shared" si="1"/>
        <v>10444.18</v>
      </c>
    </row>
    <row r="27" spans="1:24" x14ac:dyDescent="0.25">
      <c r="A27" s="3">
        <v>9</v>
      </c>
      <c r="B27" s="2" t="s">
        <v>26</v>
      </c>
      <c r="C27" s="10">
        <v>1</v>
      </c>
      <c r="D27" s="10">
        <v>8536.11</v>
      </c>
      <c r="E27" s="10"/>
      <c r="F27" s="10">
        <f t="shared" si="0"/>
        <v>8536.11</v>
      </c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>
        <f t="shared" si="1"/>
        <v>8536.11</v>
      </c>
    </row>
    <row r="28" spans="1:24" ht="24.75" x14ac:dyDescent="0.25">
      <c r="A28" s="3">
        <v>10</v>
      </c>
      <c r="B28" s="2" t="s">
        <v>54</v>
      </c>
      <c r="C28" s="10">
        <v>1</v>
      </c>
      <c r="D28" s="10">
        <v>9942.06</v>
      </c>
      <c r="E28" s="10"/>
      <c r="F28" s="10">
        <f t="shared" si="0"/>
        <v>9942.06</v>
      </c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>
        <f t="shared" si="1"/>
        <v>9942.06</v>
      </c>
    </row>
    <row r="29" spans="1:24" x14ac:dyDescent="0.25">
      <c r="A29" s="3"/>
      <c r="B29" s="9" t="s">
        <v>16</v>
      </c>
      <c r="C29" s="10">
        <f>SUM(C19:C28)</f>
        <v>11</v>
      </c>
      <c r="D29" s="10"/>
      <c r="E29" s="10"/>
      <c r="F29" s="10">
        <f>SUM(F19:F28)</f>
        <v>114804.81999999999</v>
      </c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>
        <f>SUM(U20:U28)</f>
        <v>850</v>
      </c>
      <c r="V29" s="10"/>
      <c r="W29" s="10"/>
      <c r="X29" s="10">
        <f>SUM(X19:X28)</f>
        <v>115654.81999999999</v>
      </c>
    </row>
    <row r="30" spans="1:24" x14ac:dyDescent="0.25">
      <c r="A30" s="3"/>
      <c r="B30" s="2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5"/>
    </row>
    <row r="31" spans="1:24" ht="36.75" x14ac:dyDescent="0.25">
      <c r="A31" s="3"/>
      <c r="B31" s="9" t="s">
        <v>27</v>
      </c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1"/>
    </row>
    <row r="32" spans="1:24" x14ac:dyDescent="0.25">
      <c r="A32" s="3">
        <v>11</v>
      </c>
      <c r="B32" s="3" t="s">
        <v>28</v>
      </c>
      <c r="C32" s="10">
        <v>1</v>
      </c>
      <c r="D32" s="10">
        <v>9540.36</v>
      </c>
      <c r="E32" s="10"/>
      <c r="F32" s="10">
        <f>D32*C32</f>
        <v>9540.36</v>
      </c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>
        <v>170</v>
      </c>
      <c r="V32" s="10"/>
      <c r="W32" s="10"/>
      <c r="X32" s="11">
        <f>F32+H32+J32+L32+N32+P32+R32+T32+U32+W32</f>
        <v>9710.36</v>
      </c>
    </row>
    <row r="33" spans="1:24" ht="45" customHeight="1" x14ac:dyDescent="0.25">
      <c r="A33" s="3">
        <v>12</v>
      </c>
      <c r="B33" s="2" t="s">
        <v>50</v>
      </c>
      <c r="C33" s="10">
        <v>4</v>
      </c>
      <c r="D33" s="10">
        <v>5422.94</v>
      </c>
      <c r="E33" s="11">
        <f>D33/166.17</f>
        <v>32.634891978094721</v>
      </c>
      <c r="F33" s="11">
        <f>D33*C33</f>
        <v>21691.759999999998</v>
      </c>
      <c r="G33" s="10">
        <v>20</v>
      </c>
      <c r="H33" s="11">
        <f>F33*0.2</f>
        <v>4338.3519999999999</v>
      </c>
      <c r="I33" s="10"/>
      <c r="J33" s="10"/>
      <c r="K33" s="10"/>
      <c r="L33" s="10"/>
      <c r="M33" s="10">
        <v>224</v>
      </c>
      <c r="N33" s="11">
        <f>M33*E33*0.35</f>
        <v>2558.5755310826262</v>
      </c>
      <c r="O33" s="10">
        <v>6</v>
      </c>
      <c r="P33" s="11">
        <f>O33*E33</f>
        <v>195.80935186856834</v>
      </c>
      <c r="Q33" s="10">
        <v>4</v>
      </c>
      <c r="R33" s="11">
        <f>F33*0.04</f>
        <v>867.67039999999997</v>
      </c>
      <c r="S33" s="10"/>
      <c r="T33" s="10"/>
      <c r="U33" s="10">
        <v>340</v>
      </c>
      <c r="V33" s="10"/>
      <c r="W33" s="10"/>
      <c r="X33" s="11">
        <f t="shared" ref="X33:X42" si="2">F33+H33+J33+L33+N33+P33+R33+T33+U33+W33</f>
        <v>29992.167282951188</v>
      </c>
    </row>
    <row r="34" spans="1:24" ht="24.75" x14ac:dyDescent="0.25">
      <c r="A34" s="3">
        <v>13</v>
      </c>
      <c r="B34" s="2" t="s">
        <v>39</v>
      </c>
      <c r="C34" s="10">
        <v>1</v>
      </c>
      <c r="D34" s="10">
        <v>6025.49</v>
      </c>
      <c r="E34" s="11">
        <f t="shared" ref="E34:E42" si="3">D34/166.17</f>
        <v>36.260997773364629</v>
      </c>
      <c r="F34" s="11">
        <f t="shared" ref="F34:F42" si="4">D34*C34</f>
        <v>6025.49</v>
      </c>
      <c r="G34" s="10">
        <v>20</v>
      </c>
      <c r="H34" s="11">
        <f t="shared" ref="H34:H40" si="5">F34*0.2</f>
        <v>1205.098</v>
      </c>
      <c r="I34" s="10"/>
      <c r="J34" s="10"/>
      <c r="K34" s="10"/>
      <c r="L34" s="10"/>
      <c r="M34" s="10"/>
      <c r="N34" s="11"/>
      <c r="O34" s="10"/>
      <c r="P34" s="11"/>
      <c r="Q34" s="10">
        <v>4</v>
      </c>
      <c r="R34" s="11">
        <f t="shared" ref="R34:R40" si="6">F34*0.04</f>
        <v>241.0196</v>
      </c>
      <c r="S34" s="10"/>
      <c r="T34" s="10"/>
      <c r="U34" s="10"/>
      <c r="V34" s="10"/>
      <c r="W34" s="10"/>
      <c r="X34" s="11">
        <f t="shared" si="2"/>
        <v>7471.6075999999994</v>
      </c>
    </row>
    <row r="35" spans="1:24" ht="39" customHeight="1" x14ac:dyDescent="0.25">
      <c r="A35" s="3">
        <v>14</v>
      </c>
      <c r="B35" s="2" t="s">
        <v>50</v>
      </c>
      <c r="C35" s="10">
        <v>5</v>
      </c>
      <c r="D35" s="10">
        <v>5422.94</v>
      </c>
      <c r="E35" s="11">
        <f t="shared" si="3"/>
        <v>32.634891978094721</v>
      </c>
      <c r="F35" s="11">
        <f t="shared" si="4"/>
        <v>27114.699999999997</v>
      </c>
      <c r="G35" s="10">
        <v>20</v>
      </c>
      <c r="H35" s="11">
        <f t="shared" si="5"/>
        <v>5422.94</v>
      </c>
      <c r="I35" s="10"/>
      <c r="J35" s="10"/>
      <c r="K35" s="10"/>
      <c r="L35" s="10"/>
      <c r="M35" s="10">
        <v>280</v>
      </c>
      <c r="N35" s="11">
        <f>M35*E35*0.35</f>
        <v>3198.2194138532823</v>
      </c>
      <c r="O35" s="10">
        <v>6</v>
      </c>
      <c r="P35" s="11">
        <f t="shared" ref="P35:P36" si="7">O35*E35</f>
        <v>195.80935186856834</v>
      </c>
      <c r="Q35" s="10">
        <v>4</v>
      </c>
      <c r="R35" s="11">
        <f t="shared" si="6"/>
        <v>1084.588</v>
      </c>
      <c r="S35" s="10"/>
      <c r="T35" s="10"/>
      <c r="U35" s="10">
        <v>680</v>
      </c>
      <c r="V35" s="10"/>
      <c r="W35" s="10"/>
      <c r="X35" s="11">
        <f t="shared" si="2"/>
        <v>37696.256765721853</v>
      </c>
    </row>
    <row r="36" spans="1:24" ht="41.25" customHeight="1" x14ac:dyDescent="0.25">
      <c r="A36" s="3">
        <v>15</v>
      </c>
      <c r="B36" s="2" t="s">
        <v>40</v>
      </c>
      <c r="C36" s="10">
        <v>4</v>
      </c>
      <c r="D36" s="10">
        <v>5422.94</v>
      </c>
      <c r="E36" s="11">
        <f t="shared" si="3"/>
        <v>32.634891978094721</v>
      </c>
      <c r="F36" s="11">
        <f t="shared" si="4"/>
        <v>21691.759999999998</v>
      </c>
      <c r="G36" s="10">
        <v>20</v>
      </c>
      <c r="H36" s="11">
        <f t="shared" si="5"/>
        <v>4338.3519999999999</v>
      </c>
      <c r="I36" s="10"/>
      <c r="J36" s="10"/>
      <c r="K36" s="10"/>
      <c r="L36" s="10"/>
      <c r="M36" s="10">
        <v>224</v>
      </c>
      <c r="N36" s="11">
        <f>M36*E36*0.35</f>
        <v>2558.5755310826262</v>
      </c>
      <c r="O36" s="10">
        <v>6</v>
      </c>
      <c r="P36" s="11">
        <f t="shared" si="7"/>
        <v>195.80935186856834</v>
      </c>
      <c r="Q36" s="10">
        <v>4</v>
      </c>
      <c r="R36" s="11">
        <f t="shared" si="6"/>
        <v>867.67039999999997</v>
      </c>
      <c r="S36" s="10"/>
      <c r="T36" s="11"/>
      <c r="U36" s="10">
        <v>510</v>
      </c>
      <c r="V36" s="10"/>
      <c r="W36" s="10"/>
      <c r="X36" s="11">
        <f t="shared" si="2"/>
        <v>30162.167282951188</v>
      </c>
    </row>
    <row r="37" spans="1:24" ht="52.5" customHeight="1" x14ac:dyDescent="0.25">
      <c r="A37" s="3">
        <v>16</v>
      </c>
      <c r="B37" s="2" t="s">
        <v>41</v>
      </c>
      <c r="C37" s="10">
        <v>5</v>
      </c>
      <c r="D37" s="10">
        <v>6025.49</v>
      </c>
      <c r="E37" s="11">
        <f t="shared" si="3"/>
        <v>36.260997773364629</v>
      </c>
      <c r="F37" s="11">
        <f t="shared" si="4"/>
        <v>30127.449999999997</v>
      </c>
      <c r="G37" s="10">
        <v>20</v>
      </c>
      <c r="H37" s="11">
        <f t="shared" si="5"/>
        <v>6025.49</v>
      </c>
      <c r="I37" s="10"/>
      <c r="J37" s="10"/>
      <c r="K37" s="10"/>
      <c r="L37" s="10"/>
      <c r="M37" s="10"/>
      <c r="N37" s="11"/>
      <c r="O37" s="10"/>
      <c r="P37" s="11"/>
      <c r="Q37" s="10">
        <v>4</v>
      </c>
      <c r="R37" s="11">
        <f t="shared" si="6"/>
        <v>1205.098</v>
      </c>
      <c r="S37" s="10">
        <v>12</v>
      </c>
      <c r="T37" s="11">
        <f>F37*0.12</f>
        <v>3615.2939999999994</v>
      </c>
      <c r="U37" s="10"/>
      <c r="V37" s="10"/>
      <c r="W37" s="10"/>
      <c r="X37" s="11">
        <f t="shared" si="2"/>
        <v>40973.331999999995</v>
      </c>
    </row>
    <row r="38" spans="1:24" ht="62.25" customHeight="1" x14ac:dyDescent="0.25">
      <c r="A38" s="3">
        <v>17</v>
      </c>
      <c r="B38" s="2" t="s">
        <v>42</v>
      </c>
      <c r="C38" s="10">
        <v>2</v>
      </c>
      <c r="D38" s="10">
        <v>6778.67</v>
      </c>
      <c r="E38" s="11">
        <f t="shared" si="3"/>
        <v>40.793584882951201</v>
      </c>
      <c r="F38" s="11">
        <f t="shared" si="4"/>
        <v>13557.34</v>
      </c>
      <c r="G38" s="10">
        <v>20</v>
      </c>
      <c r="H38" s="11">
        <f t="shared" si="5"/>
        <v>2711.4680000000003</v>
      </c>
      <c r="I38" s="10"/>
      <c r="J38" s="10"/>
      <c r="K38" s="10"/>
      <c r="L38" s="10"/>
      <c r="M38" s="10"/>
      <c r="N38" s="11"/>
      <c r="O38" s="10"/>
      <c r="P38" s="11"/>
      <c r="Q38" s="10">
        <v>4</v>
      </c>
      <c r="R38" s="11">
        <f t="shared" si="6"/>
        <v>542.29359999999997</v>
      </c>
      <c r="S38" s="10"/>
      <c r="T38" s="11"/>
      <c r="U38" s="10"/>
      <c r="V38" s="10"/>
      <c r="W38" s="10"/>
      <c r="X38" s="11">
        <f t="shared" si="2"/>
        <v>16811.101600000002</v>
      </c>
    </row>
    <row r="39" spans="1:24" ht="24.75" x14ac:dyDescent="0.25">
      <c r="A39" s="3">
        <v>18</v>
      </c>
      <c r="B39" s="2" t="s">
        <v>43</v>
      </c>
      <c r="C39" s="10">
        <v>1</v>
      </c>
      <c r="D39" s="10">
        <v>6025.49</v>
      </c>
      <c r="E39" s="11">
        <f t="shared" si="3"/>
        <v>36.260997773364629</v>
      </c>
      <c r="F39" s="11">
        <f t="shared" si="4"/>
        <v>6025.49</v>
      </c>
      <c r="G39" s="10">
        <v>20</v>
      </c>
      <c r="H39" s="11">
        <f t="shared" si="5"/>
        <v>1205.098</v>
      </c>
      <c r="I39" s="10"/>
      <c r="J39" s="10"/>
      <c r="K39" s="10"/>
      <c r="L39" s="10"/>
      <c r="M39" s="10"/>
      <c r="N39" s="11"/>
      <c r="O39" s="10"/>
      <c r="P39" s="11"/>
      <c r="Q39" s="10">
        <v>4</v>
      </c>
      <c r="R39" s="11">
        <f t="shared" si="6"/>
        <v>241.0196</v>
      </c>
      <c r="S39" s="10">
        <v>12</v>
      </c>
      <c r="T39" s="11">
        <f>D39*0.12</f>
        <v>723.05879999999991</v>
      </c>
      <c r="U39" s="10"/>
      <c r="V39" s="10"/>
      <c r="W39" s="10"/>
      <c r="X39" s="11">
        <f t="shared" si="2"/>
        <v>8194.6664000000001</v>
      </c>
    </row>
    <row r="40" spans="1:24" ht="48.75" customHeight="1" x14ac:dyDescent="0.25">
      <c r="A40" s="3">
        <v>19</v>
      </c>
      <c r="B40" s="2" t="s">
        <v>29</v>
      </c>
      <c r="C40" s="10">
        <v>1</v>
      </c>
      <c r="D40" s="10">
        <v>6025.49</v>
      </c>
      <c r="E40" s="11">
        <f t="shared" si="3"/>
        <v>36.260997773364629</v>
      </c>
      <c r="F40" s="11">
        <f t="shared" si="4"/>
        <v>6025.49</v>
      </c>
      <c r="G40" s="10">
        <v>20</v>
      </c>
      <c r="H40" s="11">
        <f t="shared" si="5"/>
        <v>1205.098</v>
      </c>
      <c r="I40" s="10"/>
      <c r="J40" s="10"/>
      <c r="K40" s="10"/>
      <c r="L40" s="10"/>
      <c r="M40" s="10"/>
      <c r="N40" s="11"/>
      <c r="O40" s="10"/>
      <c r="P40" s="11"/>
      <c r="Q40" s="10">
        <v>4</v>
      </c>
      <c r="R40" s="11">
        <f t="shared" si="6"/>
        <v>241.0196</v>
      </c>
      <c r="S40" s="10"/>
      <c r="T40" s="11"/>
      <c r="U40" s="10">
        <v>170</v>
      </c>
      <c r="V40" s="10"/>
      <c r="W40" s="10"/>
      <c r="X40" s="11">
        <f t="shared" si="2"/>
        <v>7641.6075999999994</v>
      </c>
    </row>
    <row r="41" spans="1:24" ht="60.75" x14ac:dyDescent="0.25">
      <c r="A41" s="3">
        <v>20</v>
      </c>
      <c r="B41" s="2" t="s">
        <v>31</v>
      </c>
      <c r="C41" s="10">
        <v>1</v>
      </c>
      <c r="D41" s="10">
        <v>6165.32</v>
      </c>
      <c r="E41" s="11">
        <f t="shared" si="3"/>
        <v>37.102485406511406</v>
      </c>
      <c r="F41" s="11">
        <f t="shared" si="4"/>
        <v>6165.32</v>
      </c>
      <c r="G41" s="10"/>
      <c r="H41" s="11"/>
      <c r="I41" s="10"/>
      <c r="J41" s="10"/>
      <c r="K41" s="10"/>
      <c r="L41" s="10"/>
      <c r="M41" s="10"/>
      <c r="N41" s="11"/>
      <c r="O41" s="10"/>
      <c r="P41" s="11"/>
      <c r="Q41" s="10"/>
      <c r="R41" s="11"/>
      <c r="S41" s="10"/>
      <c r="T41" s="11"/>
      <c r="U41" s="10">
        <v>170</v>
      </c>
      <c r="V41" s="10"/>
      <c r="W41" s="10"/>
      <c r="X41" s="11">
        <f t="shared" si="2"/>
        <v>6335.32</v>
      </c>
    </row>
    <row r="42" spans="1:24" ht="60.75" x14ac:dyDescent="0.25">
      <c r="A42" s="3">
        <v>21</v>
      </c>
      <c r="B42" s="2" t="s">
        <v>30</v>
      </c>
      <c r="C42" s="10">
        <v>1</v>
      </c>
      <c r="D42" s="10">
        <v>6800.92</v>
      </c>
      <c r="E42" s="11">
        <f t="shared" si="3"/>
        <v>40.927483902028044</v>
      </c>
      <c r="F42" s="11">
        <f t="shared" si="4"/>
        <v>6800.92</v>
      </c>
      <c r="G42" s="10"/>
      <c r="H42" s="11"/>
      <c r="I42" s="10">
        <v>25</v>
      </c>
      <c r="J42" s="10">
        <f>F42*0.25</f>
        <v>1700.23</v>
      </c>
      <c r="K42" s="10"/>
      <c r="L42" s="10"/>
      <c r="M42" s="10"/>
      <c r="N42" s="11"/>
      <c r="O42" s="10"/>
      <c r="P42" s="11"/>
      <c r="Q42" s="10"/>
      <c r="R42" s="11"/>
      <c r="S42" s="10"/>
      <c r="T42" s="11"/>
      <c r="U42" s="10">
        <v>170</v>
      </c>
      <c r="V42" s="10">
        <v>10</v>
      </c>
      <c r="W42" s="11">
        <f>F42*0.1</f>
        <v>680.0920000000001</v>
      </c>
      <c r="X42" s="11">
        <f t="shared" si="2"/>
        <v>9351.2420000000002</v>
      </c>
    </row>
    <row r="43" spans="1:24" x14ac:dyDescent="0.25">
      <c r="A43" s="3"/>
      <c r="B43" s="9" t="s">
        <v>16</v>
      </c>
      <c r="C43" s="10">
        <f>SUM(C32:C42)</f>
        <v>26</v>
      </c>
      <c r="D43" s="10"/>
      <c r="E43" s="11"/>
      <c r="F43" s="11">
        <f>SUM(F32:F42)</f>
        <v>154766.07999999999</v>
      </c>
      <c r="G43" s="11"/>
      <c r="H43" s="11">
        <f>SUM(H33:H42)</f>
        <v>26451.895999999993</v>
      </c>
      <c r="I43" s="11"/>
      <c r="J43" s="11">
        <f>SUM(J32:J42)</f>
        <v>1700.23</v>
      </c>
      <c r="K43" s="11"/>
      <c r="L43" s="11"/>
      <c r="M43" s="11"/>
      <c r="N43" s="11">
        <f>SUM(N32:N42)</f>
        <v>8315.3704760185356</v>
      </c>
      <c r="O43" s="11"/>
      <c r="P43" s="11">
        <f>SUM(P32:P42)</f>
        <v>587.42805560570503</v>
      </c>
      <c r="Q43" s="11"/>
      <c r="R43" s="11">
        <f>SUM(R33:R42)</f>
        <v>5290.3791999999994</v>
      </c>
      <c r="S43" s="11"/>
      <c r="T43" s="11">
        <f>SUM(T32:T42)</f>
        <v>4338.3527999999997</v>
      </c>
      <c r="U43" s="11">
        <f>SUM(U32:U42)</f>
        <v>2210</v>
      </c>
      <c r="V43" s="11"/>
      <c r="W43" s="11">
        <f>SUM(W32:W42)</f>
        <v>680.0920000000001</v>
      </c>
      <c r="X43" s="11">
        <f>SUM(X32:X42)</f>
        <v>204339.8285316242</v>
      </c>
    </row>
    <row r="44" spans="1:24" ht="36.75" x14ac:dyDescent="0.25">
      <c r="A44" s="3"/>
      <c r="B44" s="9" t="s">
        <v>32</v>
      </c>
      <c r="C44" s="10"/>
      <c r="D44" s="10"/>
      <c r="E44" s="11"/>
      <c r="F44" s="11"/>
      <c r="G44" s="10"/>
      <c r="H44" s="11"/>
      <c r="I44" s="10"/>
      <c r="J44" s="10"/>
      <c r="K44" s="10"/>
      <c r="L44" s="10"/>
      <c r="M44" s="10"/>
      <c r="N44" s="11"/>
      <c r="O44" s="10"/>
      <c r="P44" s="11"/>
      <c r="Q44" s="10"/>
      <c r="R44" s="11"/>
      <c r="S44" s="10"/>
      <c r="T44" s="10"/>
      <c r="U44" s="10"/>
      <c r="V44" s="10"/>
      <c r="W44" s="10"/>
      <c r="X44" s="11"/>
    </row>
    <row r="45" spans="1:24" x14ac:dyDescent="0.25">
      <c r="A45" s="3">
        <v>22</v>
      </c>
      <c r="B45" s="2" t="s">
        <v>28</v>
      </c>
      <c r="C45" s="10">
        <v>1</v>
      </c>
      <c r="D45" s="10">
        <v>9540.36</v>
      </c>
      <c r="E45" s="11"/>
      <c r="F45" s="11">
        <f t="shared" ref="F45:F60" si="8">D45*C45</f>
        <v>9540.36</v>
      </c>
      <c r="G45" s="10"/>
      <c r="H45" s="11"/>
      <c r="I45" s="10"/>
      <c r="J45" s="10"/>
      <c r="K45" s="10"/>
      <c r="L45" s="10"/>
      <c r="M45" s="10"/>
      <c r="N45" s="11"/>
      <c r="O45" s="10"/>
      <c r="P45" s="11"/>
      <c r="Q45" s="10"/>
      <c r="R45" s="11"/>
      <c r="S45" s="10"/>
      <c r="T45" s="10"/>
      <c r="U45" s="10">
        <v>170</v>
      </c>
      <c r="V45" s="10"/>
      <c r="W45" s="10"/>
      <c r="X45" s="11">
        <f t="shared" ref="X45:X58" si="9">F45+H45+J45+L45+N45+P45+R45+T45+U45+W45</f>
        <v>9710.36</v>
      </c>
    </row>
    <row r="46" spans="1:24" ht="36.75" x14ac:dyDescent="0.25">
      <c r="A46" s="3">
        <v>23</v>
      </c>
      <c r="B46" s="2" t="s">
        <v>50</v>
      </c>
      <c r="C46" s="10">
        <v>5</v>
      </c>
      <c r="D46" s="10">
        <v>5422.94</v>
      </c>
      <c r="E46" s="11">
        <f t="shared" ref="E46:E60" si="10">D46/166.17</f>
        <v>32.634891978094721</v>
      </c>
      <c r="F46" s="11">
        <f t="shared" si="8"/>
        <v>27114.699999999997</v>
      </c>
      <c r="G46" s="10">
        <v>20</v>
      </c>
      <c r="H46" s="11">
        <f t="shared" ref="H46:H60" si="11">F46*0.2</f>
        <v>5422.94</v>
      </c>
      <c r="I46" s="10"/>
      <c r="J46" s="10"/>
      <c r="K46" s="10"/>
      <c r="L46" s="10"/>
      <c r="M46" s="10">
        <v>280</v>
      </c>
      <c r="N46" s="11">
        <f t="shared" ref="N46:N47" si="12">M46*E46*0.35</f>
        <v>3198.2194138532823</v>
      </c>
      <c r="O46" s="10">
        <v>6</v>
      </c>
      <c r="P46" s="11">
        <f t="shared" ref="P46:P47" si="13">O46*E46</f>
        <v>195.80935186856834</v>
      </c>
      <c r="Q46" s="10"/>
      <c r="R46" s="11"/>
      <c r="S46" s="10"/>
      <c r="T46" s="10"/>
      <c r="U46" s="10">
        <v>680</v>
      </c>
      <c r="V46" s="10"/>
      <c r="W46" s="10"/>
      <c r="X46" s="11">
        <f t="shared" si="9"/>
        <v>36611.66876572185</v>
      </c>
    </row>
    <row r="47" spans="1:24" ht="66.75" customHeight="1" x14ac:dyDescent="0.25">
      <c r="A47" s="3">
        <v>24</v>
      </c>
      <c r="B47" s="2" t="s">
        <v>52</v>
      </c>
      <c r="C47" s="10">
        <v>4</v>
      </c>
      <c r="D47" s="10">
        <v>5422.94</v>
      </c>
      <c r="E47" s="11">
        <f t="shared" si="10"/>
        <v>32.634891978094721</v>
      </c>
      <c r="F47" s="11">
        <f t="shared" si="8"/>
        <v>21691.759999999998</v>
      </c>
      <c r="G47" s="10">
        <v>20</v>
      </c>
      <c r="H47" s="11">
        <f t="shared" si="11"/>
        <v>4338.3519999999999</v>
      </c>
      <c r="I47" s="10"/>
      <c r="J47" s="10"/>
      <c r="K47" s="10"/>
      <c r="L47" s="10"/>
      <c r="M47" s="10">
        <v>224</v>
      </c>
      <c r="N47" s="11">
        <f t="shared" si="12"/>
        <v>2558.5755310826262</v>
      </c>
      <c r="O47" s="10">
        <v>6</v>
      </c>
      <c r="P47" s="11">
        <f t="shared" si="13"/>
        <v>195.80935186856834</v>
      </c>
      <c r="Q47" s="10"/>
      <c r="R47" s="11"/>
      <c r="S47" s="10"/>
      <c r="T47" s="10"/>
      <c r="U47" s="10">
        <v>170</v>
      </c>
      <c r="V47" s="10"/>
      <c r="W47" s="10"/>
      <c r="X47" s="11">
        <f t="shared" si="9"/>
        <v>28954.496882951189</v>
      </c>
    </row>
    <row r="48" spans="1:24" ht="48.75" x14ac:dyDescent="0.25">
      <c r="A48" s="3">
        <v>25</v>
      </c>
      <c r="B48" s="2" t="s">
        <v>53</v>
      </c>
      <c r="C48" s="10">
        <v>5</v>
      </c>
      <c r="D48" s="10">
        <v>6025.49</v>
      </c>
      <c r="E48" s="11">
        <f t="shared" si="10"/>
        <v>36.260997773364629</v>
      </c>
      <c r="F48" s="11">
        <f t="shared" si="8"/>
        <v>30127.449999999997</v>
      </c>
      <c r="G48" s="10">
        <v>20</v>
      </c>
      <c r="H48" s="11">
        <f t="shared" si="11"/>
        <v>6025.49</v>
      </c>
      <c r="I48" s="10"/>
      <c r="J48" s="10"/>
      <c r="K48" s="10">
        <v>25</v>
      </c>
      <c r="L48" s="11">
        <f>D48*0.25</f>
        <v>1506.3724999999999</v>
      </c>
      <c r="M48" s="10"/>
      <c r="N48" s="11"/>
      <c r="O48" s="10"/>
      <c r="P48" s="11"/>
      <c r="Q48" s="10"/>
      <c r="R48" s="11"/>
      <c r="S48" s="10">
        <v>12</v>
      </c>
      <c r="T48" s="11">
        <f>F48*0.12</f>
        <v>3615.2939999999994</v>
      </c>
      <c r="U48" s="10">
        <v>340</v>
      </c>
      <c r="V48" s="10"/>
      <c r="W48" s="10"/>
      <c r="X48" s="11">
        <f t="shared" si="9"/>
        <v>41614.606499999994</v>
      </c>
    </row>
    <row r="49" spans="1:24" ht="24.75" x14ac:dyDescent="0.25">
      <c r="A49" s="3">
        <v>26</v>
      </c>
      <c r="B49" s="2" t="s">
        <v>44</v>
      </c>
      <c r="C49" s="10">
        <v>1</v>
      </c>
      <c r="D49" s="10">
        <v>6778.67</v>
      </c>
      <c r="E49" s="11">
        <f t="shared" si="10"/>
        <v>40.793584882951201</v>
      </c>
      <c r="F49" s="11">
        <f t="shared" si="8"/>
        <v>6778.67</v>
      </c>
      <c r="G49" s="10">
        <v>20</v>
      </c>
      <c r="H49" s="11">
        <f t="shared" si="11"/>
        <v>1355.7340000000002</v>
      </c>
      <c r="I49" s="10"/>
      <c r="J49" s="10"/>
      <c r="K49" s="10"/>
      <c r="L49" s="10"/>
      <c r="M49" s="10"/>
      <c r="N49" s="11"/>
      <c r="O49" s="10"/>
      <c r="P49" s="11"/>
      <c r="Q49" s="10">
        <v>4</v>
      </c>
      <c r="R49" s="11">
        <f>F49*0.04</f>
        <v>271.14679999999998</v>
      </c>
      <c r="S49" s="10">
        <v>12</v>
      </c>
      <c r="T49" s="11">
        <f>D49*0.12</f>
        <v>813.44039999999995</v>
      </c>
      <c r="U49" s="10">
        <v>170</v>
      </c>
      <c r="V49" s="10"/>
      <c r="W49" s="10"/>
      <c r="X49" s="11">
        <f t="shared" si="9"/>
        <v>9388.9912000000004</v>
      </c>
    </row>
    <row r="50" spans="1:24" ht="81" customHeight="1" x14ac:dyDescent="0.25">
      <c r="A50" s="3">
        <v>27</v>
      </c>
      <c r="B50" s="2" t="s">
        <v>42</v>
      </c>
      <c r="C50" s="10">
        <v>2</v>
      </c>
      <c r="D50" s="10">
        <v>6778.67</v>
      </c>
      <c r="E50" s="11">
        <f t="shared" si="10"/>
        <v>40.793584882951201</v>
      </c>
      <c r="F50" s="11">
        <f t="shared" si="8"/>
        <v>13557.34</v>
      </c>
      <c r="G50" s="10">
        <v>20</v>
      </c>
      <c r="H50" s="11">
        <f t="shared" si="11"/>
        <v>2711.4680000000003</v>
      </c>
      <c r="I50" s="10"/>
      <c r="J50" s="10"/>
      <c r="K50" s="10"/>
      <c r="L50" s="10"/>
      <c r="M50" s="10"/>
      <c r="N50" s="11"/>
      <c r="O50" s="10"/>
      <c r="P50" s="11"/>
      <c r="Q50" s="10"/>
      <c r="R50" s="11"/>
      <c r="S50" s="10"/>
      <c r="T50" s="10"/>
      <c r="U50" s="10">
        <v>170</v>
      </c>
      <c r="V50" s="10"/>
      <c r="W50" s="10"/>
      <c r="X50" s="11">
        <f t="shared" si="9"/>
        <v>16438.808000000001</v>
      </c>
    </row>
    <row r="51" spans="1:24" ht="36.75" x14ac:dyDescent="0.25">
      <c r="A51" s="3">
        <v>28</v>
      </c>
      <c r="B51" s="2" t="s">
        <v>33</v>
      </c>
      <c r="C51" s="10">
        <v>1</v>
      </c>
      <c r="D51" s="10">
        <v>3559.36</v>
      </c>
      <c r="E51" s="11">
        <f t="shared" si="10"/>
        <v>21.419991574893185</v>
      </c>
      <c r="F51" s="11">
        <f t="shared" si="8"/>
        <v>3559.36</v>
      </c>
      <c r="G51" s="10">
        <v>20</v>
      </c>
      <c r="H51" s="11">
        <f t="shared" si="11"/>
        <v>711.87200000000007</v>
      </c>
      <c r="I51" s="10"/>
      <c r="J51" s="10"/>
      <c r="K51" s="10"/>
      <c r="L51" s="10"/>
      <c r="M51" s="10"/>
      <c r="N51" s="11"/>
      <c r="O51" s="10"/>
      <c r="P51" s="11"/>
      <c r="Q51" s="10"/>
      <c r="R51" s="11"/>
      <c r="S51" s="10"/>
      <c r="T51" s="10"/>
      <c r="U51" s="10"/>
      <c r="V51" s="10"/>
      <c r="W51" s="10">
        <v>1728.77</v>
      </c>
      <c r="X51" s="11">
        <f t="shared" si="9"/>
        <v>6000.0020000000004</v>
      </c>
    </row>
    <row r="52" spans="1:24" ht="42" customHeight="1" x14ac:dyDescent="0.25">
      <c r="A52" s="3">
        <v>29</v>
      </c>
      <c r="B52" s="2" t="s">
        <v>34</v>
      </c>
      <c r="C52" s="10">
        <v>6</v>
      </c>
      <c r="D52" s="10">
        <v>6025.49</v>
      </c>
      <c r="E52" s="11">
        <f t="shared" si="10"/>
        <v>36.260997773364629</v>
      </c>
      <c r="F52" s="11">
        <f t="shared" si="8"/>
        <v>36152.94</v>
      </c>
      <c r="G52" s="10">
        <v>20</v>
      </c>
      <c r="H52" s="11">
        <f t="shared" si="11"/>
        <v>7230.5880000000006</v>
      </c>
      <c r="I52" s="10"/>
      <c r="J52" s="10"/>
      <c r="K52" s="10"/>
      <c r="L52" s="10"/>
      <c r="M52" s="10"/>
      <c r="N52" s="11"/>
      <c r="O52" s="10"/>
      <c r="P52" s="11"/>
      <c r="Q52" s="10"/>
      <c r="R52" s="11"/>
      <c r="S52" s="10"/>
      <c r="T52" s="10"/>
      <c r="U52" s="10">
        <v>510</v>
      </c>
      <c r="V52" s="10"/>
      <c r="W52" s="10"/>
      <c r="X52" s="11">
        <f t="shared" si="9"/>
        <v>43893.528000000006</v>
      </c>
    </row>
    <row r="53" spans="1:24" ht="48.75" x14ac:dyDescent="0.25">
      <c r="A53" s="3">
        <v>30</v>
      </c>
      <c r="B53" s="2" t="s">
        <v>37</v>
      </c>
      <c r="C53" s="10">
        <v>1</v>
      </c>
      <c r="D53" s="10">
        <v>6165.32</v>
      </c>
      <c r="E53" s="11">
        <f t="shared" si="10"/>
        <v>37.102485406511406</v>
      </c>
      <c r="F53" s="11">
        <f t="shared" si="8"/>
        <v>6165.32</v>
      </c>
      <c r="G53" s="10"/>
      <c r="H53" s="11"/>
      <c r="I53" s="10">
        <v>25</v>
      </c>
      <c r="J53" s="10">
        <f>F53*0.25</f>
        <v>1541.33</v>
      </c>
      <c r="K53" s="10"/>
      <c r="L53" s="10"/>
      <c r="M53" s="10"/>
      <c r="N53" s="11"/>
      <c r="O53" s="10"/>
      <c r="P53" s="11"/>
      <c r="Q53" s="10"/>
      <c r="R53" s="11"/>
      <c r="S53" s="10"/>
      <c r="T53" s="10"/>
      <c r="U53" s="10"/>
      <c r="V53" s="10"/>
      <c r="W53" s="10"/>
      <c r="X53" s="11">
        <f t="shared" si="9"/>
        <v>7706.65</v>
      </c>
    </row>
    <row r="54" spans="1:24" ht="48.75" x14ac:dyDescent="0.25">
      <c r="A54" s="3">
        <v>31</v>
      </c>
      <c r="B54" s="2" t="s">
        <v>45</v>
      </c>
      <c r="C54" s="10">
        <v>1</v>
      </c>
      <c r="D54" s="10">
        <v>6025.49</v>
      </c>
      <c r="E54" s="11">
        <f t="shared" si="10"/>
        <v>36.260997773364629</v>
      </c>
      <c r="F54" s="11">
        <f t="shared" si="8"/>
        <v>6025.49</v>
      </c>
      <c r="G54" s="10">
        <v>20</v>
      </c>
      <c r="H54" s="11">
        <f t="shared" si="11"/>
        <v>1205.098</v>
      </c>
      <c r="I54" s="10"/>
      <c r="J54" s="10"/>
      <c r="K54" s="10"/>
      <c r="L54" s="10"/>
      <c r="M54" s="10"/>
      <c r="N54" s="11"/>
      <c r="O54" s="10"/>
      <c r="P54" s="11"/>
      <c r="Q54" s="10"/>
      <c r="R54" s="11"/>
      <c r="S54" s="10">
        <v>12</v>
      </c>
      <c r="T54" s="11">
        <f>D54*0.12</f>
        <v>723.05879999999991</v>
      </c>
      <c r="U54" s="10"/>
      <c r="V54" s="10"/>
      <c r="W54" s="10"/>
      <c r="X54" s="11">
        <f t="shared" si="9"/>
        <v>7953.6467999999995</v>
      </c>
    </row>
    <row r="55" spans="1:24" x14ac:dyDescent="0.25">
      <c r="A55" s="3">
        <v>32</v>
      </c>
      <c r="B55" s="2" t="s">
        <v>46</v>
      </c>
      <c r="C55" s="10">
        <v>1</v>
      </c>
      <c r="D55" s="10">
        <v>6025.49</v>
      </c>
      <c r="E55" s="11">
        <f t="shared" si="10"/>
        <v>36.260997773364629</v>
      </c>
      <c r="F55" s="11">
        <f t="shared" si="8"/>
        <v>6025.49</v>
      </c>
      <c r="G55" s="10">
        <v>20</v>
      </c>
      <c r="H55" s="11">
        <f t="shared" si="11"/>
        <v>1205.098</v>
      </c>
      <c r="I55" s="10"/>
      <c r="J55" s="10"/>
      <c r="K55" s="10"/>
      <c r="L55" s="10"/>
      <c r="M55" s="10"/>
      <c r="N55" s="11"/>
      <c r="O55" s="10"/>
      <c r="P55" s="11"/>
      <c r="Q55" s="10"/>
      <c r="R55" s="11"/>
      <c r="S55" s="10"/>
      <c r="T55" s="10"/>
      <c r="U55" s="10"/>
      <c r="V55" s="10"/>
      <c r="W55" s="10"/>
      <c r="X55" s="11">
        <f t="shared" si="9"/>
        <v>7230.5879999999997</v>
      </c>
    </row>
    <row r="56" spans="1:24" x14ac:dyDescent="0.25">
      <c r="A56" s="3">
        <v>33</v>
      </c>
      <c r="B56" s="2" t="s">
        <v>35</v>
      </c>
      <c r="C56" s="10">
        <v>2</v>
      </c>
      <c r="D56" s="10">
        <v>3336.9</v>
      </c>
      <c r="E56" s="11">
        <f t="shared" si="10"/>
        <v>20.081242101462362</v>
      </c>
      <c r="F56" s="11">
        <f t="shared" si="8"/>
        <v>6673.8</v>
      </c>
      <c r="G56" s="10">
        <v>20</v>
      </c>
      <c r="H56" s="11">
        <f t="shared" si="11"/>
        <v>1334.7600000000002</v>
      </c>
      <c r="I56" s="10"/>
      <c r="J56" s="10"/>
      <c r="K56" s="10"/>
      <c r="L56" s="10"/>
      <c r="M56" s="10">
        <v>112</v>
      </c>
      <c r="N56" s="11">
        <f>M56*E56*0.35</f>
        <v>787.18469037732461</v>
      </c>
      <c r="O56" s="10">
        <v>6</v>
      </c>
      <c r="P56" s="11">
        <f t="shared" ref="P56" si="14">O56*E56</f>
        <v>120.48745260877416</v>
      </c>
      <c r="Q56" s="10"/>
      <c r="R56" s="11"/>
      <c r="S56" s="10"/>
      <c r="T56" s="10"/>
      <c r="U56" s="10"/>
      <c r="V56" s="10"/>
      <c r="W56" s="10">
        <v>3870.95</v>
      </c>
      <c r="X56" s="11">
        <f t="shared" si="9"/>
        <v>12787.182142986097</v>
      </c>
    </row>
    <row r="57" spans="1:24" ht="48.75" x14ac:dyDescent="0.25">
      <c r="A57" s="3">
        <v>34</v>
      </c>
      <c r="B57" s="2" t="s">
        <v>47</v>
      </c>
      <c r="C57" s="10">
        <v>1</v>
      </c>
      <c r="D57" s="10">
        <v>6778.67</v>
      </c>
      <c r="E57" s="11">
        <f t="shared" si="10"/>
        <v>40.793584882951201</v>
      </c>
      <c r="F57" s="11">
        <f t="shared" si="8"/>
        <v>6778.67</v>
      </c>
      <c r="G57" s="10">
        <v>20</v>
      </c>
      <c r="H57" s="11">
        <f t="shared" si="11"/>
        <v>1355.7340000000002</v>
      </c>
      <c r="I57" s="10"/>
      <c r="J57" s="10"/>
      <c r="K57" s="10"/>
      <c r="L57" s="10"/>
      <c r="M57" s="10"/>
      <c r="N57" s="11"/>
      <c r="O57" s="10"/>
      <c r="P57" s="11"/>
      <c r="Q57" s="10"/>
      <c r="R57" s="11"/>
      <c r="S57" s="10"/>
      <c r="T57" s="10"/>
      <c r="U57" s="10">
        <v>170</v>
      </c>
      <c r="V57" s="10"/>
      <c r="W57" s="10"/>
      <c r="X57" s="11">
        <f t="shared" si="9"/>
        <v>8304.4040000000005</v>
      </c>
    </row>
    <row r="58" spans="1:24" ht="48.75" x14ac:dyDescent="0.25">
      <c r="A58" s="3">
        <v>35</v>
      </c>
      <c r="B58" s="2" t="s">
        <v>36</v>
      </c>
      <c r="C58" s="10">
        <v>1</v>
      </c>
      <c r="D58" s="10">
        <v>6165.32</v>
      </c>
      <c r="E58" s="11">
        <f t="shared" si="10"/>
        <v>37.102485406511406</v>
      </c>
      <c r="F58" s="11">
        <f t="shared" si="8"/>
        <v>6165.32</v>
      </c>
      <c r="G58" s="10"/>
      <c r="H58" s="11"/>
      <c r="I58" s="10"/>
      <c r="J58" s="10"/>
      <c r="K58" s="10"/>
      <c r="L58" s="10"/>
      <c r="M58" s="10"/>
      <c r="N58" s="11"/>
      <c r="O58" s="10"/>
      <c r="P58" s="11"/>
      <c r="Q58" s="10"/>
      <c r="R58" s="11"/>
      <c r="S58" s="10"/>
      <c r="T58" s="10"/>
      <c r="U58" s="10"/>
      <c r="V58" s="10"/>
      <c r="W58" s="10"/>
      <c r="X58" s="11">
        <f t="shared" si="9"/>
        <v>6165.32</v>
      </c>
    </row>
    <row r="59" spans="1:24" x14ac:dyDescent="0.25">
      <c r="A59" s="3"/>
      <c r="B59" s="9" t="s">
        <v>16</v>
      </c>
      <c r="C59" s="10">
        <f>SUM(C45:C58)</f>
        <v>32</v>
      </c>
      <c r="D59" s="10"/>
      <c r="E59" s="11">
        <f t="shared" si="10"/>
        <v>0</v>
      </c>
      <c r="F59" s="11">
        <f>SUM(F45:F58)</f>
        <v>186356.66999999998</v>
      </c>
      <c r="G59" s="11"/>
      <c r="H59" s="11">
        <f>SUM(H45:H58)</f>
        <v>32897.133999999998</v>
      </c>
      <c r="I59" s="11"/>
      <c r="J59" s="11">
        <f>SUM(J45:J58)</f>
        <v>1541.33</v>
      </c>
      <c r="K59" s="11"/>
      <c r="L59" s="11">
        <f>SUM(L45:L58)</f>
        <v>1506.3724999999999</v>
      </c>
      <c r="M59" s="11"/>
      <c r="N59" s="11">
        <f>SUM(N45:N58)</f>
        <v>6543.9796353132333</v>
      </c>
      <c r="O59" s="11"/>
      <c r="P59" s="11">
        <f>SUM(P45:P58)</f>
        <v>512.1061563459109</v>
      </c>
      <c r="Q59" s="11"/>
      <c r="R59" s="11">
        <f>SUM(R48:R58)</f>
        <v>271.14679999999998</v>
      </c>
      <c r="S59" s="11"/>
      <c r="T59" s="11">
        <f>SUM(T45:T58)</f>
        <v>5151.7931999999992</v>
      </c>
      <c r="U59" s="11">
        <f>SUM(U45:U58)</f>
        <v>2380</v>
      </c>
      <c r="V59" s="11"/>
      <c r="W59" s="11">
        <f>SUM(W45:W58)</f>
        <v>5599.7199999999993</v>
      </c>
      <c r="X59" s="11">
        <f>SUM(X45:X58)</f>
        <v>242760.25229165913</v>
      </c>
    </row>
    <row r="60" spans="1:24" ht="64.5" customHeight="1" x14ac:dyDescent="0.25">
      <c r="A60" s="3">
        <v>36</v>
      </c>
      <c r="B60" s="2" t="s">
        <v>51</v>
      </c>
      <c r="C60" s="10">
        <v>1</v>
      </c>
      <c r="D60" s="10">
        <v>5688.62</v>
      </c>
      <c r="E60" s="11">
        <f t="shared" si="10"/>
        <v>34.233736534873927</v>
      </c>
      <c r="F60" s="11">
        <f t="shared" si="8"/>
        <v>5688.62</v>
      </c>
      <c r="G60" s="10">
        <v>20</v>
      </c>
      <c r="H60" s="11">
        <f t="shared" si="11"/>
        <v>1137.7239999999999</v>
      </c>
      <c r="I60" s="10"/>
      <c r="J60" s="10"/>
      <c r="K60" s="10"/>
      <c r="L60" s="10"/>
      <c r="M60" s="10"/>
      <c r="N60" s="11"/>
      <c r="O60" s="10"/>
      <c r="P60" s="11"/>
      <c r="Q60" s="10"/>
      <c r="R60" s="11"/>
      <c r="S60" s="10"/>
      <c r="T60" s="10"/>
      <c r="U60" s="10"/>
      <c r="V60" s="10">
        <v>25</v>
      </c>
      <c r="W60" s="11">
        <f>F60*0.25</f>
        <v>1422.155</v>
      </c>
      <c r="X60" s="11">
        <f>F60+H60+J60+L60+N60+P60+R60+T60+U60+W60</f>
        <v>8248.4989999999998</v>
      </c>
    </row>
    <row r="61" spans="1:24" ht="24.75" x14ac:dyDescent="0.25">
      <c r="A61" s="3"/>
      <c r="B61" s="9" t="s">
        <v>38</v>
      </c>
      <c r="C61" s="14">
        <f>C29+C43+C59+C60</f>
        <v>70</v>
      </c>
      <c r="D61" s="10"/>
      <c r="E61" s="11"/>
      <c r="F61" s="11">
        <f>F29+F43+F59+F60</f>
        <v>461616.18999999994</v>
      </c>
      <c r="G61" s="11"/>
      <c r="H61" s="11">
        <f>H29+H43+H59+H60</f>
        <v>60486.753999999994</v>
      </c>
      <c r="I61" s="11"/>
      <c r="J61" s="11">
        <f>J29+J43+J59+J60</f>
        <v>3241.56</v>
      </c>
      <c r="K61" s="11"/>
      <c r="L61" s="11">
        <f>L29+L43+L59+L60</f>
        <v>1506.3724999999999</v>
      </c>
      <c r="M61" s="11"/>
      <c r="N61" s="11">
        <f>N29+N43+N59+N60</f>
        <v>14859.350111331769</v>
      </c>
      <c r="O61" s="11"/>
      <c r="P61" s="11">
        <f>P29+P43+P59+P60</f>
        <v>1099.5342119516158</v>
      </c>
      <c r="Q61" s="11"/>
      <c r="R61" s="11">
        <f>R29+R43+R59+R60</f>
        <v>5561.5259999999998</v>
      </c>
      <c r="S61" s="11"/>
      <c r="T61" s="11">
        <f>T29+T43+T59+T60</f>
        <v>9490.1459999999988</v>
      </c>
      <c r="U61" s="11">
        <f>U29+U43+U59+U60</f>
        <v>5440</v>
      </c>
      <c r="V61" s="11"/>
      <c r="W61" s="11">
        <f>W29+W43+W59+W60</f>
        <v>7701.9669999999996</v>
      </c>
      <c r="X61" s="11">
        <f>X29+X43+X59+X60</f>
        <v>571003.39982328319</v>
      </c>
    </row>
    <row r="62" spans="1:24" x14ac:dyDescent="0.25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</row>
    <row r="63" spans="1:24" x14ac:dyDescent="0.25">
      <c r="A63" s="5"/>
      <c r="B63" s="5"/>
      <c r="C63" s="5"/>
      <c r="D63" s="5" t="s">
        <v>80</v>
      </c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</row>
    <row r="64" spans="1:24" x14ac:dyDescent="0.25">
      <c r="A64" s="5"/>
      <c r="B64" s="5"/>
      <c r="C64" s="5"/>
      <c r="D64" s="5" t="s">
        <v>81</v>
      </c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</row>
    <row r="65" spans="1:24" x14ac:dyDescent="0.25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</row>
  </sheetData>
  <mergeCells count="15">
    <mergeCell ref="A16:A17"/>
    <mergeCell ref="B16:B17"/>
    <mergeCell ref="C16:C17"/>
    <mergeCell ref="D16:D17"/>
    <mergeCell ref="E16:E17"/>
    <mergeCell ref="F16:F17"/>
    <mergeCell ref="G16:H16"/>
    <mergeCell ref="I16:J16"/>
    <mergeCell ref="K16:L16"/>
    <mergeCell ref="M16:N16"/>
    <mergeCell ref="O16:P16"/>
    <mergeCell ref="Q16:R16"/>
    <mergeCell ref="S16:T16"/>
    <mergeCell ref="U16:U17"/>
    <mergeCell ref="V16:W16"/>
  </mergeCells>
  <pageMargins left="3.937007874015748E-2" right="0" top="0.74803149606299213" bottom="0.74803149606299213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workbookViewId="0">
      <selection activeCell="N8" sqref="N8"/>
    </sheetView>
  </sheetViews>
  <sheetFormatPr defaultRowHeight="15" x14ac:dyDescent="0.25"/>
  <cols>
    <col min="2" max="2" width="33.42578125" customWidth="1"/>
  </cols>
  <sheetData>
    <row r="1" spans="1:12" x14ac:dyDescent="0.25">
      <c r="B1" t="s">
        <v>59</v>
      </c>
    </row>
    <row r="2" spans="1:12" x14ac:dyDescent="0.25">
      <c r="A2" s="7"/>
      <c r="B2" s="7"/>
      <c r="C2" s="7" t="s">
        <v>77</v>
      </c>
      <c r="D2" s="7"/>
      <c r="E2" s="7"/>
      <c r="F2" s="7"/>
      <c r="G2" s="7"/>
      <c r="H2" s="7" t="s">
        <v>60</v>
      </c>
      <c r="I2" s="7"/>
      <c r="J2" s="8">
        <v>1.4</v>
      </c>
      <c r="K2" s="7" t="s">
        <v>78</v>
      </c>
      <c r="L2" s="7"/>
    </row>
    <row r="3" spans="1:12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</row>
    <row r="4" spans="1:12" x14ac:dyDescent="0.25">
      <c r="A4" s="7" t="s">
        <v>61</v>
      </c>
      <c r="B4" s="7" t="s">
        <v>62</v>
      </c>
      <c r="C4" s="7" t="s">
        <v>63</v>
      </c>
      <c r="D4" s="7" t="s">
        <v>64</v>
      </c>
      <c r="E4" s="7"/>
      <c r="F4" s="7" t="s">
        <v>65</v>
      </c>
      <c r="G4" s="7"/>
      <c r="H4" s="7" t="s">
        <v>66</v>
      </c>
      <c r="I4" s="7"/>
      <c r="J4" s="7" t="s">
        <v>16</v>
      </c>
      <c r="K4" s="7"/>
      <c r="L4" s="7" t="s">
        <v>67</v>
      </c>
    </row>
    <row r="5" spans="1:12" ht="27.75" customHeight="1" x14ac:dyDescent="0.25">
      <c r="A5" s="7">
        <v>1</v>
      </c>
      <c r="B5" s="7" t="s">
        <v>68</v>
      </c>
      <c r="C5" s="7"/>
      <c r="D5" s="7">
        <v>0</v>
      </c>
      <c r="E5" s="7"/>
      <c r="F5" s="7">
        <v>20000</v>
      </c>
      <c r="G5" s="7"/>
      <c r="H5" s="7"/>
      <c r="I5" s="7"/>
      <c r="J5" s="7">
        <f>F5+H5</f>
        <v>20000</v>
      </c>
      <c r="K5" s="7"/>
      <c r="L5" s="7"/>
    </row>
    <row r="6" spans="1:12" x14ac:dyDescent="0.25">
      <c r="A6" s="7">
        <v>2</v>
      </c>
      <c r="B6" s="7" t="s">
        <v>69</v>
      </c>
      <c r="C6" s="7"/>
      <c r="D6" s="7">
        <v>0</v>
      </c>
      <c r="E6" s="7"/>
      <c r="F6" s="7">
        <v>17000</v>
      </c>
      <c r="G6" s="7"/>
      <c r="H6" s="7">
        <v>170</v>
      </c>
      <c r="I6" s="7"/>
      <c r="J6" s="7">
        <f t="shared" ref="J6:J17" si="0">F6+H6</f>
        <v>17170</v>
      </c>
      <c r="K6" s="7"/>
      <c r="L6" s="7"/>
    </row>
    <row r="7" spans="1:12" x14ac:dyDescent="0.25">
      <c r="A7" s="7">
        <v>3</v>
      </c>
      <c r="B7" s="7" t="s">
        <v>70</v>
      </c>
      <c r="C7" s="7"/>
      <c r="D7" s="7">
        <v>0</v>
      </c>
      <c r="E7" s="7"/>
      <c r="F7" s="7">
        <v>17000</v>
      </c>
      <c r="G7" s="7"/>
      <c r="H7" s="7">
        <v>170</v>
      </c>
      <c r="I7" s="7"/>
      <c r="J7" s="7">
        <f t="shared" si="0"/>
        <v>17170</v>
      </c>
      <c r="K7" s="7"/>
      <c r="L7" s="7"/>
    </row>
    <row r="8" spans="1:12" x14ac:dyDescent="0.25">
      <c r="A8" s="7">
        <v>4</v>
      </c>
      <c r="B8" s="7" t="s">
        <v>79</v>
      </c>
      <c r="C8" s="7">
        <v>5021.24</v>
      </c>
      <c r="D8" s="7">
        <v>1.98</v>
      </c>
      <c r="E8" s="7"/>
      <c r="F8" s="7">
        <f>C8*D8</f>
        <v>9942.0551999999989</v>
      </c>
      <c r="G8" s="7"/>
      <c r="H8" s="7">
        <v>170</v>
      </c>
      <c r="I8" s="7"/>
      <c r="J8" s="7">
        <f t="shared" si="0"/>
        <v>10112.055199999999</v>
      </c>
      <c r="K8" s="7"/>
      <c r="L8" s="7"/>
    </row>
    <row r="9" spans="1:12" x14ac:dyDescent="0.25">
      <c r="A9" s="7">
        <v>5</v>
      </c>
      <c r="B9" s="7" t="s">
        <v>71</v>
      </c>
      <c r="C9" s="7">
        <v>5021.24</v>
      </c>
      <c r="D9" s="7">
        <v>1.98</v>
      </c>
      <c r="E9" s="7"/>
      <c r="F9" s="7">
        <f t="shared" ref="F9:F17" si="1">C9*D9</f>
        <v>9942.0551999999989</v>
      </c>
      <c r="G9" s="7"/>
      <c r="H9" s="7">
        <v>170</v>
      </c>
      <c r="I9" s="7"/>
      <c r="J9" s="7">
        <f t="shared" si="0"/>
        <v>10112.055199999999</v>
      </c>
      <c r="K9" s="7"/>
      <c r="L9" s="7"/>
    </row>
    <row r="10" spans="1:12" x14ac:dyDescent="0.25">
      <c r="A10" s="7">
        <v>6</v>
      </c>
      <c r="B10" s="7" t="s">
        <v>72</v>
      </c>
      <c r="C10" s="7">
        <v>5021.24</v>
      </c>
      <c r="D10" s="7">
        <v>1.98</v>
      </c>
      <c r="E10" s="7"/>
      <c r="F10" s="7">
        <f t="shared" si="1"/>
        <v>9942.0551999999989</v>
      </c>
      <c r="G10" s="7"/>
      <c r="H10" s="7">
        <v>170</v>
      </c>
      <c r="I10" s="7"/>
      <c r="J10" s="7">
        <f t="shared" si="0"/>
        <v>10112.055199999999</v>
      </c>
      <c r="K10" s="7"/>
      <c r="L10" s="7"/>
    </row>
    <row r="11" spans="1:12" x14ac:dyDescent="0.25">
      <c r="A11" s="7">
        <v>7</v>
      </c>
      <c r="B11" s="7" t="s">
        <v>73</v>
      </c>
      <c r="C11" s="7">
        <v>5021.24</v>
      </c>
      <c r="D11" s="7">
        <v>1.45</v>
      </c>
      <c r="E11" s="7"/>
      <c r="F11" s="7">
        <f t="shared" si="1"/>
        <v>7280.7979999999998</v>
      </c>
      <c r="G11" s="7"/>
      <c r="H11" s="7">
        <v>170</v>
      </c>
      <c r="I11" s="7"/>
      <c r="J11" s="7">
        <f t="shared" si="0"/>
        <v>7450.7979999999998</v>
      </c>
      <c r="K11" s="7"/>
      <c r="L11" s="7"/>
    </row>
    <row r="12" spans="1:12" x14ac:dyDescent="0.25">
      <c r="A12" s="7">
        <v>8</v>
      </c>
      <c r="B12" s="7" t="s">
        <v>23</v>
      </c>
      <c r="C12" s="7">
        <v>5021.24</v>
      </c>
      <c r="D12" s="7">
        <v>1.2</v>
      </c>
      <c r="E12" s="7"/>
      <c r="F12" s="7">
        <f t="shared" si="1"/>
        <v>6025.4879999999994</v>
      </c>
      <c r="G12" s="7"/>
      <c r="H12" s="7"/>
      <c r="I12" s="7"/>
      <c r="J12" s="7">
        <f t="shared" si="0"/>
        <v>6025.4879999999994</v>
      </c>
      <c r="K12" s="7"/>
      <c r="L12" s="7"/>
    </row>
    <row r="13" spans="1:12" x14ac:dyDescent="0.25">
      <c r="A13" s="7">
        <v>9</v>
      </c>
      <c r="B13" s="7" t="s">
        <v>26</v>
      </c>
      <c r="C13" s="7">
        <v>5021.24</v>
      </c>
      <c r="D13" s="7">
        <v>1.7</v>
      </c>
      <c r="E13" s="7"/>
      <c r="F13" s="7">
        <f t="shared" si="1"/>
        <v>8536.1080000000002</v>
      </c>
      <c r="G13" s="7"/>
      <c r="H13" s="7"/>
      <c r="I13" s="7"/>
      <c r="J13" s="7">
        <f t="shared" si="0"/>
        <v>8536.1080000000002</v>
      </c>
      <c r="K13" s="7"/>
      <c r="L13" s="7"/>
    </row>
    <row r="14" spans="1:12" x14ac:dyDescent="0.25">
      <c r="A14" s="7">
        <v>10</v>
      </c>
      <c r="B14" s="7" t="s">
        <v>74</v>
      </c>
      <c r="C14" s="7">
        <v>5021.24</v>
      </c>
      <c r="D14" s="7">
        <v>1.9</v>
      </c>
      <c r="E14" s="7"/>
      <c r="F14" s="7">
        <f t="shared" si="1"/>
        <v>9540.3559999999998</v>
      </c>
      <c r="G14" s="7"/>
      <c r="H14" s="7">
        <v>170</v>
      </c>
      <c r="I14" s="7"/>
      <c r="J14" s="7">
        <f t="shared" si="0"/>
        <v>9710.3559999999998</v>
      </c>
      <c r="K14" s="7"/>
      <c r="L14" s="7"/>
    </row>
    <row r="15" spans="1:12" x14ac:dyDescent="0.25">
      <c r="A15" s="7">
        <v>11</v>
      </c>
      <c r="B15" s="7" t="s">
        <v>75</v>
      </c>
      <c r="C15" s="7">
        <v>5021.24</v>
      </c>
      <c r="D15" s="7">
        <v>1.9</v>
      </c>
      <c r="E15" s="7"/>
      <c r="F15" s="7">
        <f t="shared" si="1"/>
        <v>9540.3559999999998</v>
      </c>
      <c r="G15" s="7"/>
      <c r="H15" s="7">
        <v>170</v>
      </c>
      <c r="I15" s="7"/>
      <c r="J15" s="7">
        <f t="shared" si="0"/>
        <v>9710.3559999999998</v>
      </c>
      <c r="K15" s="7"/>
      <c r="L15" s="7"/>
    </row>
    <row r="16" spans="1:12" x14ac:dyDescent="0.25">
      <c r="A16" s="7">
        <v>12</v>
      </c>
      <c r="B16" s="7" t="s">
        <v>25</v>
      </c>
      <c r="C16" s="7">
        <v>5021.24</v>
      </c>
      <c r="D16" s="7">
        <v>2.08</v>
      </c>
      <c r="E16" s="7"/>
      <c r="F16" s="7">
        <f t="shared" si="1"/>
        <v>10444.1792</v>
      </c>
      <c r="G16" s="7"/>
      <c r="H16" s="7"/>
      <c r="I16" s="7"/>
      <c r="J16" s="7">
        <f t="shared" si="0"/>
        <v>10444.1792</v>
      </c>
      <c r="K16" s="7"/>
      <c r="L16" s="7"/>
    </row>
    <row r="17" spans="1:12" x14ac:dyDescent="0.25">
      <c r="A17" s="7">
        <v>13</v>
      </c>
      <c r="B17" s="7" t="s">
        <v>76</v>
      </c>
      <c r="C17" s="7">
        <v>5021.24</v>
      </c>
      <c r="D17" s="7">
        <v>1.98</v>
      </c>
      <c r="E17" s="7"/>
      <c r="F17" s="7">
        <f t="shared" si="1"/>
        <v>9942.0551999999989</v>
      </c>
      <c r="G17" s="7"/>
      <c r="H17" s="7"/>
      <c r="I17" s="7"/>
      <c r="J17" s="7">
        <f t="shared" si="0"/>
        <v>9942.0551999999989</v>
      </c>
      <c r="K17" s="7"/>
      <c r="L17" s="7"/>
    </row>
    <row r="18" spans="1:12" x14ac:dyDescent="0.25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</row>
    <row r="19" spans="1:12" x14ac:dyDescent="0.25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</row>
  </sheetData>
  <pageMargins left="0.25" right="0.25" top="0.75" bottom="0.75" header="0.3" footer="0.3"/>
  <pageSetup paperSize="9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8"/>
  <sheetViews>
    <sheetView topLeftCell="A67" workbookViewId="0">
      <selection activeCell="A78" sqref="A78:E138"/>
    </sheetView>
  </sheetViews>
  <sheetFormatPr defaultRowHeight="15" x14ac:dyDescent="0.25"/>
  <cols>
    <col min="1" max="1" width="3.5703125" customWidth="1"/>
    <col min="2" max="2" width="29.42578125" customWidth="1"/>
    <col min="3" max="3" width="34" customWidth="1"/>
    <col min="4" max="4" width="3.140625" customWidth="1"/>
    <col min="5" max="5" width="7.42578125" customWidth="1"/>
    <col min="6" max="6" width="4.28515625" customWidth="1"/>
    <col min="7" max="7" width="7.140625" customWidth="1"/>
    <col min="8" max="8" width="2.7109375" customWidth="1"/>
    <col min="9" max="9" width="6.140625" customWidth="1"/>
    <col min="10" max="10" width="2.42578125" customWidth="1"/>
    <col min="11" max="11" width="6.140625" customWidth="1"/>
    <col min="12" max="12" width="3.42578125" customWidth="1"/>
    <col min="13" max="13" width="6.5703125" customWidth="1"/>
    <col min="14" max="14" width="3.42578125" customWidth="1"/>
    <col min="15" max="15" width="6.85546875" customWidth="1"/>
    <col min="16" max="16" width="3.85546875" customWidth="1"/>
    <col min="17" max="17" width="6" customWidth="1"/>
    <col min="18" max="18" width="2.28515625" customWidth="1"/>
    <col min="19" max="19" width="5.7109375" customWidth="1"/>
    <col min="20" max="20" width="4.42578125" customWidth="1"/>
    <col min="21" max="22" width="5.85546875" customWidth="1"/>
    <col min="23" max="23" width="2.7109375" customWidth="1"/>
    <col min="24" max="24" width="5.42578125" customWidth="1"/>
    <col min="25" max="25" width="7.28515625" customWidth="1"/>
  </cols>
  <sheetData>
    <row r="1" spans="1:25" x14ac:dyDescent="0.25">
      <c r="A1" s="5"/>
      <c r="B1" s="5"/>
      <c r="C1" s="5"/>
      <c r="D1" s="5"/>
      <c r="E1" s="1"/>
      <c r="F1" s="1"/>
      <c r="G1" s="1" t="s">
        <v>82</v>
      </c>
      <c r="H1" s="1"/>
      <c r="I1" s="1"/>
      <c r="J1" s="1"/>
      <c r="K1" s="5"/>
      <c r="L1" s="5"/>
      <c r="M1" s="5"/>
      <c r="N1" s="1"/>
      <c r="O1" s="1"/>
      <c r="P1" s="1"/>
      <c r="Q1" s="1"/>
      <c r="R1" s="1"/>
      <c r="S1" s="1"/>
      <c r="T1" s="5"/>
      <c r="U1" s="5"/>
      <c r="V1" s="5"/>
      <c r="W1" s="5"/>
      <c r="X1" s="5"/>
      <c r="Y1" s="5"/>
    </row>
    <row r="2" spans="1:25" x14ac:dyDescent="0.25">
      <c r="A2" s="5"/>
      <c r="B2" s="5"/>
      <c r="C2" s="5"/>
      <c r="D2" s="5"/>
      <c r="E2" s="48" t="s">
        <v>137</v>
      </c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</row>
    <row r="3" spans="1:25" ht="48" customHeight="1" x14ac:dyDescent="0.25">
      <c r="A3" s="37" t="s">
        <v>0</v>
      </c>
      <c r="B3" s="44" t="s">
        <v>1</v>
      </c>
      <c r="C3" s="17" t="s">
        <v>136</v>
      </c>
      <c r="D3" s="46" t="s">
        <v>4</v>
      </c>
      <c r="E3" s="44" t="s">
        <v>2</v>
      </c>
      <c r="F3" s="44" t="s">
        <v>3</v>
      </c>
      <c r="G3" s="44" t="s">
        <v>5</v>
      </c>
      <c r="H3" s="42" t="s">
        <v>6</v>
      </c>
      <c r="I3" s="43"/>
      <c r="J3" s="42" t="s">
        <v>9</v>
      </c>
      <c r="K3" s="43"/>
      <c r="L3" s="42" t="s">
        <v>11</v>
      </c>
      <c r="M3" s="43"/>
      <c r="N3" s="42" t="s">
        <v>12</v>
      </c>
      <c r="O3" s="43"/>
      <c r="P3" s="42" t="s">
        <v>14</v>
      </c>
      <c r="Q3" s="43"/>
      <c r="R3" s="42" t="s">
        <v>49</v>
      </c>
      <c r="S3" s="43"/>
      <c r="T3" s="42" t="s">
        <v>48</v>
      </c>
      <c r="U3" s="43"/>
      <c r="V3" s="44" t="s">
        <v>83</v>
      </c>
      <c r="W3" s="42" t="s">
        <v>15</v>
      </c>
      <c r="X3" s="43"/>
      <c r="Y3" s="18" t="s">
        <v>16</v>
      </c>
    </row>
    <row r="4" spans="1:25" ht="36" customHeight="1" x14ac:dyDescent="0.25">
      <c r="A4" s="38"/>
      <c r="B4" s="45"/>
      <c r="C4" s="19"/>
      <c r="D4" s="47"/>
      <c r="E4" s="45"/>
      <c r="F4" s="45"/>
      <c r="G4" s="45"/>
      <c r="H4" s="20" t="s">
        <v>7</v>
      </c>
      <c r="I4" s="20" t="s">
        <v>8</v>
      </c>
      <c r="J4" s="20" t="s">
        <v>7</v>
      </c>
      <c r="K4" s="20" t="s">
        <v>10</v>
      </c>
      <c r="L4" s="20" t="s">
        <v>7</v>
      </c>
      <c r="M4" s="20" t="s">
        <v>8</v>
      </c>
      <c r="N4" s="20" t="s">
        <v>13</v>
      </c>
      <c r="O4" s="20" t="s">
        <v>8</v>
      </c>
      <c r="P4" s="20" t="s">
        <v>13</v>
      </c>
      <c r="Q4" s="20" t="s">
        <v>10</v>
      </c>
      <c r="R4" s="21" t="s">
        <v>7</v>
      </c>
      <c r="S4" s="21" t="s">
        <v>8</v>
      </c>
      <c r="T4" s="21" t="s">
        <v>7</v>
      </c>
      <c r="U4" s="21" t="s">
        <v>8</v>
      </c>
      <c r="V4" s="45"/>
      <c r="W4" s="20" t="s">
        <v>7</v>
      </c>
      <c r="X4" s="20" t="s">
        <v>10</v>
      </c>
      <c r="Y4" s="20"/>
    </row>
    <row r="5" spans="1:25" x14ac:dyDescent="0.25">
      <c r="A5" s="3"/>
      <c r="B5" s="22" t="s">
        <v>17</v>
      </c>
      <c r="C5" s="22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</row>
    <row r="6" spans="1:25" ht="21.75" customHeight="1" x14ac:dyDescent="0.25">
      <c r="A6" s="3">
        <v>1</v>
      </c>
      <c r="B6" s="20" t="s">
        <v>18</v>
      </c>
      <c r="C6" s="18" t="s">
        <v>84</v>
      </c>
      <c r="D6" s="20">
        <v>1</v>
      </c>
      <c r="E6" s="20">
        <v>20000</v>
      </c>
      <c r="F6" s="20"/>
      <c r="G6" s="20">
        <f>E6*D6</f>
        <v>20000</v>
      </c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>
        <f>G6+V6</f>
        <v>20000</v>
      </c>
    </row>
    <row r="7" spans="1:25" ht="33.75" customHeight="1" x14ac:dyDescent="0.25">
      <c r="A7" s="3">
        <v>2</v>
      </c>
      <c r="B7" s="20" t="s">
        <v>19</v>
      </c>
      <c r="C7" s="18" t="s">
        <v>133</v>
      </c>
      <c r="D7" s="20">
        <v>1</v>
      </c>
      <c r="E7" s="20">
        <v>12750</v>
      </c>
      <c r="F7" s="20"/>
      <c r="G7" s="20">
        <f t="shared" ref="G7:G15" si="0">E7*D7</f>
        <v>12750</v>
      </c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>
        <v>170</v>
      </c>
      <c r="W7" s="20"/>
      <c r="X7" s="20"/>
      <c r="Y7" s="20">
        <f t="shared" ref="Y7:Y15" si="1">G7+V7</f>
        <v>12920</v>
      </c>
    </row>
    <row r="8" spans="1:25" ht="23.25" customHeight="1" x14ac:dyDescent="0.25">
      <c r="A8" s="3">
        <v>3</v>
      </c>
      <c r="B8" s="20" t="s">
        <v>20</v>
      </c>
      <c r="C8" s="18" t="s">
        <v>132</v>
      </c>
      <c r="D8" s="20">
        <v>1</v>
      </c>
      <c r="E8" s="20">
        <v>14000</v>
      </c>
      <c r="F8" s="20"/>
      <c r="G8" s="20">
        <f t="shared" si="0"/>
        <v>14000</v>
      </c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>
        <v>170</v>
      </c>
      <c r="W8" s="20"/>
      <c r="X8" s="20"/>
      <c r="Y8" s="20">
        <f t="shared" si="1"/>
        <v>14170</v>
      </c>
    </row>
    <row r="9" spans="1:25" ht="22.5" customHeight="1" x14ac:dyDescent="0.25">
      <c r="A9" s="3">
        <v>4</v>
      </c>
      <c r="B9" s="20" t="s">
        <v>21</v>
      </c>
      <c r="C9" s="18" t="s">
        <v>85</v>
      </c>
      <c r="D9" s="20">
        <v>1</v>
      </c>
      <c r="E9" s="20">
        <v>9942.06</v>
      </c>
      <c r="F9" s="20"/>
      <c r="G9" s="20">
        <f t="shared" si="0"/>
        <v>9942.06</v>
      </c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>
        <v>170</v>
      </c>
      <c r="W9" s="20"/>
      <c r="X9" s="20"/>
      <c r="Y9" s="20">
        <f t="shared" si="1"/>
        <v>10112.06</v>
      </c>
    </row>
    <row r="10" spans="1:25" ht="31.5" customHeight="1" x14ac:dyDescent="0.25">
      <c r="A10" s="3">
        <v>5</v>
      </c>
      <c r="B10" s="20" t="s">
        <v>22</v>
      </c>
      <c r="C10" s="18" t="s">
        <v>86</v>
      </c>
      <c r="D10" s="20">
        <v>2</v>
      </c>
      <c r="E10" s="20">
        <v>9942.06</v>
      </c>
      <c r="F10" s="20"/>
      <c r="G10" s="20">
        <f t="shared" si="0"/>
        <v>19884.12</v>
      </c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>
        <v>170</v>
      </c>
      <c r="W10" s="20"/>
      <c r="X10" s="20"/>
      <c r="Y10" s="20">
        <f t="shared" si="1"/>
        <v>20054.12</v>
      </c>
    </row>
    <row r="11" spans="1:25" x14ac:dyDescent="0.25">
      <c r="A11" s="3">
        <v>6</v>
      </c>
      <c r="B11" s="20" t="s">
        <v>23</v>
      </c>
      <c r="C11" s="18"/>
      <c r="D11" s="20">
        <v>1</v>
      </c>
      <c r="E11" s="20">
        <v>6025.49</v>
      </c>
      <c r="F11" s="20"/>
      <c r="G11" s="20">
        <f t="shared" si="0"/>
        <v>6025.49</v>
      </c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>
        <f t="shared" si="1"/>
        <v>6025.49</v>
      </c>
    </row>
    <row r="12" spans="1:25" ht="20.25" customHeight="1" x14ac:dyDescent="0.25">
      <c r="A12" s="3">
        <v>7</v>
      </c>
      <c r="B12" s="20" t="s">
        <v>24</v>
      </c>
      <c r="C12" s="18" t="s">
        <v>131</v>
      </c>
      <c r="D12" s="20">
        <v>1</v>
      </c>
      <c r="E12" s="20">
        <v>7280.8</v>
      </c>
      <c r="F12" s="20"/>
      <c r="G12" s="20">
        <f t="shared" si="0"/>
        <v>7280.8</v>
      </c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>
        <v>170</v>
      </c>
      <c r="W12" s="20"/>
      <c r="X12" s="20"/>
      <c r="Y12" s="20">
        <f t="shared" si="1"/>
        <v>7450.8</v>
      </c>
    </row>
    <row r="13" spans="1:25" x14ac:dyDescent="0.25">
      <c r="A13" s="3">
        <v>8</v>
      </c>
      <c r="B13" s="18" t="s">
        <v>25</v>
      </c>
      <c r="C13" s="18"/>
      <c r="D13" s="20">
        <v>1</v>
      </c>
      <c r="E13" s="20">
        <v>10444.18</v>
      </c>
      <c r="F13" s="20"/>
      <c r="G13" s="20">
        <f t="shared" si="0"/>
        <v>10444.18</v>
      </c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>
        <f t="shared" si="1"/>
        <v>10444.18</v>
      </c>
    </row>
    <row r="14" spans="1:25" x14ac:dyDescent="0.25">
      <c r="A14" s="3">
        <v>9</v>
      </c>
      <c r="B14" s="18" t="s">
        <v>26</v>
      </c>
      <c r="C14" s="18"/>
      <c r="D14" s="20">
        <v>1</v>
      </c>
      <c r="E14" s="20">
        <v>8536.11</v>
      </c>
      <c r="F14" s="20"/>
      <c r="G14" s="20">
        <f t="shared" si="0"/>
        <v>8536.11</v>
      </c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>
        <f t="shared" si="1"/>
        <v>8536.11</v>
      </c>
    </row>
    <row r="15" spans="1:25" x14ac:dyDescent="0.25">
      <c r="A15" s="3">
        <v>10</v>
      </c>
      <c r="B15" s="18" t="s">
        <v>54</v>
      </c>
      <c r="C15" s="18"/>
      <c r="D15" s="20">
        <v>1</v>
      </c>
      <c r="E15" s="20">
        <v>9942.06</v>
      </c>
      <c r="F15" s="20"/>
      <c r="G15" s="20">
        <f t="shared" si="0"/>
        <v>9942.06</v>
      </c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>
        <f t="shared" si="1"/>
        <v>9942.06</v>
      </c>
    </row>
    <row r="16" spans="1:25" x14ac:dyDescent="0.25">
      <c r="A16" s="3"/>
      <c r="B16" s="23" t="s">
        <v>16</v>
      </c>
      <c r="C16" s="23"/>
      <c r="D16" s="20">
        <f>SUM(D6:D15)</f>
        <v>11</v>
      </c>
      <c r="E16" s="20"/>
      <c r="F16" s="20"/>
      <c r="G16" s="20">
        <f>SUM(G6:G15)</f>
        <v>118804.81999999999</v>
      </c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>
        <f>SUM(V7:V15)</f>
        <v>850</v>
      </c>
      <c r="W16" s="20"/>
      <c r="X16" s="20"/>
      <c r="Y16" s="20">
        <f>SUM(Y6:Y15)</f>
        <v>119654.81999999999</v>
      </c>
    </row>
    <row r="17" spans="1:25" x14ac:dyDescent="0.25">
      <c r="A17" s="3"/>
      <c r="B17" s="18"/>
      <c r="C17" s="18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4"/>
    </row>
    <row r="18" spans="1:25" x14ac:dyDescent="0.25">
      <c r="A18" s="3"/>
      <c r="B18" s="23" t="s">
        <v>27</v>
      </c>
      <c r="C18" s="23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5"/>
    </row>
    <row r="19" spans="1:25" ht="23.25" customHeight="1" x14ac:dyDescent="0.25">
      <c r="A19" s="3">
        <v>11</v>
      </c>
      <c r="B19" s="20" t="s">
        <v>28</v>
      </c>
      <c r="C19" s="18"/>
      <c r="D19" s="20">
        <v>1</v>
      </c>
      <c r="E19" s="20">
        <v>9540.36</v>
      </c>
      <c r="F19" s="20"/>
      <c r="G19" s="20">
        <f>E19*D19</f>
        <v>9540.36</v>
      </c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>
        <v>170</v>
      </c>
      <c r="W19" s="20"/>
      <c r="X19" s="20"/>
      <c r="Y19" s="25">
        <f>G19+I19+K19+M19+O19+Q19+S19+U19+V19+X19</f>
        <v>9710.36</v>
      </c>
    </row>
    <row r="20" spans="1:25" ht="24" customHeight="1" x14ac:dyDescent="0.25">
      <c r="A20" s="3">
        <v>12</v>
      </c>
      <c r="B20" s="18" t="s">
        <v>50</v>
      </c>
      <c r="C20" s="18" t="s">
        <v>87</v>
      </c>
      <c r="D20" s="20">
        <v>4</v>
      </c>
      <c r="E20" s="20">
        <v>5422.94</v>
      </c>
      <c r="F20" s="25">
        <f>E20/166.17</f>
        <v>32.634891978094721</v>
      </c>
      <c r="G20" s="25">
        <f>E20*D20</f>
        <v>21691.759999999998</v>
      </c>
      <c r="H20" s="20">
        <v>20</v>
      </c>
      <c r="I20" s="25">
        <f>G20*0.2</f>
        <v>4338.3519999999999</v>
      </c>
      <c r="J20" s="20"/>
      <c r="K20" s="20"/>
      <c r="L20" s="20"/>
      <c r="M20" s="20"/>
      <c r="N20" s="20">
        <v>224</v>
      </c>
      <c r="O20" s="25">
        <f>N20*F20*0.35</f>
        <v>2558.5755310826262</v>
      </c>
      <c r="P20" s="20">
        <v>6</v>
      </c>
      <c r="Q20" s="25">
        <f>P20*F20</f>
        <v>195.80935186856834</v>
      </c>
      <c r="R20" s="20">
        <v>4</v>
      </c>
      <c r="S20" s="25">
        <f>G20*0.04</f>
        <v>867.67039999999997</v>
      </c>
      <c r="T20" s="20"/>
      <c r="U20" s="20"/>
      <c r="V20" s="20">
        <v>340</v>
      </c>
      <c r="W20" s="20"/>
      <c r="X20" s="20"/>
      <c r="Y20" s="25">
        <f t="shared" ref="Y20:Y42" si="2">G20+I20+K20+M20+O20+Q20+S20+U20+V20+X20</f>
        <v>29992.167282951188</v>
      </c>
    </row>
    <row r="21" spans="1:25" ht="26.25" customHeight="1" x14ac:dyDescent="0.25">
      <c r="A21" s="3"/>
      <c r="B21" s="18" t="s">
        <v>50</v>
      </c>
      <c r="C21" s="18" t="s">
        <v>88</v>
      </c>
      <c r="D21" s="20"/>
      <c r="E21" s="20"/>
      <c r="F21" s="25"/>
      <c r="G21" s="25"/>
      <c r="H21" s="20"/>
      <c r="I21" s="25"/>
      <c r="J21" s="20"/>
      <c r="K21" s="20"/>
      <c r="L21" s="20"/>
      <c r="M21" s="20"/>
      <c r="N21" s="20"/>
      <c r="O21" s="25"/>
      <c r="P21" s="20"/>
      <c r="Q21" s="25"/>
      <c r="R21" s="20"/>
      <c r="S21" s="25"/>
      <c r="T21" s="20"/>
      <c r="U21" s="20"/>
      <c r="V21" s="20"/>
      <c r="W21" s="20"/>
      <c r="X21" s="20"/>
      <c r="Y21" s="25"/>
    </row>
    <row r="22" spans="1:25" ht="25.5" customHeight="1" x14ac:dyDescent="0.25">
      <c r="A22" s="3"/>
      <c r="B22" s="18" t="s">
        <v>50</v>
      </c>
      <c r="C22" s="18" t="s">
        <v>89</v>
      </c>
      <c r="D22" s="20"/>
      <c r="E22" s="20"/>
      <c r="F22" s="25"/>
      <c r="G22" s="25"/>
      <c r="H22" s="20"/>
      <c r="I22" s="25"/>
      <c r="J22" s="20"/>
      <c r="K22" s="20"/>
      <c r="L22" s="20"/>
      <c r="M22" s="20"/>
      <c r="N22" s="20"/>
      <c r="O22" s="25"/>
      <c r="P22" s="20"/>
      <c r="Q22" s="25"/>
      <c r="R22" s="20"/>
      <c r="S22" s="25"/>
      <c r="T22" s="20"/>
      <c r="U22" s="20"/>
      <c r="V22" s="20"/>
      <c r="W22" s="20"/>
      <c r="X22" s="20"/>
      <c r="Y22" s="25"/>
    </row>
    <row r="23" spans="1:25" ht="26.25" customHeight="1" x14ac:dyDescent="0.25">
      <c r="A23" s="3"/>
      <c r="B23" s="18" t="s">
        <v>50</v>
      </c>
      <c r="C23" s="18" t="s">
        <v>90</v>
      </c>
      <c r="D23" s="20"/>
      <c r="E23" s="20"/>
      <c r="F23" s="25"/>
      <c r="G23" s="25"/>
      <c r="H23" s="20"/>
      <c r="I23" s="25"/>
      <c r="J23" s="20"/>
      <c r="K23" s="20"/>
      <c r="L23" s="20"/>
      <c r="M23" s="20"/>
      <c r="N23" s="20"/>
      <c r="O23" s="25"/>
      <c r="P23" s="20"/>
      <c r="Q23" s="25"/>
      <c r="R23" s="20"/>
      <c r="S23" s="25"/>
      <c r="T23" s="20"/>
      <c r="U23" s="20"/>
      <c r="V23" s="20"/>
      <c r="W23" s="20"/>
      <c r="X23" s="20"/>
      <c r="Y23" s="25"/>
    </row>
    <row r="24" spans="1:25" ht="36.75" customHeight="1" x14ac:dyDescent="0.25">
      <c r="A24" s="3">
        <v>13</v>
      </c>
      <c r="B24" s="18" t="s">
        <v>39</v>
      </c>
      <c r="C24" s="18" t="s">
        <v>91</v>
      </c>
      <c r="D24" s="20">
        <v>1</v>
      </c>
      <c r="E24" s="20">
        <v>6025.49</v>
      </c>
      <c r="F24" s="25">
        <f t="shared" ref="F24:F42" si="3">E24/166.17</f>
        <v>36.260997773364629</v>
      </c>
      <c r="G24" s="25">
        <f t="shared" ref="G24:G42" si="4">E24*D24</f>
        <v>6025.49</v>
      </c>
      <c r="H24" s="20">
        <v>20</v>
      </c>
      <c r="I24" s="25">
        <f t="shared" ref="I24:I40" si="5">G24*0.2</f>
        <v>1205.098</v>
      </c>
      <c r="J24" s="20"/>
      <c r="K24" s="20"/>
      <c r="L24" s="20"/>
      <c r="M24" s="20"/>
      <c r="N24" s="20"/>
      <c r="O24" s="25"/>
      <c r="P24" s="20"/>
      <c r="Q24" s="25"/>
      <c r="R24" s="20">
        <v>4</v>
      </c>
      <c r="S24" s="25">
        <f t="shared" ref="S24:S40" si="6">G24*0.04</f>
        <v>241.0196</v>
      </c>
      <c r="T24" s="20"/>
      <c r="U24" s="20"/>
      <c r="V24" s="20"/>
      <c r="W24" s="20"/>
      <c r="X24" s="20"/>
      <c r="Y24" s="25">
        <f t="shared" si="2"/>
        <v>7471.6075999999994</v>
      </c>
    </row>
    <row r="25" spans="1:25" ht="33" customHeight="1" x14ac:dyDescent="0.25">
      <c r="A25" s="3">
        <v>14</v>
      </c>
      <c r="B25" s="18" t="s">
        <v>50</v>
      </c>
      <c r="C25" s="18" t="s">
        <v>92</v>
      </c>
      <c r="D25" s="20">
        <v>5</v>
      </c>
      <c r="E25" s="20">
        <v>5422.94</v>
      </c>
      <c r="F25" s="25">
        <f t="shared" si="3"/>
        <v>32.634891978094721</v>
      </c>
      <c r="G25" s="25">
        <f t="shared" si="4"/>
        <v>27114.699999999997</v>
      </c>
      <c r="H25" s="20">
        <v>20</v>
      </c>
      <c r="I25" s="25">
        <f t="shared" si="5"/>
        <v>5422.94</v>
      </c>
      <c r="J25" s="20"/>
      <c r="K25" s="20"/>
      <c r="L25" s="20"/>
      <c r="M25" s="20"/>
      <c r="N25" s="20">
        <v>280</v>
      </c>
      <c r="O25" s="25">
        <f>N25*F25*0.35</f>
        <v>3198.2194138532823</v>
      </c>
      <c r="P25" s="20">
        <v>6</v>
      </c>
      <c r="Q25" s="25">
        <f t="shared" ref="Q25:Q29" si="7">P25*F25</f>
        <v>195.80935186856834</v>
      </c>
      <c r="R25" s="20">
        <v>4</v>
      </c>
      <c r="S25" s="25">
        <f t="shared" si="6"/>
        <v>1084.588</v>
      </c>
      <c r="T25" s="20"/>
      <c r="U25" s="20"/>
      <c r="V25" s="20">
        <v>680</v>
      </c>
      <c r="W25" s="20"/>
      <c r="X25" s="20"/>
      <c r="Y25" s="25">
        <f t="shared" si="2"/>
        <v>37696.256765721853</v>
      </c>
    </row>
    <row r="26" spans="1:25" ht="31.5" customHeight="1" x14ac:dyDescent="0.25">
      <c r="A26" s="3"/>
      <c r="B26" s="18" t="s">
        <v>50</v>
      </c>
      <c r="C26" s="18" t="s">
        <v>93</v>
      </c>
      <c r="D26" s="20"/>
      <c r="E26" s="20"/>
      <c r="F26" s="25"/>
      <c r="G26" s="25"/>
      <c r="H26" s="20"/>
      <c r="I26" s="25"/>
      <c r="J26" s="20"/>
      <c r="K26" s="20"/>
      <c r="L26" s="20"/>
      <c r="M26" s="20"/>
      <c r="N26" s="20"/>
      <c r="O26" s="25"/>
      <c r="P26" s="20"/>
      <c r="Q26" s="25"/>
      <c r="R26" s="20"/>
      <c r="S26" s="25"/>
      <c r="T26" s="20"/>
      <c r="U26" s="20"/>
      <c r="V26" s="20"/>
      <c r="W26" s="20"/>
      <c r="X26" s="20"/>
      <c r="Y26" s="25"/>
    </row>
    <row r="27" spans="1:25" ht="24.75" customHeight="1" x14ac:dyDescent="0.25">
      <c r="A27" s="3"/>
      <c r="B27" s="18" t="s">
        <v>50</v>
      </c>
      <c r="C27" s="18" t="s">
        <v>94</v>
      </c>
      <c r="D27" s="20"/>
      <c r="E27" s="20"/>
      <c r="F27" s="25"/>
      <c r="G27" s="25"/>
      <c r="H27" s="20"/>
      <c r="I27" s="25"/>
      <c r="J27" s="20"/>
      <c r="K27" s="20"/>
      <c r="L27" s="20"/>
      <c r="M27" s="20"/>
      <c r="N27" s="20"/>
      <c r="O27" s="25"/>
      <c r="P27" s="20"/>
      <c r="Q27" s="25"/>
      <c r="R27" s="20"/>
      <c r="S27" s="25"/>
      <c r="T27" s="20"/>
      <c r="U27" s="20"/>
      <c r="V27" s="20"/>
      <c r="W27" s="20"/>
      <c r="X27" s="20"/>
      <c r="Y27" s="25"/>
    </row>
    <row r="28" spans="1:25" ht="26.25" customHeight="1" x14ac:dyDescent="0.25">
      <c r="A28" s="3"/>
      <c r="B28" s="18" t="s">
        <v>50</v>
      </c>
      <c r="C28" s="18" t="s">
        <v>95</v>
      </c>
      <c r="D28" s="20"/>
      <c r="E28" s="20"/>
      <c r="F28" s="25"/>
      <c r="G28" s="25"/>
      <c r="H28" s="20"/>
      <c r="I28" s="25"/>
      <c r="J28" s="20"/>
      <c r="K28" s="20"/>
      <c r="L28" s="20"/>
      <c r="M28" s="20"/>
      <c r="N28" s="20"/>
      <c r="O28" s="25"/>
      <c r="P28" s="20"/>
      <c r="Q28" s="25"/>
      <c r="R28" s="20"/>
      <c r="S28" s="25"/>
      <c r="T28" s="20"/>
      <c r="U28" s="20"/>
      <c r="V28" s="20"/>
      <c r="W28" s="20"/>
      <c r="X28" s="20"/>
      <c r="Y28" s="25"/>
    </row>
    <row r="29" spans="1:25" ht="31.5" customHeight="1" x14ac:dyDescent="0.25">
      <c r="A29" s="3">
        <v>15</v>
      </c>
      <c r="B29" s="18" t="s">
        <v>40</v>
      </c>
      <c r="C29" s="18" t="s">
        <v>130</v>
      </c>
      <c r="D29" s="20">
        <v>4</v>
      </c>
      <c r="E29" s="20">
        <v>5422.94</v>
      </c>
      <c r="F29" s="25">
        <f t="shared" si="3"/>
        <v>32.634891978094721</v>
      </c>
      <c r="G29" s="25">
        <f t="shared" si="4"/>
        <v>21691.759999999998</v>
      </c>
      <c r="H29" s="20">
        <v>20</v>
      </c>
      <c r="I29" s="25">
        <f t="shared" si="5"/>
        <v>4338.3519999999999</v>
      </c>
      <c r="J29" s="20"/>
      <c r="K29" s="20"/>
      <c r="L29" s="20"/>
      <c r="M29" s="20"/>
      <c r="N29" s="20">
        <v>224</v>
      </c>
      <c r="O29" s="25">
        <f>N29*F29*0.35</f>
        <v>2558.5755310826262</v>
      </c>
      <c r="P29" s="20">
        <v>6</v>
      </c>
      <c r="Q29" s="25">
        <f t="shared" si="7"/>
        <v>195.80935186856834</v>
      </c>
      <c r="R29" s="20">
        <v>4</v>
      </c>
      <c r="S29" s="25">
        <f t="shared" si="6"/>
        <v>867.67039999999997</v>
      </c>
      <c r="T29" s="20"/>
      <c r="U29" s="25"/>
      <c r="V29" s="20">
        <v>510</v>
      </c>
      <c r="W29" s="20"/>
      <c r="X29" s="20"/>
      <c r="Y29" s="25">
        <f t="shared" si="2"/>
        <v>30162.167282951188</v>
      </c>
    </row>
    <row r="30" spans="1:25" x14ac:dyDescent="0.25">
      <c r="A30" s="3"/>
      <c r="B30" s="18" t="s">
        <v>40</v>
      </c>
      <c r="C30" s="18" t="s">
        <v>96</v>
      </c>
      <c r="D30" s="20"/>
      <c r="E30" s="20"/>
      <c r="F30" s="25"/>
      <c r="G30" s="25"/>
      <c r="H30" s="20"/>
      <c r="I30" s="25"/>
      <c r="J30" s="20"/>
      <c r="K30" s="20"/>
      <c r="L30" s="20"/>
      <c r="M30" s="20"/>
      <c r="N30" s="20"/>
      <c r="O30" s="25"/>
      <c r="P30" s="20"/>
      <c r="Q30" s="25"/>
      <c r="R30" s="20"/>
      <c r="S30" s="25"/>
      <c r="T30" s="20"/>
      <c r="U30" s="25"/>
      <c r="V30" s="20"/>
      <c r="W30" s="20"/>
      <c r="X30" s="20"/>
      <c r="Y30" s="25"/>
    </row>
    <row r="31" spans="1:25" ht="20.25" customHeight="1" x14ac:dyDescent="0.25">
      <c r="A31" s="3"/>
      <c r="B31" s="18" t="s">
        <v>40</v>
      </c>
      <c r="C31" s="18" t="s">
        <v>97</v>
      </c>
      <c r="D31" s="20"/>
      <c r="E31" s="20"/>
      <c r="F31" s="25"/>
      <c r="G31" s="25"/>
      <c r="H31" s="20"/>
      <c r="I31" s="25"/>
      <c r="J31" s="20"/>
      <c r="K31" s="20"/>
      <c r="L31" s="20"/>
      <c r="M31" s="20"/>
      <c r="N31" s="20"/>
      <c r="O31" s="25"/>
      <c r="P31" s="20"/>
      <c r="Q31" s="25"/>
      <c r="R31" s="20"/>
      <c r="S31" s="25"/>
      <c r="T31" s="20"/>
      <c r="U31" s="25"/>
      <c r="V31" s="20"/>
      <c r="W31" s="20"/>
      <c r="X31" s="20"/>
      <c r="Y31" s="25"/>
    </row>
    <row r="32" spans="1:25" x14ac:dyDescent="0.25">
      <c r="A32" s="3"/>
      <c r="B32" s="18" t="s">
        <v>40</v>
      </c>
      <c r="C32" s="18" t="s">
        <v>129</v>
      </c>
      <c r="D32" s="20"/>
      <c r="E32" s="20"/>
      <c r="F32" s="25"/>
      <c r="G32" s="25"/>
      <c r="H32" s="20"/>
      <c r="I32" s="25"/>
      <c r="J32" s="20"/>
      <c r="K32" s="20"/>
      <c r="L32" s="20"/>
      <c r="M32" s="20"/>
      <c r="N32" s="20"/>
      <c r="O32" s="25"/>
      <c r="P32" s="20"/>
      <c r="Q32" s="25"/>
      <c r="R32" s="20"/>
      <c r="S32" s="25"/>
      <c r="T32" s="20"/>
      <c r="U32" s="25"/>
      <c r="V32" s="20"/>
      <c r="W32" s="20"/>
      <c r="X32" s="20"/>
      <c r="Y32" s="25"/>
    </row>
    <row r="33" spans="1:25" x14ac:dyDescent="0.25">
      <c r="A33" s="3">
        <v>16</v>
      </c>
      <c r="B33" s="18" t="s">
        <v>41</v>
      </c>
      <c r="C33" s="18" t="s">
        <v>98</v>
      </c>
      <c r="D33" s="20">
        <v>5</v>
      </c>
      <c r="E33" s="20">
        <v>6025.49</v>
      </c>
      <c r="F33" s="25">
        <f t="shared" si="3"/>
        <v>36.260997773364629</v>
      </c>
      <c r="G33" s="25">
        <f t="shared" si="4"/>
        <v>30127.449999999997</v>
      </c>
      <c r="H33" s="20">
        <v>20</v>
      </c>
      <c r="I33" s="25">
        <f t="shared" si="5"/>
        <v>6025.49</v>
      </c>
      <c r="J33" s="20"/>
      <c r="K33" s="20"/>
      <c r="L33" s="20"/>
      <c r="M33" s="20"/>
      <c r="N33" s="20"/>
      <c r="O33" s="25"/>
      <c r="P33" s="20"/>
      <c r="Q33" s="25"/>
      <c r="R33" s="20">
        <v>4</v>
      </c>
      <c r="S33" s="25">
        <f t="shared" si="6"/>
        <v>1205.098</v>
      </c>
      <c r="T33" s="20">
        <v>12</v>
      </c>
      <c r="U33" s="25">
        <f>G33*0.12</f>
        <v>3615.2939999999994</v>
      </c>
      <c r="V33" s="20"/>
      <c r="W33" s="20"/>
      <c r="X33" s="20"/>
      <c r="Y33" s="25">
        <f t="shared" si="2"/>
        <v>40973.331999999995</v>
      </c>
    </row>
    <row r="34" spans="1:25" ht="23.25" customHeight="1" x14ac:dyDescent="0.25">
      <c r="A34" s="3"/>
      <c r="B34" s="18" t="s">
        <v>41</v>
      </c>
      <c r="C34" s="18" t="s">
        <v>99</v>
      </c>
      <c r="D34" s="20"/>
      <c r="E34" s="20"/>
      <c r="F34" s="25"/>
      <c r="G34" s="25"/>
      <c r="H34" s="20"/>
      <c r="I34" s="25"/>
      <c r="J34" s="20"/>
      <c r="K34" s="20"/>
      <c r="L34" s="20"/>
      <c r="M34" s="20"/>
      <c r="N34" s="20"/>
      <c r="O34" s="25"/>
      <c r="P34" s="20"/>
      <c r="Q34" s="25"/>
      <c r="R34" s="20"/>
      <c r="S34" s="25"/>
      <c r="T34" s="20"/>
      <c r="U34" s="25"/>
      <c r="V34" s="20"/>
      <c r="W34" s="20"/>
      <c r="X34" s="20"/>
      <c r="Y34" s="25"/>
    </row>
    <row r="35" spans="1:25" ht="23.25" customHeight="1" x14ac:dyDescent="0.25">
      <c r="A35" s="3"/>
      <c r="B35" s="18" t="s">
        <v>41</v>
      </c>
      <c r="C35" s="18" t="s">
        <v>100</v>
      </c>
      <c r="D35" s="20"/>
      <c r="E35" s="20"/>
      <c r="F35" s="25"/>
      <c r="G35" s="25"/>
      <c r="H35" s="20"/>
      <c r="I35" s="25"/>
      <c r="J35" s="20"/>
      <c r="K35" s="20"/>
      <c r="L35" s="20"/>
      <c r="M35" s="20"/>
      <c r="N35" s="20"/>
      <c r="O35" s="25"/>
      <c r="P35" s="20"/>
      <c r="Q35" s="25"/>
      <c r="R35" s="20"/>
      <c r="S35" s="25"/>
      <c r="T35" s="20"/>
      <c r="U35" s="25"/>
      <c r="V35" s="20"/>
      <c r="W35" s="20"/>
      <c r="X35" s="20"/>
      <c r="Y35" s="25"/>
    </row>
    <row r="36" spans="1:25" ht="23.25" customHeight="1" x14ac:dyDescent="0.25">
      <c r="A36" s="3"/>
      <c r="B36" s="18" t="s">
        <v>41</v>
      </c>
      <c r="C36" s="18" t="s">
        <v>135</v>
      </c>
      <c r="D36" s="20"/>
      <c r="E36" s="20"/>
      <c r="F36" s="25"/>
      <c r="G36" s="25"/>
      <c r="H36" s="20"/>
      <c r="I36" s="25"/>
      <c r="J36" s="20"/>
      <c r="K36" s="20"/>
      <c r="L36" s="20"/>
      <c r="M36" s="20"/>
      <c r="N36" s="20"/>
      <c r="O36" s="25"/>
      <c r="P36" s="20"/>
      <c r="Q36" s="25"/>
      <c r="R36" s="20"/>
      <c r="S36" s="25"/>
      <c r="T36" s="20"/>
      <c r="U36" s="25"/>
      <c r="V36" s="20"/>
      <c r="W36" s="20"/>
      <c r="X36" s="20"/>
      <c r="Y36" s="25"/>
    </row>
    <row r="37" spans="1:25" x14ac:dyDescent="0.25">
      <c r="A37" s="3"/>
      <c r="B37" s="18" t="s">
        <v>41</v>
      </c>
      <c r="C37" s="18" t="s">
        <v>101</v>
      </c>
      <c r="D37" s="20"/>
      <c r="E37" s="20"/>
      <c r="F37" s="25"/>
      <c r="G37" s="25"/>
      <c r="H37" s="20"/>
      <c r="I37" s="25"/>
      <c r="J37" s="20"/>
      <c r="K37" s="20"/>
      <c r="L37" s="20"/>
      <c r="M37" s="20"/>
      <c r="N37" s="20"/>
      <c r="O37" s="25"/>
      <c r="P37" s="20"/>
      <c r="Q37" s="25"/>
      <c r="R37" s="20"/>
      <c r="S37" s="25"/>
      <c r="T37" s="20"/>
      <c r="U37" s="25"/>
      <c r="V37" s="20"/>
      <c r="W37" s="20"/>
      <c r="X37" s="20"/>
      <c r="Y37" s="25"/>
    </row>
    <row r="38" spans="1:25" ht="19.5" x14ac:dyDescent="0.25">
      <c r="A38" s="3">
        <v>17</v>
      </c>
      <c r="B38" s="18" t="s">
        <v>42</v>
      </c>
      <c r="C38" s="18"/>
      <c r="D38" s="20">
        <v>2</v>
      </c>
      <c r="E38" s="20">
        <v>6778.67</v>
      </c>
      <c r="F38" s="25">
        <f t="shared" si="3"/>
        <v>40.793584882951201</v>
      </c>
      <c r="G38" s="25">
        <f t="shared" si="4"/>
        <v>13557.34</v>
      </c>
      <c r="H38" s="20">
        <v>20</v>
      </c>
      <c r="I38" s="25">
        <f t="shared" si="5"/>
        <v>2711.4680000000003</v>
      </c>
      <c r="J38" s="20"/>
      <c r="K38" s="20"/>
      <c r="L38" s="20"/>
      <c r="M38" s="20"/>
      <c r="N38" s="20"/>
      <c r="O38" s="25"/>
      <c r="P38" s="20"/>
      <c r="Q38" s="25"/>
      <c r="R38" s="20">
        <v>4</v>
      </c>
      <c r="S38" s="25">
        <f t="shared" si="6"/>
        <v>542.29359999999997</v>
      </c>
      <c r="T38" s="20"/>
      <c r="U38" s="25"/>
      <c r="V38" s="20"/>
      <c r="W38" s="20"/>
      <c r="X38" s="20"/>
      <c r="Y38" s="25">
        <f t="shared" si="2"/>
        <v>16811.101600000002</v>
      </c>
    </row>
    <row r="39" spans="1:25" ht="26.25" customHeight="1" x14ac:dyDescent="0.25">
      <c r="A39" s="3">
        <v>18</v>
      </c>
      <c r="B39" s="18" t="s">
        <v>43</v>
      </c>
      <c r="C39" s="18" t="s">
        <v>102</v>
      </c>
      <c r="D39" s="20">
        <v>1</v>
      </c>
      <c r="E39" s="20">
        <v>6025.49</v>
      </c>
      <c r="F39" s="25">
        <f t="shared" si="3"/>
        <v>36.260997773364629</v>
      </c>
      <c r="G39" s="25">
        <f t="shared" si="4"/>
        <v>6025.49</v>
      </c>
      <c r="H39" s="20">
        <v>20</v>
      </c>
      <c r="I39" s="25">
        <f t="shared" si="5"/>
        <v>1205.098</v>
      </c>
      <c r="J39" s="20"/>
      <c r="K39" s="20"/>
      <c r="L39" s="20"/>
      <c r="M39" s="20"/>
      <c r="N39" s="20"/>
      <c r="O39" s="25"/>
      <c r="P39" s="20"/>
      <c r="Q39" s="25"/>
      <c r="R39" s="20">
        <v>4</v>
      </c>
      <c r="S39" s="25">
        <f t="shared" si="6"/>
        <v>241.0196</v>
      </c>
      <c r="T39" s="20">
        <v>12</v>
      </c>
      <c r="U39" s="25">
        <f>E39*0.12</f>
        <v>723.05879999999991</v>
      </c>
      <c r="V39" s="20"/>
      <c r="W39" s="20"/>
      <c r="X39" s="20"/>
      <c r="Y39" s="25">
        <f t="shared" si="2"/>
        <v>8194.6664000000001</v>
      </c>
    </row>
    <row r="40" spans="1:25" x14ac:dyDescent="0.25">
      <c r="A40" s="3">
        <v>19</v>
      </c>
      <c r="B40" s="18" t="s">
        <v>29</v>
      </c>
      <c r="C40" s="18" t="s">
        <v>103</v>
      </c>
      <c r="D40" s="20">
        <v>1</v>
      </c>
      <c r="E40" s="20">
        <v>6025.49</v>
      </c>
      <c r="F40" s="25">
        <f t="shared" si="3"/>
        <v>36.260997773364629</v>
      </c>
      <c r="G40" s="25">
        <f t="shared" si="4"/>
        <v>6025.49</v>
      </c>
      <c r="H40" s="20">
        <v>20</v>
      </c>
      <c r="I40" s="25">
        <f t="shared" si="5"/>
        <v>1205.098</v>
      </c>
      <c r="J40" s="20"/>
      <c r="K40" s="20"/>
      <c r="L40" s="20"/>
      <c r="M40" s="20"/>
      <c r="N40" s="20"/>
      <c r="O40" s="25"/>
      <c r="P40" s="20"/>
      <c r="Q40" s="25"/>
      <c r="R40" s="20">
        <v>4</v>
      </c>
      <c r="S40" s="25">
        <f t="shared" si="6"/>
        <v>241.0196</v>
      </c>
      <c r="T40" s="20"/>
      <c r="U40" s="25"/>
      <c r="V40" s="20">
        <v>170</v>
      </c>
      <c r="W40" s="20"/>
      <c r="X40" s="20"/>
      <c r="Y40" s="25">
        <f t="shared" si="2"/>
        <v>7641.6075999999994</v>
      </c>
    </row>
    <row r="41" spans="1:25" ht="23.25" customHeight="1" x14ac:dyDescent="0.25">
      <c r="A41" s="3">
        <v>20</v>
      </c>
      <c r="B41" s="18" t="s">
        <v>31</v>
      </c>
      <c r="C41" s="18" t="s">
        <v>104</v>
      </c>
      <c r="D41" s="20">
        <v>1</v>
      </c>
      <c r="E41" s="20">
        <v>6165.32</v>
      </c>
      <c r="F41" s="25">
        <f t="shared" si="3"/>
        <v>37.102485406511406</v>
      </c>
      <c r="G41" s="25">
        <f t="shared" si="4"/>
        <v>6165.32</v>
      </c>
      <c r="H41" s="20"/>
      <c r="I41" s="25"/>
      <c r="J41" s="20"/>
      <c r="K41" s="20"/>
      <c r="L41" s="20"/>
      <c r="M41" s="20"/>
      <c r="N41" s="20"/>
      <c r="O41" s="25"/>
      <c r="P41" s="20"/>
      <c r="Q41" s="25"/>
      <c r="R41" s="20"/>
      <c r="S41" s="25"/>
      <c r="T41" s="20"/>
      <c r="U41" s="25"/>
      <c r="V41" s="20">
        <v>170</v>
      </c>
      <c r="W41" s="20"/>
      <c r="X41" s="20"/>
      <c r="Y41" s="25">
        <f t="shared" si="2"/>
        <v>6335.32</v>
      </c>
    </row>
    <row r="42" spans="1:25" ht="24" customHeight="1" x14ac:dyDescent="0.25">
      <c r="A42" s="3">
        <v>21</v>
      </c>
      <c r="B42" s="18" t="s">
        <v>30</v>
      </c>
      <c r="C42" s="18" t="s">
        <v>128</v>
      </c>
      <c r="D42" s="20">
        <v>1</v>
      </c>
      <c r="E42" s="20">
        <v>6800.92</v>
      </c>
      <c r="F42" s="25">
        <f t="shared" si="3"/>
        <v>40.927483902028044</v>
      </c>
      <c r="G42" s="25">
        <f t="shared" si="4"/>
        <v>6800.92</v>
      </c>
      <c r="H42" s="20"/>
      <c r="I42" s="25"/>
      <c r="J42" s="20">
        <v>25</v>
      </c>
      <c r="K42" s="20">
        <f>G42*0.25</f>
        <v>1700.23</v>
      </c>
      <c r="L42" s="20"/>
      <c r="M42" s="20"/>
      <c r="N42" s="20"/>
      <c r="O42" s="25"/>
      <c r="P42" s="20"/>
      <c r="Q42" s="25"/>
      <c r="R42" s="20"/>
      <c r="S42" s="25"/>
      <c r="T42" s="20"/>
      <c r="U42" s="25"/>
      <c r="V42" s="20">
        <v>170</v>
      </c>
      <c r="W42" s="20">
        <v>10</v>
      </c>
      <c r="X42" s="25">
        <f>G42*0.1</f>
        <v>680.0920000000001</v>
      </c>
      <c r="Y42" s="25">
        <f t="shared" si="2"/>
        <v>9351.2420000000002</v>
      </c>
    </row>
    <row r="43" spans="1:25" x14ac:dyDescent="0.25">
      <c r="A43" s="3"/>
      <c r="B43" s="23" t="s">
        <v>16</v>
      </c>
      <c r="C43" s="23"/>
      <c r="D43" s="20">
        <f>SUM(D19:D42)</f>
        <v>26</v>
      </c>
      <c r="E43" s="20"/>
      <c r="F43" s="25"/>
      <c r="G43" s="25">
        <f>SUM(G19:G42)</f>
        <v>154766.07999999999</v>
      </c>
      <c r="H43" s="25"/>
      <c r="I43" s="25">
        <f>SUM(I20:I42)</f>
        <v>26451.895999999993</v>
      </c>
      <c r="J43" s="25"/>
      <c r="K43" s="25">
        <f>SUM(K19:K42)</f>
        <v>1700.23</v>
      </c>
      <c r="L43" s="25"/>
      <c r="M43" s="25"/>
      <c r="N43" s="25"/>
      <c r="O43" s="25">
        <f>SUM(O19:O42)</f>
        <v>8315.3704760185356</v>
      </c>
      <c r="P43" s="25"/>
      <c r="Q43" s="25">
        <f>SUM(Q19:Q42)</f>
        <v>587.42805560570503</v>
      </c>
      <c r="R43" s="25"/>
      <c r="S43" s="25">
        <f>SUM(S20:S42)</f>
        <v>5290.3791999999994</v>
      </c>
      <c r="T43" s="25"/>
      <c r="U43" s="25">
        <f>SUM(U19:U42)</f>
        <v>4338.3527999999997</v>
      </c>
      <c r="V43" s="25">
        <f>SUM(V19:V42)</f>
        <v>2210</v>
      </c>
      <c r="W43" s="25"/>
      <c r="X43" s="25">
        <f>SUM(X19:X42)</f>
        <v>680.0920000000001</v>
      </c>
      <c r="Y43" s="25">
        <f>SUM(Y19:Y42)</f>
        <v>204339.8285316242</v>
      </c>
    </row>
    <row r="44" spans="1:25" x14ac:dyDescent="0.25">
      <c r="A44" s="3"/>
      <c r="B44" s="23" t="s">
        <v>32</v>
      </c>
      <c r="C44" s="23"/>
      <c r="D44" s="20"/>
      <c r="E44" s="20"/>
      <c r="F44" s="25"/>
      <c r="G44" s="25"/>
      <c r="H44" s="20"/>
      <c r="I44" s="25"/>
      <c r="J44" s="20"/>
      <c r="K44" s="20"/>
      <c r="L44" s="20"/>
      <c r="M44" s="20"/>
      <c r="N44" s="20"/>
      <c r="O44" s="25"/>
      <c r="P44" s="20"/>
      <c r="Q44" s="25"/>
      <c r="R44" s="20"/>
      <c r="S44" s="25"/>
      <c r="T44" s="20"/>
      <c r="U44" s="20"/>
      <c r="V44" s="20"/>
      <c r="W44" s="20"/>
      <c r="X44" s="20"/>
      <c r="Y44" s="25"/>
    </row>
    <row r="45" spans="1:25" ht="22.5" customHeight="1" x14ac:dyDescent="0.25">
      <c r="A45" s="3">
        <v>22</v>
      </c>
      <c r="B45" s="18" t="s">
        <v>28</v>
      </c>
      <c r="C45" s="18" t="s">
        <v>105</v>
      </c>
      <c r="D45" s="20">
        <v>1</v>
      </c>
      <c r="E45" s="20">
        <v>9540.36</v>
      </c>
      <c r="F45" s="25"/>
      <c r="G45" s="25">
        <f t="shared" ref="G45:G71" si="8">E45*D45</f>
        <v>9540.36</v>
      </c>
      <c r="H45" s="20"/>
      <c r="I45" s="25"/>
      <c r="J45" s="20"/>
      <c r="K45" s="20"/>
      <c r="L45" s="20"/>
      <c r="M45" s="20"/>
      <c r="N45" s="20"/>
      <c r="O45" s="25"/>
      <c r="P45" s="20"/>
      <c r="Q45" s="25"/>
      <c r="R45" s="20"/>
      <c r="S45" s="25"/>
      <c r="T45" s="20"/>
      <c r="U45" s="20"/>
      <c r="V45" s="20">
        <v>170</v>
      </c>
      <c r="W45" s="20"/>
      <c r="X45" s="20"/>
      <c r="Y45" s="25">
        <f t="shared" ref="Y45:Y69" si="9">G45+I45+K45+M45+O45+Q45+S45+U45+V45+X45</f>
        <v>9710.36</v>
      </c>
    </row>
    <row r="46" spans="1:25" ht="28.5" customHeight="1" x14ac:dyDescent="0.25">
      <c r="A46" s="3">
        <v>23</v>
      </c>
      <c r="B46" s="18" t="s">
        <v>50</v>
      </c>
      <c r="C46" s="18" t="s">
        <v>127</v>
      </c>
      <c r="D46" s="20">
        <v>5</v>
      </c>
      <c r="E46" s="20">
        <v>5422.94</v>
      </c>
      <c r="F46" s="25">
        <f t="shared" ref="F46:F71" si="10">E46/166.17</f>
        <v>32.634891978094721</v>
      </c>
      <c r="G46" s="25">
        <f t="shared" si="8"/>
        <v>27114.699999999997</v>
      </c>
      <c r="H46" s="20">
        <v>20</v>
      </c>
      <c r="I46" s="25">
        <f t="shared" ref="I46:I71" si="11">G46*0.2</f>
        <v>5422.94</v>
      </c>
      <c r="J46" s="20"/>
      <c r="K46" s="20"/>
      <c r="L46" s="20"/>
      <c r="M46" s="20"/>
      <c r="N46" s="20">
        <v>280</v>
      </c>
      <c r="O46" s="25">
        <f t="shared" ref="O46:O50" si="12">N46*F46*0.35</f>
        <v>3198.2194138532823</v>
      </c>
      <c r="P46" s="20">
        <v>6</v>
      </c>
      <c r="Q46" s="25">
        <f t="shared" ref="Q46:Q50" si="13">P46*F46</f>
        <v>195.80935186856834</v>
      </c>
      <c r="R46" s="20"/>
      <c r="S46" s="25"/>
      <c r="T46" s="20"/>
      <c r="U46" s="20"/>
      <c r="V46" s="20">
        <v>680</v>
      </c>
      <c r="W46" s="20"/>
      <c r="X46" s="20"/>
      <c r="Y46" s="25">
        <f t="shared" si="9"/>
        <v>36611.66876572185</v>
      </c>
    </row>
    <row r="47" spans="1:25" ht="21" customHeight="1" x14ac:dyDescent="0.25">
      <c r="A47" s="3"/>
      <c r="B47" s="18" t="s">
        <v>50</v>
      </c>
      <c r="C47" s="18" t="s">
        <v>126</v>
      </c>
      <c r="D47" s="20"/>
      <c r="E47" s="20"/>
      <c r="F47" s="25"/>
      <c r="G47" s="25"/>
      <c r="H47" s="20"/>
      <c r="I47" s="25"/>
      <c r="J47" s="20"/>
      <c r="K47" s="20"/>
      <c r="L47" s="20"/>
      <c r="M47" s="20"/>
      <c r="N47" s="20"/>
      <c r="O47" s="25"/>
      <c r="P47" s="20"/>
      <c r="Q47" s="25"/>
      <c r="R47" s="20"/>
      <c r="S47" s="25"/>
      <c r="T47" s="20"/>
      <c r="U47" s="20"/>
      <c r="V47" s="20"/>
      <c r="W47" s="20"/>
      <c r="X47" s="20"/>
      <c r="Y47" s="25"/>
    </row>
    <row r="48" spans="1:25" ht="29.25" customHeight="1" x14ac:dyDescent="0.25">
      <c r="A48" s="3"/>
      <c r="B48" s="18" t="s">
        <v>50</v>
      </c>
      <c r="C48" s="18" t="s">
        <v>106</v>
      </c>
      <c r="D48" s="20"/>
      <c r="E48" s="20"/>
      <c r="F48" s="25"/>
      <c r="G48" s="25"/>
      <c r="H48" s="20"/>
      <c r="I48" s="25"/>
      <c r="J48" s="20"/>
      <c r="K48" s="20"/>
      <c r="L48" s="20"/>
      <c r="M48" s="20"/>
      <c r="N48" s="20"/>
      <c r="O48" s="25"/>
      <c r="P48" s="20"/>
      <c r="Q48" s="25"/>
      <c r="R48" s="20"/>
      <c r="S48" s="25"/>
      <c r="T48" s="20"/>
      <c r="U48" s="20"/>
      <c r="V48" s="20"/>
      <c r="W48" s="20"/>
      <c r="X48" s="20"/>
      <c r="Y48" s="25"/>
    </row>
    <row r="49" spans="1:25" ht="27" customHeight="1" x14ac:dyDescent="0.25">
      <c r="A49" s="3"/>
      <c r="B49" s="18" t="s">
        <v>50</v>
      </c>
      <c r="C49" s="18" t="s">
        <v>107</v>
      </c>
      <c r="D49" s="20"/>
      <c r="E49" s="20"/>
      <c r="F49" s="25"/>
      <c r="G49" s="25"/>
      <c r="H49" s="20"/>
      <c r="I49" s="25"/>
      <c r="J49" s="20"/>
      <c r="K49" s="20"/>
      <c r="L49" s="20"/>
      <c r="M49" s="20"/>
      <c r="N49" s="20"/>
      <c r="O49" s="25"/>
      <c r="P49" s="20"/>
      <c r="Q49" s="25"/>
      <c r="R49" s="20"/>
      <c r="S49" s="25"/>
      <c r="T49" s="20"/>
      <c r="U49" s="20"/>
      <c r="V49" s="20"/>
      <c r="W49" s="20"/>
      <c r="X49" s="20"/>
      <c r="Y49" s="25"/>
    </row>
    <row r="50" spans="1:25" ht="30" customHeight="1" x14ac:dyDescent="0.25">
      <c r="A50" s="3">
        <v>24</v>
      </c>
      <c r="B50" s="18" t="s">
        <v>52</v>
      </c>
      <c r="C50" s="18" t="s">
        <v>108</v>
      </c>
      <c r="D50" s="20">
        <v>4</v>
      </c>
      <c r="E50" s="20">
        <v>5422.94</v>
      </c>
      <c r="F50" s="25">
        <f t="shared" si="10"/>
        <v>32.634891978094721</v>
      </c>
      <c r="G50" s="25">
        <f t="shared" si="8"/>
        <v>21691.759999999998</v>
      </c>
      <c r="H50" s="20">
        <v>20</v>
      </c>
      <c r="I50" s="25">
        <f t="shared" si="11"/>
        <v>4338.3519999999999</v>
      </c>
      <c r="J50" s="20"/>
      <c r="K50" s="20"/>
      <c r="L50" s="20"/>
      <c r="M50" s="20"/>
      <c r="N50" s="20">
        <v>224</v>
      </c>
      <c r="O50" s="25">
        <f t="shared" si="12"/>
        <v>2558.5755310826262</v>
      </c>
      <c r="P50" s="20">
        <v>6</v>
      </c>
      <c r="Q50" s="25">
        <f t="shared" si="13"/>
        <v>195.80935186856834</v>
      </c>
      <c r="R50" s="20"/>
      <c r="S50" s="25"/>
      <c r="T50" s="20"/>
      <c r="U50" s="20"/>
      <c r="V50" s="20">
        <v>170</v>
      </c>
      <c r="W50" s="20"/>
      <c r="X50" s="20"/>
      <c r="Y50" s="25">
        <f t="shared" si="9"/>
        <v>28954.496882951189</v>
      </c>
    </row>
    <row r="51" spans="1:25" ht="28.5" customHeight="1" x14ac:dyDescent="0.25">
      <c r="A51" s="3"/>
      <c r="B51" s="18" t="s">
        <v>52</v>
      </c>
      <c r="C51" s="18" t="s">
        <v>109</v>
      </c>
      <c r="D51" s="20"/>
      <c r="E51" s="20"/>
      <c r="F51" s="25"/>
      <c r="G51" s="25"/>
      <c r="H51" s="20"/>
      <c r="I51" s="25"/>
      <c r="J51" s="20"/>
      <c r="K51" s="20"/>
      <c r="L51" s="20"/>
      <c r="M51" s="20"/>
      <c r="N51" s="20"/>
      <c r="O51" s="25"/>
      <c r="P51" s="20"/>
      <c r="Q51" s="25"/>
      <c r="R51" s="20"/>
      <c r="S51" s="25"/>
      <c r="T51" s="20"/>
      <c r="U51" s="20"/>
      <c r="V51" s="20"/>
      <c r="W51" s="20"/>
      <c r="X51" s="20"/>
      <c r="Y51" s="25"/>
    </row>
    <row r="52" spans="1:25" ht="31.5" customHeight="1" x14ac:dyDescent="0.25">
      <c r="A52" s="3"/>
      <c r="B52" s="18" t="s">
        <v>52</v>
      </c>
      <c r="C52" s="18" t="s">
        <v>110</v>
      </c>
      <c r="D52" s="20"/>
      <c r="E52" s="20"/>
      <c r="F52" s="25"/>
      <c r="G52" s="25"/>
      <c r="H52" s="20"/>
      <c r="I52" s="25"/>
      <c r="J52" s="20"/>
      <c r="K52" s="20"/>
      <c r="L52" s="20"/>
      <c r="M52" s="20"/>
      <c r="N52" s="20"/>
      <c r="O52" s="25"/>
      <c r="P52" s="20"/>
      <c r="Q52" s="25"/>
      <c r="R52" s="20"/>
      <c r="S52" s="25"/>
      <c r="T52" s="20"/>
      <c r="U52" s="20"/>
      <c r="V52" s="20"/>
      <c r="W52" s="20"/>
      <c r="X52" s="20"/>
      <c r="Y52" s="25"/>
    </row>
    <row r="53" spans="1:25" ht="30.75" customHeight="1" x14ac:dyDescent="0.25">
      <c r="A53" s="3"/>
      <c r="B53" s="18" t="s">
        <v>52</v>
      </c>
      <c r="C53" s="18" t="s">
        <v>111</v>
      </c>
      <c r="D53" s="20"/>
      <c r="E53" s="20"/>
      <c r="F53" s="25"/>
      <c r="G53" s="25"/>
      <c r="H53" s="20"/>
      <c r="I53" s="25"/>
      <c r="J53" s="20"/>
      <c r="K53" s="20"/>
      <c r="L53" s="20"/>
      <c r="M53" s="20"/>
      <c r="N53" s="20"/>
      <c r="O53" s="25"/>
      <c r="P53" s="20"/>
      <c r="Q53" s="25"/>
      <c r="R53" s="20"/>
      <c r="S53" s="25"/>
      <c r="T53" s="20"/>
      <c r="U53" s="20"/>
      <c r="V53" s="20"/>
      <c r="W53" s="20"/>
      <c r="X53" s="20"/>
      <c r="Y53" s="25"/>
    </row>
    <row r="54" spans="1:25" x14ac:dyDescent="0.25">
      <c r="A54" s="3">
        <v>25</v>
      </c>
      <c r="B54" s="18" t="s">
        <v>53</v>
      </c>
      <c r="C54" s="18" t="s">
        <v>112</v>
      </c>
      <c r="D54" s="20">
        <v>5</v>
      </c>
      <c r="E54" s="20">
        <v>6025.49</v>
      </c>
      <c r="F54" s="25">
        <f t="shared" si="10"/>
        <v>36.260997773364629</v>
      </c>
      <c r="G54" s="25">
        <f t="shared" si="8"/>
        <v>30127.449999999997</v>
      </c>
      <c r="H54" s="20">
        <v>20</v>
      </c>
      <c r="I54" s="25">
        <f t="shared" si="11"/>
        <v>6025.49</v>
      </c>
      <c r="J54" s="20"/>
      <c r="K54" s="20"/>
      <c r="L54" s="20">
        <v>25</v>
      </c>
      <c r="M54" s="25">
        <f>E54*0.25</f>
        <v>1506.3724999999999</v>
      </c>
      <c r="N54" s="20"/>
      <c r="O54" s="25"/>
      <c r="P54" s="20"/>
      <c r="Q54" s="25"/>
      <c r="R54" s="20"/>
      <c r="S54" s="25"/>
      <c r="T54" s="20">
        <v>12</v>
      </c>
      <c r="U54" s="25">
        <f>G54*0.12</f>
        <v>3615.2939999999994</v>
      </c>
      <c r="V54" s="20">
        <v>340</v>
      </c>
      <c r="W54" s="20"/>
      <c r="X54" s="20"/>
      <c r="Y54" s="25">
        <f t="shared" si="9"/>
        <v>41614.606499999994</v>
      </c>
    </row>
    <row r="55" spans="1:25" ht="27.75" customHeight="1" x14ac:dyDescent="0.25">
      <c r="A55" s="3"/>
      <c r="B55" s="18" t="s">
        <v>53</v>
      </c>
      <c r="C55" s="18" t="s">
        <v>113</v>
      </c>
      <c r="D55" s="20"/>
      <c r="E55" s="20"/>
      <c r="F55" s="25"/>
      <c r="G55" s="25"/>
      <c r="H55" s="20"/>
      <c r="I55" s="25"/>
      <c r="J55" s="20"/>
      <c r="K55" s="20"/>
      <c r="L55" s="20"/>
      <c r="M55" s="25"/>
      <c r="N55" s="20"/>
      <c r="O55" s="25"/>
      <c r="P55" s="20"/>
      <c r="Q55" s="25"/>
      <c r="R55" s="20"/>
      <c r="S55" s="25"/>
      <c r="T55" s="20"/>
      <c r="U55" s="25"/>
      <c r="V55" s="20"/>
      <c r="W55" s="20"/>
      <c r="X55" s="20"/>
      <c r="Y55" s="25"/>
    </row>
    <row r="56" spans="1:25" ht="31.5" customHeight="1" x14ac:dyDescent="0.25">
      <c r="A56" s="3"/>
      <c r="B56" s="18" t="s">
        <v>53</v>
      </c>
      <c r="C56" s="18" t="s">
        <v>114</v>
      </c>
      <c r="D56" s="20"/>
      <c r="E56" s="20"/>
      <c r="F56" s="25"/>
      <c r="G56" s="25"/>
      <c r="H56" s="20"/>
      <c r="I56" s="25"/>
      <c r="J56" s="20"/>
      <c r="K56" s="20"/>
      <c r="L56" s="20"/>
      <c r="M56" s="25"/>
      <c r="N56" s="20"/>
      <c r="O56" s="25"/>
      <c r="P56" s="20"/>
      <c r="Q56" s="25"/>
      <c r="R56" s="20"/>
      <c r="S56" s="25"/>
      <c r="T56" s="20"/>
      <c r="U56" s="25"/>
      <c r="V56" s="20"/>
      <c r="W56" s="20"/>
      <c r="X56" s="20"/>
      <c r="Y56" s="25"/>
    </row>
    <row r="57" spans="1:25" ht="31.5" customHeight="1" x14ac:dyDescent="0.25">
      <c r="A57" s="3">
        <v>26</v>
      </c>
      <c r="B57" s="18" t="s">
        <v>44</v>
      </c>
      <c r="C57" s="18" t="s">
        <v>115</v>
      </c>
      <c r="D57" s="20">
        <v>1</v>
      </c>
      <c r="E57" s="20">
        <v>6778.67</v>
      </c>
      <c r="F57" s="25">
        <f t="shared" si="10"/>
        <v>40.793584882951201</v>
      </c>
      <c r="G57" s="25">
        <f t="shared" si="8"/>
        <v>6778.67</v>
      </c>
      <c r="H57" s="20">
        <v>20</v>
      </c>
      <c r="I57" s="25">
        <f t="shared" si="11"/>
        <v>1355.7340000000002</v>
      </c>
      <c r="J57" s="20"/>
      <c r="K57" s="20"/>
      <c r="L57" s="20"/>
      <c r="M57" s="20"/>
      <c r="N57" s="20"/>
      <c r="O57" s="25"/>
      <c r="P57" s="20"/>
      <c r="Q57" s="25"/>
      <c r="R57" s="20">
        <v>4</v>
      </c>
      <c r="S57" s="25">
        <f>G57*0.04</f>
        <v>271.14679999999998</v>
      </c>
      <c r="T57" s="20">
        <v>12</v>
      </c>
      <c r="U57" s="25">
        <f>E57*0.12</f>
        <v>813.44039999999995</v>
      </c>
      <c r="V57" s="20">
        <v>170</v>
      </c>
      <c r="W57" s="20"/>
      <c r="X57" s="20"/>
      <c r="Y57" s="25">
        <f t="shared" si="9"/>
        <v>9388.9912000000004</v>
      </c>
    </row>
    <row r="58" spans="1:25" ht="32.25" customHeight="1" x14ac:dyDescent="0.25">
      <c r="A58" s="3">
        <v>27</v>
      </c>
      <c r="B58" s="18" t="s">
        <v>42</v>
      </c>
      <c r="C58" s="18" t="s">
        <v>116</v>
      </c>
      <c r="D58" s="20">
        <v>2</v>
      </c>
      <c r="E58" s="20">
        <v>6778.67</v>
      </c>
      <c r="F58" s="25">
        <f t="shared" si="10"/>
        <v>40.793584882951201</v>
      </c>
      <c r="G58" s="25">
        <f t="shared" si="8"/>
        <v>13557.34</v>
      </c>
      <c r="H58" s="20">
        <v>20</v>
      </c>
      <c r="I58" s="25">
        <f t="shared" si="11"/>
        <v>2711.4680000000003</v>
      </c>
      <c r="J58" s="20"/>
      <c r="K58" s="20"/>
      <c r="L58" s="20"/>
      <c r="M58" s="20"/>
      <c r="N58" s="20"/>
      <c r="O58" s="25"/>
      <c r="P58" s="20"/>
      <c r="Q58" s="25"/>
      <c r="R58" s="20"/>
      <c r="S58" s="25"/>
      <c r="T58" s="20"/>
      <c r="U58" s="20"/>
      <c r="V58" s="20">
        <v>170</v>
      </c>
      <c r="W58" s="20"/>
      <c r="X58" s="20"/>
      <c r="Y58" s="25">
        <f t="shared" si="9"/>
        <v>16438.808000000001</v>
      </c>
    </row>
    <row r="59" spans="1:25" ht="21" customHeight="1" x14ac:dyDescent="0.25">
      <c r="A59" s="3">
        <v>28</v>
      </c>
      <c r="B59" s="18" t="s">
        <v>33</v>
      </c>
      <c r="C59" s="18" t="s">
        <v>117</v>
      </c>
      <c r="D59" s="20">
        <v>1</v>
      </c>
      <c r="E59" s="20">
        <v>3559.36</v>
      </c>
      <c r="F59" s="25">
        <f t="shared" si="10"/>
        <v>21.419991574893185</v>
      </c>
      <c r="G59" s="25">
        <f t="shared" si="8"/>
        <v>3559.36</v>
      </c>
      <c r="H59" s="20">
        <v>20</v>
      </c>
      <c r="I59" s="25">
        <f t="shared" si="11"/>
        <v>711.87200000000007</v>
      </c>
      <c r="J59" s="20"/>
      <c r="K59" s="20"/>
      <c r="L59" s="20"/>
      <c r="M59" s="20"/>
      <c r="N59" s="20"/>
      <c r="O59" s="25"/>
      <c r="P59" s="20"/>
      <c r="Q59" s="25"/>
      <c r="R59" s="20"/>
      <c r="S59" s="25"/>
      <c r="T59" s="20"/>
      <c r="U59" s="20"/>
      <c r="V59" s="20"/>
      <c r="W59" s="20"/>
      <c r="X59" s="20">
        <v>1728.77</v>
      </c>
      <c r="Y59" s="25">
        <f t="shared" si="9"/>
        <v>6000.0020000000004</v>
      </c>
    </row>
    <row r="60" spans="1:25" ht="24.75" customHeight="1" x14ac:dyDescent="0.25">
      <c r="A60" s="3">
        <v>29</v>
      </c>
      <c r="B60" s="18" t="s">
        <v>34</v>
      </c>
      <c r="C60" s="18" t="s">
        <v>125</v>
      </c>
      <c r="D60" s="20">
        <v>6</v>
      </c>
      <c r="E60" s="20">
        <v>6025.49</v>
      </c>
      <c r="F60" s="25">
        <f t="shared" si="10"/>
        <v>36.260997773364629</v>
      </c>
      <c r="G60" s="25">
        <f t="shared" si="8"/>
        <v>36152.94</v>
      </c>
      <c r="H60" s="20">
        <v>20</v>
      </c>
      <c r="I60" s="25">
        <f t="shared" si="11"/>
        <v>7230.5880000000006</v>
      </c>
      <c r="J60" s="20"/>
      <c r="K60" s="20"/>
      <c r="L60" s="20"/>
      <c r="M60" s="20"/>
      <c r="N60" s="20"/>
      <c r="O60" s="25"/>
      <c r="P60" s="20"/>
      <c r="Q60" s="25"/>
      <c r="R60" s="20"/>
      <c r="S60" s="25"/>
      <c r="T60" s="20"/>
      <c r="U60" s="20"/>
      <c r="V60" s="20">
        <v>510</v>
      </c>
      <c r="W60" s="20"/>
      <c r="X60" s="20"/>
      <c r="Y60" s="25">
        <f t="shared" si="9"/>
        <v>43893.528000000006</v>
      </c>
    </row>
    <row r="61" spans="1:25" ht="27.75" customHeight="1" x14ac:dyDescent="0.25">
      <c r="A61" s="3"/>
      <c r="B61" s="18" t="s">
        <v>34</v>
      </c>
      <c r="C61" s="18" t="s">
        <v>118</v>
      </c>
      <c r="D61" s="20"/>
      <c r="E61" s="20"/>
      <c r="F61" s="25"/>
      <c r="G61" s="25"/>
      <c r="H61" s="20"/>
      <c r="I61" s="25"/>
      <c r="J61" s="20"/>
      <c r="K61" s="20"/>
      <c r="L61" s="20"/>
      <c r="M61" s="20"/>
      <c r="N61" s="20"/>
      <c r="O61" s="25"/>
      <c r="P61" s="20"/>
      <c r="Q61" s="25"/>
      <c r="R61" s="20"/>
      <c r="S61" s="25"/>
      <c r="T61" s="20"/>
      <c r="U61" s="20"/>
      <c r="V61" s="20"/>
      <c r="W61" s="20"/>
      <c r="X61" s="20"/>
      <c r="Y61" s="25"/>
    </row>
    <row r="62" spans="1:25" ht="26.25" customHeight="1" x14ac:dyDescent="0.25">
      <c r="A62" s="3"/>
      <c r="B62" s="18" t="s">
        <v>34</v>
      </c>
      <c r="C62" s="18" t="s">
        <v>119</v>
      </c>
      <c r="D62" s="20"/>
      <c r="E62" s="20"/>
      <c r="F62" s="25"/>
      <c r="G62" s="25"/>
      <c r="H62" s="20"/>
      <c r="I62" s="25"/>
      <c r="J62" s="20"/>
      <c r="K62" s="20"/>
      <c r="L62" s="20"/>
      <c r="M62" s="20"/>
      <c r="N62" s="20"/>
      <c r="O62" s="25"/>
      <c r="P62" s="20"/>
      <c r="Q62" s="25"/>
      <c r="R62" s="20"/>
      <c r="S62" s="25"/>
      <c r="T62" s="20"/>
      <c r="U62" s="20"/>
      <c r="V62" s="20"/>
      <c r="W62" s="20"/>
      <c r="X62" s="20"/>
      <c r="Y62" s="25"/>
    </row>
    <row r="63" spans="1:25" ht="28.5" customHeight="1" x14ac:dyDescent="0.25">
      <c r="A63" s="3"/>
      <c r="B63" s="18" t="s">
        <v>34</v>
      </c>
      <c r="C63" s="18" t="s">
        <v>120</v>
      </c>
      <c r="D63" s="20"/>
      <c r="E63" s="20"/>
      <c r="F63" s="25"/>
      <c r="G63" s="25"/>
      <c r="H63" s="20"/>
      <c r="I63" s="25"/>
      <c r="J63" s="20"/>
      <c r="K63" s="20"/>
      <c r="L63" s="20"/>
      <c r="M63" s="20"/>
      <c r="N63" s="20"/>
      <c r="O63" s="25"/>
      <c r="P63" s="20"/>
      <c r="Q63" s="25"/>
      <c r="R63" s="20"/>
      <c r="S63" s="25"/>
      <c r="T63" s="20"/>
      <c r="U63" s="20"/>
      <c r="V63" s="20"/>
      <c r="W63" s="20"/>
      <c r="X63" s="20"/>
      <c r="Y63" s="25"/>
    </row>
    <row r="64" spans="1:25" ht="30" customHeight="1" x14ac:dyDescent="0.25">
      <c r="A64" s="3">
        <v>30</v>
      </c>
      <c r="B64" s="18" t="s">
        <v>37</v>
      </c>
      <c r="C64" s="18" t="s">
        <v>121</v>
      </c>
      <c r="D64" s="20">
        <v>1</v>
      </c>
      <c r="E64" s="20">
        <v>6165.32</v>
      </c>
      <c r="F64" s="25">
        <f t="shared" si="10"/>
        <v>37.102485406511406</v>
      </c>
      <c r="G64" s="25">
        <f t="shared" si="8"/>
        <v>6165.32</v>
      </c>
      <c r="H64" s="20"/>
      <c r="I64" s="25"/>
      <c r="J64" s="20">
        <v>25</v>
      </c>
      <c r="K64" s="20">
        <f>G64*0.25</f>
        <v>1541.33</v>
      </c>
      <c r="L64" s="20"/>
      <c r="M64" s="20"/>
      <c r="N64" s="20"/>
      <c r="O64" s="25"/>
      <c r="P64" s="20"/>
      <c r="Q64" s="25"/>
      <c r="R64" s="20"/>
      <c r="S64" s="25"/>
      <c r="T64" s="20"/>
      <c r="U64" s="20"/>
      <c r="V64" s="20"/>
      <c r="W64" s="20"/>
      <c r="X64" s="20"/>
      <c r="Y64" s="25">
        <f t="shared" si="9"/>
        <v>7706.65</v>
      </c>
    </row>
    <row r="65" spans="1:25" ht="27" customHeight="1" x14ac:dyDescent="0.25">
      <c r="A65" s="3">
        <v>31</v>
      </c>
      <c r="B65" s="18" t="s">
        <v>45</v>
      </c>
      <c r="C65" s="18" t="s">
        <v>122</v>
      </c>
      <c r="D65" s="20">
        <v>1</v>
      </c>
      <c r="E65" s="20">
        <v>6025.49</v>
      </c>
      <c r="F65" s="25">
        <f t="shared" si="10"/>
        <v>36.260997773364629</v>
      </c>
      <c r="G65" s="25">
        <f t="shared" si="8"/>
        <v>6025.49</v>
      </c>
      <c r="H65" s="20">
        <v>20</v>
      </c>
      <c r="I65" s="25">
        <f t="shared" si="11"/>
        <v>1205.098</v>
      </c>
      <c r="J65" s="20"/>
      <c r="K65" s="20"/>
      <c r="L65" s="20"/>
      <c r="M65" s="20"/>
      <c r="N65" s="20"/>
      <c r="O65" s="25"/>
      <c r="P65" s="20"/>
      <c r="Q65" s="25"/>
      <c r="R65" s="20"/>
      <c r="S65" s="25"/>
      <c r="T65" s="20">
        <v>12</v>
      </c>
      <c r="U65" s="25">
        <f>E65*0.12</f>
        <v>723.05879999999991</v>
      </c>
      <c r="V65" s="20"/>
      <c r="W65" s="20"/>
      <c r="X65" s="20"/>
      <c r="Y65" s="25">
        <f t="shared" si="9"/>
        <v>7953.6467999999995</v>
      </c>
    </row>
    <row r="66" spans="1:25" x14ac:dyDescent="0.25">
      <c r="A66" s="3">
        <v>32</v>
      </c>
      <c r="B66" s="18" t="s">
        <v>46</v>
      </c>
      <c r="C66" s="18"/>
      <c r="D66" s="20">
        <v>1</v>
      </c>
      <c r="E66" s="20">
        <v>6025.49</v>
      </c>
      <c r="F66" s="25">
        <f t="shared" si="10"/>
        <v>36.260997773364629</v>
      </c>
      <c r="G66" s="25">
        <f t="shared" si="8"/>
        <v>6025.49</v>
      </c>
      <c r="H66" s="20">
        <v>20</v>
      </c>
      <c r="I66" s="25">
        <f t="shared" si="11"/>
        <v>1205.098</v>
      </c>
      <c r="J66" s="20"/>
      <c r="K66" s="20"/>
      <c r="L66" s="20"/>
      <c r="M66" s="20"/>
      <c r="N66" s="20"/>
      <c r="O66" s="25"/>
      <c r="P66" s="20"/>
      <c r="Q66" s="25"/>
      <c r="R66" s="20"/>
      <c r="S66" s="25"/>
      <c r="T66" s="20"/>
      <c r="U66" s="20"/>
      <c r="V66" s="20"/>
      <c r="W66" s="20"/>
      <c r="X66" s="20"/>
      <c r="Y66" s="25">
        <f t="shared" si="9"/>
        <v>7230.5879999999997</v>
      </c>
    </row>
    <row r="67" spans="1:25" ht="30.75" customHeight="1" x14ac:dyDescent="0.25">
      <c r="A67" s="3">
        <v>33</v>
      </c>
      <c r="B67" s="18" t="s">
        <v>35</v>
      </c>
      <c r="C67" s="18" t="s">
        <v>124</v>
      </c>
      <c r="D67" s="20">
        <v>2</v>
      </c>
      <c r="E67" s="20">
        <v>3336.9</v>
      </c>
      <c r="F67" s="25">
        <f t="shared" si="10"/>
        <v>20.081242101462362</v>
      </c>
      <c r="G67" s="25">
        <f t="shared" si="8"/>
        <v>6673.8</v>
      </c>
      <c r="H67" s="20">
        <v>20</v>
      </c>
      <c r="I67" s="25">
        <f t="shared" si="11"/>
        <v>1334.7600000000002</v>
      </c>
      <c r="J67" s="20"/>
      <c r="K67" s="20"/>
      <c r="L67" s="20"/>
      <c r="M67" s="20"/>
      <c r="N67" s="20">
        <v>112</v>
      </c>
      <c r="O67" s="25">
        <f>N67*F67*0.35</f>
        <v>787.18469037732461</v>
      </c>
      <c r="P67" s="20">
        <v>6</v>
      </c>
      <c r="Q67" s="25">
        <f t="shared" ref="Q67" si="14">P67*F67</f>
        <v>120.48745260877416</v>
      </c>
      <c r="R67" s="20"/>
      <c r="S67" s="25"/>
      <c r="T67" s="20"/>
      <c r="U67" s="20"/>
      <c r="V67" s="20"/>
      <c r="W67" s="20"/>
      <c r="X67" s="20">
        <v>3870.95</v>
      </c>
      <c r="Y67" s="25">
        <f t="shared" si="9"/>
        <v>12787.182142986097</v>
      </c>
    </row>
    <row r="68" spans="1:25" ht="23.25" customHeight="1" x14ac:dyDescent="0.25">
      <c r="A68" s="3">
        <v>34</v>
      </c>
      <c r="B68" s="18" t="s">
        <v>47</v>
      </c>
      <c r="C68" s="18" t="s">
        <v>123</v>
      </c>
      <c r="D68" s="20">
        <v>1</v>
      </c>
      <c r="E68" s="20">
        <v>6778.67</v>
      </c>
      <c r="F68" s="25">
        <f t="shared" si="10"/>
        <v>40.793584882951201</v>
      </c>
      <c r="G68" s="25">
        <f t="shared" si="8"/>
        <v>6778.67</v>
      </c>
      <c r="H68" s="20">
        <v>20</v>
      </c>
      <c r="I68" s="25">
        <f t="shared" si="11"/>
        <v>1355.7340000000002</v>
      </c>
      <c r="J68" s="20"/>
      <c r="K68" s="20"/>
      <c r="L68" s="20"/>
      <c r="M68" s="20"/>
      <c r="N68" s="20"/>
      <c r="O68" s="25"/>
      <c r="P68" s="20"/>
      <c r="Q68" s="25"/>
      <c r="R68" s="20"/>
      <c r="S68" s="25"/>
      <c r="T68" s="20"/>
      <c r="U68" s="20"/>
      <c r="V68" s="20">
        <v>170</v>
      </c>
      <c r="W68" s="20"/>
      <c r="X68" s="20"/>
      <c r="Y68" s="25">
        <f t="shared" si="9"/>
        <v>8304.4040000000005</v>
      </c>
    </row>
    <row r="69" spans="1:25" ht="21" customHeight="1" x14ac:dyDescent="0.25">
      <c r="A69" s="3">
        <v>35</v>
      </c>
      <c r="B69" s="18" t="s">
        <v>36</v>
      </c>
      <c r="C69" s="26"/>
      <c r="D69" s="20">
        <v>1</v>
      </c>
      <c r="E69" s="20">
        <v>6165.32</v>
      </c>
      <c r="F69" s="25">
        <f t="shared" si="10"/>
        <v>37.102485406511406</v>
      </c>
      <c r="G69" s="25">
        <f t="shared" si="8"/>
        <v>6165.32</v>
      </c>
      <c r="H69" s="20"/>
      <c r="I69" s="25"/>
      <c r="J69" s="20"/>
      <c r="K69" s="20"/>
      <c r="L69" s="20"/>
      <c r="M69" s="20"/>
      <c r="N69" s="20"/>
      <c r="O69" s="25"/>
      <c r="P69" s="20"/>
      <c r="Q69" s="25"/>
      <c r="R69" s="20"/>
      <c r="S69" s="25"/>
      <c r="T69" s="20"/>
      <c r="U69" s="20"/>
      <c r="V69" s="20"/>
      <c r="W69" s="20"/>
      <c r="X69" s="20"/>
      <c r="Y69" s="25">
        <f t="shared" si="9"/>
        <v>6165.32</v>
      </c>
    </row>
    <row r="70" spans="1:25" x14ac:dyDescent="0.25">
      <c r="A70" s="3"/>
      <c r="B70" s="23" t="s">
        <v>16</v>
      </c>
      <c r="C70" s="23"/>
      <c r="D70" s="20">
        <f>SUM(D45:D69)</f>
        <v>32</v>
      </c>
      <c r="E70" s="20"/>
      <c r="F70" s="25">
        <f t="shared" si="10"/>
        <v>0</v>
      </c>
      <c r="G70" s="25">
        <f>SUM(G45:G69)</f>
        <v>186356.66999999998</v>
      </c>
      <c r="H70" s="25"/>
      <c r="I70" s="25">
        <f>SUM(I45:I69)</f>
        <v>32897.133999999998</v>
      </c>
      <c r="J70" s="25"/>
      <c r="K70" s="25">
        <f>SUM(K45:K69)</f>
        <v>1541.33</v>
      </c>
      <c r="L70" s="25"/>
      <c r="M70" s="25">
        <f>SUM(M45:M69)</f>
        <v>1506.3724999999999</v>
      </c>
      <c r="N70" s="25"/>
      <c r="O70" s="25">
        <f>SUM(O45:O69)</f>
        <v>6543.9796353132333</v>
      </c>
      <c r="P70" s="25"/>
      <c r="Q70" s="25">
        <f>SUM(Q45:Q69)</f>
        <v>512.1061563459109</v>
      </c>
      <c r="R70" s="25"/>
      <c r="S70" s="25">
        <f>SUM(S54:S69)</f>
        <v>271.14679999999998</v>
      </c>
      <c r="T70" s="25"/>
      <c r="U70" s="25">
        <f>SUM(U45:U69)</f>
        <v>5151.7931999999992</v>
      </c>
      <c r="V70" s="25">
        <f>SUM(V45:V69)</f>
        <v>2380</v>
      </c>
      <c r="W70" s="25"/>
      <c r="X70" s="25">
        <f>SUM(X45:X69)</f>
        <v>5599.7199999999993</v>
      </c>
      <c r="Y70" s="25">
        <f>SUM(Y45:Y69)</f>
        <v>242760.25229165913</v>
      </c>
    </row>
    <row r="71" spans="1:25" ht="33.75" customHeight="1" x14ac:dyDescent="0.25">
      <c r="A71" s="3">
        <v>36</v>
      </c>
      <c r="B71" s="18" t="s">
        <v>51</v>
      </c>
      <c r="C71" s="18"/>
      <c r="D71" s="20">
        <v>1</v>
      </c>
      <c r="E71" s="20">
        <v>5688.62</v>
      </c>
      <c r="F71" s="25">
        <f t="shared" si="10"/>
        <v>34.233736534873927</v>
      </c>
      <c r="G71" s="25">
        <f t="shared" si="8"/>
        <v>5688.62</v>
      </c>
      <c r="H71" s="20">
        <v>20</v>
      </c>
      <c r="I71" s="25">
        <f t="shared" si="11"/>
        <v>1137.7239999999999</v>
      </c>
      <c r="J71" s="20"/>
      <c r="K71" s="20"/>
      <c r="L71" s="20"/>
      <c r="M71" s="20"/>
      <c r="N71" s="20"/>
      <c r="O71" s="25"/>
      <c r="P71" s="20"/>
      <c r="Q71" s="25"/>
      <c r="R71" s="20"/>
      <c r="S71" s="25"/>
      <c r="T71" s="20"/>
      <c r="U71" s="20"/>
      <c r="V71" s="20"/>
      <c r="W71" s="20">
        <v>25</v>
      </c>
      <c r="X71" s="25">
        <f>G71*0.25</f>
        <v>1422.155</v>
      </c>
      <c r="Y71" s="25">
        <f>G71+I71+K71+M71+O71+Q71+S71+U71+V71+X71</f>
        <v>8248.4989999999998</v>
      </c>
    </row>
    <row r="72" spans="1:25" x14ac:dyDescent="0.25">
      <c r="A72" s="3"/>
      <c r="B72" s="23" t="s">
        <v>38</v>
      </c>
      <c r="C72" s="23"/>
      <c r="D72" s="22">
        <f>D16+D43+D70+D71</f>
        <v>70</v>
      </c>
      <c r="E72" s="20"/>
      <c r="F72" s="25"/>
      <c r="G72" s="25">
        <f>G16+G43+G70+G71</f>
        <v>465616.18999999994</v>
      </c>
      <c r="H72" s="25"/>
      <c r="I72" s="25">
        <f>I16+I43+I70+I71</f>
        <v>60486.753999999994</v>
      </c>
      <c r="J72" s="25"/>
      <c r="K72" s="25">
        <f>K16+K43+K70+K71</f>
        <v>3241.56</v>
      </c>
      <c r="L72" s="25"/>
      <c r="M72" s="25">
        <f>M16+M43+M70+M71</f>
        <v>1506.3724999999999</v>
      </c>
      <c r="N72" s="25"/>
      <c r="O72" s="25">
        <f>O16+O43+O70+O71</f>
        <v>14859.350111331769</v>
      </c>
      <c r="P72" s="25"/>
      <c r="Q72" s="25">
        <f>Q16+Q43+Q70+Q71</f>
        <v>1099.5342119516158</v>
      </c>
      <c r="R72" s="25"/>
      <c r="S72" s="25">
        <f>S16+S43+S70+S71</f>
        <v>5561.5259999999998</v>
      </c>
      <c r="T72" s="25"/>
      <c r="U72" s="25">
        <f>U16+U43+U70+U71</f>
        <v>9490.1459999999988</v>
      </c>
      <c r="V72" s="25">
        <f>V16+V43+V70+V71</f>
        <v>5440</v>
      </c>
      <c r="W72" s="25"/>
      <c r="X72" s="25">
        <f>X16+X43+X70+X71</f>
        <v>7701.9669999999996</v>
      </c>
      <c r="Y72" s="25">
        <f>Y16+Y43+Y70+Y71</f>
        <v>575003.39982328319</v>
      </c>
    </row>
    <row r="73" spans="1:25" x14ac:dyDescent="0.25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</row>
    <row r="74" spans="1:25" x14ac:dyDescent="0.25">
      <c r="A74" s="5"/>
      <c r="B74" s="5"/>
      <c r="C74" s="5"/>
      <c r="D74" s="5"/>
      <c r="E74" s="5" t="s">
        <v>80</v>
      </c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</row>
    <row r="75" spans="1:25" x14ac:dyDescent="0.25">
      <c r="A75" s="5"/>
      <c r="B75" s="5"/>
      <c r="C75" s="5"/>
      <c r="D75" s="5"/>
      <c r="E75" s="5" t="s">
        <v>81</v>
      </c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</row>
    <row r="78" spans="1:25" x14ac:dyDescent="0.25">
      <c r="A78" s="1"/>
      <c r="B78" s="1" t="s">
        <v>138</v>
      </c>
      <c r="C78" s="1"/>
      <c r="D78" s="1"/>
      <c r="E78" s="1"/>
      <c r="F78" s="1"/>
    </row>
    <row r="80" spans="1:25" x14ac:dyDescent="0.25">
      <c r="A80" s="37" t="s">
        <v>0</v>
      </c>
      <c r="B80" s="37" t="s">
        <v>1</v>
      </c>
      <c r="C80" s="28"/>
    </row>
    <row r="81" spans="1:3" x14ac:dyDescent="0.25">
      <c r="A81" s="38"/>
      <c r="B81" s="38"/>
      <c r="C81" s="29" t="s">
        <v>134</v>
      </c>
    </row>
    <row r="82" spans="1:3" x14ac:dyDescent="0.25">
      <c r="A82" s="3"/>
      <c r="B82" s="4" t="s">
        <v>17</v>
      </c>
      <c r="C82" s="30"/>
    </row>
    <row r="83" spans="1:3" ht="26.25" customHeight="1" x14ac:dyDescent="0.25">
      <c r="A83" s="3">
        <v>1</v>
      </c>
      <c r="B83" s="3" t="s">
        <v>18</v>
      </c>
      <c r="C83" s="27" t="s">
        <v>84</v>
      </c>
    </row>
    <row r="84" spans="1:3" ht="26.25" customHeight="1" x14ac:dyDescent="0.25">
      <c r="A84" s="3">
        <v>2</v>
      </c>
      <c r="B84" s="3" t="s">
        <v>19</v>
      </c>
      <c r="C84" s="27" t="s">
        <v>133</v>
      </c>
    </row>
    <row r="85" spans="1:3" ht="14.25" customHeight="1" x14ac:dyDescent="0.25">
      <c r="A85" s="3">
        <v>3</v>
      </c>
      <c r="B85" s="3" t="s">
        <v>20</v>
      </c>
      <c r="C85" s="27" t="s">
        <v>132</v>
      </c>
    </row>
    <row r="86" spans="1:3" ht="31.5" customHeight="1" x14ac:dyDescent="0.25">
      <c r="A86" s="3">
        <v>4</v>
      </c>
      <c r="B86" s="3" t="s">
        <v>21</v>
      </c>
      <c r="C86" s="27" t="s">
        <v>85</v>
      </c>
    </row>
    <row r="87" spans="1:3" ht="25.5" customHeight="1" x14ac:dyDescent="0.25">
      <c r="A87" s="3">
        <v>5</v>
      </c>
      <c r="B87" s="3" t="s">
        <v>22</v>
      </c>
      <c r="C87" s="27" t="s">
        <v>86</v>
      </c>
    </row>
    <row r="88" spans="1:3" ht="24" customHeight="1" x14ac:dyDescent="0.25">
      <c r="A88" s="3">
        <v>6</v>
      </c>
      <c r="B88" s="3" t="s">
        <v>24</v>
      </c>
      <c r="C88" s="27" t="s">
        <v>131</v>
      </c>
    </row>
    <row r="89" spans="1:3" x14ac:dyDescent="0.25">
      <c r="A89" s="3"/>
      <c r="B89" s="9" t="s">
        <v>27</v>
      </c>
      <c r="C89" s="31"/>
    </row>
    <row r="90" spans="1:3" x14ac:dyDescent="0.25">
      <c r="A90" s="3">
        <v>7</v>
      </c>
      <c r="B90" s="2" t="s">
        <v>50</v>
      </c>
      <c r="C90" s="27" t="s">
        <v>87</v>
      </c>
    </row>
    <row r="91" spans="1:3" x14ac:dyDescent="0.25">
      <c r="A91" s="3">
        <v>8</v>
      </c>
      <c r="B91" s="2" t="s">
        <v>50</v>
      </c>
      <c r="C91" s="27" t="s">
        <v>88</v>
      </c>
    </row>
    <row r="92" spans="1:3" x14ac:dyDescent="0.25">
      <c r="A92" s="3">
        <v>9</v>
      </c>
      <c r="B92" s="2" t="s">
        <v>50</v>
      </c>
      <c r="C92" s="27" t="s">
        <v>89</v>
      </c>
    </row>
    <row r="93" spans="1:3" x14ac:dyDescent="0.25">
      <c r="A93" s="3">
        <v>10</v>
      </c>
      <c r="B93" s="2" t="s">
        <v>50</v>
      </c>
      <c r="C93" s="27" t="s">
        <v>90</v>
      </c>
    </row>
    <row r="94" spans="1:3" x14ac:dyDescent="0.25">
      <c r="A94" s="3">
        <v>11</v>
      </c>
      <c r="B94" s="2" t="s">
        <v>39</v>
      </c>
      <c r="C94" s="27" t="s">
        <v>91</v>
      </c>
    </row>
    <row r="95" spans="1:3" x14ac:dyDescent="0.25">
      <c r="A95" s="3">
        <v>12</v>
      </c>
      <c r="B95" s="2" t="s">
        <v>50</v>
      </c>
      <c r="C95" s="27" t="s">
        <v>92</v>
      </c>
    </row>
    <row r="96" spans="1:3" x14ac:dyDescent="0.25">
      <c r="A96" s="3">
        <v>13</v>
      </c>
      <c r="B96" s="2" t="s">
        <v>50</v>
      </c>
      <c r="C96" s="27" t="s">
        <v>93</v>
      </c>
    </row>
    <row r="97" spans="1:3" x14ac:dyDescent="0.25">
      <c r="A97" s="3">
        <v>14</v>
      </c>
      <c r="B97" s="2" t="s">
        <v>50</v>
      </c>
      <c r="C97" s="27" t="s">
        <v>94</v>
      </c>
    </row>
    <row r="98" spans="1:3" x14ac:dyDescent="0.25">
      <c r="A98" s="3">
        <v>15</v>
      </c>
      <c r="B98" s="2" t="s">
        <v>50</v>
      </c>
      <c r="C98" s="27" t="s">
        <v>95</v>
      </c>
    </row>
    <row r="99" spans="1:3" ht="24.75" x14ac:dyDescent="0.25">
      <c r="A99" s="3">
        <v>16</v>
      </c>
      <c r="B99" s="2" t="s">
        <v>40</v>
      </c>
      <c r="C99" s="27" t="s">
        <v>130</v>
      </c>
    </row>
    <row r="100" spans="1:3" ht="24.75" x14ac:dyDescent="0.25">
      <c r="A100" s="3">
        <v>17</v>
      </c>
      <c r="B100" s="2" t="s">
        <v>40</v>
      </c>
      <c r="C100" s="27" t="s">
        <v>96</v>
      </c>
    </row>
    <row r="101" spans="1:3" ht="24.75" x14ac:dyDescent="0.25">
      <c r="A101" s="3">
        <v>18</v>
      </c>
      <c r="B101" s="2" t="s">
        <v>40</v>
      </c>
      <c r="C101" s="27" t="s">
        <v>97</v>
      </c>
    </row>
    <row r="102" spans="1:3" ht="24.75" x14ac:dyDescent="0.25">
      <c r="A102" s="3">
        <v>19</v>
      </c>
      <c r="B102" s="2" t="s">
        <v>40</v>
      </c>
      <c r="C102" s="27" t="s">
        <v>129</v>
      </c>
    </row>
    <row r="103" spans="1:3" ht="24.75" x14ac:dyDescent="0.25">
      <c r="A103" s="3">
        <v>20</v>
      </c>
      <c r="B103" s="2" t="s">
        <v>41</v>
      </c>
      <c r="C103" s="27" t="s">
        <v>98</v>
      </c>
    </row>
    <row r="104" spans="1:3" ht="24.75" x14ac:dyDescent="0.25">
      <c r="A104" s="3">
        <v>21</v>
      </c>
      <c r="B104" s="2" t="s">
        <v>41</v>
      </c>
      <c r="C104" s="27" t="s">
        <v>99</v>
      </c>
    </row>
    <row r="105" spans="1:3" ht="24.75" x14ac:dyDescent="0.25">
      <c r="A105" s="3">
        <v>22</v>
      </c>
      <c r="B105" s="2" t="s">
        <v>41</v>
      </c>
      <c r="C105" s="27" t="s">
        <v>100</v>
      </c>
    </row>
    <row r="106" spans="1:3" ht="24.75" x14ac:dyDescent="0.25">
      <c r="A106" s="3">
        <v>23</v>
      </c>
      <c r="B106" s="2" t="s">
        <v>41</v>
      </c>
      <c r="C106" s="27" t="s">
        <v>135</v>
      </c>
    </row>
    <row r="107" spans="1:3" ht="24.75" x14ac:dyDescent="0.25">
      <c r="A107" s="3">
        <v>24</v>
      </c>
      <c r="B107" s="2" t="s">
        <v>41</v>
      </c>
      <c r="C107" s="27" t="s">
        <v>101</v>
      </c>
    </row>
    <row r="108" spans="1:3" x14ac:dyDescent="0.25">
      <c r="A108" s="3">
        <v>25</v>
      </c>
      <c r="B108" s="2" t="s">
        <v>43</v>
      </c>
      <c r="C108" s="27" t="s">
        <v>102</v>
      </c>
    </row>
    <row r="109" spans="1:3" ht="24.75" x14ac:dyDescent="0.25">
      <c r="A109" s="3">
        <v>26</v>
      </c>
      <c r="B109" s="2" t="s">
        <v>29</v>
      </c>
      <c r="C109" s="27" t="s">
        <v>103</v>
      </c>
    </row>
    <row r="110" spans="1:3" ht="24.75" x14ac:dyDescent="0.25">
      <c r="A110" s="3">
        <v>27</v>
      </c>
      <c r="B110" s="2" t="s">
        <v>31</v>
      </c>
      <c r="C110" s="27" t="s">
        <v>104</v>
      </c>
    </row>
    <row r="111" spans="1:3" ht="24.75" x14ac:dyDescent="0.25">
      <c r="A111" s="3">
        <v>28</v>
      </c>
      <c r="B111" s="2" t="s">
        <v>30</v>
      </c>
      <c r="C111" s="27" t="s">
        <v>128</v>
      </c>
    </row>
    <row r="112" spans="1:3" x14ac:dyDescent="0.25">
      <c r="A112" s="3"/>
      <c r="B112" s="9" t="s">
        <v>32</v>
      </c>
      <c r="C112" s="31"/>
    </row>
    <row r="113" spans="1:3" x14ac:dyDescent="0.25">
      <c r="A113" s="3">
        <v>29</v>
      </c>
      <c r="B113" s="2" t="s">
        <v>28</v>
      </c>
      <c r="C113" s="27" t="s">
        <v>105</v>
      </c>
    </row>
    <row r="114" spans="1:3" x14ac:dyDescent="0.25">
      <c r="A114" s="3">
        <v>30</v>
      </c>
      <c r="B114" s="2" t="s">
        <v>50</v>
      </c>
      <c r="C114" s="27" t="s">
        <v>127</v>
      </c>
    </row>
    <row r="115" spans="1:3" x14ac:dyDescent="0.25">
      <c r="A115" s="3">
        <v>31</v>
      </c>
      <c r="B115" s="2" t="s">
        <v>50</v>
      </c>
      <c r="C115" s="27" t="s">
        <v>126</v>
      </c>
    </row>
    <row r="116" spans="1:3" x14ac:dyDescent="0.25">
      <c r="A116" s="3">
        <v>32</v>
      </c>
      <c r="B116" s="2" t="s">
        <v>50</v>
      </c>
      <c r="C116" s="27" t="s">
        <v>106</v>
      </c>
    </row>
    <row r="117" spans="1:3" x14ac:dyDescent="0.25">
      <c r="A117" s="3">
        <v>33</v>
      </c>
      <c r="B117" s="2" t="s">
        <v>50</v>
      </c>
      <c r="C117" s="27" t="s">
        <v>107</v>
      </c>
    </row>
    <row r="118" spans="1:3" ht="24.75" x14ac:dyDescent="0.25">
      <c r="A118" s="3">
        <v>34</v>
      </c>
      <c r="B118" s="2" t="s">
        <v>52</v>
      </c>
      <c r="C118" s="27" t="s">
        <v>108</v>
      </c>
    </row>
    <row r="119" spans="1:3" ht="24.75" x14ac:dyDescent="0.25">
      <c r="A119" s="3">
        <v>35</v>
      </c>
      <c r="B119" s="2" t="s">
        <v>52</v>
      </c>
      <c r="C119" s="27" t="s">
        <v>109</v>
      </c>
    </row>
    <row r="120" spans="1:3" ht="24.75" x14ac:dyDescent="0.25">
      <c r="A120" s="3">
        <v>36</v>
      </c>
      <c r="B120" s="2" t="s">
        <v>52</v>
      </c>
      <c r="C120" s="27" t="s">
        <v>110</v>
      </c>
    </row>
    <row r="121" spans="1:3" ht="24.75" x14ac:dyDescent="0.25">
      <c r="A121" s="3">
        <v>37</v>
      </c>
      <c r="B121" s="2" t="s">
        <v>52</v>
      </c>
      <c r="C121" s="27" t="s">
        <v>111</v>
      </c>
    </row>
    <row r="122" spans="1:3" ht="24.75" x14ac:dyDescent="0.25">
      <c r="A122" s="3">
        <v>38</v>
      </c>
      <c r="B122" s="2" t="s">
        <v>53</v>
      </c>
      <c r="C122" s="27" t="s">
        <v>112</v>
      </c>
    </row>
    <row r="123" spans="1:3" ht="24.75" x14ac:dyDescent="0.25">
      <c r="A123" s="3">
        <v>39</v>
      </c>
      <c r="B123" s="2" t="s">
        <v>53</v>
      </c>
      <c r="C123" s="27" t="s">
        <v>113</v>
      </c>
    </row>
    <row r="124" spans="1:3" ht="24.75" x14ac:dyDescent="0.25">
      <c r="A124" s="3">
        <v>40</v>
      </c>
      <c r="B124" s="2" t="s">
        <v>53</v>
      </c>
      <c r="C124" s="27" t="s">
        <v>114</v>
      </c>
    </row>
    <row r="125" spans="1:3" x14ac:dyDescent="0.25">
      <c r="A125" s="3">
        <v>41</v>
      </c>
      <c r="B125" s="2" t="s">
        <v>44</v>
      </c>
      <c r="C125" s="27" t="s">
        <v>115</v>
      </c>
    </row>
    <row r="126" spans="1:3" ht="40.5" customHeight="1" x14ac:dyDescent="0.25">
      <c r="A126" s="3">
        <v>42</v>
      </c>
      <c r="B126" s="2" t="s">
        <v>42</v>
      </c>
      <c r="C126" s="27" t="s">
        <v>116</v>
      </c>
    </row>
    <row r="127" spans="1:3" ht="24.75" x14ac:dyDescent="0.25">
      <c r="A127" s="3">
        <v>43</v>
      </c>
      <c r="B127" s="2" t="s">
        <v>33</v>
      </c>
      <c r="C127" s="27" t="s">
        <v>117</v>
      </c>
    </row>
    <row r="128" spans="1:3" ht="24.75" x14ac:dyDescent="0.25">
      <c r="A128" s="3">
        <v>44</v>
      </c>
      <c r="B128" s="2" t="s">
        <v>34</v>
      </c>
      <c r="C128" s="27" t="s">
        <v>125</v>
      </c>
    </row>
    <row r="129" spans="1:3" ht="24.75" x14ac:dyDescent="0.25">
      <c r="A129" s="3">
        <v>45</v>
      </c>
      <c r="B129" s="2" t="s">
        <v>34</v>
      </c>
      <c r="C129" s="27" t="s">
        <v>118</v>
      </c>
    </row>
    <row r="130" spans="1:3" ht="24.75" x14ac:dyDescent="0.25">
      <c r="A130" s="3">
        <v>46</v>
      </c>
      <c r="B130" s="2" t="s">
        <v>34</v>
      </c>
      <c r="C130" s="27" t="s">
        <v>119</v>
      </c>
    </row>
    <row r="131" spans="1:3" ht="24.75" x14ac:dyDescent="0.25">
      <c r="A131" s="3">
        <v>47</v>
      </c>
      <c r="B131" s="2" t="s">
        <v>34</v>
      </c>
      <c r="C131" s="27" t="s">
        <v>120</v>
      </c>
    </row>
    <row r="132" spans="1:3" ht="24.75" x14ac:dyDescent="0.25">
      <c r="A132" s="3">
        <v>48</v>
      </c>
      <c r="B132" s="2" t="s">
        <v>37</v>
      </c>
      <c r="C132" s="27" t="s">
        <v>121</v>
      </c>
    </row>
    <row r="133" spans="1:3" x14ac:dyDescent="0.25">
      <c r="A133" s="3">
        <v>49</v>
      </c>
      <c r="B133" s="2" t="s">
        <v>45</v>
      </c>
      <c r="C133" s="27" t="s">
        <v>122</v>
      </c>
    </row>
    <row r="134" spans="1:3" x14ac:dyDescent="0.25">
      <c r="A134" s="3">
        <v>50</v>
      </c>
      <c r="B134" s="2" t="s">
        <v>35</v>
      </c>
      <c r="C134" s="27" t="s">
        <v>124</v>
      </c>
    </row>
    <row r="135" spans="1:3" ht="24.75" x14ac:dyDescent="0.25">
      <c r="A135" s="3">
        <v>51</v>
      </c>
      <c r="B135" s="2" t="s">
        <v>47</v>
      </c>
      <c r="C135" s="27" t="s">
        <v>123</v>
      </c>
    </row>
    <row r="138" spans="1:3" ht="24.75" customHeight="1" x14ac:dyDescent="0.25">
      <c r="B138" s="41" t="s">
        <v>139</v>
      </c>
      <c r="C138" s="41"/>
    </row>
  </sheetData>
  <mergeCells count="19">
    <mergeCell ref="E2:Y2"/>
    <mergeCell ref="H3:I3"/>
    <mergeCell ref="J3:K3"/>
    <mergeCell ref="L3:M3"/>
    <mergeCell ref="N3:O3"/>
    <mergeCell ref="P3:Q3"/>
    <mergeCell ref="R3:S3"/>
    <mergeCell ref="E3:E4"/>
    <mergeCell ref="F3:F4"/>
    <mergeCell ref="G3:G4"/>
    <mergeCell ref="B138:C138"/>
    <mergeCell ref="T3:U3"/>
    <mergeCell ref="V3:V4"/>
    <mergeCell ref="W3:X3"/>
    <mergeCell ref="A80:A81"/>
    <mergeCell ref="B80:B81"/>
    <mergeCell ref="A3:A4"/>
    <mergeCell ref="B3:B4"/>
    <mergeCell ref="D3:D4"/>
  </mergeCells>
  <pageMargins left="3.937007874015748E-2" right="3.937007874015748E-2" top="0.74803149606299213" bottom="0.74803149606299213" header="0.31496062992125984" footer="0.31496062992125984"/>
  <pageSetup paperSize="9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1"/>
  <sheetViews>
    <sheetView topLeftCell="A10" workbookViewId="0">
      <selection activeCell="H9" sqref="H9"/>
    </sheetView>
  </sheetViews>
  <sheetFormatPr defaultRowHeight="15" x14ac:dyDescent="0.25"/>
  <cols>
    <col min="2" max="2" width="30" customWidth="1"/>
    <col min="3" max="3" width="34.7109375" customWidth="1"/>
  </cols>
  <sheetData>
    <row r="1" spans="1:5" x14ac:dyDescent="0.25">
      <c r="A1" s="1"/>
      <c r="B1" s="1" t="s">
        <v>138</v>
      </c>
      <c r="C1" s="1"/>
      <c r="D1" s="1"/>
      <c r="E1" s="1"/>
    </row>
    <row r="3" spans="1:5" x14ac:dyDescent="0.25">
      <c r="A3" s="37" t="s">
        <v>0</v>
      </c>
      <c r="B3" s="37" t="s">
        <v>1</v>
      </c>
      <c r="C3" s="28"/>
    </row>
    <row r="4" spans="1:5" x14ac:dyDescent="0.25">
      <c r="A4" s="38"/>
      <c r="B4" s="38"/>
      <c r="C4" s="29" t="s">
        <v>134</v>
      </c>
    </row>
    <row r="5" spans="1:5" x14ac:dyDescent="0.25">
      <c r="A5" s="3"/>
      <c r="B5" s="4" t="s">
        <v>17</v>
      </c>
      <c r="C5" s="30"/>
    </row>
    <row r="6" spans="1:5" ht="16.5" customHeight="1" x14ac:dyDescent="0.25">
      <c r="A6" s="3">
        <v>1</v>
      </c>
      <c r="B6" s="3" t="s">
        <v>18</v>
      </c>
      <c r="C6" s="27" t="s">
        <v>84</v>
      </c>
    </row>
    <row r="7" spans="1:5" ht="18" customHeight="1" x14ac:dyDescent="0.25">
      <c r="A7" s="3">
        <v>2</v>
      </c>
      <c r="B7" s="3" t="s">
        <v>19</v>
      </c>
      <c r="C7" s="27" t="s">
        <v>133</v>
      </c>
    </row>
    <row r="8" spans="1:5" ht="18.75" customHeight="1" x14ac:dyDescent="0.25">
      <c r="A8" s="3">
        <v>3</v>
      </c>
      <c r="B8" s="3" t="s">
        <v>20</v>
      </c>
      <c r="C8" s="27" t="s">
        <v>132</v>
      </c>
    </row>
    <row r="9" spans="1:5" ht="18.75" customHeight="1" x14ac:dyDescent="0.25">
      <c r="A9" s="3">
        <v>4</v>
      </c>
      <c r="B9" s="3" t="s">
        <v>21</v>
      </c>
      <c r="C9" s="27" t="s">
        <v>85</v>
      </c>
    </row>
    <row r="10" spans="1:5" ht="27" customHeight="1" x14ac:dyDescent="0.25">
      <c r="A10" s="3">
        <v>5</v>
      </c>
      <c r="B10" s="3" t="s">
        <v>22</v>
      </c>
      <c r="C10" s="27" t="s">
        <v>86</v>
      </c>
    </row>
    <row r="11" spans="1:5" ht="21" customHeight="1" x14ac:dyDescent="0.25">
      <c r="A11" s="3">
        <v>6</v>
      </c>
      <c r="B11" s="3" t="s">
        <v>24</v>
      </c>
      <c r="C11" s="27" t="s">
        <v>131</v>
      </c>
    </row>
    <row r="12" spans="1:5" ht="19.5" customHeight="1" x14ac:dyDescent="0.25">
      <c r="A12" s="3"/>
      <c r="B12" s="9" t="s">
        <v>27</v>
      </c>
      <c r="C12" s="31"/>
    </row>
    <row r="13" spans="1:5" ht="25.5" customHeight="1" x14ac:dyDescent="0.25">
      <c r="A13" s="3">
        <v>7</v>
      </c>
      <c r="B13" s="2" t="s">
        <v>50</v>
      </c>
      <c r="C13" s="27" t="s">
        <v>87</v>
      </c>
    </row>
    <row r="14" spans="1:5" ht="24.75" customHeight="1" x14ac:dyDescent="0.25">
      <c r="A14" s="3">
        <v>8</v>
      </c>
      <c r="B14" s="2" t="s">
        <v>50</v>
      </c>
      <c r="C14" s="27" t="s">
        <v>88</v>
      </c>
    </row>
    <row r="15" spans="1:5" ht="24.75" customHeight="1" x14ac:dyDescent="0.25">
      <c r="A15" s="3">
        <v>9</v>
      </c>
      <c r="B15" s="2" t="s">
        <v>50</v>
      </c>
      <c r="C15" s="27" t="s">
        <v>89</v>
      </c>
    </row>
    <row r="16" spans="1:5" ht="24" customHeight="1" x14ac:dyDescent="0.25">
      <c r="A16" s="3">
        <v>10</v>
      </c>
      <c r="B16" s="2" t="s">
        <v>50</v>
      </c>
      <c r="C16" s="27" t="s">
        <v>90</v>
      </c>
    </row>
    <row r="17" spans="1:3" ht="29.25" customHeight="1" x14ac:dyDescent="0.25">
      <c r="A17" s="3">
        <v>11</v>
      </c>
      <c r="B17" s="2" t="s">
        <v>39</v>
      </c>
      <c r="C17" s="27" t="s">
        <v>91</v>
      </c>
    </row>
    <row r="18" spans="1:3" ht="28.5" customHeight="1" x14ac:dyDescent="0.25">
      <c r="A18" s="3">
        <v>12</v>
      </c>
      <c r="B18" s="2" t="s">
        <v>50</v>
      </c>
      <c r="C18" s="27" t="s">
        <v>92</v>
      </c>
    </row>
    <row r="19" spans="1:3" ht="25.5" customHeight="1" x14ac:dyDescent="0.25">
      <c r="A19" s="3">
        <v>13</v>
      </c>
      <c r="B19" s="2" t="s">
        <v>50</v>
      </c>
      <c r="C19" s="27" t="s">
        <v>93</v>
      </c>
    </row>
    <row r="20" spans="1:3" ht="24.75" customHeight="1" x14ac:dyDescent="0.25">
      <c r="A20" s="3">
        <v>14</v>
      </c>
      <c r="B20" s="2" t="s">
        <v>50</v>
      </c>
      <c r="C20" s="27" t="s">
        <v>94</v>
      </c>
    </row>
    <row r="21" spans="1:3" ht="24" customHeight="1" x14ac:dyDescent="0.25">
      <c r="A21" s="3">
        <v>15</v>
      </c>
      <c r="B21" s="2" t="s">
        <v>50</v>
      </c>
      <c r="C21" s="27" t="s">
        <v>95</v>
      </c>
    </row>
    <row r="22" spans="1:3" ht="32.25" customHeight="1" x14ac:dyDescent="0.25">
      <c r="A22" s="3">
        <v>16</v>
      </c>
      <c r="B22" s="2" t="s">
        <v>40</v>
      </c>
      <c r="C22" s="27" t="s">
        <v>130</v>
      </c>
    </row>
    <row r="23" spans="1:3" ht="29.25" customHeight="1" x14ac:dyDescent="0.25">
      <c r="A23" s="3">
        <v>17</v>
      </c>
      <c r="B23" s="2" t="s">
        <v>40</v>
      </c>
      <c r="C23" s="27" t="s">
        <v>96</v>
      </c>
    </row>
    <row r="24" spans="1:3" ht="27.75" customHeight="1" x14ac:dyDescent="0.25">
      <c r="A24" s="3">
        <v>18</v>
      </c>
      <c r="B24" s="2" t="s">
        <v>40</v>
      </c>
      <c r="C24" s="27" t="s">
        <v>97</v>
      </c>
    </row>
    <row r="25" spans="1:3" ht="27" customHeight="1" x14ac:dyDescent="0.25">
      <c r="A25" s="3">
        <v>19</v>
      </c>
      <c r="B25" s="2" t="s">
        <v>40</v>
      </c>
      <c r="C25" s="27" t="s">
        <v>129</v>
      </c>
    </row>
    <row r="26" spans="1:3" ht="26.25" customHeight="1" x14ac:dyDescent="0.25">
      <c r="A26" s="3">
        <v>20</v>
      </c>
      <c r="B26" s="2" t="s">
        <v>41</v>
      </c>
      <c r="C26" s="27" t="s">
        <v>98</v>
      </c>
    </row>
    <row r="27" spans="1:3" ht="27" customHeight="1" x14ac:dyDescent="0.25">
      <c r="A27" s="3">
        <v>21</v>
      </c>
      <c r="B27" s="2" t="s">
        <v>41</v>
      </c>
      <c r="C27" s="27" t="s">
        <v>99</v>
      </c>
    </row>
    <row r="28" spans="1:3" ht="24" customHeight="1" x14ac:dyDescent="0.25">
      <c r="A28" s="3">
        <v>22</v>
      </c>
      <c r="B28" s="2" t="s">
        <v>41</v>
      </c>
      <c r="C28" s="27" t="s">
        <v>100</v>
      </c>
    </row>
    <row r="29" spans="1:3" ht="25.5" customHeight="1" x14ac:dyDescent="0.25">
      <c r="A29" s="3">
        <v>23</v>
      </c>
      <c r="B29" s="2" t="s">
        <v>41</v>
      </c>
      <c r="C29" s="27" t="s">
        <v>135</v>
      </c>
    </row>
    <row r="30" spans="1:3" ht="26.25" customHeight="1" x14ac:dyDescent="0.25">
      <c r="A30" s="3">
        <v>24</v>
      </c>
      <c r="B30" s="2" t="s">
        <v>41</v>
      </c>
      <c r="C30" s="27" t="s">
        <v>101</v>
      </c>
    </row>
    <row r="31" spans="1:3" ht="24" customHeight="1" x14ac:dyDescent="0.25">
      <c r="A31" s="3">
        <v>25</v>
      </c>
      <c r="B31" s="2" t="s">
        <v>43</v>
      </c>
      <c r="C31" s="27" t="s">
        <v>102</v>
      </c>
    </row>
    <row r="32" spans="1:3" ht="29.25" customHeight="1" x14ac:dyDescent="0.25">
      <c r="A32" s="3">
        <v>26</v>
      </c>
      <c r="B32" s="2" t="s">
        <v>29</v>
      </c>
      <c r="C32" s="27" t="s">
        <v>103</v>
      </c>
    </row>
    <row r="33" spans="1:3" ht="29.25" customHeight="1" x14ac:dyDescent="0.25">
      <c r="A33" s="3">
        <v>27</v>
      </c>
      <c r="B33" s="2" t="s">
        <v>31</v>
      </c>
      <c r="C33" s="27" t="s">
        <v>104</v>
      </c>
    </row>
    <row r="34" spans="1:3" ht="30" customHeight="1" x14ac:dyDescent="0.25">
      <c r="A34" s="3">
        <v>28</v>
      </c>
      <c r="B34" s="2" t="s">
        <v>30</v>
      </c>
      <c r="C34" s="27" t="s">
        <v>128</v>
      </c>
    </row>
    <row r="35" spans="1:3" ht="19.5" customHeight="1" x14ac:dyDescent="0.25">
      <c r="A35" s="3"/>
      <c r="B35" s="9" t="s">
        <v>32</v>
      </c>
      <c r="C35" s="31"/>
    </row>
    <row r="36" spans="1:3" ht="19.5" customHeight="1" x14ac:dyDescent="0.25">
      <c r="A36" s="3">
        <v>29</v>
      </c>
      <c r="B36" s="2" t="s">
        <v>28</v>
      </c>
      <c r="C36" s="27" t="s">
        <v>105</v>
      </c>
    </row>
    <row r="37" spans="1:3" ht="21" customHeight="1" x14ac:dyDescent="0.25">
      <c r="A37" s="3">
        <v>30</v>
      </c>
      <c r="B37" s="2" t="s">
        <v>50</v>
      </c>
      <c r="C37" s="27" t="s">
        <v>127</v>
      </c>
    </row>
    <row r="38" spans="1:3" ht="21.75" customHeight="1" x14ac:dyDescent="0.25">
      <c r="A38" s="3">
        <v>31</v>
      </c>
      <c r="B38" s="2" t="s">
        <v>50</v>
      </c>
      <c r="C38" s="27" t="s">
        <v>126</v>
      </c>
    </row>
    <row r="39" spans="1:3" ht="19.5" customHeight="1" x14ac:dyDescent="0.25">
      <c r="A39" s="3">
        <v>32</v>
      </c>
      <c r="B39" s="2" t="s">
        <v>50</v>
      </c>
      <c r="C39" s="27" t="s">
        <v>106</v>
      </c>
    </row>
    <row r="40" spans="1:3" ht="21" customHeight="1" x14ac:dyDescent="0.25">
      <c r="A40" s="3">
        <v>33</v>
      </c>
      <c r="B40" s="2" t="s">
        <v>50</v>
      </c>
      <c r="C40" s="27" t="s">
        <v>107</v>
      </c>
    </row>
    <row r="41" spans="1:3" ht="30" customHeight="1" x14ac:dyDescent="0.25">
      <c r="A41" s="3">
        <v>34</v>
      </c>
      <c r="B41" s="2" t="s">
        <v>52</v>
      </c>
      <c r="C41" s="27" t="s">
        <v>108</v>
      </c>
    </row>
    <row r="42" spans="1:3" ht="32.25" customHeight="1" x14ac:dyDescent="0.25">
      <c r="A42" s="3">
        <v>35</v>
      </c>
      <c r="B42" s="2" t="s">
        <v>52</v>
      </c>
      <c r="C42" s="27" t="s">
        <v>109</v>
      </c>
    </row>
    <row r="43" spans="1:3" ht="30" customHeight="1" x14ac:dyDescent="0.25">
      <c r="A43" s="3">
        <v>36</v>
      </c>
      <c r="B43" s="2" t="s">
        <v>52</v>
      </c>
      <c r="C43" s="27" t="s">
        <v>110</v>
      </c>
    </row>
    <row r="44" spans="1:3" ht="27" customHeight="1" x14ac:dyDescent="0.25">
      <c r="A44" s="3">
        <v>37</v>
      </c>
      <c r="B44" s="2" t="s">
        <v>52</v>
      </c>
      <c r="C44" s="27" t="s">
        <v>111</v>
      </c>
    </row>
    <row r="45" spans="1:3" ht="29.25" customHeight="1" x14ac:dyDescent="0.25">
      <c r="A45" s="3">
        <v>38</v>
      </c>
      <c r="B45" s="2" t="s">
        <v>53</v>
      </c>
      <c r="C45" s="27" t="s">
        <v>112</v>
      </c>
    </row>
    <row r="46" spans="1:3" ht="24.75" customHeight="1" x14ac:dyDescent="0.25">
      <c r="A46" s="3">
        <v>39</v>
      </c>
      <c r="B46" s="2" t="s">
        <v>53</v>
      </c>
      <c r="C46" s="27" t="s">
        <v>113</v>
      </c>
    </row>
    <row r="47" spans="1:3" ht="25.5" customHeight="1" x14ac:dyDescent="0.25">
      <c r="A47" s="3">
        <v>40</v>
      </c>
      <c r="B47" s="2" t="s">
        <v>53</v>
      </c>
      <c r="C47" s="27" t="s">
        <v>114</v>
      </c>
    </row>
    <row r="48" spans="1:3" ht="17.25" customHeight="1" x14ac:dyDescent="0.25">
      <c r="A48" s="3">
        <v>41</v>
      </c>
      <c r="B48" s="2" t="s">
        <v>44</v>
      </c>
      <c r="C48" s="27" t="s">
        <v>115</v>
      </c>
    </row>
    <row r="49" spans="1:3" ht="39" customHeight="1" x14ac:dyDescent="0.25">
      <c r="A49" s="3">
        <v>42</v>
      </c>
      <c r="B49" s="2" t="s">
        <v>42</v>
      </c>
      <c r="C49" s="27" t="s">
        <v>116</v>
      </c>
    </row>
    <row r="50" spans="1:3" ht="24.75" customHeight="1" x14ac:dyDescent="0.25">
      <c r="A50" s="3">
        <v>43</v>
      </c>
      <c r="B50" s="2" t="s">
        <v>33</v>
      </c>
      <c r="C50" s="27" t="s">
        <v>117</v>
      </c>
    </row>
    <row r="51" spans="1:3" ht="28.5" customHeight="1" x14ac:dyDescent="0.25">
      <c r="A51" s="3">
        <v>44</v>
      </c>
      <c r="B51" s="2" t="s">
        <v>34</v>
      </c>
      <c r="C51" s="27" t="s">
        <v>125</v>
      </c>
    </row>
    <row r="52" spans="1:3" ht="28.5" customHeight="1" x14ac:dyDescent="0.25">
      <c r="A52" s="3">
        <v>45</v>
      </c>
      <c r="B52" s="2" t="s">
        <v>34</v>
      </c>
      <c r="C52" s="27" t="s">
        <v>118</v>
      </c>
    </row>
    <row r="53" spans="1:3" ht="30.75" customHeight="1" x14ac:dyDescent="0.25">
      <c r="A53" s="3">
        <v>46</v>
      </c>
      <c r="B53" s="2" t="s">
        <v>34</v>
      </c>
      <c r="C53" s="27" t="s">
        <v>119</v>
      </c>
    </row>
    <row r="54" spans="1:3" ht="27" customHeight="1" x14ac:dyDescent="0.25">
      <c r="A54" s="3">
        <v>47</v>
      </c>
      <c r="B54" s="2" t="s">
        <v>34</v>
      </c>
      <c r="C54" s="27" t="s">
        <v>120</v>
      </c>
    </row>
    <row r="55" spans="1:3" ht="25.5" customHeight="1" x14ac:dyDescent="0.25">
      <c r="A55" s="3">
        <v>48</v>
      </c>
      <c r="B55" s="2" t="s">
        <v>37</v>
      </c>
      <c r="C55" s="27" t="s">
        <v>121</v>
      </c>
    </row>
    <row r="56" spans="1:3" ht="17.25" customHeight="1" x14ac:dyDescent="0.25">
      <c r="A56" s="3">
        <v>49</v>
      </c>
      <c r="B56" s="2" t="s">
        <v>45</v>
      </c>
      <c r="C56" s="27" t="s">
        <v>122</v>
      </c>
    </row>
    <row r="57" spans="1:3" ht="14.25" customHeight="1" x14ac:dyDescent="0.25">
      <c r="A57" s="3">
        <v>50</v>
      </c>
      <c r="B57" s="2" t="s">
        <v>35</v>
      </c>
      <c r="C57" s="27" t="s">
        <v>124</v>
      </c>
    </row>
    <row r="58" spans="1:3" ht="26.25" customHeight="1" x14ac:dyDescent="0.25">
      <c r="A58" s="3">
        <v>51</v>
      </c>
      <c r="B58" s="2" t="s">
        <v>47</v>
      </c>
      <c r="C58" s="27" t="s">
        <v>123</v>
      </c>
    </row>
    <row r="61" spans="1:3" x14ac:dyDescent="0.25">
      <c r="B61" s="41" t="s">
        <v>139</v>
      </c>
      <c r="C61" s="41"/>
    </row>
  </sheetData>
  <mergeCells count="3">
    <mergeCell ref="A3:A4"/>
    <mergeCell ref="B3:B4"/>
    <mergeCell ref="B61:C61"/>
  </mergeCells>
  <pageMargins left="0.25" right="0.25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Штатне по підпрємству</vt:lpstr>
      <vt:lpstr>Коеф. адм.</vt:lpstr>
      <vt:lpstr>Лист3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2021-07-26T07:03:23Z</dcterms:modified>
</cp:coreProperties>
</file>