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38" i="1" l="1"/>
  <c r="E55" i="1"/>
  <c r="K50" i="1"/>
  <c r="I60" i="1" l="1"/>
  <c r="H60" i="1"/>
  <c r="G60" i="1"/>
  <c r="J55" i="1"/>
  <c r="K56" i="1"/>
  <c r="F56" i="1"/>
  <c r="J38" i="1"/>
  <c r="I38" i="1"/>
  <c r="H38" i="1"/>
  <c r="G38" i="1"/>
  <c r="J48" i="1"/>
  <c r="K47" i="1"/>
  <c r="K46" i="1"/>
  <c r="F46" i="1"/>
  <c r="K48" i="1"/>
  <c r="K42" i="1"/>
  <c r="J42" i="1"/>
  <c r="K41" i="1"/>
  <c r="J41" i="1"/>
  <c r="K40" i="1"/>
  <c r="F40" i="1"/>
  <c r="J39" i="1"/>
  <c r="K20" i="1"/>
  <c r="K19" i="1"/>
  <c r="K18" i="1"/>
  <c r="K15" i="1"/>
  <c r="K14" i="1"/>
  <c r="K13" i="1"/>
  <c r="K12" i="1"/>
  <c r="K11" i="1"/>
  <c r="K10" i="1"/>
  <c r="K9" i="1"/>
  <c r="J9" i="1"/>
  <c r="I12" i="1"/>
  <c r="H12" i="1"/>
  <c r="J12" i="1" s="1"/>
  <c r="G12" i="1"/>
  <c r="J18" i="1"/>
  <c r="J15" i="1"/>
  <c r="I9" i="1"/>
  <c r="H9" i="1"/>
  <c r="G9" i="1"/>
  <c r="E60" i="1"/>
  <c r="K60" i="1" s="1"/>
  <c r="D55" i="1"/>
  <c r="C55" i="1"/>
  <c r="F59" i="1"/>
  <c r="E50" i="1"/>
  <c r="D50" i="1"/>
  <c r="C50" i="1"/>
  <c r="F53" i="1"/>
  <c r="F52" i="1"/>
  <c r="K52" i="1"/>
  <c r="K53" i="1"/>
  <c r="E38" i="1"/>
  <c r="D38" i="1"/>
  <c r="D60" i="1" s="1"/>
  <c r="C38" i="1"/>
  <c r="C60" i="1" s="1"/>
  <c r="F45" i="1"/>
  <c r="K49" i="1"/>
  <c r="F44" i="1"/>
  <c r="E32" i="1"/>
  <c r="F32" i="1" s="1"/>
  <c r="D32" i="1"/>
  <c r="C32" i="1"/>
  <c r="K36" i="1"/>
  <c r="F36" i="1"/>
  <c r="F31" i="1"/>
  <c r="E27" i="1"/>
  <c r="D27" i="1"/>
  <c r="C27" i="1"/>
  <c r="E21" i="1"/>
  <c r="F21" i="1" s="1"/>
  <c r="D21" i="1"/>
  <c r="C21" i="1"/>
  <c r="E12" i="1"/>
  <c r="F12" i="1" s="1"/>
  <c r="D12" i="1"/>
  <c r="C12" i="1"/>
  <c r="J19" i="1"/>
  <c r="F19" i="1"/>
  <c r="F18" i="1"/>
  <c r="E9" i="1"/>
  <c r="D9" i="1"/>
  <c r="C9" i="1"/>
  <c r="F38" i="1" l="1"/>
  <c r="F55" i="1"/>
  <c r="F50" i="1"/>
  <c r="F27" i="1"/>
  <c r="F9" i="1"/>
  <c r="K59" i="1"/>
  <c r="K58" i="1"/>
  <c r="F58" i="1"/>
  <c r="K57" i="1"/>
  <c r="J57" i="1"/>
  <c r="K55" i="1"/>
  <c r="K54" i="1"/>
  <c r="F54" i="1"/>
  <c r="K51" i="1"/>
  <c r="F51" i="1"/>
  <c r="K44" i="1"/>
  <c r="K43" i="1"/>
  <c r="K39" i="1"/>
  <c r="F39" i="1"/>
  <c r="K37" i="1"/>
  <c r="F37" i="1"/>
  <c r="K35" i="1"/>
  <c r="F35" i="1"/>
  <c r="K34" i="1"/>
  <c r="J34" i="1"/>
  <c r="F34" i="1"/>
  <c r="K33" i="1"/>
  <c r="F33" i="1"/>
  <c r="K32" i="1"/>
  <c r="K31" i="1"/>
  <c r="F30" i="1"/>
  <c r="K29" i="1"/>
  <c r="F29" i="1"/>
  <c r="K28" i="1"/>
  <c r="F28" i="1"/>
  <c r="K27" i="1"/>
  <c r="K26" i="1"/>
  <c r="F26" i="1"/>
  <c r="K25" i="1"/>
  <c r="F25" i="1"/>
  <c r="K24" i="1"/>
  <c r="F24" i="1"/>
  <c r="K23" i="1"/>
  <c r="F23" i="1"/>
  <c r="K22" i="1"/>
  <c r="F22" i="1"/>
  <c r="K21" i="1"/>
  <c r="J20" i="1"/>
  <c r="F20" i="1"/>
  <c r="K17" i="1"/>
  <c r="F17" i="1"/>
  <c r="K16" i="1"/>
  <c r="F16" i="1"/>
  <c r="F15" i="1"/>
  <c r="J14" i="1"/>
  <c r="F14" i="1"/>
  <c r="J13" i="1"/>
  <c r="F13" i="1"/>
  <c r="J11" i="1"/>
  <c r="F11" i="1"/>
  <c r="J10" i="1"/>
  <c r="F10" i="1"/>
  <c r="J60" i="1" l="1"/>
  <c r="F60" i="1"/>
</calcChain>
</file>

<file path=xl/sharedStrings.xml><?xml version="1.0" encoding="utf-8"?>
<sst xmlns="http://schemas.openxmlformats.org/spreadsheetml/2006/main" count="81" uniqueCount="80">
  <si>
    <t>(грн.коп.)</t>
  </si>
  <si>
    <t>ТКВКБМ</t>
  </si>
  <si>
    <t>Назва головного  розпорядника коштів</t>
  </si>
  <si>
    <t>Загальний фонд</t>
  </si>
  <si>
    <t>Спеціальний фонд</t>
  </si>
  <si>
    <t xml:space="preserve">Затверджено на рік з врахуванням внесених змін  </t>
  </si>
  <si>
    <t xml:space="preserve">% виконання  </t>
  </si>
  <si>
    <t xml:space="preserve">Затверджено на рік з врахуванням внесених змін </t>
  </si>
  <si>
    <t>% виконання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</si>
  <si>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</si>
  <si>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</si>
  <si>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</si>
  <si>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</si>
  <si>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</si>
  <si>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</si>
  <si>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Освіта</t>
  </si>
  <si>
    <t>Надання дошкільної освіти</t>
  </si>
  <si>
    <t>Соціальний захист та соціальне забезпечення</t>
  </si>
  <si>
    <t>Інші заходи у сфері соціального захисту і соціального забезпечення</t>
  </si>
  <si>
    <t>Культура і мистецтво</t>
  </si>
  <si>
    <t>4060</t>
  </si>
  <si>
    <t>Забезпечення діяльності палаців i будинків культури, клубів, центрів дозвілля та iнших клубних закладів</t>
  </si>
  <si>
    <t>Фізична культура і спорт</t>
  </si>
  <si>
    <t>Житлово-комунальне господарвство</t>
  </si>
  <si>
    <t>Забезпечення діяльності водопровідно-каналізаційного господарства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</si>
  <si>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</t>
  </si>
  <si>
    <t>Економічна діяльність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</si>
  <si>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</si>
  <si>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</si>
  <si>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</si>
  <si>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Інша діяльність</t>
  </si>
  <si>
    <t>8120</t>
  </si>
  <si>
    <t>Заходи з організації рятування на водах</t>
  </si>
  <si>
    <t>9000</t>
  </si>
  <si>
    <t>Міжбюджетні трансферти</t>
  </si>
  <si>
    <t>9770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</si>
  <si>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</si>
  <si>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</si>
  <si>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УСЬОГО:</t>
  </si>
  <si>
    <t>Звіт про виконання видатків бюджету Сергіївської селищної ради загального та спеціального фондів  за 9 місяців 2021 року.</t>
  </si>
  <si>
    <t>Надання загальної середньої освіти за рахунок освітньої субвенції</t>
  </si>
  <si>
    <t>Надання загальної середньої освіти за  рахунок коштів місцевого бюджету</t>
  </si>
  <si>
    <t>Надання спеціальної освіти містецьким  школами</t>
  </si>
  <si>
    <t>Інші програми та заходи у сфері освіти</t>
  </si>
  <si>
    <t>Співфінансування заходів,що реалізуеться за рахунок субвенції з державного бюджету</t>
  </si>
  <si>
    <t xml:space="preserve">Виконання заходів спрямованих на забезпечення якісної сучасної та доступної загальної середньої освіти "Нава українська школа" за рахунок субвенції з державного бюджету </t>
  </si>
  <si>
    <t>Надання освіти за рахунок субвенції з державного бюджету місцевими бюджетам на надання державної підтримки особам з особливими освітніми потребами</t>
  </si>
  <si>
    <t>Компенсаційні виплати на пільговий пролїзд автомобільнтм транспортом окремим категоріям громадян</t>
  </si>
  <si>
    <t>Заходи державної політики з питань сім'ї</t>
  </si>
  <si>
    <t>Інші видатки на соц.захист ветеранів війни</t>
  </si>
  <si>
    <t>Надання фінансової підтримки громадським об'єднанням ветеранів</t>
  </si>
  <si>
    <t>Інші заходи в галузі культури і мистецтва</t>
  </si>
  <si>
    <t>Підтримка спорту вищих досягнень та організацій,які здійснюють фізкультурно-спортивну діяльність в в регіоні</t>
  </si>
  <si>
    <t>Експлуатація та технічне обслуговування житлового фонду</t>
  </si>
  <si>
    <t>6020</t>
  </si>
  <si>
    <t>Забезпечення функціонування підприємства установ та організацій,що виробляють виконують та/надають житлово-комунальні послуги</t>
  </si>
  <si>
    <t>Організація благоустрію населених пунктів</t>
  </si>
  <si>
    <t>Утримання та розвиток автомобільних доріг та дорожньої інфраструктури за рахуноктрансфертів з інших місцевих бюджетів</t>
  </si>
  <si>
    <t>Інша діяльність у сфері дорожнього господарства</t>
  </si>
  <si>
    <t>Реалізація заходів ,спрямованих на підвищення доступності широкосмугового доступу до інтернету</t>
  </si>
  <si>
    <t>8230</t>
  </si>
  <si>
    <t>Інші заходи громадського порядку та безпека</t>
  </si>
  <si>
    <t>8420</t>
  </si>
  <si>
    <t>Інші заходи у сфері засобів масової інформації</t>
  </si>
  <si>
    <t>Резервний фонд місцевого бюджету</t>
  </si>
  <si>
    <t xml:space="preserve">Субвенція з місцевого бюджету  на здійснення переданих видатків у сфері освіти за рахунок коштів освітньої субвенції </t>
  </si>
  <si>
    <t xml:space="preserve">Затверджено на 9 місяців 2021 року  з урахуваням змін </t>
  </si>
  <si>
    <t>Виконано  за 9 місяців    2021 року</t>
  </si>
  <si>
    <t>Виконано  за 9 місяців   2021 року</t>
  </si>
  <si>
    <t>Виконано за 9 місяців 2021 року разом по загальному та спеціальному фондах</t>
  </si>
  <si>
    <t xml:space="preserve">Будівництво освітніх установ та закладів </t>
  </si>
  <si>
    <t>Будівництво інших об'єктів комунальної власності</t>
  </si>
  <si>
    <t>Виконання інвестиційних проектів в рамках здійснення заходів щодо соціально-економічного розвитку окремих територій</t>
  </si>
  <si>
    <t>Проведення експортно грошової оцінки земельної ділянки чи права на неї</t>
  </si>
  <si>
    <t>Внески до статутного капіталу</t>
  </si>
  <si>
    <t>Інші заходи пов'язані з економічною діяльністю</t>
  </si>
  <si>
    <t>Субвенція з місцевого бюджету  на співфінансування інвестиційних проєктів</t>
  </si>
  <si>
    <t>Начальник фінансового відділу</t>
  </si>
  <si>
    <t>Олександр БЕСЧАСНИЙ</t>
  </si>
  <si>
    <t>Додаток 2 
до звіту про виконання бюджету Сергіївської селищної ради  за 9 місяців           від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</si>
</sst>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#0.00"/>
    <numFmt numFmtId="166" formatCode="#,##0.00_ ;\-#,##0.00\ "/>
  </numFmts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Fill="1"/>
    <xf numFmtId="4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wrapText="1"/>
    </xf>
    <xf numFmtId="1" fontId="4" fillId="0" borderId="10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left"/>
    </xf>
    <xf numFmtId="0" fontId="2" fillId="0" borderId="8" xfId="0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left"/>
    </xf>
    <xf numFmtId="0" fontId="4" fillId="0" borderId="8" xfId="0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horizontal="center" wrapText="1"/>
    </xf>
    <xf numFmtId="4" fontId="4" fillId="0" borderId="8" xfId="0" applyNumberFormat="1" applyFont="1" applyFill="1" applyBorder="1" applyAlignment="1">
      <alignment horizontal="center" wrapText="1"/>
    </xf>
    <xf numFmtId="4" fontId="2" fillId="0" borderId="8" xfId="0" applyNumberFormat="1" applyFont="1" applyFill="1" applyBorder="1" applyAlignment="1">
      <alignment horizontal="center" wrapText="1"/>
    </xf>
    <xf numFmtId="165" fontId="4" fillId="0" borderId="8" xfId="0" applyNumberFormat="1" applyFont="1" applyFill="1" applyBorder="1" applyAlignment="1">
      <alignment horizontal="center" wrapText="1"/>
    </xf>
    <xf numFmtId="4" fontId="4" fillId="0" borderId="10" xfId="0" applyNumberFormat="1" applyFont="1" applyFill="1" applyBorder="1" applyAlignment="1">
      <alignment horizontal="center"/>
    </xf>
    <xf numFmtId="0" fontId="4" fillId="0" borderId="7" xfId="0" quotePrefix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/>
    </xf>
    <xf numFmtId="0" fontId="0" fillId="0" borderId="0" xfId="0" applyFill="1" applyBorder="1"/>
    <xf numFmtId="1" fontId="2" fillId="0" borderId="7" xfId="0" quotePrefix="1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wrapText="1"/>
    </xf>
    <xf numFmtId="4" fontId="4" fillId="0" borderId="8" xfId="0" applyNumberFormat="1" applyFont="1" applyFill="1" applyBorder="1" applyAlignment="1">
      <alignment horizontal="center"/>
    </xf>
    <xf numFmtId="165" fontId="2" fillId="0" borderId="8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vertical="center" wrapText="1"/>
    </xf>
    <xf numFmtId="0" fontId="2" fillId="0" borderId="7" xfId="0" quotePrefix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vertical="center" wrapText="1"/>
    </xf>
    <xf numFmtId="49" fontId="4" fillId="0" borderId="7" xfId="0" quotePrefix="1" applyNumberFormat="1" applyFont="1" applyFill="1" applyBorder="1"/>
    <xf numFmtId="0" fontId="4" fillId="0" borderId="8" xfId="0" applyFont="1" applyFill="1" applyBorder="1" applyAlignment="1">
      <alignment horizontal="left" vertical="center" wrapText="1"/>
    </xf>
    <xf numFmtId="49" fontId="2" fillId="0" borderId="7" xfId="0" quotePrefix="1" applyNumberFormat="1" applyFont="1" applyFill="1" applyBorder="1" applyAlignment="1">
      <alignment horizontal="left" vertical="center"/>
    </xf>
    <xf numFmtId="166" fontId="4" fillId="0" borderId="8" xfId="0" applyNumberFormat="1" applyFont="1" applyFill="1" applyBorder="1" applyAlignment="1">
      <alignment horizontal="center"/>
    </xf>
    <xf numFmtId="0" fontId="4" fillId="0" borderId="13" xfId="0" quotePrefix="1" applyFont="1" applyFill="1" applyBorder="1" applyAlignment="1">
      <alignment horizontal="left" vertical="center" wrapText="1"/>
    </xf>
    <xf numFmtId="0" fontId="5" fillId="0" borderId="0" xfId="0" applyFont="1" applyFill="1"/>
    <xf numFmtId="0" fontId="2" fillId="0" borderId="8" xfId="0" applyFont="1" applyFill="1" applyBorder="1" applyAlignment="1">
      <alignment horizontal="center" wrapText="1"/>
    </xf>
    <xf numFmtId="4" fontId="0" fillId="0" borderId="0" xfId="0" applyNumberFormat="1" applyFill="1"/>
    <xf numFmtId="49" fontId="2" fillId="0" borderId="7" xfId="0" quotePrefix="1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center"/>
    </xf>
    <xf numFmtId="4" fontId="2" fillId="0" borderId="8" xfId="0" applyNumberFormat="1" applyFont="1" applyFill="1" applyBorder="1"/>
    <xf numFmtId="4" fontId="2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2" fontId="0" fillId="0" borderId="0" xfId="0" applyNumberFormat="1" applyFill="1"/>
    <xf numFmtId="165" fontId="0" fillId="0" borderId="0" xfId="0" applyNumberFormat="1" applyFill="1"/>
    <xf numFmtId="0" fontId="0" fillId="2" borderId="0" xfId="0" applyFill="1"/>
    <xf numFmtId="1" fontId="4" fillId="2" borderId="8" xfId="0" applyNumberFormat="1" applyFont="1" applyFill="1" applyBorder="1" applyAlignment="1">
      <alignment horizontal="center" wrapText="1"/>
    </xf>
    <xf numFmtId="4" fontId="2" fillId="2" borderId="8" xfId="0" applyNumberFormat="1" applyFont="1" applyFill="1" applyBorder="1"/>
    <xf numFmtId="4" fontId="4" fillId="2" borderId="8" xfId="0" applyNumberFormat="1" applyFont="1" applyFill="1" applyBorder="1" applyAlignment="1">
      <alignment horizontal="center" wrapText="1"/>
    </xf>
    <xf numFmtId="2" fontId="4" fillId="2" borderId="8" xfId="0" applyNumberFormat="1" applyFont="1" applyFill="1" applyBorder="1" applyAlignment="1">
      <alignment horizontal="center"/>
    </xf>
    <xf numFmtId="4" fontId="2" fillId="2" borderId="8" xfId="0" applyNumberFormat="1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/>
    </xf>
    <xf numFmtId="2" fontId="2" fillId="2" borderId="8" xfId="0" applyNumberFormat="1" applyFont="1" applyFill="1" applyBorder="1" applyAlignment="1">
      <alignment horizontal="center"/>
    </xf>
    <xf numFmtId="1" fontId="4" fillId="2" borderId="8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Fill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 wrapText="1"/>
    </xf>
    <xf numFmtId="49" fontId="4" fillId="0" borderId="10" xfId="0" applyNumberFormat="1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tabSelected="1" workbookViewId="0">
      <selection activeCell="I1" sqref="I1:K1"/>
    </sheetView>
  </sheetViews>
  <sheetFormatPr defaultRowHeight="14.4" x14ac:dyDescent="0.3"/>
  <cols>
    <col min="2" max="2" width="26.88671875" customWidth="1"/>
    <col min="3" max="3" width="16.5546875" customWidth="1"/>
    <col min="4" max="4" width="14.33203125" customWidth="1"/>
    <col min="5" max="5" width="15" style="49" customWidth="1"/>
    <col min="7" max="7" width="12.33203125" customWidth="1"/>
    <col min="8" max="8" width="13" customWidth="1"/>
    <col min="9" max="9" width="12.88671875" style="49" customWidth="1"/>
    <col min="11" max="11" width="15.88671875" customWidth="1"/>
    <col min="16" max="16" width="12.44140625" bestFit="1" customWidth="1"/>
  </cols>
  <sheetData>
    <row r="1" spans="1:16" s="1" customFormat="1" ht="77.25" customHeight="1" x14ac:dyDescent="0.3">
      <c r="A1" s="65" t="s">
        <v>39</v>
      </c>
      <c r="B1" s="65"/>
      <c r="C1" s="65"/>
      <c r="D1" s="65"/>
      <c r="E1" s="65"/>
      <c r="F1" s="65"/>
      <c r="G1" s="65"/>
      <c r="H1" s="46"/>
      <c r="I1" s="66" t="s">
        <v>79</v>
      </c>
      <c r="J1" s="66"/>
      <c r="K1" s="66"/>
    </row>
    <row r="2" spans="1:16" s="1" customFormat="1" ht="33.75" customHeight="1" thickBot="1" x14ac:dyDescent="0.35">
      <c r="A2" s="69"/>
      <c r="B2" s="69"/>
      <c r="C2" s="69"/>
      <c r="D2" s="69"/>
      <c r="E2" s="69"/>
      <c r="F2" s="69"/>
      <c r="G2" s="2"/>
      <c r="I2" s="49"/>
      <c r="K2" s="3" t="s">
        <v>0</v>
      </c>
    </row>
    <row r="3" spans="1:16" s="1" customFormat="1" x14ac:dyDescent="0.3">
      <c r="A3" s="70" t="s">
        <v>1</v>
      </c>
      <c r="B3" s="72" t="s">
        <v>2</v>
      </c>
      <c r="C3" s="73" t="s">
        <v>3</v>
      </c>
      <c r="D3" s="74"/>
      <c r="E3" s="74"/>
      <c r="F3" s="75"/>
      <c r="G3" s="76" t="s">
        <v>4</v>
      </c>
      <c r="H3" s="77"/>
      <c r="I3" s="77"/>
      <c r="J3" s="78"/>
      <c r="K3" s="79" t="s">
        <v>69</v>
      </c>
    </row>
    <row r="4" spans="1:16" s="1" customFormat="1" ht="14.4" customHeight="1" x14ac:dyDescent="0.3">
      <c r="A4" s="71"/>
      <c r="B4" s="62"/>
      <c r="C4" s="81" t="s">
        <v>5</v>
      </c>
      <c r="D4" s="84" t="s">
        <v>66</v>
      </c>
      <c r="E4" s="64" t="s">
        <v>67</v>
      </c>
      <c r="F4" s="84" t="s">
        <v>6</v>
      </c>
      <c r="G4" s="59" t="s">
        <v>7</v>
      </c>
      <c r="H4" s="62" t="s">
        <v>66</v>
      </c>
      <c r="I4" s="64" t="s">
        <v>68</v>
      </c>
      <c r="J4" s="62" t="s">
        <v>8</v>
      </c>
      <c r="K4" s="80"/>
    </row>
    <row r="5" spans="1:16" s="1" customFormat="1" x14ac:dyDescent="0.3">
      <c r="A5" s="71"/>
      <c r="B5" s="62"/>
      <c r="C5" s="82"/>
      <c r="D5" s="84"/>
      <c r="E5" s="64"/>
      <c r="F5" s="84"/>
      <c r="G5" s="60"/>
      <c r="H5" s="63"/>
      <c r="I5" s="64"/>
      <c r="J5" s="63"/>
      <c r="K5" s="80"/>
    </row>
    <row r="6" spans="1:16" s="1" customFormat="1" x14ac:dyDescent="0.3">
      <c r="A6" s="71"/>
      <c r="B6" s="62"/>
      <c r="C6" s="82"/>
      <c r="D6" s="84"/>
      <c r="E6" s="64"/>
      <c r="F6" s="84"/>
      <c r="G6" s="60"/>
      <c r="H6" s="63"/>
      <c r="I6" s="64"/>
      <c r="J6" s="63"/>
      <c r="K6" s="80"/>
    </row>
    <row r="7" spans="1:16" s="1" customFormat="1" ht="43.5" customHeight="1" x14ac:dyDescent="0.3">
      <c r="A7" s="71"/>
      <c r="B7" s="62"/>
      <c r="C7" s="83"/>
      <c r="D7" s="84"/>
      <c r="E7" s="64"/>
      <c r="F7" s="84"/>
      <c r="G7" s="61"/>
      <c r="H7" s="63"/>
      <c r="I7" s="64"/>
      <c r="J7" s="63"/>
      <c r="K7" s="80"/>
    </row>
    <row r="8" spans="1:16" s="1" customFormat="1" x14ac:dyDescent="0.3">
      <c r="A8" s="4">
        <v>1</v>
      </c>
      <c r="B8" s="5">
        <v>2</v>
      </c>
      <c r="C8" s="5"/>
      <c r="D8" s="6">
        <v>3</v>
      </c>
      <c r="E8" s="57">
        <v>4</v>
      </c>
      <c r="F8" s="6">
        <v>5</v>
      </c>
      <c r="G8" s="6"/>
      <c r="H8" s="7">
        <v>6</v>
      </c>
      <c r="I8" s="50">
        <v>7</v>
      </c>
      <c r="J8" s="7">
        <v>8</v>
      </c>
      <c r="K8" s="8">
        <v>9</v>
      </c>
    </row>
    <row r="9" spans="1:16" s="1" customFormat="1" x14ac:dyDescent="0.3">
      <c r="A9" s="9" t="s">
        <v>9</v>
      </c>
      <c r="B9" s="10" t="s">
        <v>10</v>
      </c>
      <c r="C9" s="41">
        <f>C10+C11</f>
        <v>14235800.67</v>
      </c>
      <c r="D9" s="42">
        <f>D10+D11</f>
        <v>12108848.67</v>
      </c>
      <c r="E9" s="56">
        <f>E10+E11</f>
        <v>10850508.43</v>
      </c>
      <c r="F9" s="17">
        <f>E9/D9*100</f>
        <v>89.608093434039091</v>
      </c>
      <c r="G9" s="12">
        <f>G10+G11</f>
        <v>288600</v>
      </c>
      <c r="H9" s="44">
        <f>H10+H11</f>
        <v>288600</v>
      </c>
      <c r="I9" s="51">
        <f>I10+I11</f>
        <v>137646</v>
      </c>
      <c r="J9" s="27">
        <f>I9/H9*100</f>
        <v>47.694386694386694</v>
      </c>
      <c r="K9" s="27">
        <f t="shared" ref="K9:K15" si="0">E9+I9</f>
        <v>10988154.43</v>
      </c>
    </row>
    <row r="10" spans="1:16" s="1" customFormat="1" ht="88.5" customHeight="1" x14ac:dyDescent="0.3">
      <c r="A10" s="13" t="s">
        <v>11</v>
      </c>
      <c r="B10" s="14" t="s">
        <v>12</v>
      </c>
      <c r="C10" s="15">
        <v>13904800.67</v>
      </c>
      <c r="D10" s="15">
        <v>11777848.67</v>
      </c>
      <c r="E10" s="52">
        <v>10760277.43</v>
      </c>
      <c r="F10" s="17">
        <f>E10/D10*100</f>
        <v>91.360296192360565</v>
      </c>
      <c r="G10" s="16">
        <v>38600</v>
      </c>
      <c r="H10" s="16">
        <v>38600</v>
      </c>
      <c r="I10" s="52">
        <v>38500</v>
      </c>
      <c r="J10" s="18">
        <f>I10/H10*100</f>
        <v>99.740932642487053</v>
      </c>
      <c r="K10" s="19">
        <f t="shared" si="0"/>
        <v>10798777.43</v>
      </c>
    </row>
    <row r="11" spans="1:16" s="1" customFormat="1" ht="30.75" customHeight="1" x14ac:dyDescent="0.3">
      <c r="A11" s="20" t="s">
        <v>13</v>
      </c>
      <c r="B11" s="14" t="s">
        <v>14</v>
      </c>
      <c r="C11" s="15">
        <v>331000</v>
      </c>
      <c r="D11" s="15">
        <v>331000</v>
      </c>
      <c r="E11" s="52">
        <v>90231</v>
      </c>
      <c r="F11" s="17">
        <f>E11/D11*100</f>
        <v>27.260120845921449</v>
      </c>
      <c r="G11" s="16">
        <v>250000</v>
      </c>
      <c r="H11" s="11">
        <v>250000</v>
      </c>
      <c r="I11" s="53">
        <v>99146</v>
      </c>
      <c r="J11" s="18">
        <f>I11/H11*100</f>
        <v>39.6584</v>
      </c>
      <c r="K11" s="19">
        <f t="shared" si="0"/>
        <v>189377</v>
      </c>
      <c r="O11" s="22"/>
      <c r="P11" s="47"/>
    </row>
    <row r="12" spans="1:16" s="1" customFormat="1" ht="30.75" customHeight="1" x14ac:dyDescent="0.3">
      <c r="A12" s="23">
        <v>1000</v>
      </c>
      <c r="B12" s="24" t="s">
        <v>15</v>
      </c>
      <c r="C12" s="25">
        <f>C13+C14+C15+C16+C17+C18+C19+C20</f>
        <v>42507212</v>
      </c>
      <c r="D12" s="25">
        <f>D13+D14+D15+D16+D17+D18+D19+D20</f>
        <v>32592814</v>
      </c>
      <c r="E12" s="54">
        <f>E13+E14+E15+E16+E17+E18+E19+E20</f>
        <v>28083864.210000005</v>
      </c>
      <c r="F12" s="17">
        <f t="shared" ref="F12:F20" si="1">E12/D12*100</f>
        <v>86.165816213353054</v>
      </c>
      <c r="G12" s="17">
        <f>G13+G14+G15+G18+G19+G20</f>
        <v>509441.4</v>
      </c>
      <c r="H12" s="43">
        <f>H13+H14+H15+H18+H19+H20</f>
        <v>477729.4</v>
      </c>
      <c r="I12" s="54">
        <f>I13+I14+I15+I18+I19</f>
        <v>183323.4</v>
      </c>
      <c r="J12" s="27">
        <f>I11/H12*100</f>
        <v>20.753589793720042</v>
      </c>
      <c r="K12" s="45">
        <f t="shared" si="0"/>
        <v>28267187.610000003</v>
      </c>
      <c r="O12" s="22"/>
    </row>
    <row r="13" spans="1:16" s="1" customFormat="1" ht="26.25" customHeight="1" x14ac:dyDescent="0.3">
      <c r="A13" s="20">
        <v>1010</v>
      </c>
      <c r="B13" s="14" t="s">
        <v>16</v>
      </c>
      <c r="C13" s="15">
        <v>11546245.119999999</v>
      </c>
      <c r="D13" s="15">
        <v>8819354.1199999992</v>
      </c>
      <c r="E13" s="52">
        <v>7491334.96</v>
      </c>
      <c r="F13" s="17">
        <f t="shared" si="1"/>
        <v>84.941990740700646</v>
      </c>
      <c r="G13" s="16">
        <v>116000</v>
      </c>
      <c r="H13" s="26">
        <v>116000</v>
      </c>
      <c r="I13" s="52">
        <v>25980</v>
      </c>
      <c r="J13" s="18">
        <f>I12/H13*100</f>
        <v>158.03741379310344</v>
      </c>
      <c r="K13" s="19">
        <f t="shared" si="0"/>
        <v>7517314.96</v>
      </c>
      <c r="O13" s="22"/>
    </row>
    <row r="14" spans="1:16" s="1" customFormat="1" ht="38.25" customHeight="1" x14ac:dyDescent="0.3">
      <c r="A14" s="20">
        <v>1021</v>
      </c>
      <c r="B14" s="14" t="s">
        <v>41</v>
      </c>
      <c r="C14" s="15">
        <v>10099191.880000001</v>
      </c>
      <c r="D14" s="15">
        <v>8726274.8800000008</v>
      </c>
      <c r="E14" s="52">
        <v>7129548.0800000001</v>
      </c>
      <c r="F14" s="17">
        <f t="shared" si="1"/>
        <v>81.702079960149035</v>
      </c>
      <c r="G14" s="16">
        <v>176000</v>
      </c>
      <c r="H14" s="26">
        <v>176000</v>
      </c>
      <c r="I14" s="52">
        <v>0</v>
      </c>
      <c r="J14" s="18">
        <f t="shared" ref="J14:J20" si="2">I14/H14*100</f>
        <v>0</v>
      </c>
      <c r="K14" s="19">
        <f t="shared" si="0"/>
        <v>7129548.0800000001</v>
      </c>
      <c r="O14" s="22"/>
    </row>
    <row r="15" spans="1:16" s="1" customFormat="1" ht="39.75" customHeight="1" x14ac:dyDescent="0.3">
      <c r="A15" s="20">
        <v>1031</v>
      </c>
      <c r="B15" s="14" t="s">
        <v>40</v>
      </c>
      <c r="C15" s="15">
        <v>18481650</v>
      </c>
      <c r="D15" s="15">
        <v>13219550</v>
      </c>
      <c r="E15" s="52">
        <v>11954632.42</v>
      </c>
      <c r="F15" s="17">
        <f t="shared" si="1"/>
        <v>90.431462644341138</v>
      </c>
      <c r="G15" s="16">
        <v>58809.4</v>
      </c>
      <c r="H15" s="26">
        <v>58809.4</v>
      </c>
      <c r="I15" s="52">
        <v>58809.4</v>
      </c>
      <c r="J15" s="18">
        <f>G15/H15*100</f>
        <v>100</v>
      </c>
      <c r="K15" s="19">
        <f t="shared" si="0"/>
        <v>12013441.82</v>
      </c>
      <c r="O15" s="22"/>
    </row>
    <row r="16" spans="1:16" s="1" customFormat="1" ht="30" customHeight="1" x14ac:dyDescent="0.3">
      <c r="A16" s="20">
        <v>1080</v>
      </c>
      <c r="B16" s="14" t="s">
        <v>42</v>
      </c>
      <c r="C16" s="15">
        <v>1880800</v>
      </c>
      <c r="D16" s="15">
        <v>1350466</v>
      </c>
      <c r="E16" s="52">
        <v>1153589.82</v>
      </c>
      <c r="F16" s="17">
        <f t="shared" si="1"/>
        <v>85.421611502992306</v>
      </c>
      <c r="G16" s="16"/>
      <c r="H16" s="16"/>
      <c r="I16" s="52"/>
      <c r="J16" s="27">
        <v>0</v>
      </c>
      <c r="K16" s="19">
        <f t="shared" ref="K16:K37" si="3">E16+I16</f>
        <v>1153589.82</v>
      </c>
      <c r="O16" s="22"/>
    </row>
    <row r="17" spans="1:16" s="1" customFormat="1" ht="22.5" customHeight="1" x14ac:dyDescent="0.3">
      <c r="A17" s="20">
        <v>1142</v>
      </c>
      <c r="B17" s="14" t="s">
        <v>43</v>
      </c>
      <c r="C17" s="15">
        <v>200000</v>
      </c>
      <c r="D17" s="15">
        <v>200000</v>
      </c>
      <c r="E17" s="52">
        <v>147321.67000000001</v>
      </c>
      <c r="F17" s="17">
        <f t="shared" si="1"/>
        <v>73.660835000000006</v>
      </c>
      <c r="G17" s="16"/>
      <c r="H17" s="26"/>
      <c r="I17" s="52"/>
      <c r="J17" s="18">
        <v>0</v>
      </c>
      <c r="K17" s="19">
        <f t="shared" si="3"/>
        <v>147321.67000000001</v>
      </c>
      <c r="O17" s="22"/>
    </row>
    <row r="18" spans="1:16" s="1" customFormat="1" ht="48" customHeight="1" x14ac:dyDescent="0.3">
      <c r="A18" s="20">
        <v>1181</v>
      </c>
      <c r="B18" s="14" t="s">
        <v>44</v>
      </c>
      <c r="C18" s="15">
        <v>21100</v>
      </c>
      <c r="D18" s="15">
        <v>21100</v>
      </c>
      <c r="E18" s="52">
        <v>14576</v>
      </c>
      <c r="F18" s="17">
        <f t="shared" ref="F18:F19" si="4">E18/D18*100</f>
        <v>69.080568720379148</v>
      </c>
      <c r="G18" s="16">
        <v>11400</v>
      </c>
      <c r="H18" s="26">
        <v>11400</v>
      </c>
      <c r="I18" s="52">
        <v>9853.4</v>
      </c>
      <c r="J18" s="18">
        <f>I18/H18*100</f>
        <v>86.433333333333323</v>
      </c>
      <c r="K18" s="19">
        <f>E18+I18</f>
        <v>24429.4</v>
      </c>
      <c r="O18" s="22"/>
    </row>
    <row r="19" spans="1:16" s="1" customFormat="1" ht="80.25" customHeight="1" x14ac:dyDescent="0.3">
      <c r="A19" s="20">
        <v>1182</v>
      </c>
      <c r="B19" s="14" t="s">
        <v>45</v>
      </c>
      <c r="C19" s="15">
        <v>189649</v>
      </c>
      <c r="D19" s="15">
        <v>189649</v>
      </c>
      <c r="E19" s="52">
        <v>131184</v>
      </c>
      <c r="F19" s="17">
        <f t="shared" si="4"/>
        <v>69.171996688619501</v>
      </c>
      <c r="G19" s="16">
        <v>102288</v>
      </c>
      <c r="H19" s="16">
        <v>102288</v>
      </c>
      <c r="I19" s="52">
        <v>88680.6</v>
      </c>
      <c r="J19" s="18">
        <f t="shared" ref="J19" si="5">I19/H19*100</f>
        <v>86.696973251994365</v>
      </c>
      <c r="K19" s="19">
        <f>E19+I19</f>
        <v>219864.6</v>
      </c>
      <c r="O19" s="28"/>
    </row>
    <row r="20" spans="1:16" s="1" customFormat="1" ht="73.5" customHeight="1" x14ac:dyDescent="0.3">
      <c r="A20" s="20">
        <v>1200</v>
      </c>
      <c r="B20" s="14" t="s">
        <v>46</v>
      </c>
      <c r="C20" s="15">
        <v>88576</v>
      </c>
      <c r="D20" s="15">
        <v>66420</v>
      </c>
      <c r="E20" s="52">
        <v>61677.26</v>
      </c>
      <c r="F20" s="17">
        <f t="shared" si="1"/>
        <v>92.859470039144838</v>
      </c>
      <c r="G20" s="16">
        <v>44944</v>
      </c>
      <c r="H20" s="26">
        <v>13232</v>
      </c>
      <c r="I20" s="52"/>
      <c r="J20" s="18">
        <f t="shared" si="2"/>
        <v>0</v>
      </c>
      <c r="K20" s="19">
        <f>E20+I20</f>
        <v>61677.26</v>
      </c>
      <c r="O20" s="22"/>
    </row>
    <row r="21" spans="1:16" s="1" customFormat="1" ht="35.25" customHeight="1" x14ac:dyDescent="0.3">
      <c r="A21" s="29">
        <v>3000</v>
      </c>
      <c r="B21" s="30" t="s">
        <v>17</v>
      </c>
      <c r="C21" s="25">
        <f>C22+C23+C24+C25+C26</f>
        <v>1680000</v>
      </c>
      <c r="D21" s="25">
        <f>D22+D23+D24+D25+D26</f>
        <v>1500800</v>
      </c>
      <c r="E21" s="54">
        <f>E22+E23+E24+E25+E26</f>
        <v>606253.62</v>
      </c>
      <c r="F21" s="17">
        <f t="shared" ref="F21:F40" si="6">E21/D21*100</f>
        <v>40.395363805970149</v>
      </c>
      <c r="G21" s="16"/>
      <c r="H21" s="16"/>
      <c r="I21" s="52"/>
      <c r="J21" s="18"/>
      <c r="K21" s="45">
        <f t="shared" si="3"/>
        <v>606253.62</v>
      </c>
      <c r="O21" s="28"/>
    </row>
    <row r="22" spans="1:16" s="1" customFormat="1" ht="51.75" customHeight="1" x14ac:dyDescent="0.3">
      <c r="A22" s="20">
        <v>3033</v>
      </c>
      <c r="B22" s="14" t="s">
        <v>47</v>
      </c>
      <c r="C22" s="15">
        <v>150000</v>
      </c>
      <c r="D22" s="15">
        <v>112500</v>
      </c>
      <c r="E22" s="52">
        <v>81000</v>
      </c>
      <c r="F22" s="17">
        <f t="shared" si="6"/>
        <v>72</v>
      </c>
      <c r="G22" s="16"/>
      <c r="H22" s="16"/>
      <c r="I22" s="52"/>
      <c r="J22" s="18">
        <v>0</v>
      </c>
      <c r="K22" s="19">
        <f t="shared" si="3"/>
        <v>81000</v>
      </c>
      <c r="O22" s="28"/>
    </row>
    <row r="23" spans="1:16" s="1" customFormat="1" ht="28.5" customHeight="1" x14ac:dyDescent="0.3">
      <c r="A23" s="20">
        <v>3123</v>
      </c>
      <c r="B23" s="14" t="s">
        <v>48</v>
      </c>
      <c r="C23" s="15">
        <v>220000</v>
      </c>
      <c r="D23" s="15">
        <v>185000</v>
      </c>
      <c r="E23" s="52">
        <v>28860.62</v>
      </c>
      <c r="F23" s="17">
        <f t="shared" si="6"/>
        <v>15.600335135135134</v>
      </c>
      <c r="G23" s="16"/>
      <c r="H23" s="16"/>
      <c r="I23" s="52"/>
      <c r="J23" s="18">
        <v>0</v>
      </c>
      <c r="K23" s="19">
        <f t="shared" si="3"/>
        <v>28860.62</v>
      </c>
      <c r="O23" s="28"/>
    </row>
    <row r="24" spans="1:16" s="1" customFormat="1" ht="27.75" customHeight="1" x14ac:dyDescent="0.3">
      <c r="A24" s="20">
        <v>3191</v>
      </c>
      <c r="B24" s="14" t="s">
        <v>49</v>
      </c>
      <c r="C24" s="15">
        <v>120000</v>
      </c>
      <c r="D24" s="15">
        <v>105000</v>
      </c>
      <c r="E24" s="52">
        <v>65485</v>
      </c>
      <c r="F24" s="17">
        <f t="shared" si="6"/>
        <v>62.366666666666667</v>
      </c>
      <c r="G24" s="16"/>
      <c r="H24" s="21"/>
      <c r="I24" s="55"/>
      <c r="J24" s="18">
        <v>0</v>
      </c>
      <c r="K24" s="19">
        <f t="shared" si="3"/>
        <v>65485</v>
      </c>
      <c r="O24" s="28"/>
      <c r="P24" s="38"/>
    </row>
    <row r="25" spans="1:16" s="1" customFormat="1" ht="33.75" customHeight="1" x14ac:dyDescent="0.3">
      <c r="A25" s="20">
        <v>3192</v>
      </c>
      <c r="B25" s="14" t="s">
        <v>50</v>
      </c>
      <c r="C25" s="15">
        <v>200000</v>
      </c>
      <c r="D25" s="15">
        <v>175000</v>
      </c>
      <c r="E25" s="52">
        <v>2650</v>
      </c>
      <c r="F25" s="17">
        <f t="shared" si="6"/>
        <v>1.5142857142857145</v>
      </c>
      <c r="G25" s="16"/>
      <c r="H25" s="21"/>
      <c r="I25" s="55"/>
      <c r="J25" s="18">
        <v>0</v>
      </c>
      <c r="K25" s="19">
        <f t="shared" si="3"/>
        <v>2650</v>
      </c>
      <c r="O25" s="28"/>
    </row>
    <row r="26" spans="1:16" s="1" customFormat="1" ht="38.25" customHeight="1" x14ac:dyDescent="0.3">
      <c r="A26" s="20">
        <v>3242</v>
      </c>
      <c r="B26" s="14" t="s">
        <v>18</v>
      </c>
      <c r="C26" s="15">
        <v>990000</v>
      </c>
      <c r="D26" s="15">
        <v>923300</v>
      </c>
      <c r="E26" s="52">
        <v>428258</v>
      </c>
      <c r="F26" s="17">
        <f t="shared" si="6"/>
        <v>46.383407343225386</v>
      </c>
      <c r="G26" s="16"/>
      <c r="H26" s="21"/>
      <c r="I26" s="55"/>
      <c r="J26" s="18">
        <v>0</v>
      </c>
      <c r="K26" s="19">
        <f t="shared" si="3"/>
        <v>428258</v>
      </c>
      <c r="O26" s="28"/>
    </row>
    <row r="27" spans="1:16" s="1" customFormat="1" ht="27.75" customHeight="1" x14ac:dyDescent="0.3">
      <c r="A27" s="29">
        <v>4000</v>
      </c>
      <c r="B27" s="24" t="s">
        <v>19</v>
      </c>
      <c r="C27" s="25">
        <f>C28+C29</f>
        <v>2622815</v>
      </c>
      <c r="D27" s="25">
        <f>D28+D29</f>
        <v>2022107</v>
      </c>
      <c r="E27" s="54">
        <f>E28+E29</f>
        <v>1756661.92</v>
      </c>
      <c r="F27" s="17">
        <f t="shared" si="6"/>
        <v>86.872846985841988</v>
      </c>
      <c r="G27" s="16"/>
      <c r="H27" s="16"/>
      <c r="I27" s="52"/>
      <c r="J27" s="18"/>
      <c r="K27" s="45">
        <f t="shared" si="3"/>
        <v>1756661.92</v>
      </c>
      <c r="O27" s="28"/>
    </row>
    <row r="28" spans="1:16" s="1" customFormat="1" ht="48.75" customHeight="1" x14ac:dyDescent="0.3">
      <c r="A28" s="20" t="s">
        <v>20</v>
      </c>
      <c r="B28" s="14" t="s">
        <v>21</v>
      </c>
      <c r="C28" s="15">
        <v>2422815</v>
      </c>
      <c r="D28" s="15">
        <v>1832107</v>
      </c>
      <c r="E28" s="52">
        <v>1596915.39</v>
      </c>
      <c r="F28" s="17">
        <f t="shared" si="6"/>
        <v>87.162779793974906</v>
      </c>
      <c r="G28" s="16"/>
      <c r="H28" s="16"/>
      <c r="I28" s="52"/>
      <c r="J28" s="27">
        <v>0</v>
      </c>
      <c r="K28" s="19">
        <f t="shared" si="3"/>
        <v>1596915.39</v>
      </c>
      <c r="O28" s="28"/>
    </row>
    <row r="29" spans="1:16" s="1" customFormat="1" ht="37.5" customHeight="1" x14ac:dyDescent="0.3">
      <c r="A29" s="20">
        <v>4082</v>
      </c>
      <c r="B29" s="14" t="s">
        <v>51</v>
      </c>
      <c r="C29" s="15">
        <v>200000</v>
      </c>
      <c r="D29" s="15">
        <v>190000</v>
      </c>
      <c r="E29" s="52">
        <v>159746.53</v>
      </c>
      <c r="F29" s="17">
        <f t="shared" si="6"/>
        <v>84.077121052631583</v>
      </c>
      <c r="G29" s="16"/>
      <c r="H29" s="16"/>
      <c r="I29" s="52"/>
      <c r="J29" s="27">
        <v>0</v>
      </c>
      <c r="K29" s="19">
        <f t="shared" si="3"/>
        <v>159746.53</v>
      </c>
      <c r="O29" s="28"/>
    </row>
    <row r="30" spans="1:16" s="1" customFormat="1" ht="34.5" customHeight="1" x14ac:dyDescent="0.3">
      <c r="A30" s="29">
        <v>5000</v>
      </c>
      <c r="B30" s="24" t="s">
        <v>22</v>
      </c>
      <c r="C30" s="25">
        <v>1116831</v>
      </c>
      <c r="D30" s="25">
        <v>1014769</v>
      </c>
      <c r="E30" s="54">
        <v>844074.85</v>
      </c>
      <c r="F30" s="17">
        <f t="shared" si="6"/>
        <v>83.179014140163915</v>
      </c>
      <c r="G30" s="16"/>
      <c r="H30" s="16"/>
      <c r="I30" s="52"/>
      <c r="J30" s="18"/>
      <c r="K30" s="45">
        <v>844074.85</v>
      </c>
      <c r="O30" s="28"/>
    </row>
    <row r="31" spans="1:16" s="1" customFormat="1" ht="50.25" customHeight="1" x14ac:dyDescent="0.3">
      <c r="A31" s="20">
        <v>5062</v>
      </c>
      <c r="B31" s="14" t="s">
        <v>52</v>
      </c>
      <c r="C31" s="15">
        <v>1116831</v>
      </c>
      <c r="D31" s="15">
        <v>1014769</v>
      </c>
      <c r="E31" s="52">
        <v>844074.85</v>
      </c>
      <c r="F31" s="17">
        <f t="shared" si="6"/>
        <v>83.179014140163915</v>
      </c>
      <c r="G31" s="16"/>
      <c r="H31" s="21"/>
      <c r="I31" s="55"/>
      <c r="J31" s="18">
        <v>0</v>
      </c>
      <c r="K31" s="19">
        <f>E30+I31</f>
        <v>844074.85</v>
      </c>
      <c r="O31" s="28"/>
    </row>
    <row r="32" spans="1:16" s="1" customFormat="1" ht="34.5" customHeight="1" x14ac:dyDescent="0.3">
      <c r="A32" s="29">
        <v>6000</v>
      </c>
      <c r="B32" s="24" t="s">
        <v>23</v>
      </c>
      <c r="C32" s="25">
        <f>C33+C34+C35+C36+C37</f>
        <v>11436641.91</v>
      </c>
      <c r="D32" s="25">
        <f>D33+D34+D35+D36+D37</f>
        <v>9663929.3300000001</v>
      </c>
      <c r="E32" s="54">
        <f>E34+E35+E36+E37</f>
        <v>7825825.9699999997</v>
      </c>
      <c r="F32" s="17">
        <f t="shared" si="6"/>
        <v>80.979751638974378</v>
      </c>
      <c r="G32" s="17">
        <v>251587</v>
      </c>
      <c r="H32" s="17">
        <v>251587</v>
      </c>
      <c r="I32" s="54">
        <v>251587</v>
      </c>
      <c r="J32" s="18"/>
      <c r="K32" s="45">
        <f t="shared" si="3"/>
        <v>8077412.9699999997</v>
      </c>
      <c r="O32" s="28"/>
    </row>
    <row r="33" spans="1:16" s="1" customFormat="1" ht="39" customHeight="1" x14ac:dyDescent="0.3">
      <c r="A33" s="20">
        <v>6011</v>
      </c>
      <c r="B33" s="14" t="s">
        <v>53</v>
      </c>
      <c r="C33" s="15">
        <v>52000</v>
      </c>
      <c r="D33" s="15">
        <v>52000</v>
      </c>
      <c r="E33" s="52"/>
      <c r="F33" s="17">
        <f t="shared" si="6"/>
        <v>0</v>
      </c>
      <c r="G33" s="16"/>
      <c r="H33" s="16"/>
      <c r="I33" s="52"/>
      <c r="J33" s="18">
        <v>0</v>
      </c>
      <c r="K33" s="19">
        <f t="shared" si="3"/>
        <v>0</v>
      </c>
      <c r="O33" s="28"/>
    </row>
    <row r="34" spans="1:16" s="1" customFormat="1" ht="36" customHeight="1" x14ac:dyDescent="0.3">
      <c r="A34" s="20">
        <v>6013</v>
      </c>
      <c r="B34" s="14" t="s">
        <v>24</v>
      </c>
      <c r="C34" s="15">
        <v>3664.33</v>
      </c>
      <c r="D34" s="15">
        <v>3664.33</v>
      </c>
      <c r="E34" s="58">
        <v>3664.33</v>
      </c>
      <c r="F34" s="17">
        <f t="shared" si="6"/>
        <v>100</v>
      </c>
      <c r="G34" s="16">
        <v>251587</v>
      </c>
      <c r="H34" s="16">
        <v>251587</v>
      </c>
      <c r="I34" s="52">
        <v>251587</v>
      </c>
      <c r="J34" s="18">
        <f>I34/H34*100</f>
        <v>100</v>
      </c>
      <c r="K34" s="19">
        <f t="shared" si="3"/>
        <v>255251.33</v>
      </c>
      <c r="O34" s="28"/>
    </row>
    <row r="35" spans="1:16" s="1" customFormat="1" ht="64.5" customHeight="1" x14ac:dyDescent="0.3">
      <c r="A35" s="31" t="s">
        <v>54</v>
      </c>
      <c r="B35" s="14" t="s">
        <v>55</v>
      </c>
      <c r="C35" s="15">
        <v>1639000</v>
      </c>
      <c r="D35" s="15">
        <v>1639000</v>
      </c>
      <c r="E35" s="52">
        <v>1542557</v>
      </c>
      <c r="F35" s="17">
        <f t="shared" si="6"/>
        <v>94.115741305674192</v>
      </c>
      <c r="G35" s="16"/>
      <c r="H35" s="16"/>
      <c r="I35" s="52"/>
      <c r="J35" s="18"/>
      <c r="K35" s="19">
        <f t="shared" si="3"/>
        <v>1542557</v>
      </c>
      <c r="O35" s="28"/>
    </row>
    <row r="36" spans="1:16" s="1" customFormat="1" ht="30" customHeight="1" x14ac:dyDescent="0.3">
      <c r="A36" s="20">
        <v>6030</v>
      </c>
      <c r="B36" s="14" t="s">
        <v>56</v>
      </c>
      <c r="C36" s="15">
        <v>9091977.5800000001</v>
      </c>
      <c r="D36" s="15">
        <v>7319265</v>
      </c>
      <c r="E36" s="52">
        <v>5629604.6399999997</v>
      </c>
      <c r="F36" s="17">
        <f t="shared" si="6"/>
        <v>76.914890224633197</v>
      </c>
      <c r="G36" s="16"/>
      <c r="H36" s="21"/>
      <c r="I36" s="55"/>
      <c r="J36" s="18"/>
      <c r="K36" s="19">
        <f t="shared" ref="K36" si="7">E36+I36</f>
        <v>5629604.6399999997</v>
      </c>
      <c r="O36" s="28"/>
    </row>
    <row r="37" spans="1:16" s="1" customFormat="1" ht="88.5" customHeight="1" x14ac:dyDescent="0.3">
      <c r="A37" s="20">
        <v>6071</v>
      </c>
      <c r="B37" s="14" t="s">
        <v>25</v>
      </c>
      <c r="C37" s="15">
        <v>650000</v>
      </c>
      <c r="D37" s="15">
        <v>650000</v>
      </c>
      <c r="E37" s="52">
        <v>650000</v>
      </c>
      <c r="F37" s="17">
        <f t="shared" si="6"/>
        <v>100</v>
      </c>
      <c r="G37" s="16"/>
      <c r="H37" s="21"/>
      <c r="I37" s="55"/>
      <c r="J37" s="18"/>
      <c r="K37" s="19">
        <f t="shared" si="3"/>
        <v>650000</v>
      </c>
      <c r="O37" s="28"/>
    </row>
    <row r="38" spans="1:16" s="1" customFormat="1" ht="25.5" customHeight="1" x14ac:dyDescent="0.3">
      <c r="A38" s="29">
        <v>7000</v>
      </c>
      <c r="B38" s="24" t="s">
        <v>26</v>
      </c>
      <c r="C38" s="25">
        <f>C39+C43+C44+C45+C49</f>
        <v>3320000</v>
      </c>
      <c r="D38" s="25">
        <f>D39+D43+D44+D45+D49</f>
        <v>3320000</v>
      </c>
      <c r="E38" s="54">
        <f>E39+E45</f>
        <v>52287.37</v>
      </c>
      <c r="F38" s="17">
        <f t="shared" si="6"/>
        <v>1.57492078313253</v>
      </c>
      <c r="G38" s="17">
        <f>G39+G41+G42+G43+G47+G48+G49</f>
        <v>6320000</v>
      </c>
      <c r="H38" s="17">
        <f>H39+H41+H42+H47+H48+H49</f>
        <v>6020000</v>
      </c>
      <c r="I38" s="54">
        <f>I41+I42+I48</f>
        <v>747861.84</v>
      </c>
      <c r="J38" s="27">
        <f>I38/H38*100</f>
        <v>12.42295415282392</v>
      </c>
      <c r="K38" s="45">
        <f>E38+I38</f>
        <v>800149.21</v>
      </c>
      <c r="O38" s="28"/>
    </row>
    <row r="39" spans="1:16" s="1" customFormat="1" ht="34.5" customHeight="1" x14ac:dyDescent="0.3">
      <c r="A39" s="20">
        <v>7130</v>
      </c>
      <c r="B39" s="32" t="s">
        <v>27</v>
      </c>
      <c r="C39" s="15">
        <v>270000</v>
      </c>
      <c r="D39" s="15">
        <v>270000</v>
      </c>
      <c r="E39" s="52">
        <v>3500</v>
      </c>
      <c r="F39" s="16">
        <f t="shared" si="6"/>
        <v>1.2962962962962963</v>
      </c>
      <c r="G39" s="16">
        <v>3000000</v>
      </c>
      <c r="H39" s="16">
        <v>3000000</v>
      </c>
      <c r="I39" s="52"/>
      <c r="J39" s="27">
        <f>I39/H39*100</f>
        <v>0</v>
      </c>
      <c r="K39" s="19">
        <f t="shared" ref="K39:K49" si="8">E39+I39</f>
        <v>3500</v>
      </c>
      <c r="O39" s="28"/>
    </row>
    <row r="40" spans="1:16" s="1" customFormat="1" ht="48" customHeight="1" x14ac:dyDescent="0.3">
      <c r="A40" s="20" t="s">
        <v>28</v>
      </c>
      <c r="B40" s="14" t="s">
        <v>29</v>
      </c>
      <c r="C40" s="15">
        <v>100000</v>
      </c>
      <c r="D40" s="15">
        <v>100000</v>
      </c>
      <c r="E40" s="52"/>
      <c r="F40" s="17">
        <f t="shared" si="6"/>
        <v>0</v>
      </c>
      <c r="G40" s="16"/>
      <c r="H40" s="16"/>
      <c r="I40" s="52"/>
      <c r="J40" s="27">
        <v>0</v>
      </c>
      <c r="K40" s="19">
        <f t="shared" ref="K40:K42" si="9">E40+I40</f>
        <v>0</v>
      </c>
      <c r="O40" s="28"/>
      <c r="P40" s="48"/>
    </row>
    <row r="41" spans="1:16" s="1" customFormat="1" ht="27" customHeight="1" x14ac:dyDescent="0.3">
      <c r="A41" s="20">
        <v>7321</v>
      </c>
      <c r="B41" s="14" t="s">
        <v>70</v>
      </c>
      <c r="C41" s="15"/>
      <c r="D41" s="15"/>
      <c r="E41" s="52"/>
      <c r="F41" s="17">
        <v>0</v>
      </c>
      <c r="G41" s="16">
        <v>1870000</v>
      </c>
      <c r="H41" s="16">
        <v>1870000</v>
      </c>
      <c r="I41" s="52">
        <v>48336.84</v>
      </c>
      <c r="J41" s="27">
        <f t="shared" ref="J41:J42" si="10">I41/H41*100</f>
        <v>2.5848577540106952</v>
      </c>
      <c r="K41" s="19">
        <f t="shared" si="9"/>
        <v>48336.84</v>
      </c>
      <c r="O41" s="28"/>
    </row>
    <row r="42" spans="1:16" s="1" customFormat="1" ht="33.75" customHeight="1" x14ac:dyDescent="0.3">
      <c r="A42" s="20">
        <v>7330</v>
      </c>
      <c r="B42" s="14" t="s">
        <v>71</v>
      </c>
      <c r="C42" s="15"/>
      <c r="D42" s="15"/>
      <c r="E42" s="52"/>
      <c r="F42" s="17">
        <v>0</v>
      </c>
      <c r="G42" s="16">
        <v>50000</v>
      </c>
      <c r="H42" s="16">
        <v>50000</v>
      </c>
      <c r="I42" s="52">
        <v>49980</v>
      </c>
      <c r="J42" s="27">
        <f t="shared" si="10"/>
        <v>99.960000000000008</v>
      </c>
      <c r="K42" s="19">
        <f t="shared" si="9"/>
        <v>49980</v>
      </c>
      <c r="O42" s="28"/>
    </row>
    <row r="43" spans="1:16" s="1" customFormat="1" ht="62.25" customHeight="1" x14ac:dyDescent="0.3">
      <c r="A43" s="20">
        <v>7363</v>
      </c>
      <c r="B43" s="14" t="s">
        <v>72</v>
      </c>
      <c r="C43" s="15"/>
      <c r="D43" s="15"/>
      <c r="E43" s="52"/>
      <c r="F43" s="17">
        <v>0</v>
      </c>
      <c r="G43" s="16">
        <v>300000</v>
      </c>
      <c r="H43" s="16"/>
      <c r="I43" s="52"/>
      <c r="J43" s="27">
        <v>0</v>
      </c>
      <c r="K43" s="19">
        <f t="shared" si="8"/>
        <v>0</v>
      </c>
      <c r="O43" s="28"/>
    </row>
    <row r="44" spans="1:16" s="1" customFormat="1" ht="48" customHeight="1" x14ac:dyDescent="0.3">
      <c r="A44" s="20">
        <v>7463</v>
      </c>
      <c r="B44" s="14" t="s">
        <v>57</v>
      </c>
      <c r="C44" s="15">
        <v>3000000</v>
      </c>
      <c r="D44" s="15">
        <v>3000000</v>
      </c>
      <c r="E44" s="52"/>
      <c r="F44" s="17">
        <f>E44/D44*100</f>
        <v>0</v>
      </c>
      <c r="G44" s="16"/>
      <c r="H44" s="16"/>
      <c r="I44" s="52"/>
      <c r="J44" s="18"/>
      <c r="K44" s="19">
        <f t="shared" si="8"/>
        <v>0</v>
      </c>
      <c r="O44" s="28"/>
    </row>
    <row r="45" spans="1:16" s="1" customFormat="1" ht="27" customHeight="1" x14ac:dyDescent="0.3">
      <c r="A45" s="20">
        <v>7470</v>
      </c>
      <c r="B45" s="14" t="s">
        <v>58</v>
      </c>
      <c r="C45" s="15">
        <v>50000</v>
      </c>
      <c r="D45" s="15">
        <v>50000</v>
      </c>
      <c r="E45" s="52">
        <v>48787.37</v>
      </c>
      <c r="F45" s="17">
        <f>E45/D45*100</f>
        <v>97.574740000000006</v>
      </c>
      <c r="G45" s="16"/>
      <c r="H45" s="16"/>
      <c r="I45" s="52"/>
      <c r="J45" s="18"/>
      <c r="K45" s="19">
        <v>48787.37</v>
      </c>
      <c r="O45" s="28"/>
    </row>
    <row r="46" spans="1:16" s="1" customFormat="1" ht="48" customHeight="1" x14ac:dyDescent="0.3">
      <c r="A46" s="20">
        <v>7540</v>
      </c>
      <c r="B46" s="14" t="s">
        <v>59</v>
      </c>
      <c r="C46" s="15">
        <v>423500</v>
      </c>
      <c r="D46" s="15">
        <v>423500</v>
      </c>
      <c r="E46" s="52"/>
      <c r="F46" s="17">
        <f>E46/D46*100</f>
        <v>0</v>
      </c>
      <c r="G46" s="16"/>
      <c r="H46" s="16"/>
      <c r="I46" s="52"/>
      <c r="J46" s="16"/>
      <c r="K46" s="19">
        <f t="shared" ref="K46:K47" si="11">E46+I46</f>
        <v>0</v>
      </c>
      <c r="O46" s="28"/>
    </row>
    <row r="47" spans="1:16" s="1" customFormat="1" ht="42" customHeight="1" x14ac:dyDescent="0.3">
      <c r="A47" s="20">
        <v>7650</v>
      </c>
      <c r="B47" s="14" t="s">
        <v>73</v>
      </c>
      <c r="C47" s="15"/>
      <c r="D47" s="15"/>
      <c r="E47" s="52"/>
      <c r="F47" s="17">
        <v>0</v>
      </c>
      <c r="G47" s="16">
        <v>20000</v>
      </c>
      <c r="H47" s="16">
        <v>20000</v>
      </c>
      <c r="I47" s="52"/>
      <c r="J47" s="16"/>
      <c r="K47" s="19">
        <f t="shared" si="11"/>
        <v>0</v>
      </c>
      <c r="O47" s="28"/>
    </row>
    <row r="48" spans="1:16" s="1" customFormat="1" ht="18" customHeight="1" x14ac:dyDescent="0.3">
      <c r="A48" s="20">
        <v>7670</v>
      </c>
      <c r="B48" s="14" t="s">
        <v>74</v>
      </c>
      <c r="C48" s="15"/>
      <c r="D48" s="15"/>
      <c r="E48" s="52"/>
      <c r="F48" s="17">
        <v>0</v>
      </c>
      <c r="G48" s="16">
        <v>1000000</v>
      </c>
      <c r="H48" s="16">
        <v>1000000</v>
      </c>
      <c r="I48" s="52">
        <v>649545</v>
      </c>
      <c r="J48" s="18">
        <f t="shared" ref="J48" si="12">I48/H48*100</f>
        <v>64.95450000000001</v>
      </c>
      <c r="K48" s="19">
        <f t="shared" ref="K48" si="13">E48+I48</f>
        <v>649545</v>
      </c>
      <c r="O48" s="28"/>
    </row>
    <row r="49" spans="1:16" s="1" customFormat="1" ht="24.75" customHeight="1" x14ac:dyDescent="0.3">
      <c r="A49" s="20">
        <v>7693</v>
      </c>
      <c r="B49" s="14" t="s">
        <v>75</v>
      </c>
      <c r="C49" s="15"/>
      <c r="D49" s="15"/>
      <c r="E49" s="52"/>
      <c r="F49" s="17">
        <v>0</v>
      </c>
      <c r="G49" s="16">
        <v>80000</v>
      </c>
      <c r="H49" s="16">
        <v>80000</v>
      </c>
      <c r="I49" s="52"/>
      <c r="J49" s="16"/>
      <c r="K49" s="19">
        <f t="shared" si="8"/>
        <v>0</v>
      </c>
      <c r="O49" s="28"/>
    </row>
    <row r="50" spans="1:16" s="1" customFormat="1" ht="24" customHeight="1" x14ac:dyDescent="0.3">
      <c r="A50" s="29">
        <v>8000</v>
      </c>
      <c r="B50" s="24" t="s">
        <v>30</v>
      </c>
      <c r="C50" s="25">
        <f>C51+C52+C53+C54</f>
        <v>389000</v>
      </c>
      <c r="D50" s="25">
        <f>D51+D52+D53+D54</f>
        <v>319890</v>
      </c>
      <c r="E50" s="54">
        <f>E51+E53+E54</f>
        <v>56504</v>
      </c>
      <c r="F50" s="17">
        <f t="shared" ref="F50:F56" si="14">E50/D50*100</f>
        <v>17.663571852824408</v>
      </c>
      <c r="G50" s="17">
        <v>45000</v>
      </c>
      <c r="H50" s="17">
        <v>33750</v>
      </c>
      <c r="I50" s="54">
        <v>0</v>
      </c>
      <c r="J50" s="18"/>
      <c r="K50" s="45">
        <f>E50</f>
        <v>56504</v>
      </c>
      <c r="O50" s="28"/>
    </row>
    <row r="51" spans="1:16" s="1" customFormat="1" ht="22.5" customHeight="1" x14ac:dyDescent="0.3">
      <c r="A51" s="31" t="s">
        <v>31</v>
      </c>
      <c r="B51" s="14" t="s">
        <v>32</v>
      </c>
      <c r="C51" s="15">
        <v>38000</v>
      </c>
      <c r="D51" s="15">
        <v>38000</v>
      </c>
      <c r="E51" s="52">
        <v>38000</v>
      </c>
      <c r="F51" s="17">
        <f t="shared" si="14"/>
        <v>100</v>
      </c>
      <c r="G51" s="16"/>
      <c r="H51" s="16"/>
      <c r="I51" s="52"/>
      <c r="J51" s="18"/>
      <c r="K51" s="19">
        <f t="shared" ref="K51:K59" si="15">E51+I51</f>
        <v>38000</v>
      </c>
      <c r="O51" s="28"/>
    </row>
    <row r="52" spans="1:16" s="1" customFormat="1" ht="26.25" customHeight="1" x14ac:dyDescent="0.3">
      <c r="A52" s="31" t="s">
        <v>60</v>
      </c>
      <c r="B52" s="14" t="s">
        <v>61</v>
      </c>
      <c r="C52" s="15">
        <v>217000</v>
      </c>
      <c r="D52" s="15">
        <v>172740</v>
      </c>
      <c r="E52" s="52"/>
      <c r="F52" s="17">
        <f t="shared" si="14"/>
        <v>0</v>
      </c>
      <c r="G52" s="16">
        <v>45000</v>
      </c>
      <c r="H52" s="16">
        <v>33750</v>
      </c>
      <c r="I52" s="52">
        <v>0</v>
      </c>
      <c r="J52" s="18"/>
      <c r="K52" s="19">
        <f t="shared" ref="K52" si="16">E52+I52</f>
        <v>0</v>
      </c>
      <c r="O52" s="28"/>
    </row>
    <row r="53" spans="1:16" s="1" customFormat="1" ht="26.25" customHeight="1" x14ac:dyDescent="0.3">
      <c r="A53" s="31" t="s">
        <v>62</v>
      </c>
      <c r="B53" s="14" t="s">
        <v>63</v>
      </c>
      <c r="C53" s="15">
        <v>34000</v>
      </c>
      <c r="D53" s="15">
        <v>34000</v>
      </c>
      <c r="E53" s="52">
        <v>18504</v>
      </c>
      <c r="F53" s="17">
        <f t="shared" si="14"/>
        <v>54.423529411764704</v>
      </c>
      <c r="G53" s="16"/>
      <c r="H53" s="16"/>
      <c r="I53" s="52"/>
      <c r="J53" s="18"/>
      <c r="K53" s="19">
        <f t="shared" si="15"/>
        <v>18504</v>
      </c>
      <c r="O53" s="28"/>
      <c r="P53" s="47"/>
    </row>
    <row r="54" spans="1:16" s="1" customFormat="1" ht="24.75" customHeight="1" x14ac:dyDescent="0.3">
      <c r="A54" s="20">
        <v>8710</v>
      </c>
      <c r="B54" s="40" t="s">
        <v>64</v>
      </c>
      <c r="C54" s="15">
        <v>100000</v>
      </c>
      <c r="D54" s="15">
        <v>75150</v>
      </c>
      <c r="E54" s="52">
        <v>0</v>
      </c>
      <c r="F54" s="17">
        <f t="shared" si="14"/>
        <v>0</v>
      </c>
      <c r="G54" s="16"/>
      <c r="H54" s="21"/>
      <c r="I54" s="55"/>
      <c r="J54" s="18">
        <v>0</v>
      </c>
      <c r="K54" s="19">
        <f t="shared" si="15"/>
        <v>0</v>
      </c>
      <c r="O54" s="28"/>
    </row>
    <row r="55" spans="1:16" s="1" customFormat="1" ht="24" customHeight="1" x14ac:dyDescent="0.3">
      <c r="A55" s="33" t="s">
        <v>33</v>
      </c>
      <c r="B55" s="24" t="s">
        <v>34</v>
      </c>
      <c r="C55" s="25">
        <f>C57+C58+C59</f>
        <v>1303353</v>
      </c>
      <c r="D55" s="25">
        <f>D57+D58+D59</f>
        <v>1303353</v>
      </c>
      <c r="E55" s="54">
        <f>E57+E58+E59+E56</f>
        <v>2236339.64</v>
      </c>
      <c r="F55" s="17">
        <f t="shared" si="14"/>
        <v>171.58357252409749</v>
      </c>
      <c r="G55" s="17">
        <v>212024</v>
      </c>
      <c r="H55" s="42">
        <v>212024</v>
      </c>
      <c r="I55" s="56">
        <v>212024</v>
      </c>
      <c r="J55" s="27">
        <f>I55/H55*100</f>
        <v>100</v>
      </c>
      <c r="K55" s="45">
        <f t="shared" si="15"/>
        <v>2448363.64</v>
      </c>
      <c r="O55" s="28"/>
    </row>
    <row r="56" spans="1:16" s="1" customFormat="1" ht="61.5" customHeight="1" x14ac:dyDescent="0.3">
      <c r="A56" s="20">
        <v>9310</v>
      </c>
      <c r="B56" s="14" t="s">
        <v>65</v>
      </c>
      <c r="C56" s="15">
        <v>1431550</v>
      </c>
      <c r="D56" s="15">
        <v>1431550</v>
      </c>
      <c r="E56" s="52">
        <v>1431136.84</v>
      </c>
      <c r="F56" s="17">
        <f t="shared" si="14"/>
        <v>99.971138975236641</v>
      </c>
      <c r="G56" s="16"/>
      <c r="H56" s="21"/>
      <c r="I56" s="55"/>
      <c r="J56" s="18">
        <v>0</v>
      </c>
      <c r="K56" s="19">
        <f t="shared" ref="K56" si="17">E56+I56</f>
        <v>1431136.84</v>
      </c>
      <c r="O56" s="28"/>
    </row>
    <row r="57" spans="1:16" s="1" customFormat="1" ht="48.75" customHeight="1" x14ac:dyDescent="0.3">
      <c r="A57" s="20">
        <v>9750</v>
      </c>
      <c r="B57" s="14" t="s">
        <v>76</v>
      </c>
      <c r="C57" s="15"/>
      <c r="D57" s="15"/>
      <c r="E57" s="52"/>
      <c r="F57" s="17">
        <v>0</v>
      </c>
      <c r="G57" s="16">
        <v>212024</v>
      </c>
      <c r="H57" s="11">
        <v>212024</v>
      </c>
      <c r="I57" s="53">
        <v>212024</v>
      </c>
      <c r="J57" s="18">
        <f>I57/H57*100</f>
        <v>100</v>
      </c>
      <c r="K57" s="19">
        <f t="shared" si="15"/>
        <v>212024</v>
      </c>
      <c r="O57" s="28"/>
    </row>
    <row r="58" spans="1:16" s="1" customFormat="1" ht="29.25" customHeight="1" x14ac:dyDescent="0.3">
      <c r="A58" s="20" t="s">
        <v>35</v>
      </c>
      <c r="B58" s="14" t="s">
        <v>36</v>
      </c>
      <c r="C58" s="15">
        <v>1238353</v>
      </c>
      <c r="D58" s="15">
        <v>1238353</v>
      </c>
      <c r="E58" s="52">
        <v>740202.8</v>
      </c>
      <c r="F58" s="17">
        <f>E58/D58*100</f>
        <v>59.773166455768269</v>
      </c>
      <c r="G58" s="16"/>
      <c r="H58" s="34"/>
      <c r="I58" s="53"/>
      <c r="J58" s="18">
        <v>0</v>
      </c>
      <c r="K58" s="26">
        <f t="shared" si="15"/>
        <v>740202.8</v>
      </c>
      <c r="O58" s="28"/>
    </row>
    <row r="59" spans="1:16" s="1" customFormat="1" ht="54.75" customHeight="1" x14ac:dyDescent="0.3">
      <c r="A59" s="35">
        <v>9800</v>
      </c>
      <c r="B59" s="14" t="s">
        <v>37</v>
      </c>
      <c r="C59" s="15">
        <v>65000</v>
      </c>
      <c r="D59" s="15">
        <v>65000</v>
      </c>
      <c r="E59" s="52">
        <v>65000</v>
      </c>
      <c r="F59" s="17">
        <f>E59/D59*100</f>
        <v>100</v>
      </c>
      <c r="G59" s="16"/>
      <c r="H59" s="11"/>
      <c r="I59" s="53"/>
      <c r="J59" s="18">
        <v>0</v>
      </c>
      <c r="K59" s="26">
        <f t="shared" si="15"/>
        <v>65000</v>
      </c>
      <c r="O59" s="28"/>
    </row>
    <row r="60" spans="1:16" s="1" customFormat="1" ht="36" customHeight="1" x14ac:dyDescent="0.3">
      <c r="A60" s="36"/>
      <c r="B60" s="37" t="s">
        <v>38</v>
      </c>
      <c r="C60" s="25">
        <f>C9+C12+C21+C27+C32+C38+C50+C55+C30</f>
        <v>78611653.579999998</v>
      </c>
      <c r="D60" s="25">
        <f>D9+D12+D21+D27+D32+D38+D50+D55+D30</f>
        <v>63846511</v>
      </c>
      <c r="E60" s="54">
        <f>E9+E12+E21+E27+E32+E38+E50+E55+E30</f>
        <v>52312320.009999998</v>
      </c>
      <c r="F60" s="17">
        <f>E60/D60*100</f>
        <v>81.934500712184573</v>
      </c>
      <c r="G60" s="17">
        <f>G9+G12+G32+G38+G50+G55</f>
        <v>7626652.4000000004</v>
      </c>
      <c r="H60" s="17">
        <f>H9+H12+H32+H50+H55+H38</f>
        <v>7283690.4000000004</v>
      </c>
      <c r="I60" s="54">
        <f>I9+I12+I32+I38+I55</f>
        <v>1532442.24</v>
      </c>
      <c r="J60" s="27">
        <f>I60/H60*100</f>
        <v>21.0393654293708</v>
      </c>
      <c r="K60" s="17">
        <f>E60+I60</f>
        <v>53844762.25</v>
      </c>
      <c r="L60" s="38"/>
      <c r="O60" s="28"/>
    </row>
    <row r="61" spans="1:16" s="1" customFormat="1" ht="0.75" customHeight="1" x14ac:dyDescent="0.3">
      <c r="A61" s="39"/>
      <c r="B61" s="68"/>
      <c r="C61" s="68"/>
      <c r="D61" s="68"/>
      <c r="E61" s="68"/>
      <c r="F61" s="68"/>
      <c r="G61" s="68"/>
      <c r="H61" s="68"/>
      <c r="I61" s="68"/>
      <c r="J61" s="68"/>
      <c r="K61" s="68"/>
      <c r="O61" s="28"/>
    </row>
    <row r="63" spans="1:16" x14ac:dyDescent="0.3">
      <c r="B63" s="67" t="s">
        <v>77</v>
      </c>
      <c r="C63" s="67"/>
      <c r="G63" s="67" t="s">
        <v>78</v>
      </c>
      <c r="H63" s="67"/>
    </row>
  </sheetData>
  <mergeCells count="19">
    <mergeCell ref="B63:C63"/>
    <mergeCell ref="G63:H63"/>
    <mergeCell ref="B61:K61"/>
    <mergeCell ref="A2:F2"/>
    <mergeCell ref="A3:A7"/>
    <mergeCell ref="B3:B7"/>
    <mergeCell ref="C3:F3"/>
    <mergeCell ref="G3:J3"/>
    <mergeCell ref="K3:K7"/>
    <mergeCell ref="C4:C7"/>
    <mergeCell ref="D4:D7"/>
    <mergeCell ref="E4:E7"/>
    <mergeCell ref="F4:F7"/>
    <mergeCell ref="G4:G7"/>
    <mergeCell ref="H4:H7"/>
    <mergeCell ref="I4:I7"/>
    <mergeCell ref="J4:J7"/>
    <mergeCell ref="A1:G1"/>
    <mergeCell ref="I1:K1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2021-12-06T13:47:13Z</dcterms:modified>
</cp:coreProperties>
</file>