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3110"/>
  </bookViews>
  <sheets>
    <sheet name="Лист1" sheetId="1" r:id="rId1"/>
  </sheets>
  <calcPr calcId="145621"/>
</workbook>
</file>

<file path=xl/calcChain.xml><?xml version="1.0" encoding="utf-8"?>
<calcChain xmlns="http://schemas.openxmlformats.org/spreadsheetml/2006/main">
  <c r="P62" i="1" l="1"/>
  <c r="J62" i="1"/>
  <c r="E62" i="1"/>
  <c r="I27" i="1"/>
  <c r="F13" i="1"/>
  <c r="F18" i="1"/>
  <c r="I48" i="1"/>
  <c r="I46" i="1"/>
  <c r="F46" i="1"/>
  <c r="F63" i="1" l="1"/>
  <c r="J41" i="1" l="1"/>
  <c r="E41" i="1"/>
  <c r="P41" i="1" s="1"/>
  <c r="L12" i="1"/>
  <c r="M12" i="1"/>
  <c r="N12" i="1"/>
  <c r="O12" i="1"/>
  <c r="K12" i="1"/>
  <c r="G12" i="1"/>
  <c r="H12" i="1"/>
  <c r="I12" i="1"/>
  <c r="F12" i="1"/>
  <c r="F23" i="1" l="1"/>
  <c r="F59" i="1"/>
  <c r="I38" i="1"/>
  <c r="F38" i="1"/>
  <c r="F37" i="1"/>
  <c r="L57" i="1" l="1"/>
  <c r="L56" i="1" s="1"/>
  <c r="J56" i="1" s="1"/>
  <c r="M57" i="1"/>
  <c r="M56" i="1" s="1"/>
  <c r="N57" i="1"/>
  <c r="N56" i="1" s="1"/>
  <c r="O57" i="1"/>
  <c r="O56" i="1" s="1"/>
  <c r="K57" i="1"/>
  <c r="K56" i="1" s="1"/>
  <c r="G57" i="1"/>
  <c r="G56" i="1" s="1"/>
  <c r="H57" i="1"/>
  <c r="H56" i="1" s="1"/>
  <c r="I57" i="1"/>
  <c r="I56" i="1" s="1"/>
  <c r="F57" i="1"/>
  <c r="F56" i="1" s="1"/>
  <c r="O42" i="1"/>
  <c r="L43" i="1"/>
  <c r="L42" i="1" s="1"/>
  <c r="J42" i="1" s="1"/>
  <c r="M43" i="1"/>
  <c r="M42" i="1" s="1"/>
  <c r="N43" i="1"/>
  <c r="N42" i="1" s="1"/>
  <c r="O43" i="1"/>
  <c r="K43" i="1"/>
  <c r="K42" i="1" s="1"/>
  <c r="G43" i="1"/>
  <c r="G42" i="1" s="1"/>
  <c r="H43" i="1"/>
  <c r="H42" i="1" s="1"/>
  <c r="I43" i="1"/>
  <c r="I42" i="1" s="1"/>
  <c r="F43" i="1"/>
  <c r="F42" i="1" s="1"/>
  <c r="L11" i="1"/>
  <c r="M11" i="1"/>
  <c r="N11" i="1"/>
  <c r="O11" i="1"/>
  <c r="K11" i="1"/>
  <c r="G11" i="1"/>
  <c r="G64" i="1" s="1"/>
  <c r="H11" i="1"/>
  <c r="I11" i="1"/>
  <c r="J12" i="1"/>
  <c r="J13" i="1"/>
  <c r="J14" i="1"/>
  <c r="J15" i="1"/>
  <c r="J16" i="1"/>
  <c r="J17" i="1"/>
  <c r="J18" i="1"/>
  <c r="J19" i="1"/>
  <c r="J20" i="1"/>
  <c r="J21" i="1"/>
  <c r="J22" i="1"/>
  <c r="J23" i="1"/>
  <c r="J24" i="1"/>
  <c r="J25" i="1"/>
  <c r="J26" i="1"/>
  <c r="J27" i="1"/>
  <c r="J28" i="1"/>
  <c r="J29" i="1"/>
  <c r="J30" i="1"/>
  <c r="J31" i="1"/>
  <c r="J32" i="1"/>
  <c r="J33" i="1"/>
  <c r="P33" i="1" s="1"/>
  <c r="J34" i="1"/>
  <c r="J35" i="1"/>
  <c r="J36" i="1"/>
  <c r="J37" i="1"/>
  <c r="J38" i="1"/>
  <c r="J39" i="1"/>
  <c r="J40" i="1"/>
  <c r="J43" i="1"/>
  <c r="J44" i="1"/>
  <c r="J45" i="1"/>
  <c r="P45" i="1" s="1"/>
  <c r="J46" i="1"/>
  <c r="J47" i="1"/>
  <c r="J48" i="1"/>
  <c r="J49" i="1"/>
  <c r="J50" i="1"/>
  <c r="J51" i="1"/>
  <c r="J52" i="1"/>
  <c r="J53" i="1"/>
  <c r="J54" i="1"/>
  <c r="J55" i="1"/>
  <c r="J57" i="1"/>
  <c r="J58" i="1"/>
  <c r="J59" i="1"/>
  <c r="J60" i="1"/>
  <c r="J61" i="1"/>
  <c r="J63" i="1"/>
  <c r="E13" i="1"/>
  <c r="E14" i="1"/>
  <c r="E15" i="1"/>
  <c r="E16" i="1"/>
  <c r="P16" i="1" s="1"/>
  <c r="E17" i="1"/>
  <c r="E18" i="1"/>
  <c r="E19" i="1"/>
  <c r="E20" i="1"/>
  <c r="E21" i="1"/>
  <c r="E22" i="1"/>
  <c r="E23" i="1"/>
  <c r="E24" i="1"/>
  <c r="P24" i="1" s="1"/>
  <c r="E25" i="1"/>
  <c r="E26" i="1"/>
  <c r="E27" i="1"/>
  <c r="E28" i="1"/>
  <c r="E29" i="1"/>
  <c r="E30" i="1"/>
  <c r="E31" i="1"/>
  <c r="E32" i="1"/>
  <c r="P32" i="1" s="1"/>
  <c r="E33" i="1"/>
  <c r="E34" i="1"/>
  <c r="E35" i="1"/>
  <c r="E36" i="1"/>
  <c r="E37" i="1"/>
  <c r="E38" i="1"/>
  <c r="E39" i="1"/>
  <c r="E40" i="1"/>
  <c r="P40" i="1" s="1"/>
  <c r="E44" i="1"/>
  <c r="E45" i="1"/>
  <c r="E46" i="1"/>
  <c r="E47" i="1"/>
  <c r="E48" i="1"/>
  <c r="E49" i="1"/>
  <c r="E50" i="1"/>
  <c r="E51" i="1"/>
  <c r="E52" i="1"/>
  <c r="E53" i="1"/>
  <c r="E54" i="1"/>
  <c r="P54" i="1" s="1"/>
  <c r="E55" i="1"/>
  <c r="E58" i="1"/>
  <c r="E59" i="1"/>
  <c r="E60" i="1"/>
  <c r="P60" i="1" s="1"/>
  <c r="E61" i="1"/>
  <c r="E63" i="1"/>
  <c r="P36" i="1"/>
  <c r="P25" i="1"/>
  <c r="P19" i="1"/>
  <c r="O64" i="1" l="1"/>
  <c r="P35" i="1"/>
  <c r="P52" i="1"/>
  <c r="P15" i="1"/>
  <c r="P49" i="1"/>
  <c r="P58" i="1"/>
  <c r="P48" i="1"/>
  <c r="P37" i="1"/>
  <c r="P21" i="1"/>
  <c r="P28" i="1"/>
  <c r="P27" i="1"/>
  <c r="H64" i="1"/>
  <c r="P44" i="1"/>
  <c r="P61" i="1"/>
  <c r="P17" i="1"/>
  <c r="P50" i="1"/>
  <c r="P63" i="1"/>
  <c r="E57" i="1"/>
  <c r="P57" i="1" s="1"/>
  <c r="E42" i="1"/>
  <c r="P42" i="1" s="1"/>
  <c r="K64" i="1"/>
  <c r="E56" i="1"/>
  <c r="P56" i="1" s="1"/>
  <c r="I64" i="1"/>
  <c r="N64" i="1"/>
  <c r="M64" i="1"/>
  <c r="L64" i="1"/>
  <c r="J11" i="1"/>
  <c r="P51" i="1"/>
  <c r="E43" i="1"/>
  <c r="P43" i="1" s="1"/>
  <c r="P53" i="1"/>
  <c r="P20" i="1"/>
  <c r="P59" i="1"/>
  <c r="E12" i="1"/>
  <c r="P12" i="1" s="1"/>
  <c r="F11" i="1"/>
  <c r="F64" i="1" s="1"/>
  <c r="P39" i="1"/>
  <c r="P31" i="1"/>
  <c r="P23" i="1"/>
  <c r="P34" i="1"/>
  <c r="P26" i="1"/>
  <c r="P18" i="1"/>
  <c r="P46" i="1"/>
  <c r="P29" i="1"/>
  <c r="P13" i="1"/>
  <c r="P55" i="1"/>
  <c r="P47" i="1"/>
  <c r="P38" i="1"/>
  <c r="P30" i="1"/>
  <c r="P22" i="1"/>
  <c r="P14" i="1"/>
  <c r="J64" i="1" l="1"/>
  <c r="E64" i="1"/>
  <c r="E11" i="1"/>
  <c r="P11" i="1" s="1"/>
  <c r="P64" i="1" l="1"/>
</calcChain>
</file>

<file path=xl/sharedStrings.xml><?xml version="1.0" encoding="utf-8"?>
<sst xmlns="http://schemas.openxmlformats.org/spreadsheetml/2006/main" count="230" uniqueCount="192">
  <si>
    <t>РОЗПОДІЛ</t>
  </si>
  <si>
    <t>видатків місцевого бюджету на 2026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</si>
  <si>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</si>
  <si>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</si>
  <si>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</si>
  <si>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</si>
  <si>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</si>
  <si>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</si>
  <si>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</si>
  <si>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</si>
  <si>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</si>
  <si>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</si>
  <si>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</si>
  <si>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</si>
  <si>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</si>
  <si>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</si>
  <si>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</si>
  <si>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</si>
  <si>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Киселівська сільська рада</t>
  </si>
  <si>
    <t>0110000</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</si>
  <si>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</si>
  <si>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</si>
  <si>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</si>
  <si>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</si>
  <si>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</si>
  <si>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0110170</t>
  </si>
  <si>
    <t>0131</t>
  </si>
  <si>
    <t>0170</t>
  </si>
  <si>
    <t>Підвищення кваліфікації депутатів місцевих рад та посадових осіб місцевого самоврядування</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</si>
  <si>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</si>
  <si>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</si>
  <si>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</si>
  <si>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</si>
  <si>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</si>
  <si>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</si>
  <si>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</si>
  <si>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</si>
  <si>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</si>
  <si>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</si>
  <si>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</si>
  <si>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</si>
  <si>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</si>
  <si>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</si>
  <si>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</si>
  <si>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</si>
  <si>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0113050</t>
  </si>
  <si>
    <t>1070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</si>
  <si>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</si>
  <si>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</si>
  <si>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</si>
  <si>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</si>
  <si>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</si>
  <si>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</si>
  <si>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</si>
  <si>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</si>
  <si>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</si>
  <si>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</si>
  <si>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</si>
  <si>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</si>
  <si>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</si>
  <si>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0113242</t>
  </si>
  <si>
    <t>1090</t>
  </si>
  <si>
    <t>3242</t>
  </si>
  <si>
    <t>Інші заходи та заклади у сфері соціального захисту і соціального забезпечення</t>
  </si>
  <si>
    <t>0116013</t>
  </si>
  <si>
    <t>0620</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</si>
  <si>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</si>
  <si>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</si>
  <si>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</si>
  <si>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</si>
  <si>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</si>
  <si>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</si>
  <si>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</si>
  <si>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</si>
  <si>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</si>
  <si>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</si>
  <si>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</si>
  <si>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</si>
  <si>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</si>
  <si>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</si>
  <si>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</si>
  <si>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</si>
  <si>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</si>
  <si>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</si>
  <si>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</si>
  <si>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</si>
  <si>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</si>
  <si>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</si>
  <si>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0421</t>
  </si>
  <si>
    <t>7130</t>
  </si>
  <si>
    <t>Здійснення заходів із землеустрою</t>
  </si>
  <si>
    <t>0117461</t>
  </si>
  <si>
    <t>0456</t>
  </si>
  <si>
    <t>7461</t>
  </si>
  <si>
    <t>Утримання та розвиток автомобільних доріг та дорожньої інфраструктури за рахунок коштів місцевого бюджету</t>
  </si>
  <si>
    <t>0117650</t>
  </si>
  <si>
    <t>0490</t>
  </si>
  <si>
    <t>7650</t>
  </si>
  <si>
    <t>Проведення експертної грошової оцінки земельної ділянки чи права на неї</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</si>
  <si>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</si>
  <si>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</si>
  <si>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</si>
  <si>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</si>
  <si>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</si>
  <si>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</si>
  <si>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</si>
  <si>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</si>
  <si>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</si>
  <si>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0118220</t>
  </si>
  <si>
    <t>0380</t>
  </si>
  <si>
    <t>8220</t>
  </si>
  <si>
    <t>Заходи та роботи з мобілізаційної підготовки місцевого значення</t>
  </si>
  <si>
    <t>0118240</t>
  </si>
  <si>
    <t>8240</t>
  </si>
  <si>
    <t>Заходи та роботи з територіальної оборони</t>
  </si>
  <si>
    <t>0118311</t>
  </si>
  <si>
    <t>0511</t>
  </si>
  <si>
    <t>8311</t>
  </si>
  <si>
    <t>Охорона та раціональне використання природних ресурсів</t>
  </si>
  <si>
    <t>0118320</t>
  </si>
  <si>
    <t>0520</t>
  </si>
  <si>
    <t>8320</t>
  </si>
  <si>
    <t>Збереження природно-заповідного фонду</t>
  </si>
  <si>
    <t>0600000</t>
  </si>
  <si>
    <t>Відділ освіти, культури, туризму, сім"ї, молоді та спорту Киселівської сільскої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</si>
  <si>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</si>
  <si>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</si>
  <si>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</si>
  <si>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</si>
  <si>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</si>
  <si>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</si>
  <si>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</si>
  <si>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</si>
  <si>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</si>
  <si>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</si>
  <si>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</si>
  <si>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</si>
  <si>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</si>
  <si>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</si>
  <si>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0611142</t>
  </si>
  <si>
    <t>0990</t>
  </si>
  <si>
    <t>1142</t>
  </si>
  <si>
    <t>Інші програми та заходи у сфері освіти</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</si>
  <si>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</si>
  <si>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</si>
  <si>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</si>
  <si>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</si>
  <si>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</si>
  <si>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забезпечення харчуванням учнів закладів загальної середньої освіти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</si>
  <si>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</si>
  <si>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</si>
  <si>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</si>
  <si>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</si>
  <si>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</si>
  <si>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</si>
  <si>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</si>
  <si>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</si>
  <si>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</si>
  <si>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0614060</t>
  </si>
  <si>
    <t>0828</t>
  </si>
  <si>
    <t>4060</t>
  </si>
  <si>
    <t>Забезпечення діяльності палаців i будинків культури, клубів, центрів дозвілля та iнших клубних закладів</t>
  </si>
  <si>
    <t>0615032</t>
  </si>
  <si>
    <t>0810</t>
  </si>
  <si>
    <t>5032</t>
  </si>
  <si>
    <t>Фінансова підтримка дитячо-юнацьких спортивних шкіл фізкультурно-спортивних товариств</t>
  </si>
  <si>
    <t>3700000</t>
  </si>
  <si>
    <t>Фінансовий відділ Киселівської сільської ради</t>
  </si>
  <si>
    <t>3710000</t>
  </si>
  <si>
    <t>3710160</t>
  </si>
  <si>
    <t>3710180</t>
  </si>
  <si>
    <t>3718500</t>
  </si>
  <si>
    <t>8500</t>
  </si>
  <si>
    <t>Нерозподілені трансферти з державного бюджету</t>
  </si>
  <si>
    <t>3719110</t>
  </si>
  <si>
    <t>9110</t>
  </si>
  <si>
    <t>Реверсна дотація</t>
  </si>
  <si>
    <t>3719770</t>
  </si>
  <si>
    <t>9770</t>
  </si>
  <si>
    <t>Інші субвенції з місцевого бюджету</t>
  </si>
  <si>
    <t>X</t>
  </si>
  <si>
    <t>УСЬОГО</t>
  </si>
  <si>
    <t>Сільський голова</t>
  </si>
  <si>
    <t>Володимир ШЕЛУПЕЦЬ</t>
  </si>
  <si>
    <t>2554700000</t>
  </si>
  <si>
    <t>(код бюджету)</t>
  </si>
  <si>
    <t>0118330</t>
  </si>
  <si>
    <t>0540</t>
  </si>
  <si>
    <t>Інша діяльність у сфері екології та охорони природних ресурсів</t>
  </si>
  <si>
    <t>3719720</t>
  </si>
  <si>
    <t>Субвенція з місцевого бюджету на підготовку та реалізацію публічних інвестиційних проектів/програм публічних інвестицій</t>
  </si>
  <si>
    <t xml:space="preserve">   Додаток № 3
до рішення Киселівської сільської ради 
"Про  бюджет Киселівської сільської територіальної громади на 2026 рік"
від 18 грудня 2025 року №62/VIIІ-6
у редакції рішення сільської ради від
"   " травня 2026 року №67/VIII-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</si>
</sst>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Zeros="0" tabSelected="1" topLeftCell="A55" workbookViewId="0">
      <selection activeCell="D62" sqref="D62"/>
    </sheetView>
  </sheetViews>
  <sheetFormatPr defaultRowHeight="12.75" x14ac:dyDescent="0.2"/>
  <cols>
    <col min="1" max="3" width="12" customWidth="1"/>
    <col min="4" max="4" width="40.7109375" customWidth="1"/>
    <col min="5" max="16" width="13.7109375" customWidth="1"/>
  </cols>
  <sheetData>
    <row r="1" spans="1:16" ht="94.5" customHeight="1" x14ac:dyDescent="0.2">
      <c r="M1" s="24" t="s">
        <v>191</v>
      </c>
      <c r="N1" s="24"/>
      <c r="O1" s="24"/>
      <c r="P1" s="24"/>
    </row>
    <row r="2" spans="1:16" x14ac:dyDescent="0.2">
      <c r="A2" s="25" t="s">
        <v>0</v>
      </c>
      <c r="B2" s="26"/>
      <c r="C2" s="26"/>
      <c r="D2" s="26"/>
      <c r="E2" s="26"/>
      <c r="F2" s="26"/>
      <c r="G2" s="26"/>
      <c r="H2" s="26"/>
      <c r="I2" s="26"/>
      <c r="J2" s="26"/>
      <c r="K2" s="26"/>
      <c r="L2" s="26"/>
      <c r="M2" s="26"/>
      <c r="N2" s="26"/>
      <c r="O2" s="26"/>
      <c r="P2" s="26"/>
    </row>
    <row r="3" spans="1:16" x14ac:dyDescent="0.2">
      <c r="A3" s="25" t="s">
        <v>1</v>
      </c>
      <c r="B3" s="26"/>
      <c r="C3" s="26"/>
      <c r="D3" s="26"/>
      <c r="E3" s="26"/>
      <c r="F3" s="26"/>
      <c r="G3" s="26"/>
      <c r="H3" s="26"/>
      <c r="I3" s="26"/>
      <c r="J3" s="26"/>
      <c r="K3" s="26"/>
      <c r="L3" s="26"/>
      <c r="M3" s="26"/>
      <c r="N3" s="26"/>
      <c r="O3" s="26"/>
      <c r="P3" s="26"/>
    </row>
    <row r="4" spans="1:16" x14ac:dyDescent="0.2">
      <c r="A4" s="21" t="s">
        <v>184</v>
      </c>
      <c r="B4" s="2"/>
      <c r="C4" s="2"/>
      <c r="D4" s="2"/>
      <c r="E4" s="2"/>
      <c r="F4" s="2"/>
      <c r="G4" s="2"/>
      <c r="H4" s="2"/>
      <c r="I4" s="2"/>
      <c r="J4" s="2"/>
      <c r="K4" s="2"/>
      <c r="L4" s="2"/>
      <c r="M4" s="2"/>
      <c r="N4" s="2"/>
      <c r="O4" s="2"/>
      <c r="P4" s="2"/>
    </row>
    <row r="5" spans="1:16" x14ac:dyDescent="0.2">
      <c r="A5" s="20" t="s">
        <v>185</v>
      </c>
      <c r="P5" s="1" t="s">
        <v>2</v>
      </c>
    </row>
    <row r="6" spans="1:16" x14ac:dyDescent="0.2">
      <c r="A6" s="27" t="s">
        <v>3</v>
      </c>
      <c r="B6" s="27" t="s">
        <v>4</v>
      </c>
      <c r="C6" s="27" t="s">
        <v>5</v>
      </c>
      <c r="D6" s="22" t="s">
        <v>6</v>
      </c>
      <c r="E6" s="22" t="s">
        <v>7</v>
      </c>
      <c r="F6" s="22"/>
      <c r="G6" s="22"/>
      <c r="H6" s="22"/>
      <c r="I6" s="22"/>
      <c r="J6" s="22" t="s">
        <v>14</v>
      </c>
      <c r="K6" s="22"/>
      <c r="L6" s="22"/>
      <c r="M6" s="22"/>
      <c r="N6" s="22"/>
      <c r="O6" s="22"/>
      <c r="P6" s="23" t="s">
        <v>16</v>
      </c>
    </row>
    <row r="7" spans="1:16" x14ac:dyDescent="0.2">
      <c r="A7" s="22"/>
      <c r="B7" s="22"/>
      <c r="C7" s="22"/>
      <c r="D7" s="22"/>
      <c r="E7" s="23" t="s">
        <v>8</v>
      </c>
      <c r="F7" s="22" t="s">
        <v>9</v>
      </c>
      <c r="G7" s="22" t="s">
        <v>10</v>
      </c>
      <c r="H7" s="22"/>
      <c r="I7" s="22" t="s">
        <v>13</v>
      </c>
      <c r="J7" s="23" t="s">
        <v>8</v>
      </c>
      <c r="K7" s="22" t="s">
        <v>15</v>
      </c>
      <c r="L7" s="22" t="s">
        <v>9</v>
      </c>
      <c r="M7" s="22" t="s">
        <v>10</v>
      </c>
      <c r="N7" s="22"/>
      <c r="O7" s="22" t="s">
        <v>13</v>
      </c>
      <c r="P7" s="22"/>
    </row>
    <row r="8" spans="1:16" x14ac:dyDescent="0.2">
      <c r="A8" s="22"/>
      <c r="B8" s="22"/>
      <c r="C8" s="22"/>
      <c r="D8" s="22"/>
      <c r="E8" s="22"/>
      <c r="F8" s="22"/>
      <c r="G8" s="22" t="s">
        <v>11</v>
      </c>
      <c r="H8" s="22" t="s">
        <v>12</v>
      </c>
      <c r="I8" s="22"/>
      <c r="J8" s="22"/>
      <c r="K8" s="22"/>
      <c r="L8" s="22"/>
      <c r="M8" s="22" t="s">
        <v>11</v>
      </c>
      <c r="N8" s="22" t="s">
        <v>12</v>
      </c>
      <c r="O8" s="22"/>
      <c r="P8" s="22"/>
    </row>
    <row r="9" spans="1:16" ht="44.25" customHeight="1" x14ac:dyDescent="0.2">
      <c r="A9" s="22"/>
      <c r="B9" s="22"/>
      <c r="C9" s="22"/>
      <c r="D9" s="22"/>
      <c r="E9" s="22"/>
      <c r="F9" s="22"/>
      <c r="G9" s="22"/>
      <c r="H9" s="22"/>
      <c r="I9" s="22"/>
      <c r="J9" s="22"/>
      <c r="K9" s="22"/>
      <c r="L9" s="22"/>
      <c r="M9" s="22"/>
      <c r="N9" s="22"/>
      <c r="O9" s="22"/>
      <c r="P9" s="22"/>
    </row>
    <row r="10" spans="1:16" x14ac:dyDescent="0.2">
      <c r="A10" s="4">
        <v>1</v>
      </c>
      <c r="B10" s="4">
        <v>2</v>
      </c>
      <c r="C10" s="4">
        <v>3</v>
      </c>
      <c r="D10" s="4">
        <v>4</v>
      </c>
      <c r="E10" s="5">
        <v>5</v>
      </c>
      <c r="F10" s="4">
        <v>6</v>
      </c>
      <c r="G10" s="4">
        <v>7</v>
      </c>
      <c r="H10" s="4">
        <v>8</v>
      </c>
      <c r="I10" s="4">
        <v>9</v>
      </c>
      <c r="J10" s="5">
        <v>10</v>
      </c>
      <c r="K10" s="4">
        <v>11</v>
      </c>
      <c r="L10" s="4">
        <v>12</v>
      </c>
      <c r="M10" s="4">
        <v>13</v>
      </c>
      <c r="N10" s="4">
        <v>14</v>
      </c>
      <c r="O10" s="4">
        <v>15</v>
      </c>
      <c r="P10" s="5">
        <v>16</v>
      </c>
    </row>
    <row r="11" spans="1:16" x14ac:dyDescent="0.2">
      <c r="A11" s="6" t="s">
        <v>17</v>
      </c>
      <c r="B11" s="7"/>
      <c r="C11" s="8"/>
      <c r="D11" s="9" t="s">
        <v>18</v>
      </c>
      <c r="E11" s="10">
        <f>F11+I11</f>
        <v>43650490</v>
      </c>
      <c r="F11" s="11">
        <f>F12</f>
        <v>30961300</v>
      </c>
      <c r="G11" s="11">
        <f t="shared" ref="G11:K11" si="0">G12</f>
        <v>8954400</v>
      </c>
      <c r="H11" s="11">
        <f t="shared" si="0"/>
        <v>4978500</v>
      </c>
      <c r="I11" s="11">
        <f t="shared" si="0"/>
        <v>12689190</v>
      </c>
      <c r="J11" s="10">
        <f>L11+O11</f>
        <v>8032020</v>
      </c>
      <c r="K11" s="11">
        <f t="shared" si="0"/>
        <v>3000000</v>
      </c>
      <c r="L11" s="11">
        <f t="shared" ref="L11" si="1">L12</f>
        <v>3360020</v>
      </c>
      <c r="M11" s="11">
        <f t="shared" ref="M11" si="2">M12</f>
        <v>0</v>
      </c>
      <c r="N11" s="11">
        <f t="shared" ref="N11" si="3">N12</f>
        <v>2907500</v>
      </c>
      <c r="O11" s="11">
        <f t="shared" ref="O11" si="4">O12</f>
        <v>4672000</v>
      </c>
      <c r="P11" s="10">
        <f t="shared" ref="P11:P43" si="5">E11+J11</f>
        <v>51682510</v>
      </c>
    </row>
    <row r="12" spans="1:16" ht="76.5" x14ac:dyDescent="0.2">
      <c r="A12" s="6" t="s">
        <v>19</v>
      </c>
      <c r="B12" s="7"/>
      <c r="C12" s="8"/>
      <c r="D12" s="9" t="s">
        <v>20</v>
      </c>
      <c r="E12" s="10">
        <f t="shared" ref="E12:E64" si="6">F12+I12</f>
        <v>43650490</v>
      </c>
      <c r="F12" s="11">
        <f>SUM(F13:F41)</f>
        <v>30961300</v>
      </c>
      <c r="G12" s="11">
        <f t="shared" ref="G12:K12" si="7">SUM(G13:G41)</f>
        <v>8954400</v>
      </c>
      <c r="H12" s="11">
        <f t="shared" si="7"/>
        <v>4978500</v>
      </c>
      <c r="I12" s="11">
        <f t="shared" si="7"/>
        <v>12689190</v>
      </c>
      <c r="J12" s="10">
        <f t="shared" ref="J12:J64" si="8">L12+O12</f>
        <v>8032020</v>
      </c>
      <c r="K12" s="11">
        <f t="shared" si="7"/>
        <v>3000000</v>
      </c>
      <c r="L12" s="11">
        <f t="shared" ref="L12" si="9">SUM(L13:L41)</f>
        <v>3360020</v>
      </c>
      <c r="M12" s="11">
        <f t="shared" ref="M12" si="10">SUM(M13:M41)</f>
        <v>0</v>
      </c>
      <c r="N12" s="11">
        <f t="shared" ref="N12" si="11">SUM(N13:N41)</f>
        <v>2907500</v>
      </c>
      <c r="O12" s="11">
        <f t="shared" ref="O12" si="12">SUM(O13:O41)</f>
        <v>4672000</v>
      </c>
      <c r="P12" s="10">
        <f t="shared" si="5"/>
        <v>51682510</v>
      </c>
    </row>
    <row r="13" spans="1:16" ht="63.75" x14ac:dyDescent="0.2">
      <c r="A13" s="12" t="s">
        <v>21</v>
      </c>
      <c r="B13" s="12" t="s">
        <v>23</v>
      </c>
      <c r="C13" s="13" t="s">
        <v>22</v>
      </c>
      <c r="D13" s="14" t="s">
        <v>24</v>
      </c>
      <c r="E13" s="10">
        <f t="shared" si="6"/>
        <v>14666100</v>
      </c>
      <c r="F13" s="14">
        <f>14016100+200000</f>
        <v>14216100</v>
      </c>
      <c r="G13" s="14">
        <v>8954400</v>
      </c>
      <c r="H13" s="14">
        <v>1302800</v>
      </c>
      <c r="I13" s="14">
        <v>450000</v>
      </c>
      <c r="J13" s="10">
        <f t="shared" si="8"/>
        <v>0</v>
      </c>
      <c r="K13" s="14">
        <v>0</v>
      </c>
      <c r="L13" s="14">
        <v>0</v>
      </c>
      <c r="M13" s="14">
        <v>0</v>
      </c>
      <c r="N13" s="14">
        <v>0</v>
      </c>
      <c r="O13" s="14">
        <v>0</v>
      </c>
      <c r="P13" s="15">
        <f t="shared" si="5"/>
        <v>14666100</v>
      </c>
    </row>
    <row r="14" spans="1:16" ht="38.25" x14ac:dyDescent="0.2">
      <c r="A14" s="12" t="s">
        <v>25</v>
      </c>
      <c r="B14" s="12" t="s">
        <v>27</v>
      </c>
      <c r="C14" s="13" t="s">
        <v>26</v>
      </c>
      <c r="D14" s="14" t="s">
        <v>28</v>
      </c>
      <c r="E14" s="10">
        <f t="shared" si="6"/>
        <v>34400</v>
      </c>
      <c r="F14" s="14">
        <v>34400</v>
      </c>
      <c r="G14" s="14">
        <v>0</v>
      </c>
      <c r="H14" s="14">
        <v>0</v>
      </c>
      <c r="I14" s="14">
        <v>0</v>
      </c>
      <c r="J14" s="10">
        <f t="shared" si="8"/>
        <v>0</v>
      </c>
      <c r="K14" s="14">
        <v>0</v>
      </c>
      <c r="L14" s="14">
        <v>0</v>
      </c>
      <c r="M14" s="14">
        <v>0</v>
      </c>
      <c r="N14" s="14">
        <v>0</v>
      </c>
      <c r="O14" s="14">
        <v>0</v>
      </c>
      <c r="P14" s="15">
        <f t="shared" si="5"/>
        <v>34400</v>
      </c>
    </row>
    <row r="15" spans="1:16" x14ac:dyDescent="0.2">
      <c r="A15" s="12" t="s">
        <v>29</v>
      </c>
      <c r="B15" s="12" t="s">
        <v>31</v>
      </c>
      <c r="C15" s="13" t="s">
        <v>30</v>
      </c>
      <c r="D15" s="14" t="s">
        <v>32</v>
      </c>
      <c r="E15" s="10">
        <f t="shared" si="6"/>
        <v>330000</v>
      </c>
      <c r="F15" s="14">
        <v>330000</v>
      </c>
      <c r="G15" s="14">
        <v>0</v>
      </c>
      <c r="H15" s="14">
        <v>0</v>
      </c>
      <c r="I15" s="14">
        <v>0</v>
      </c>
      <c r="J15" s="10">
        <f t="shared" si="8"/>
        <v>0</v>
      </c>
      <c r="K15" s="14">
        <v>0</v>
      </c>
      <c r="L15" s="14">
        <v>0</v>
      </c>
      <c r="M15" s="14">
        <v>0</v>
      </c>
      <c r="N15" s="14">
        <v>0</v>
      </c>
      <c r="O15" s="14">
        <v>0</v>
      </c>
      <c r="P15" s="15">
        <f t="shared" si="5"/>
        <v>330000</v>
      </c>
    </row>
    <row r="16" spans="1:16" ht="25.5" x14ac:dyDescent="0.2">
      <c r="A16" s="12" t="s">
        <v>33</v>
      </c>
      <c r="B16" s="12" t="s">
        <v>35</v>
      </c>
      <c r="C16" s="13" t="s">
        <v>34</v>
      </c>
      <c r="D16" s="14" t="s">
        <v>36</v>
      </c>
      <c r="E16" s="10">
        <f t="shared" si="6"/>
        <v>820300</v>
      </c>
      <c r="F16" s="14">
        <v>820300</v>
      </c>
      <c r="G16" s="14">
        <v>0</v>
      </c>
      <c r="H16" s="14">
        <v>0</v>
      </c>
      <c r="I16" s="14">
        <v>0</v>
      </c>
      <c r="J16" s="10">
        <f t="shared" si="8"/>
        <v>0</v>
      </c>
      <c r="K16" s="14">
        <v>0</v>
      </c>
      <c r="L16" s="14">
        <v>0</v>
      </c>
      <c r="M16" s="14">
        <v>0</v>
      </c>
      <c r="N16" s="14">
        <v>0</v>
      </c>
      <c r="O16" s="14">
        <v>0</v>
      </c>
      <c r="P16" s="15">
        <f t="shared" si="5"/>
        <v>820300</v>
      </c>
    </row>
    <row r="17" spans="1:16" ht="38.25" x14ac:dyDescent="0.2">
      <c r="A17" s="12" t="s">
        <v>37</v>
      </c>
      <c r="B17" s="12" t="s">
        <v>39</v>
      </c>
      <c r="C17" s="13" t="s">
        <v>38</v>
      </c>
      <c r="D17" s="14" t="s">
        <v>40</v>
      </c>
      <c r="E17" s="10">
        <f t="shared" si="6"/>
        <v>530500</v>
      </c>
      <c r="F17" s="14">
        <v>530500</v>
      </c>
      <c r="G17" s="14">
        <v>0</v>
      </c>
      <c r="H17" s="14">
        <v>0</v>
      </c>
      <c r="I17" s="14">
        <v>0</v>
      </c>
      <c r="J17" s="10">
        <f t="shared" si="8"/>
        <v>0</v>
      </c>
      <c r="K17" s="14">
        <v>0</v>
      </c>
      <c r="L17" s="14">
        <v>0</v>
      </c>
      <c r="M17" s="14">
        <v>0</v>
      </c>
      <c r="N17" s="14">
        <v>0</v>
      </c>
      <c r="O17" s="14">
        <v>0</v>
      </c>
      <c r="P17" s="15">
        <f t="shared" si="5"/>
        <v>530500</v>
      </c>
    </row>
    <row r="18" spans="1:16" ht="25.5" x14ac:dyDescent="0.2">
      <c r="A18" s="12" t="s">
        <v>41</v>
      </c>
      <c r="B18" s="12" t="s">
        <v>43</v>
      </c>
      <c r="C18" s="13" t="s">
        <v>42</v>
      </c>
      <c r="D18" s="14" t="s">
        <v>44</v>
      </c>
      <c r="E18" s="10">
        <f t="shared" si="6"/>
        <v>50000</v>
      </c>
      <c r="F18" s="14">
        <f>350000-300000</f>
        <v>50000</v>
      </c>
      <c r="G18" s="14">
        <v>0</v>
      </c>
      <c r="H18" s="14">
        <v>0</v>
      </c>
      <c r="I18" s="14">
        <v>0</v>
      </c>
      <c r="J18" s="10">
        <f t="shared" si="8"/>
        <v>0</v>
      </c>
      <c r="K18" s="14">
        <v>0</v>
      </c>
      <c r="L18" s="14">
        <v>0</v>
      </c>
      <c r="M18" s="14">
        <v>0</v>
      </c>
      <c r="N18" s="14">
        <v>0</v>
      </c>
      <c r="O18" s="14">
        <v>0</v>
      </c>
      <c r="P18" s="15">
        <f t="shared" si="5"/>
        <v>50000</v>
      </c>
    </row>
    <row r="19" spans="1:16" ht="38.25" x14ac:dyDescent="0.2">
      <c r="A19" s="12" t="s">
        <v>45</v>
      </c>
      <c r="B19" s="12" t="s">
        <v>47</v>
      </c>
      <c r="C19" s="13" t="s">
        <v>46</v>
      </c>
      <c r="D19" s="14" t="s">
        <v>48</v>
      </c>
      <c r="E19" s="10">
        <f t="shared" si="6"/>
        <v>23700</v>
      </c>
      <c r="F19" s="14">
        <v>23700</v>
      </c>
      <c r="G19" s="14">
        <v>0</v>
      </c>
      <c r="H19" s="14">
        <v>0</v>
      </c>
      <c r="I19" s="14">
        <v>0</v>
      </c>
      <c r="J19" s="10">
        <f t="shared" si="8"/>
        <v>0</v>
      </c>
      <c r="K19" s="14">
        <v>0</v>
      </c>
      <c r="L19" s="14">
        <v>0</v>
      </c>
      <c r="M19" s="14">
        <v>0</v>
      </c>
      <c r="N19" s="14">
        <v>0</v>
      </c>
      <c r="O19" s="14">
        <v>0</v>
      </c>
      <c r="P19" s="15">
        <f t="shared" si="5"/>
        <v>23700</v>
      </c>
    </row>
    <row r="20" spans="1:16" ht="25.5" x14ac:dyDescent="0.2">
      <c r="A20" s="12" t="s">
        <v>49</v>
      </c>
      <c r="B20" s="12" t="s">
        <v>51</v>
      </c>
      <c r="C20" s="13" t="s">
        <v>50</v>
      </c>
      <c r="D20" s="14" t="s">
        <v>52</v>
      </c>
      <c r="E20" s="10">
        <f t="shared" si="6"/>
        <v>50000</v>
      </c>
      <c r="F20" s="14">
        <v>50000</v>
      </c>
      <c r="G20" s="14">
        <v>0</v>
      </c>
      <c r="H20" s="14">
        <v>0</v>
      </c>
      <c r="I20" s="14">
        <v>0</v>
      </c>
      <c r="J20" s="10">
        <f t="shared" si="8"/>
        <v>0</v>
      </c>
      <c r="K20" s="14">
        <v>0</v>
      </c>
      <c r="L20" s="14">
        <v>0</v>
      </c>
      <c r="M20" s="14">
        <v>0</v>
      </c>
      <c r="N20" s="14">
        <v>0</v>
      </c>
      <c r="O20" s="14">
        <v>0</v>
      </c>
      <c r="P20" s="15">
        <f t="shared" si="5"/>
        <v>50000</v>
      </c>
    </row>
    <row r="21" spans="1:16" ht="76.5" x14ac:dyDescent="0.2">
      <c r="A21" s="12" t="s">
        <v>53</v>
      </c>
      <c r="B21" s="12" t="s">
        <v>55</v>
      </c>
      <c r="C21" s="13" t="s">
        <v>54</v>
      </c>
      <c r="D21" s="14" t="s">
        <v>56</v>
      </c>
      <c r="E21" s="10">
        <f t="shared" si="6"/>
        <v>588000</v>
      </c>
      <c r="F21" s="14">
        <v>588000</v>
      </c>
      <c r="G21" s="14">
        <v>0</v>
      </c>
      <c r="H21" s="14">
        <v>0</v>
      </c>
      <c r="I21" s="14">
        <v>0</v>
      </c>
      <c r="J21" s="10">
        <f t="shared" si="8"/>
        <v>0</v>
      </c>
      <c r="K21" s="14">
        <v>0</v>
      </c>
      <c r="L21" s="14">
        <v>0</v>
      </c>
      <c r="M21" s="14">
        <v>0</v>
      </c>
      <c r="N21" s="14">
        <v>0</v>
      </c>
      <c r="O21" s="14">
        <v>0</v>
      </c>
      <c r="P21" s="15">
        <f t="shared" si="5"/>
        <v>588000</v>
      </c>
    </row>
    <row r="22" spans="1:16" ht="38.25" x14ac:dyDescent="0.2">
      <c r="A22" s="12" t="s">
        <v>57</v>
      </c>
      <c r="B22" s="12" t="s">
        <v>58</v>
      </c>
      <c r="C22" s="13" t="s">
        <v>46</v>
      </c>
      <c r="D22" s="14" t="s">
        <v>59</v>
      </c>
      <c r="E22" s="10">
        <f t="shared" si="6"/>
        <v>3255700</v>
      </c>
      <c r="F22" s="14">
        <v>3255700</v>
      </c>
      <c r="G22" s="14">
        <v>0</v>
      </c>
      <c r="H22" s="14">
        <v>3255700</v>
      </c>
      <c r="I22" s="14">
        <v>0</v>
      </c>
      <c r="J22" s="10">
        <f t="shared" si="8"/>
        <v>3307500</v>
      </c>
      <c r="K22" s="14">
        <v>0</v>
      </c>
      <c r="L22" s="14">
        <v>3307500</v>
      </c>
      <c r="M22" s="14">
        <v>0</v>
      </c>
      <c r="N22" s="14">
        <v>2907500</v>
      </c>
      <c r="O22" s="14">
        <v>0</v>
      </c>
      <c r="P22" s="15">
        <f t="shared" si="5"/>
        <v>6563200</v>
      </c>
    </row>
    <row r="23" spans="1:16" ht="25.5" x14ac:dyDescent="0.2">
      <c r="A23" s="12" t="s">
        <v>60</v>
      </c>
      <c r="B23" s="12" t="s">
        <v>62</v>
      </c>
      <c r="C23" s="13" t="s">
        <v>61</v>
      </c>
      <c r="D23" s="14" t="s">
        <v>63</v>
      </c>
      <c r="E23" s="10">
        <f t="shared" si="6"/>
        <v>1008000</v>
      </c>
      <c r="F23" s="14">
        <f>1000000+8000</f>
        <v>1008000</v>
      </c>
      <c r="G23" s="14">
        <v>0</v>
      </c>
      <c r="H23" s="14">
        <v>0</v>
      </c>
      <c r="I23" s="14">
        <v>0</v>
      </c>
      <c r="J23" s="10">
        <f t="shared" si="8"/>
        <v>0</v>
      </c>
      <c r="K23" s="14">
        <v>0</v>
      </c>
      <c r="L23" s="14">
        <v>0</v>
      </c>
      <c r="M23" s="14">
        <v>0</v>
      </c>
      <c r="N23" s="14">
        <v>0</v>
      </c>
      <c r="O23" s="14">
        <v>0</v>
      </c>
      <c r="P23" s="15">
        <f t="shared" si="5"/>
        <v>1008000</v>
      </c>
    </row>
    <row r="24" spans="1:16" ht="25.5" x14ac:dyDescent="0.2">
      <c r="A24" s="12" t="s">
        <v>64</v>
      </c>
      <c r="B24" s="12" t="s">
        <v>66</v>
      </c>
      <c r="C24" s="13" t="s">
        <v>65</v>
      </c>
      <c r="D24" s="14" t="s">
        <v>67</v>
      </c>
      <c r="E24" s="10">
        <f t="shared" si="6"/>
        <v>500000</v>
      </c>
      <c r="F24" s="14">
        <v>0</v>
      </c>
      <c r="G24" s="14">
        <v>0</v>
      </c>
      <c r="H24" s="14">
        <v>0</v>
      </c>
      <c r="I24" s="14">
        <v>500000</v>
      </c>
      <c r="J24" s="10">
        <f t="shared" si="8"/>
        <v>0</v>
      </c>
      <c r="K24" s="14">
        <v>0</v>
      </c>
      <c r="L24" s="14">
        <v>0</v>
      </c>
      <c r="M24" s="14">
        <v>0</v>
      </c>
      <c r="N24" s="14">
        <v>0</v>
      </c>
      <c r="O24" s="14">
        <v>0</v>
      </c>
      <c r="P24" s="15">
        <f t="shared" si="5"/>
        <v>500000</v>
      </c>
    </row>
    <row r="25" spans="1:16" ht="25.5" x14ac:dyDescent="0.2">
      <c r="A25" s="12" t="s">
        <v>68</v>
      </c>
      <c r="B25" s="12" t="s">
        <v>69</v>
      </c>
      <c r="C25" s="13" t="s">
        <v>65</v>
      </c>
      <c r="D25" s="14" t="s">
        <v>70</v>
      </c>
      <c r="E25" s="10">
        <f t="shared" si="6"/>
        <v>3850000</v>
      </c>
      <c r="F25" s="14">
        <v>270000</v>
      </c>
      <c r="G25" s="14">
        <v>0</v>
      </c>
      <c r="H25" s="14">
        <v>0</v>
      </c>
      <c r="I25" s="14">
        <v>3580000</v>
      </c>
      <c r="J25" s="10">
        <f t="shared" si="8"/>
        <v>0</v>
      </c>
      <c r="K25" s="14">
        <v>0</v>
      </c>
      <c r="L25" s="14">
        <v>0</v>
      </c>
      <c r="M25" s="14">
        <v>0</v>
      </c>
      <c r="N25" s="14">
        <v>0</v>
      </c>
      <c r="O25" s="14">
        <v>0</v>
      </c>
      <c r="P25" s="15">
        <f t="shared" si="5"/>
        <v>3850000</v>
      </c>
    </row>
    <row r="26" spans="1:16" ht="51" x14ac:dyDescent="0.2">
      <c r="A26" s="12" t="s">
        <v>71</v>
      </c>
      <c r="B26" s="12" t="s">
        <v>72</v>
      </c>
      <c r="C26" s="13" t="s">
        <v>65</v>
      </c>
      <c r="D26" s="14" t="s">
        <v>73</v>
      </c>
      <c r="E26" s="10">
        <f t="shared" si="6"/>
        <v>1200000</v>
      </c>
      <c r="F26" s="14">
        <v>0</v>
      </c>
      <c r="G26" s="14">
        <v>0</v>
      </c>
      <c r="H26" s="14">
        <v>0</v>
      </c>
      <c r="I26" s="14">
        <v>1200000</v>
      </c>
      <c r="J26" s="10">
        <f t="shared" si="8"/>
        <v>0</v>
      </c>
      <c r="K26" s="14">
        <v>0</v>
      </c>
      <c r="L26" s="14">
        <v>0</v>
      </c>
      <c r="M26" s="14">
        <v>0</v>
      </c>
      <c r="N26" s="14">
        <v>0</v>
      </c>
      <c r="O26" s="14">
        <v>0</v>
      </c>
      <c r="P26" s="15">
        <f t="shared" si="5"/>
        <v>1200000</v>
      </c>
    </row>
    <row r="27" spans="1:16" x14ac:dyDescent="0.2">
      <c r="A27" s="12" t="s">
        <v>74</v>
      </c>
      <c r="B27" s="12" t="s">
        <v>75</v>
      </c>
      <c r="C27" s="13" t="s">
        <v>65</v>
      </c>
      <c r="D27" s="14" t="s">
        <v>76</v>
      </c>
      <c r="E27" s="10">
        <f t="shared" si="6"/>
        <v>5767090</v>
      </c>
      <c r="F27" s="14">
        <v>2200900</v>
      </c>
      <c r="G27" s="14">
        <v>0</v>
      </c>
      <c r="H27" s="14">
        <v>420000</v>
      </c>
      <c r="I27" s="14">
        <f>3466190+100000</f>
        <v>3566190</v>
      </c>
      <c r="J27" s="10">
        <f t="shared" si="8"/>
        <v>0</v>
      </c>
      <c r="K27" s="14">
        <v>0</v>
      </c>
      <c r="L27" s="14">
        <v>0</v>
      </c>
      <c r="M27" s="14">
        <v>0</v>
      </c>
      <c r="N27" s="14">
        <v>0</v>
      </c>
      <c r="O27" s="14">
        <v>0</v>
      </c>
      <c r="P27" s="15">
        <f t="shared" si="5"/>
        <v>5767090</v>
      </c>
    </row>
    <row r="28" spans="1:16" x14ac:dyDescent="0.2">
      <c r="A28" s="12" t="s">
        <v>77</v>
      </c>
      <c r="B28" s="12" t="s">
        <v>78</v>
      </c>
      <c r="C28" s="13" t="s">
        <v>65</v>
      </c>
      <c r="D28" s="14" t="s">
        <v>79</v>
      </c>
      <c r="E28" s="10">
        <f t="shared" si="6"/>
        <v>400000</v>
      </c>
      <c r="F28" s="14">
        <v>0</v>
      </c>
      <c r="G28" s="14">
        <v>0</v>
      </c>
      <c r="H28" s="14">
        <v>0</v>
      </c>
      <c r="I28" s="14">
        <v>400000</v>
      </c>
      <c r="J28" s="10">
        <f t="shared" si="8"/>
        <v>0</v>
      </c>
      <c r="K28" s="14">
        <v>0</v>
      </c>
      <c r="L28" s="14">
        <v>0</v>
      </c>
      <c r="M28" s="14">
        <v>0</v>
      </c>
      <c r="N28" s="14">
        <v>0</v>
      </c>
      <c r="O28" s="14">
        <v>0</v>
      </c>
      <c r="P28" s="15">
        <f t="shared" si="5"/>
        <v>400000</v>
      </c>
    </row>
    <row r="29" spans="1:16" ht="114.75" x14ac:dyDescent="0.2">
      <c r="A29" s="12" t="s">
        <v>80</v>
      </c>
      <c r="B29" s="12" t="s">
        <v>82</v>
      </c>
      <c r="C29" s="13" t="s">
        <v>81</v>
      </c>
      <c r="D29" s="14" t="s">
        <v>83</v>
      </c>
      <c r="E29" s="10">
        <f t="shared" si="6"/>
        <v>1000000</v>
      </c>
      <c r="F29" s="14">
        <v>0</v>
      </c>
      <c r="G29" s="14">
        <v>0</v>
      </c>
      <c r="H29" s="14">
        <v>0</v>
      </c>
      <c r="I29" s="14">
        <v>1000000</v>
      </c>
      <c r="J29" s="10">
        <f t="shared" si="8"/>
        <v>0</v>
      </c>
      <c r="K29" s="14">
        <v>0</v>
      </c>
      <c r="L29" s="14">
        <v>0</v>
      </c>
      <c r="M29" s="14">
        <v>0</v>
      </c>
      <c r="N29" s="14">
        <v>0</v>
      </c>
      <c r="O29" s="14">
        <v>0</v>
      </c>
      <c r="P29" s="15">
        <f t="shared" si="5"/>
        <v>1000000</v>
      </c>
    </row>
    <row r="30" spans="1:16" ht="25.5" x14ac:dyDescent="0.2">
      <c r="A30" s="12" t="s">
        <v>84</v>
      </c>
      <c r="B30" s="12" t="s">
        <v>85</v>
      </c>
      <c r="C30" s="13" t="s">
        <v>81</v>
      </c>
      <c r="D30" s="14" t="s">
        <v>86</v>
      </c>
      <c r="E30" s="10">
        <f t="shared" si="6"/>
        <v>86000</v>
      </c>
      <c r="F30" s="14">
        <v>86000</v>
      </c>
      <c r="G30" s="14">
        <v>0</v>
      </c>
      <c r="H30" s="14">
        <v>0</v>
      </c>
      <c r="I30" s="14">
        <v>0</v>
      </c>
      <c r="J30" s="10">
        <f t="shared" si="8"/>
        <v>0</v>
      </c>
      <c r="K30" s="14">
        <v>0</v>
      </c>
      <c r="L30" s="14">
        <v>0</v>
      </c>
      <c r="M30" s="14">
        <v>0</v>
      </c>
      <c r="N30" s="14">
        <v>0</v>
      </c>
      <c r="O30" s="14">
        <v>0</v>
      </c>
      <c r="P30" s="15">
        <f t="shared" si="5"/>
        <v>86000</v>
      </c>
    </row>
    <row r="31" spans="1:16" x14ac:dyDescent="0.2">
      <c r="A31" s="12" t="s">
        <v>87</v>
      </c>
      <c r="B31" s="12" t="s">
        <v>89</v>
      </c>
      <c r="C31" s="13" t="s">
        <v>88</v>
      </c>
      <c r="D31" s="14" t="s">
        <v>90</v>
      </c>
      <c r="E31" s="10">
        <f t="shared" si="6"/>
        <v>1260000</v>
      </c>
      <c r="F31" s="14">
        <v>1260000</v>
      </c>
      <c r="G31" s="14">
        <v>0</v>
      </c>
      <c r="H31" s="14">
        <v>0</v>
      </c>
      <c r="I31" s="14">
        <v>0</v>
      </c>
      <c r="J31" s="10">
        <f t="shared" si="8"/>
        <v>0</v>
      </c>
      <c r="K31" s="14">
        <v>0</v>
      </c>
      <c r="L31" s="14">
        <v>0</v>
      </c>
      <c r="M31" s="14">
        <v>0</v>
      </c>
      <c r="N31" s="14">
        <v>0</v>
      </c>
      <c r="O31" s="14">
        <v>0</v>
      </c>
      <c r="P31" s="15">
        <f t="shared" si="5"/>
        <v>1260000</v>
      </c>
    </row>
    <row r="32" spans="1:16" ht="38.25" x14ac:dyDescent="0.2">
      <c r="A32" s="12" t="s">
        <v>91</v>
      </c>
      <c r="B32" s="12" t="s">
        <v>93</v>
      </c>
      <c r="C32" s="13" t="s">
        <v>92</v>
      </c>
      <c r="D32" s="14" t="s">
        <v>94</v>
      </c>
      <c r="E32" s="10">
        <f t="shared" si="6"/>
        <v>2000000</v>
      </c>
      <c r="F32" s="14">
        <v>2000000</v>
      </c>
      <c r="G32" s="14">
        <v>0</v>
      </c>
      <c r="H32" s="14">
        <v>0</v>
      </c>
      <c r="I32" s="14">
        <v>0</v>
      </c>
      <c r="J32" s="10">
        <f t="shared" si="8"/>
        <v>0</v>
      </c>
      <c r="K32" s="14">
        <v>0</v>
      </c>
      <c r="L32" s="14">
        <v>0</v>
      </c>
      <c r="M32" s="14">
        <v>0</v>
      </c>
      <c r="N32" s="14">
        <v>0</v>
      </c>
      <c r="O32" s="14">
        <v>0</v>
      </c>
      <c r="P32" s="15">
        <f t="shared" si="5"/>
        <v>2000000</v>
      </c>
    </row>
    <row r="33" spans="1:16" ht="25.5" x14ac:dyDescent="0.2">
      <c r="A33" s="12" t="s">
        <v>95</v>
      </c>
      <c r="B33" s="12" t="s">
        <v>97</v>
      </c>
      <c r="C33" s="13" t="s">
        <v>96</v>
      </c>
      <c r="D33" s="14" t="s">
        <v>98</v>
      </c>
      <c r="E33" s="10">
        <f t="shared" si="6"/>
        <v>100000</v>
      </c>
      <c r="F33" s="14">
        <v>100000</v>
      </c>
      <c r="G33" s="14">
        <v>0</v>
      </c>
      <c r="H33" s="14">
        <v>0</v>
      </c>
      <c r="I33" s="14">
        <v>0</v>
      </c>
      <c r="J33" s="10">
        <f t="shared" si="8"/>
        <v>0</v>
      </c>
      <c r="K33" s="14">
        <v>0</v>
      </c>
      <c r="L33" s="14">
        <v>0</v>
      </c>
      <c r="M33" s="14">
        <v>0</v>
      </c>
      <c r="N33" s="14">
        <v>0</v>
      </c>
      <c r="O33" s="14">
        <v>0</v>
      </c>
      <c r="P33" s="15">
        <f t="shared" si="5"/>
        <v>100000</v>
      </c>
    </row>
    <row r="34" spans="1:16" ht="25.5" x14ac:dyDescent="0.2">
      <c r="A34" s="12" t="s">
        <v>99</v>
      </c>
      <c r="B34" s="12" t="s">
        <v>100</v>
      </c>
      <c r="C34" s="13" t="s">
        <v>96</v>
      </c>
      <c r="D34" s="14" t="s">
        <v>101</v>
      </c>
      <c r="E34" s="10">
        <f t="shared" si="6"/>
        <v>0</v>
      </c>
      <c r="F34" s="14">
        <v>0</v>
      </c>
      <c r="G34" s="14">
        <v>0</v>
      </c>
      <c r="H34" s="14">
        <v>0</v>
      </c>
      <c r="I34" s="14">
        <v>0</v>
      </c>
      <c r="J34" s="10">
        <f t="shared" si="8"/>
        <v>3000000</v>
      </c>
      <c r="K34" s="14">
        <v>3000000</v>
      </c>
      <c r="L34" s="14">
        <v>0</v>
      </c>
      <c r="M34" s="14">
        <v>0</v>
      </c>
      <c r="N34" s="14">
        <v>0</v>
      </c>
      <c r="O34" s="14">
        <v>3000000</v>
      </c>
      <c r="P34" s="15">
        <f t="shared" si="5"/>
        <v>3000000</v>
      </c>
    </row>
    <row r="35" spans="1:16" ht="25.5" x14ac:dyDescent="0.2">
      <c r="A35" s="12" t="s">
        <v>102</v>
      </c>
      <c r="B35" s="12" t="s">
        <v>103</v>
      </c>
      <c r="C35" s="13" t="s">
        <v>96</v>
      </c>
      <c r="D35" s="14" t="s">
        <v>104</v>
      </c>
      <c r="E35" s="10">
        <f t="shared" si="6"/>
        <v>5700</v>
      </c>
      <c r="F35" s="14">
        <v>5700</v>
      </c>
      <c r="G35" s="14">
        <v>0</v>
      </c>
      <c r="H35" s="14">
        <v>0</v>
      </c>
      <c r="I35" s="14">
        <v>0</v>
      </c>
      <c r="J35" s="10">
        <f t="shared" si="8"/>
        <v>0</v>
      </c>
      <c r="K35" s="14">
        <v>0</v>
      </c>
      <c r="L35" s="14">
        <v>0</v>
      </c>
      <c r="M35" s="14">
        <v>0</v>
      </c>
      <c r="N35" s="14">
        <v>0</v>
      </c>
      <c r="O35" s="14">
        <v>0</v>
      </c>
      <c r="P35" s="15">
        <f t="shared" si="5"/>
        <v>5700</v>
      </c>
    </row>
    <row r="36" spans="1:16" ht="102" x14ac:dyDescent="0.2">
      <c r="A36" s="12" t="s">
        <v>105</v>
      </c>
      <c r="B36" s="12" t="s">
        <v>106</v>
      </c>
      <c r="C36" s="13" t="s">
        <v>96</v>
      </c>
      <c r="D36" s="14" t="s">
        <v>107</v>
      </c>
      <c r="E36" s="10">
        <f t="shared" si="6"/>
        <v>0</v>
      </c>
      <c r="F36" s="14">
        <v>0</v>
      </c>
      <c r="G36" s="14">
        <v>0</v>
      </c>
      <c r="H36" s="14">
        <v>0</v>
      </c>
      <c r="I36" s="14">
        <v>0</v>
      </c>
      <c r="J36" s="10">
        <f t="shared" si="8"/>
        <v>11100</v>
      </c>
      <c r="K36" s="14">
        <v>0</v>
      </c>
      <c r="L36" s="14">
        <v>11100</v>
      </c>
      <c r="M36" s="14">
        <v>0</v>
      </c>
      <c r="N36" s="14">
        <v>0</v>
      </c>
      <c r="O36" s="14">
        <v>0</v>
      </c>
      <c r="P36" s="15">
        <f t="shared" si="5"/>
        <v>11100</v>
      </c>
    </row>
    <row r="37" spans="1:16" ht="25.5" x14ac:dyDescent="0.2">
      <c r="A37" s="12" t="s">
        <v>108</v>
      </c>
      <c r="B37" s="12" t="s">
        <v>110</v>
      </c>
      <c r="C37" s="13" t="s">
        <v>109</v>
      </c>
      <c r="D37" s="14" t="s">
        <v>111</v>
      </c>
      <c r="E37" s="10">
        <f t="shared" si="6"/>
        <v>3000000</v>
      </c>
      <c r="F37" s="14">
        <f>2000000+1000000</f>
        <v>3000000</v>
      </c>
      <c r="G37" s="14">
        <v>0</v>
      </c>
      <c r="H37" s="14">
        <v>0</v>
      </c>
      <c r="I37" s="14">
        <v>0</v>
      </c>
      <c r="J37" s="10">
        <f t="shared" si="8"/>
        <v>0</v>
      </c>
      <c r="K37" s="14">
        <v>0</v>
      </c>
      <c r="L37" s="14">
        <v>0</v>
      </c>
      <c r="M37" s="14">
        <v>0</v>
      </c>
      <c r="N37" s="14">
        <v>0</v>
      </c>
      <c r="O37" s="14">
        <v>0</v>
      </c>
      <c r="P37" s="15">
        <f t="shared" si="5"/>
        <v>3000000</v>
      </c>
    </row>
    <row r="38" spans="1:16" x14ac:dyDescent="0.2">
      <c r="A38" s="12" t="s">
        <v>112</v>
      </c>
      <c r="B38" s="12" t="s">
        <v>113</v>
      </c>
      <c r="C38" s="13" t="s">
        <v>109</v>
      </c>
      <c r="D38" s="14" t="s">
        <v>114</v>
      </c>
      <c r="E38" s="10">
        <f t="shared" si="6"/>
        <v>2755000</v>
      </c>
      <c r="F38" s="14">
        <f>590000+172000</f>
        <v>762000</v>
      </c>
      <c r="G38" s="14">
        <v>0</v>
      </c>
      <c r="H38" s="14">
        <v>0</v>
      </c>
      <c r="I38" s="14">
        <f>1150000+843000</f>
        <v>1993000</v>
      </c>
      <c r="J38" s="10">
        <f t="shared" si="8"/>
        <v>0</v>
      </c>
      <c r="K38" s="14">
        <v>0</v>
      </c>
      <c r="L38" s="14">
        <v>0</v>
      </c>
      <c r="M38" s="14">
        <v>0</v>
      </c>
      <c r="N38" s="14">
        <v>0</v>
      </c>
      <c r="O38" s="14">
        <v>0</v>
      </c>
      <c r="P38" s="15">
        <f t="shared" si="5"/>
        <v>2755000</v>
      </c>
    </row>
    <row r="39" spans="1:16" ht="25.5" x14ac:dyDescent="0.2">
      <c r="A39" s="12" t="s">
        <v>115</v>
      </c>
      <c r="B39" s="12" t="s">
        <v>117</v>
      </c>
      <c r="C39" s="13" t="s">
        <v>116</v>
      </c>
      <c r="D39" s="14" t="s">
        <v>118</v>
      </c>
      <c r="E39" s="10">
        <f t="shared" si="6"/>
        <v>270000</v>
      </c>
      <c r="F39" s="14">
        <v>270000</v>
      </c>
      <c r="G39" s="14">
        <v>0</v>
      </c>
      <c r="H39" s="14">
        <v>0</v>
      </c>
      <c r="I39" s="14">
        <v>0</v>
      </c>
      <c r="J39" s="10">
        <f t="shared" si="8"/>
        <v>41420</v>
      </c>
      <c r="K39" s="14">
        <v>0</v>
      </c>
      <c r="L39" s="14">
        <v>41420</v>
      </c>
      <c r="M39" s="14">
        <v>0</v>
      </c>
      <c r="N39" s="14">
        <v>0</v>
      </c>
      <c r="O39" s="14">
        <v>0</v>
      </c>
      <c r="P39" s="15">
        <f t="shared" si="5"/>
        <v>311420</v>
      </c>
    </row>
    <row r="40" spans="1:16" x14ac:dyDescent="0.2">
      <c r="A40" s="12" t="s">
        <v>119</v>
      </c>
      <c r="B40" s="12" t="s">
        <v>121</v>
      </c>
      <c r="C40" s="13" t="s">
        <v>120</v>
      </c>
      <c r="D40" s="14" t="s">
        <v>122</v>
      </c>
      <c r="E40" s="10">
        <f t="shared" si="6"/>
        <v>100000</v>
      </c>
      <c r="F40" s="14">
        <v>100000</v>
      </c>
      <c r="G40" s="14">
        <v>0</v>
      </c>
      <c r="H40" s="14">
        <v>0</v>
      </c>
      <c r="I40" s="14">
        <v>0</v>
      </c>
      <c r="J40" s="10">
        <f t="shared" si="8"/>
        <v>0</v>
      </c>
      <c r="K40" s="14">
        <v>0</v>
      </c>
      <c r="L40" s="14">
        <v>0</v>
      </c>
      <c r="M40" s="14">
        <v>0</v>
      </c>
      <c r="N40" s="14">
        <v>0</v>
      </c>
      <c r="O40" s="14">
        <v>0</v>
      </c>
      <c r="P40" s="15">
        <f t="shared" si="5"/>
        <v>100000</v>
      </c>
    </row>
    <row r="41" spans="1:16" ht="25.5" x14ac:dyDescent="0.2">
      <c r="A41" s="12" t="s">
        <v>186</v>
      </c>
      <c r="B41" s="12">
        <v>8330</v>
      </c>
      <c r="C41" s="13" t="s">
        <v>187</v>
      </c>
      <c r="D41" s="14" t="s">
        <v>188</v>
      </c>
      <c r="E41" s="10">
        <f t="shared" si="6"/>
        <v>0</v>
      </c>
      <c r="F41" s="14"/>
      <c r="G41" s="14"/>
      <c r="H41" s="14"/>
      <c r="I41" s="14"/>
      <c r="J41" s="10">
        <f t="shared" si="8"/>
        <v>1672000</v>
      </c>
      <c r="K41" s="14"/>
      <c r="L41" s="14"/>
      <c r="M41" s="14"/>
      <c r="N41" s="14"/>
      <c r="O41" s="14">
        <v>1672000</v>
      </c>
      <c r="P41" s="15">
        <f t="shared" si="5"/>
        <v>1672000</v>
      </c>
    </row>
    <row r="42" spans="1:16" ht="25.5" x14ac:dyDescent="0.2">
      <c r="A42" s="6" t="s">
        <v>123</v>
      </c>
      <c r="B42" s="7"/>
      <c r="C42" s="8"/>
      <c r="D42" s="9" t="s">
        <v>124</v>
      </c>
      <c r="E42" s="10">
        <f t="shared" si="6"/>
        <v>50076550</v>
      </c>
      <c r="F42" s="11">
        <f>F43</f>
        <v>44444900</v>
      </c>
      <c r="G42" s="11">
        <f t="shared" ref="G42:K42" si="13">G43</f>
        <v>26428750</v>
      </c>
      <c r="H42" s="11">
        <f t="shared" si="13"/>
        <v>4591300</v>
      </c>
      <c r="I42" s="11">
        <f t="shared" si="13"/>
        <v>5631650</v>
      </c>
      <c r="J42" s="10">
        <f t="shared" si="8"/>
        <v>314534.11</v>
      </c>
      <c r="K42" s="11">
        <f t="shared" si="13"/>
        <v>0</v>
      </c>
      <c r="L42" s="11">
        <f t="shared" ref="L42" si="14">L43</f>
        <v>314534.11</v>
      </c>
      <c r="M42" s="11">
        <f t="shared" ref="M42" si="15">M43</f>
        <v>0</v>
      </c>
      <c r="N42" s="11">
        <f t="shared" ref="N42" si="16">N43</f>
        <v>0</v>
      </c>
      <c r="O42" s="11">
        <f t="shared" ref="O42" si="17">O43</f>
        <v>0</v>
      </c>
      <c r="P42" s="10">
        <f t="shared" si="5"/>
        <v>50391084.109999999</v>
      </c>
    </row>
    <row r="43" spans="1:16" ht="25.5" x14ac:dyDescent="0.2">
      <c r="A43" s="6" t="s">
        <v>125</v>
      </c>
      <c r="B43" s="7"/>
      <c r="C43" s="8"/>
      <c r="D43" s="9" t="s">
        <v>124</v>
      </c>
      <c r="E43" s="10">
        <f t="shared" si="6"/>
        <v>50076550</v>
      </c>
      <c r="F43" s="11">
        <f>SUM(F44:F55)</f>
        <v>44444900</v>
      </c>
      <c r="G43" s="11">
        <f t="shared" ref="G43:K43" si="18">SUM(G44:G55)</f>
        <v>26428750</v>
      </c>
      <c r="H43" s="11">
        <f t="shared" si="18"/>
        <v>4591300</v>
      </c>
      <c r="I43" s="11">
        <f t="shared" si="18"/>
        <v>5631650</v>
      </c>
      <c r="J43" s="10">
        <f t="shared" si="8"/>
        <v>314534.11</v>
      </c>
      <c r="K43" s="11">
        <f t="shared" si="18"/>
        <v>0</v>
      </c>
      <c r="L43" s="11">
        <f t="shared" ref="L43" si="19">SUM(L44:L55)</f>
        <v>314534.11</v>
      </c>
      <c r="M43" s="11">
        <f t="shared" ref="M43" si="20">SUM(M44:M55)</f>
        <v>0</v>
      </c>
      <c r="N43" s="11">
        <f t="shared" ref="N43" si="21">SUM(N44:N55)</f>
        <v>0</v>
      </c>
      <c r="O43" s="11">
        <f t="shared" ref="O43" si="22">SUM(O44:O55)</f>
        <v>0</v>
      </c>
      <c r="P43" s="10">
        <f t="shared" si="5"/>
        <v>50391084.109999999</v>
      </c>
    </row>
    <row r="44" spans="1:16" ht="38.25" x14ac:dyDescent="0.2">
      <c r="A44" s="12" t="s">
        <v>126</v>
      </c>
      <c r="B44" s="12" t="s">
        <v>127</v>
      </c>
      <c r="C44" s="13" t="s">
        <v>22</v>
      </c>
      <c r="D44" s="14" t="s">
        <v>128</v>
      </c>
      <c r="E44" s="10">
        <f t="shared" si="6"/>
        <v>2273000</v>
      </c>
      <c r="F44" s="14">
        <v>2123000</v>
      </c>
      <c r="G44" s="14">
        <v>1587700</v>
      </c>
      <c r="H44" s="14">
        <v>56000</v>
      </c>
      <c r="I44" s="14">
        <v>150000</v>
      </c>
      <c r="J44" s="10">
        <f t="shared" si="8"/>
        <v>0</v>
      </c>
      <c r="K44" s="14">
        <v>0</v>
      </c>
      <c r="L44" s="14">
        <v>0</v>
      </c>
      <c r="M44" s="14">
        <v>0</v>
      </c>
      <c r="N44" s="14">
        <v>0</v>
      </c>
      <c r="O44" s="14">
        <v>0</v>
      </c>
      <c r="P44" s="15">
        <f t="shared" ref="P44:P64" si="23">E44+J44</f>
        <v>2273000</v>
      </c>
    </row>
    <row r="45" spans="1:16" x14ac:dyDescent="0.2">
      <c r="A45" s="12" t="s">
        <v>129</v>
      </c>
      <c r="B45" s="12" t="s">
        <v>54</v>
      </c>
      <c r="C45" s="13" t="s">
        <v>130</v>
      </c>
      <c r="D45" s="14" t="s">
        <v>131</v>
      </c>
      <c r="E45" s="10">
        <f t="shared" si="6"/>
        <v>5460000</v>
      </c>
      <c r="F45" s="14">
        <v>5435000</v>
      </c>
      <c r="G45" s="14">
        <v>3510900</v>
      </c>
      <c r="H45" s="14">
        <v>489000</v>
      </c>
      <c r="I45" s="14">
        <v>25000</v>
      </c>
      <c r="J45" s="10">
        <f t="shared" si="8"/>
        <v>0</v>
      </c>
      <c r="K45" s="14">
        <v>0</v>
      </c>
      <c r="L45" s="14">
        <v>0</v>
      </c>
      <c r="M45" s="14">
        <v>0</v>
      </c>
      <c r="N45" s="14">
        <v>0</v>
      </c>
      <c r="O45" s="14">
        <v>0</v>
      </c>
      <c r="P45" s="15">
        <f t="shared" si="23"/>
        <v>5460000</v>
      </c>
    </row>
    <row r="46" spans="1:16" ht="38.25" x14ac:dyDescent="0.2">
      <c r="A46" s="12" t="s">
        <v>132</v>
      </c>
      <c r="B46" s="12" t="s">
        <v>134</v>
      </c>
      <c r="C46" s="13" t="s">
        <v>133</v>
      </c>
      <c r="D46" s="14" t="s">
        <v>135</v>
      </c>
      <c r="E46" s="10">
        <f t="shared" si="6"/>
        <v>18711900</v>
      </c>
      <c r="F46" s="14">
        <f>16811900-500000</f>
        <v>16311900</v>
      </c>
      <c r="G46" s="14">
        <v>6200000</v>
      </c>
      <c r="H46" s="14">
        <v>3974800</v>
      </c>
      <c r="I46" s="14">
        <f>1900000+500000</f>
        <v>2400000</v>
      </c>
      <c r="J46" s="10">
        <f t="shared" si="8"/>
        <v>185000</v>
      </c>
      <c r="K46" s="14">
        <v>0</v>
      </c>
      <c r="L46" s="14">
        <v>185000</v>
      </c>
      <c r="M46" s="14">
        <v>0</v>
      </c>
      <c r="N46" s="14">
        <v>0</v>
      </c>
      <c r="O46" s="14">
        <v>0</v>
      </c>
      <c r="P46" s="15">
        <f t="shared" si="23"/>
        <v>18896900</v>
      </c>
    </row>
    <row r="47" spans="1:16" ht="38.25" x14ac:dyDescent="0.2">
      <c r="A47" s="12" t="s">
        <v>136</v>
      </c>
      <c r="B47" s="12" t="s">
        <v>137</v>
      </c>
      <c r="C47" s="13" t="s">
        <v>133</v>
      </c>
      <c r="D47" s="14" t="s">
        <v>138</v>
      </c>
      <c r="E47" s="10">
        <f t="shared" si="6"/>
        <v>15638400</v>
      </c>
      <c r="F47" s="14">
        <v>15638400</v>
      </c>
      <c r="G47" s="14">
        <v>12820400</v>
      </c>
      <c r="H47" s="14">
        <v>0</v>
      </c>
      <c r="I47" s="14">
        <v>0</v>
      </c>
      <c r="J47" s="10">
        <f t="shared" si="8"/>
        <v>0</v>
      </c>
      <c r="K47" s="14">
        <v>0</v>
      </c>
      <c r="L47" s="14">
        <v>0</v>
      </c>
      <c r="M47" s="14">
        <v>0</v>
      </c>
      <c r="N47" s="14">
        <v>0</v>
      </c>
      <c r="O47" s="14">
        <v>0</v>
      </c>
      <c r="P47" s="15">
        <f t="shared" si="23"/>
        <v>15638400</v>
      </c>
    </row>
    <row r="48" spans="1:16" x14ac:dyDescent="0.2">
      <c r="A48" s="12" t="s">
        <v>139</v>
      </c>
      <c r="B48" s="12" t="s">
        <v>141</v>
      </c>
      <c r="C48" s="13" t="s">
        <v>140</v>
      </c>
      <c r="D48" s="14" t="s">
        <v>142</v>
      </c>
      <c r="E48" s="10">
        <f t="shared" si="6"/>
        <v>3027650</v>
      </c>
      <c r="F48" s="14">
        <v>6000</v>
      </c>
      <c r="G48" s="14">
        <v>0</v>
      </c>
      <c r="H48" s="14">
        <v>0</v>
      </c>
      <c r="I48" s="14">
        <f>4000000-978350</f>
        <v>3021650</v>
      </c>
      <c r="J48" s="10">
        <f t="shared" si="8"/>
        <v>0</v>
      </c>
      <c r="K48" s="14">
        <v>0</v>
      </c>
      <c r="L48" s="14">
        <v>0</v>
      </c>
      <c r="M48" s="14">
        <v>0</v>
      </c>
      <c r="N48" s="14">
        <v>0</v>
      </c>
      <c r="O48" s="14">
        <v>0</v>
      </c>
      <c r="P48" s="15">
        <f t="shared" si="23"/>
        <v>3027650</v>
      </c>
    </row>
    <row r="49" spans="1:16" ht="76.5" x14ac:dyDescent="0.2">
      <c r="A49" s="12" t="s">
        <v>143</v>
      </c>
      <c r="B49" s="12" t="s">
        <v>144</v>
      </c>
      <c r="C49" s="13" t="s">
        <v>140</v>
      </c>
      <c r="D49" s="14" t="s">
        <v>145</v>
      </c>
      <c r="E49" s="10">
        <f t="shared" si="6"/>
        <v>9500</v>
      </c>
      <c r="F49" s="14">
        <v>9500</v>
      </c>
      <c r="G49" s="14">
        <v>7750</v>
      </c>
      <c r="H49" s="14">
        <v>0</v>
      </c>
      <c r="I49" s="14">
        <v>0</v>
      </c>
      <c r="J49" s="10">
        <f t="shared" si="8"/>
        <v>0</v>
      </c>
      <c r="K49" s="14">
        <v>0</v>
      </c>
      <c r="L49" s="14">
        <v>0</v>
      </c>
      <c r="M49" s="14">
        <v>0</v>
      </c>
      <c r="N49" s="14">
        <v>0</v>
      </c>
      <c r="O49" s="14">
        <v>0</v>
      </c>
      <c r="P49" s="15">
        <f t="shared" si="23"/>
        <v>9500</v>
      </c>
    </row>
    <row r="50" spans="1:16" ht="76.5" x14ac:dyDescent="0.2">
      <c r="A50" s="12" t="s">
        <v>146</v>
      </c>
      <c r="B50" s="12" t="s">
        <v>147</v>
      </c>
      <c r="C50" s="13" t="s">
        <v>140</v>
      </c>
      <c r="D50" s="14" t="s">
        <v>148</v>
      </c>
      <c r="E50" s="10">
        <f t="shared" si="6"/>
        <v>0</v>
      </c>
      <c r="F50" s="14">
        <v>0</v>
      </c>
      <c r="G50" s="14">
        <v>0</v>
      </c>
      <c r="H50" s="14">
        <v>0</v>
      </c>
      <c r="I50" s="14">
        <v>0</v>
      </c>
      <c r="J50" s="10">
        <f t="shared" si="8"/>
        <v>35271.21</v>
      </c>
      <c r="K50" s="14">
        <v>0</v>
      </c>
      <c r="L50" s="14">
        <v>35271.21</v>
      </c>
      <c r="M50" s="14">
        <v>0</v>
      </c>
      <c r="N50" s="14">
        <v>0</v>
      </c>
      <c r="O50" s="14">
        <v>0</v>
      </c>
      <c r="P50" s="15">
        <f t="shared" si="23"/>
        <v>35271.21</v>
      </c>
    </row>
    <row r="51" spans="1:16" ht="51" x14ac:dyDescent="0.2">
      <c r="A51" s="12" t="s">
        <v>149</v>
      </c>
      <c r="B51" s="12" t="s">
        <v>150</v>
      </c>
      <c r="C51" s="13" t="s">
        <v>140</v>
      </c>
      <c r="D51" s="14" t="s">
        <v>151</v>
      </c>
      <c r="E51" s="10">
        <f t="shared" si="6"/>
        <v>1890300</v>
      </c>
      <c r="F51" s="14">
        <v>1890300</v>
      </c>
      <c r="G51" s="14">
        <v>1550000</v>
      </c>
      <c r="H51" s="14">
        <v>0</v>
      </c>
      <c r="I51" s="14">
        <v>0</v>
      </c>
      <c r="J51" s="10">
        <f t="shared" si="8"/>
        <v>0</v>
      </c>
      <c r="K51" s="14">
        <v>0</v>
      </c>
      <c r="L51" s="14">
        <v>0</v>
      </c>
      <c r="M51" s="14">
        <v>0</v>
      </c>
      <c r="N51" s="14">
        <v>0</v>
      </c>
      <c r="O51" s="14">
        <v>0</v>
      </c>
      <c r="P51" s="15">
        <f t="shared" si="23"/>
        <v>1890300</v>
      </c>
    </row>
    <row r="52" spans="1:16" ht="63.75" x14ac:dyDescent="0.2">
      <c r="A52" s="12" t="s">
        <v>152</v>
      </c>
      <c r="B52" s="12" t="s">
        <v>153</v>
      </c>
      <c r="C52" s="13" t="s">
        <v>140</v>
      </c>
      <c r="D52" s="14" t="s">
        <v>154</v>
      </c>
      <c r="E52" s="10">
        <f t="shared" si="6"/>
        <v>0</v>
      </c>
      <c r="F52" s="14">
        <v>0</v>
      </c>
      <c r="G52" s="14">
        <v>0</v>
      </c>
      <c r="H52" s="14">
        <v>0</v>
      </c>
      <c r="I52" s="14">
        <v>0</v>
      </c>
      <c r="J52" s="10">
        <f t="shared" si="8"/>
        <v>94262.9</v>
      </c>
      <c r="K52" s="14">
        <v>0</v>
      </c>
      <c r="L52" s="14">
        <v>94262.9</v>
      </c>
      <c r="M52" s="14">
        <v>0</v>
      </c>
      <c r="N52" s="14">
        <v>0</v>
      </c>
      <c r="O52" s="14">
        <v>0</v>
      </c>
      <c r="P52" s="15">
        <f t="shared" si="23"/>
        <v>94262.9</v>
      </c>
    </row>
    <row r="53" spans="1:16" ht="38.25" x14ac:dyDescent="0.2">
      <c r="A53" s="12" t="s">
        <v>155</v>
      </c>
      <c r="B53" s="12" t="s">
        <v>156</v>
      </c>
      <c r="C53" s="13" t="s">
        <v>140</v>
      </c>
      <c r="D53" s="14" t="s">
        <v>157</v>
      </c>
      <c r="E53" s="10">
        <f t="shared" si="6"/>
        <v>1620600</v>
      </c>
      <c r="F53" s="14">
        <v>1620600</v>
      </c>
      <c r="G53" s="14">
        <v>0</v>
      </c>
      <c r="H53" s="14">
        <v>0</v>
      </c>
      <c r="I53" s="14">
        <v>0</v>
      </c>
      <c r="J53" s="10">
        <f t="shared" si="8"/>
        <v>0</v>
      </c>
      <c r="K53" s="14">
        <v>0</v>
      </c>
      <c r="L53" s="14">
        <v>0</v>
      </c>
      <c r="M53" s="14">
        <v>0</v>
      </c>
      <c r="N53" s="14">
        <v>0</v>
      </c>
      <c r="O53" s="14">
        <v>0</v>
      </c>
      <c r="P53" s="15">
        <f t="shared" si="23"/>
        <v>1620600</v>
      </c>
    </row>
    <row r="54" spans="1:16" ht="38.25" x14ac:dyDescent="0.2">
      <c r="A54" s="12" t="s">
        <v>158</v>
      </c>
      <c r="B54" s="12" t="s">
        <v>160</v>
      </c>
      <c r="C54" s="13" t="s">
        <v>159</v>
      </c>
      <c r="D54" s="14" t="s">
        <v>161</v>
      </c>
      <c r="E54" s="10">
        <f t="shared" si="6"/>
        <v>1138900</v>
      </c>
      <c r="F54" s="14">
        <v>1103900</v>
      </c>
      <c r="G54" s="14">
        <v>752000</v>
      </c>
      <c r="H54" s="14">
        <v>71500</v>
      </c>
      <c r="I54" s="14">
        <v>35000</v>
      </c>
      <c r="J54" s="10">
        <f t="shared" si="8"/>
        <v>0</v>
      </c>
      <c r="K54" s="14">
        <v>0</v>
      </c>
      <c r="L54" s="14">
        <v>0</v>
      </c>
      <c r="M54" s="14">
        <v>0</v>
      </c>
      <c r="N54" s="14">
        <v>0</v>
      </c>
      <c r="O54" s="14">
        <v>0</v>
      </c>
      <c r="P54" s="15">
        <f t="shared" si="23"/>
        <v>1138900</v>
      </c>
    </row>
    <row r="55" spans="1:16" ht="38.25" x14ac:dyDescent="0.2">
      <c r="A55" s="12" t="s">
        <v>162</v>
      </c>
      <c r="B55" s="12" t="s">
        <v>164</v>
      </c>
      <c r="C55" s="13" t="s">
        <v>163</v>
      </c>
      <c r="D55" s="14" t="s">
        <v>165</v>
      </c>
      <c r="E55" s="10">
        <f t="shared" si="6"/>
        <v>306300</v>
      </c>
      <c r="F55" s="14">
        <v>306300</v>
      </c>
      <c r="G55" s="14">
        <v>0</v>
      </c>
      <c r="H55" s="14">
        <v>0</v>
      </c>
      <c r="I55" s="14">
        <v>0</v>
      </c>
      <c r="J55" s="10">
        <f t="shared" si="8"/>
        <v>0</v>
      </c>
      <c r="K55" s="14">
        <v>0</v>
      </c>
      <c r="L55" s="14">
        <v>0</v>
      </c>
      <c r="M55" s="14">
        <v>0</v>
      </c>
      <c r="N55" s="14">
        <v>0</v>
      </c>
      <c r="O55" s="14">
        <v>0</v>
      </c>
      <c r="P55" s="15">
        <f t="shared" si="23"/>
        <v>306300</v>
      </c>
    </row>
    <row r="56" spans="1:16" x14ac:dyDescent="0.2">
      <c r="A56" s="6" t="s">
        <v>166</v>
      </c>
      <c r="B56" s="7"/>
      <c r="C56" s="8"/>
      <c r="D56" s="9" t="s">
        <v>167</v>
      </c>
      <c r="E56" s="10">
        <f t="shared" si="6"/>
        <v>8538110</v>
      </c>
      <c r="F56" s="11">
        <f>F57</f>
        <v>7829210</v>
      </c>
      <c r="G56" s="11">
        <f t="shared" ref="G56:I56" si="24">G57</f>
        <v>1547700</v>
      </c>
      <c r="H56" s="11">
        <f t="shared" si="24"/>
        <v>28000</v>
      </c>
      <c r="I56" s="11">
        <f t="shared" si="24"/>
        <v>708900</v>
      </c>
      <c r="J56" s="10">
        <f t="shared" si="8"/>
        <v>978350</v>
      </c>
      <c r="K56" s="11">
        <f>K57</f>
        <v>978350</v>
      </c>
      <c r="L56" s="11">
        <f t="shared" ref="L56:O56" si="25">L57</f>
        <v>0</v>
      </c>
      <c r="M56" s="11">
        <f t="shared" si="25"/>
        <v>0</v>
      </c>
      <c r="N56" s="11">
        <f t="shared" si="25"/>
        <v>0</v>
      </c>
      <c r="O56" s="11">
        <f t="shared" si="25"/>
        <v>978350</v>
      </c>
      <c r="P56" s="10">
        <f t="shared" si="23"/>
        <v>9516460</v>
      </c>
    </row>
    <row r="57" spans="1:16" x14ac:dyDescent="0.2">
      <c r="A57" s="6" t="s">
        <v>168</v>
      </c>
      <c r="B57" s="7"/>
      <c r="C57" s="8"/>
      <c r="D57" s="9" t="s">
        <v>167</v>
      </c>
      <c r="E57" s="10">
        <f t="shared" si="6"/>
        <v>8538110</v>
      </c>
      <c r="F57" s="11">
        <f>SUM(F58:F63)</f>
        <v>7829210</v>
      </c>
      <c r="G57" s="11">
        <f t="shared" ref="G57:K57" si="26">SUM(G58:G63)</f>
        <v>1547700</v>
      </c>
      <c r="H57" s="11">
        <f t="shared" si="26"/>
        <v>28000</v>
      </c>
      <c r="I57" s="11">
        <f t="shared" si="26"/>
        <v>708900</v>
      </c>
      <c r="J57" s="10">
        <f t="shared" si="8"/>
        <v>978350</v>
      </c>
      <c r="K57" s="11">
        <f t="shared" si="26"/>
        <v>978350</v>
      </c>
      <c r="L57" s="11">
        <f t="shared" ref="L57" si="27">SUM(L58:L63)</f>
        <v>0</v>
      </c>
      <c r="M57" s="11">
        <f t="shared" ref="M57" si="28">SUM(M58:M63)</f>
        <v>0</v>
      </c>
      <c r="N57" s="11">
        <f t="shared" ref="N57" si="29">SUM(N58:N63)</f>
        <v>0</v>
      </c>
      <c r="O57" s="11">
        <f t="shared" ref="O57" si="30">SUM(O58:O63)</f>
        <v>978350</v>
      </c>
      <c r="P57" s="10">
        <f t="shared" si="23"/>
        <v>9516460</v>
      </c>
    </row>
    <row r="58" spans="1:16" ht="38.25" x14ac:dyDescent="0.2">
      <c r="A58" s="12" t="s">
        <v>169</v>
      </c>
      <c r="B58" s="12" t="s">
        <v>127</v>
      </c>
      <c r="C58" s="13" t="s">
        <v>22</v>
      </c>
      <c r="D58" s="14" t="s">
        <v>128</v>
      </c>
      <c r="E58" s="10">
        <f t="shared" si="6"/>
        <v>2136200</v>
      </c>
      <c r="F58" s="14">
        <v>2056200</v>
      </c>
      <c r="G58" s="14">
        <v>1547700</v>
      </c>
      <c r="H58" s="14">
        <v>28000</v>
      </c>
      <c r="I58" s="14">
        <v>80000</v>
      </c>
      <c r="J58" s="10">
        <f t="shared" si="8"/>
        <v>0</v>
      </c>
      <c r="K58" s="14">
        <v>0</v>
      </c>
      <c r="L58" s="14">
        <v>0</v>
      </c>
      <c r="M58" s="14">
        <v>0</v>
      </c>
      <c r="N58" s="14">
        <v>0</v>
      </c>
      <c r="O58" s="14">
        <v>0</v>
      </c>
      <c r="P58" s="15">
        <f t="shared" si="23"/>
        <v>2136200</v>
      </c>
    </row>
    <row r="59" spans="1:16" x14ac:dyDescent="0.2">
      <c r="A59" s="12" t="s">
        <v>170</v>
      </c>
      <c r="B59" s="12" t="s">
        <v>31</v>
      </c>
      <c r="C59" s="13" t="s">
        <v>30</v>
      </c>
      <c r="D59" s="14" t="s">
        <v>32</v>
      </c>
      <c r="E59" s="10">
        <f t="shared" si="6"/>
        <v>1092000</v>
      </c>
      <c r="F59" s="14">
        <f>1100000-8000</f>
        <v>1092000</v>
      </c>
      <c r="G59" s="14">
        <v>0</v>
      </c>
      <c r="H59" s="14">
        <v>0</v>
      </c>
      <c r="I59" s="14">
        <v>0</v>
      </c>
      <c r="J59" s="10">
        <f t="shared" si="8"/>
        <v>0</v>
      </c>
      <c r="K59" s="14">
        <v>0</v>
      </c>
      <c r="L59" s="14">
        <v>0</v>
      </c>
      <c r="M59" s="14">
        <v>0</v>
      </c>
      <c r="N59" s="14">
        <v>0</v>
      </c>
      <c r="O59" s="14">
        <v>0</v>
      </c>
      <c r="P59" s="15">
        <f t="shared" si="23"/>
        <v>1092000</v>
      </c>
    </row>
    <row r="60" spans="1:16" ht="25.5" x14ac:dyDescent="0.2">
      <c r="A60" s="12" t="s">
        <v>171</v>
      </c>
      <c r="B60" s="12" t="s">
        <v>172</v>
      </c>
      <c r="C60" s="13" t="s">
        <v>31</v>
      </c>
      <c r="D60" s="14" t="s">
        <v>173</v>
      </c>
      <c r="E60" s="10">
        <f t="shared" si="6"/>
        <v>628900</v>
      </c>
      <c r="F60" s="14">
        <v>0</v>
      </c>
      <c r="G60" s="14">
        <v>0</v>
      </c>
      <c r="H60" s="14">
        <v>0</v>
      </c>
      <c r="I60" s="14">
        <v>628900</v>
      </c>
      <c r="J60" s="10">
        <f t="shared" si="8"/>
        <v>0</v>
      </c>
      <c r="K60" s="14">
        <v>0</v>
      </c>
      <c r="L60" s="14">
        <v>0</v>
      </c>
      <c r="M60" s="14">
        <v>0</v>
      </c>
      <c r="N60" s="14">
        <v>0</v>
      </c>
      <c r="O60" s="14">
        <v>0</v>
      </c>
      <c r="P60" s="15">
        <f t="shared" si="23"/>
        <v>628900</v>
      </c>
    </row>
    <row r="61" spans="1:16" x14ac:dyDescent="0.2">
      <c r="A61" s="12" t="s">
        <v>174</v>
      </c>
      <c r="B61" s="12" t="s">
        <v>175</v>
      </c>
      <c r="C61" s="13" t="s">
        <v>31</v>
      </c>
      <c r="D61" s="14" t="s">
        <v>176</v>
      </c>
      <c r="E61" s="10">
        <f t="shared" si="6"/>
        <v>2385500</v>
      </c>
      <c r="F61" s="14">
        <v>2385500</v>
      </c>
      <c r="G61" s="14">
        <v>0</v>
      </c>
      <c r="H61" s="14">
        <v>0</v>
      </c>
      <c r="I61" s="14">
        <v>0</v>
      </c>
      <c r="J61" s="10">
        <f t="shared" si="8"/>
        <v>0</v>
      </c>
      <c r="K61" s="14">
        <v>0</v>
      </c>
      <c r="L61" s="14">
        <v>0</v>
      </c>
      <c r="M61" s="14">
        <v>0</v>
      </c>
      <c r="N61" s="14">
        <v>0</v>
      </c>
      <c r="O61" s="14">
        <v>0</v>
      </c>
      <c r="P61" s="15">
        <f t="shared" si="23"/>
        <v>2385500</v>
      </c>
    </row>
    <row r="62" spans="1:16" ht="38.25" x14ac:dyDescent="0.2">
      <c r="A62" s="12" t="s">
        <v>189</v>
      </c>
      <c r="B62" s="12">
        <v>9720</v>
      </c>
      <c r="C62" s="13" t="s">
        <v>31</v>
      </c>
      <c r="D62" s="14" t="s">
        <v>190</v>
      </c>
      <c r="E62" s="10">
        <f t="shared" si="6"/>
        <v>0</v>
      </c>
      <c r="F62" s="14"/>
      <c r="G62" s="14"/>
      <c r="H62" s="14"/>
      <c r="I62" s="14"/>
      <c r="J62" s="10">
        <f t="shared" si="8"/>
        <v>978350</v>
      </c>
      <c r="K62" s="14">
        <v>978350</v>
      </c>
      <c r="L62" s="14"/>
      <c r="M62" s="14"/>
      <c r="N62" s="14"/>
      <c r="O62" s="14">
        <v>978350</v>
      </c>
      <c r="P62" s="15">
        <f t="shared" si="23"/>
        <v>978350</v>
      </c>
    </row>
    <row r="63" spans="1:16" x14ac:dyDescent="0.2">
      <c r="A63" s="12" t="s">
        <v>177</v>
      </c>
      <c r="B63" s="12" t="s">
        <v>178</v>
      </c>
      <c r="C63" s="13" t="s">
        <v>31</v>
      </c>
      <c r="D63" s="14" t="s">
        <v>179</v>
      </c>
      <c r="E63" s="10">
        <f t="shared" si="6"/>
        <v>2295510</v>
      </c>
      <c r="F63" s="14">
        <f>2295510</f>
        <v>2295510</v>
      </c>
      <c r="G63" s="14">
        <v>0</v>
      </c>
      <c r="H63" s="14">
        <v>0</v>
      </c>
      <c r="I63" s="14">
        <v>0</v>
      </c>
      <c r="J63" s="10">
        <f t="shared" si="8"/>
        <v>0</v>
      </c>
      <c r="K63" s="14">
        <v>0</v>
      </c>
      <c r="L63" s="14">
        <v>0</v>
      </c>
      <c r="M63" s="14">
        <v>0</v>
      </c>
      <c r="N63" s="14">
        <v>0</v>
      </c>
      <c r="O63" s="14">
        <v>0</v>
      </c>
      <c r="P63" s="15">
        <f t="shared" si="23"/>
        <v>2295510</v>
      </c>
    </row>
    <row r="64" spans="1:16" x14ac:dyDescent="0.2">
      <c r="A64" s="16" t="s">
        <v>180</v>
      </c>
      <c r="B64" s="17" t="s">
        <v>180</v>
      </c>
      <c r="C64" s="18" t="s">
        <v>180</v>
      </c>
      <c r="D64" s="19" t="s">
        <v>181</v>
      </c>
      <c r="E64" s="10">
        <f t="shared" si="6"/>
        <v>102265150</v>
      </c>
      <c r="F64" s="10">
        <f>F11+F42+F56</f>
        <v>83235410</v>
      </c>
      <c r="G64" s="10">
        <f t="shared" ref="G64:O64" si="31">G11+G42+G56</f>
        <v>36930850</v>
      </c>
      <c r="H64" s="10">
        <f t="shared" si="31"/>
        <v>9597800</v>
      </c>
      <c r="I64" s="10">
        <f t="shared" si="31"/>
        <v>19029740</v>
      </c>
      <c r="J64" s="10">
        <f t="shared" si="8"/>
        <v>9324904.1099999994</v>
      </c>
      <c r="K64" s="10">
        <f t="shared" si="31"/>
        <v>3978350</v>
      </c>
      <c r="L64" s="10">
        <f t="shared" si="31"/>
        <v>3674554.11</v>
      </c>
      <c r="M64" s="10">
        <f t="shared" si="31"/>
        <v>0</v>
      </c>
      <c r="N64" s="10">
        <f t="shared" si="31"/>
        <v>2907500</v>
      </c>
      <c r="O64" s="10">
        <f t="shared" si="31"/>
        <v>5650350</v>
      </c>
      <c r="P64" s="10">
        <f t="shared" si="23"/>
        <v>111590054.11</v>
      </c>
    </row>
    <row r="67" spans="2:9" x14ac:dyDescent="0.2">
      <c r="B67" s="3" t="s">
        <v>182</v>
      </c>
      <c r="I67" s="3" t="s">
        <v>183</v>
      </c>
    </row>
  </sheetData>
  <mergeCells count="23">
    <mergeCell ref="B6:B9"/>
    <mergeCell ref="C6:C9"/>
    <mergeCell ref="D6:D9"/>
    <mergeCell ref="E6:I6"/>
    <mergeCell ref="E7:E9"/>
    <mergeCell ref="F7:F9"/>
    <mergeCell ref="G7:H7"/>
    <mergeCell ref="O7:O9"/>
    <mergeCell ref="P6:P9"/>
    <mergeCell ref="M1:P1"/>
    <mergeCell ref="G8:G9"/>
    <mergeCell ref="H8:H9"/>
    <mergeCell ref="I7:I9"/>
    <mergeCell ref="J6:O6"/>
    <mergeCell ref="J7:J9"/>
    <mergeCell ref="K7:K9"/>
    <mergeCell ref="L7:L9"/>
    <mergeCell ref="M7:N7"/>
    <mergeCell ref="M8:M9"/>
    <mergeCell ref="N8:N9"/>
    <mergeCell ref="A2:P2"/>
    <mergeCell ref="A3:P3"/>
    <mergeCell ref="A6:A9"/>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Krokoz™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Bux_fv</dc:creator>
  <cp:lastModifiedBy>Bux_fv</cp:lastModifiedBy>
  <dcterms:created xsi:type="dcterms:W3CDTF">2026-04-16T10:45:25Z</dcterms:created>
  <dcterms:modified xsi:type="dcterms:W3CDTF">2026-05-13T08:20:30Z</dcterms:modified>
</cp:coreProperties>
</file>