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0\Звіт за 2020 рік\Звіт за 9 місяців\"/>
    </mc:Choice>
  </mc:AlternateContent>
  <bookViews>
    <workbookView xWindow="0" yWindow="75" windowWidth="19155" windowHeight="11820" activeTab="1"/>
  </bookViews>
  <sheets>
    <sheet name="Загальний фонд" sheetId="1" r:id="rId1"/>
    <sheet name="Спеціальний фонд" sheetId="2" r:id="rId2"/>
  </sheets>
  <definedNames>
    <definedName name="_xlnm.Print_Titles" localSheetId="0">'Загальний фонд'!$8:$11</definedName>
    <definedName name="_xlnm.Print_Area" localSheetId="0">'Загальний фонд'!$A$1:$L$64</definedName>
    <definedName name="_xlnm.Print_Area" localSheetId="1">'Спеціальний фонд'!$A$1:$L$58</definedName>
  </definedNames>
  <calcPr calcId="162913"/>
</workbook>
</file>

<file path=xl/calcChain.xml><?xml version="1.0" encoding="utf-8"?>
<calcChain xmlns="http://schemas.openxmlformats.org/spreadsheetml/2006/main">
  <c r="E36" i="2" l="1"/>
  <c r="G49" i="2"/>
  <c r="G50" i="2"/>
  <c r="G52" i="2"/>
  <c r="G53" i="2"/>
  <c r="G54" i="2"/>
  <c r="G55" i="2"/>
  <c r="I59" i="1"/>
  <c r="I58" i="1"/>
  <c r="I60" i="1"/>
  <c r="I61" i="1"/>
  <c r="K55" i="1"/>
  <c r="I55" i="1"/>
  <c r="G39" i="1"/>
  <c r="G43" i="1"/>
  <c r="G55" i="1"/>
  <c r="G58" i="1"/>
  <c r="G60" i="1"/>
  <c r="H46" i="1"/>
  <c r="H47" i="1"/>
  <c r="H48" i="1"/>
  <c r="H49" i="1"/>
  <c r="H50" i="1"/>
  <c r="H51" i="1"/>
  <c r="H52" i="1"/>
  <c r="H53" i="1"/>
  <c r="J46" i="1"/>
  <c r="J47" i="1"/>
  <c r="J48" i="1"/>
  <c r="J49" i="1"/>
  <c r="J50" i="1"/>
  <c r="J51" i="1"/>
  <c r="J52" i="1"/>
  <c r="K46" i="1"/>
  <c r="K47" i="1"/>
  <c r="K48" i="1"/>
  <c r="K49" i="1"/>
  <c r="K50" i="1"/>
  <c r="K51" i="1"/>
  <c r="K52" i="1"/>
  <c r="K53" i="1"/>
  <c r="L46" i="1"/>
  <c r="L47" i="1"/>
  <c r="L48" i="1"/>
  <c r="L49" i="1"/>
  <c r="L50" i="1"/>
  <c r="L51" i="1"/>
  <c r="L52" i="1"/>
  <c r="G46" i="1"/>
  <c r="G47" i="1"/>
  <c r="G48" i="1"/>
  <c r="G49" i="1"/>
  <c r="G50" i="1"/>
  <c r="G51" i="1"/>
  <c r="G52" i="1"/>
  <c r="G53" i="1"/>
  <c r="G38" i="1"/>
  <c r="G26" i="1"/>
  <c r="H26" i="1"/>
  <c r="G31" i="1"/>
  <c r="G16" i="1" l="1"/>
  <c r="I16" i="1"/>
  <c r="J16" i="1"/>
  <c r="K16" i="1"/>
  <c r="L16" i="1"/>
  <c r="D12" i="1"/>
  <c r="E12" i="1"/>
  <c r="F12" i="1"/>
  <c r="G12" i="1" s="1"/>
  <c r="C12" i="1"/>
  <c r="K12" i="1" l="1"/>
  <c r="I12" i="1"/>
  <c r="K45" i="2" l="1"/>
  <c r="K44" i="2"/>
  <c r="K43" i="2"/>
  <c r="K41" i="2"/>
  <c r="D51" i="2" l="1"/>
  <c r="E51" i="2"/>
  <c r="F51" i="2"/>
  <c r="H51" i="2"/>
  <c r="I51" i="2"/>
  <c r="J51" i="2"/>
  <c r="K51" i="2"/>
  <c r="L51" i="2"/>
  <c r="C51" i="2"/>
  <c r="I44" i="2"/>
  <c r="C36" i="2"/>
  <c r="I41" i="2"/>
  <c r="C33" i="2"/>
  <c r="K43" i="1"/>
  <c r="L43" i="1"/>
  <c r="J26" i="1"/>
  <c r="G51" i="2" l="1"/>
  <c r="F20" i="2"/>
  <c r="F48" i="2" l="1"/>
  <c r="D36" i="2"/>
  <c r="F36" i="2"/>
  <c r="F33" i="2"/>
  <c r="D31" i="2"/>
  <c r="E31" i="2"/>
  <c r="F31" i="2"/>
  <c r="C31" i="2"/>
  <c r="F27" i="2"/>
  <c r="F15" i="2"/>
  <c r="F12" i="2"/>
  <c r="H12" i="2" s="1"/>
  <c r="F56" i="2" l="1"/>
  <c r="L13" i="1"/>
  <c r="D32" i="1"/>
  <c r="E32" i="1"/>
  <c r="F32" i="1"/>
  <c r="C37" i="1"/>
  <c r="C32" i="1"/>
  <c r="C17" i="1"/>
  <c r="C24" i="1"/>
  <c r="C40" i="1"/>
  <c r="C44" i="1"/>
  <c r="C57" i="1"/>
  <c r="F57" i="1"/>
  <c r="F44" i="1"/>
  <c r="F40" i="1"/>
  <c r="F54" i="1"/>
  <c r="L53" i="1"/>
  <c r="J53" i="1"/>
  <c r="I53" i="1"/>
  <c r="D44" i="1"/>
  <c r="E44" i="1"/>
  <c r="L36" i="1"/>
  <c r="L38" i="1"/>
  <c r="L39" i="1"/>
  <c r="K36" i="1"/>
  <c r="K38" i="1"/>
  <c r="K39" i="1"/>
  <c r="J36" i="1"/>
  <c r="I36" i="1"/>
  <c r="I38" i="1"/>
  <c r="I39" i="1"/>
  <c r="G36" i="1"/>
  <c r="D37" i="1"/>
  <c r="E37" i="1"/>
  <c r="F37" i="1"/>
  <c r="L25" i="1"/>
  <c r="L26" i="1"/>
  <c r="K25" i="1"/>
  <c r="K26" i="1"/>
  <c r="J25" i="1"/>
  <c r="J27" i="1"/>
  <c r="J28" i="1"/>
  <c r="I23" i="1"/>
  <c r="I25" i="1"/>
  <c r="I26" i="1"/>
  <c r="H25" i="1"/>
  <c r="G25" i="1"/>
  <c r="D24" i="1"/>
  <c r="E24" i="1"/>
  <c r="F24" i="1"/>
  <c r="E17" i="1"/>
  <c r="D17" i="1"/>
  <c r="F17" i="1"/>
  <c r="L15" i="1"/>
  <c r="K15" i="1"/>
  <c r="J15" i="1"/>
  <c r="I15" i="1"/>
  <c r="G15" i="1"/>
  <c r="H44" i="1" l="1"/>
  <c r="L37" i="1"/>
  <c r="L24" i="1"/>
  <c r="L12" i="1"/>
  <c r="I37" i="1"/>
  <c r="K37" i="1"/>
  <c r="G37" i="1"/>
  <c r="J37" i="1"/>
  <c r="J12" i="1"/>
  <c r="F62" i="1"/>
  <c r="H12" i="1"/>
  <c r="H24" i="1"/>
  <c r="I24" i="1"/>
  <c r="G24" i="1"/>
  <c r="J24" i="1"/>
  <c r="K24" i="1"/>
  <c r="L13" i="2"/>
  <c r="L14" i="2"/>
  <c r="L16" i="2"/>
  <c r="L17" i="2"/>
  <c r="L18" i="2"/>
  <c r="L19" i="2"/>
  <c r="L28" i="2"/>
  <c r="L29" i="2"/>
  <c r="K13" i="2"/>
  <c r="K14" i="2"/>
  <c r="K16" i="2"/>
  <c r="K17" i="2"/>
  <c r="K18" i="2"/>
  <c r="K19" i="2"/>
  <c r="K28" i="2"/>
  <c r="K29" i="2"/>
  <c r="K34" i="2"/>
  <c r="K38" i="2"/>
  <c r="K39" i="2"/>
  <c r="K40" i="2"/>
  <c r="K42" i="2"/>
  <c r="K49" i="2"/>
  <c r="J13" i="2"/>
  <c r="J14" i="2"/>
  <c r="J16" i="2"/>
  <c r="J17" i="2"/>
  <c r="J18" i="2"/>
  <c r="J19" i="2"/>
  <c r="J28" i="2"/>
  <c r="J29" i="2"/>
  <c r="I13" i="2"/>
  <c r="I14" i="2"/>
  <c r="I16" i="2"/>
  <c r="I17" i="2"/>
  <c r="I18" i="2"/>
  <c r="I19" i="2"/>
  <c r="I28" i="2"/>
  <c r="I29" i="2"/>
  <c r="I34" i="2"/>
  <c r="I38" i="2"/>
  <c r="I39" i="2"/>
  <c r="I40" i="2"/>
  <c r="I42" i="2"/>
  <c r="I43" i="2"/>
  <c r="I49" i="2"/>
  <c r="H13" i="2"/>
  <c r="H14" i="2"/>
  <c r="H16" i="2"/>
  <c r="H17" i="2"/>
  <c r="H18" i="2"/>
  <c r="H19" i="2"/>
  <c r="H29" i="2"/>
  <c r="H36" i="2"/>
  <c r="G13" i="2"/>
  <c r="G14" i="2"/>
  <c r="G16" i="2"/>
  <c r="G17" i="2"/>
  <c r="G18" i="2"/>
  <c r="G19" i="2"/>
  <c r="G28" i="2"/>
  <c r="G29" i="2"/>
  <c r="G34" i="2"/>
  <c r="G43" i="2"/>
  <c r="L14" i="1"/>
  <c r="L18" i="1"/>
  <c r="L19" i="1"/>
  <c r="L21" i="1"/>
  <c r="L22" i="1"/>
  <c r="L27" i="1"/>
  <c r="L28" i="1"/>
  <c r="L30" i="1"/>
  <c r="L33" i="1"/>
  <c r="L34" i="1"/>
  <c r="L35" i="1"/>
  <c r="L41" i="1"/>
  <c r="L42" i="1"/>
  <c r="L45" i="1"/>
  <c r="L59" i="1"/>
  <c r="L60" i="1"/>
  <c r="L61" i="1"/>
  <c r="K13" i="1"/>
  <c r="K14" i="1"/>
  <c r="K18" i="1"/>
  <c r="K19" i="1"/>
  <c r="K21" i="1"/>
  <c r="K22" i="1"/>
  <c r="K27" i="1"/>
  <c r="K28" i="1"/>
  <c r="K29" i="1"/>
  <c r="K30" i="1"/>
  <c r="K33" i="1"/>
  <c r="K34" i="1"/>
  <c r="K35" i="1"/>
  <c r="K41" i="1"/>
  <c r="K42" i="1"/>
  <c r="K45" i="1"/>
  <c r="J13" i="1"/>
  <c r="J14" i="1"/>
  <c r="J18" i="1"/>
  <c r="J19" i="1"/>
  <c r="J21" i="1"/>
  <c r="J22" i="1"/>
  <c r="J30" i="1"/>
  <c r="J34" i="1"/>
  <c r="J35" i="1"/>
  <c r="J41" i="1"/>
  <c r="J42" i="1"/>
  <c r="J45" i="1"/>
  <c r="J59" i="1"/>
  <c r="J60" i="1"/>
  <c r="J61" i="1"/>
  <c r="I13" i="1"/>
  <c r="I14" i="1"/>
  <c r="I18" i="1"/>
  <c r="I19" i="1"/>
  <c r="I21" i="1"/>
  <c r="I22" i="1"/>
  <c r="I27" i="1"/>
  <c r="I28" i="1"/>
  <c r="I29" i="1"/>
  <c r="I30" i="1"/>
  <c r="I33" i="1"/>
  <c r="I34" i="1"/>
  <c r="I35" i="1"/>
  <c r="I41" i="1"/>
  <c r="I42" i="1"/>
  <c r="I43" i="1"/>
  <c r="I45" i="1"/>
  <c r="I51" i="1"/>
  <c r="I52" i="1"/>
  <c r="I56" i="1"/>
  <c r="H13" i="1"/>
  <c r="H14" i="1"/>
  <c r="H18" i="1"/>
  <c r="H19" i="1"/>
  <c r="H21" i="1"/>
  <c r="H22" i="1"/>
  <c r="H27" i="1"/>
  <c r="H28" i="1"/>
  <c r="H30" i="1"/>
  <c r="H34" i="1"/>
  <c r="H35" i="1"/>
  <c r="H41" i="1"/>
  <c r="H42" i="1"/>
  <c r="G13" i="1"/>
  <c r="G14" i="1"/>
  <c r="G18" i="1"/>
  <c r="G19" i="1"/>
  <c r="G21" i="1"/>
  <c r="G22" i="1"/>
  <c r="G27" i="1"/>
  <c r="G28" i="1"/>
  <c r="G29" i="1"/>
  <c r="G30" i="1"/>
  <c r="G33" i="1"/>
  <c r="G34" i="1"/>
  <c r="G35" i="1"/>
  <c r="G41" i="1"/>
  <c r="G42" i="1"/>
  <c r="G45" i="1"/>
  <c r="G59" i="1"/>
  <c r="G61" i="1"/>
  <c r="E48" i="2"/>
  <c r="G48" i="2" s="1"/>
  <c r="D48" i="2"/>
  <c r="K48" i="2" s="1"/>
  <c r="C48" i="2"/>
  <c r="I48" i="2" s="1"/>
  <c r="G36" i="2"/>
  <c r="L36" i="2"/>
  <c r="J36" i="2"/>
  <c r="E33" i="2"/>
  <c r="H33" i="2" s="1"/>
  <c r="D33" i="2"/>
  <c r="L33" i="2" s="1"/>
  <c r="I33" i="2"/>
  <c r="E27" i="2"/>
  <c r="G27" i="2" s="1"/>
  <c r="D27" i="2"/>
  <c r="K27" i="2" s="1"/>
  <c r="C27" i="2"/>
  <c r="J27" i="2" s="1"/>
  <c r="E20" i="2"/>
  <c r="G20" i="2" s="1"/>
  <c r="D20" i="2"/>
  <c r="K20" i="2" s="1"/>
  <c r="C20" i="2"/>
  <c r="E15" i="2"/>
  <c r="G15" i="2" s="1"/>
  <c r="D15" i="2"/>
  <c r="C15" i="2"/>
  <c r="J15" i="2" s="1"/>
  <c r="E12" i="2"/>
  <c r="G12" i="2" s="1"/>
  <c r="D12" i="2"/>
  <c r="L12" i="2" s="1"/>
  <c r="C12" i="2"/>
  <c r="J12" i="2" s="1"/>
  <c r="K15" i="2" l="1"/>
  <c r="D56" i="2"/>
  <c r="H27" i="2"/>
  <c r="I20" i="2"/>
  <c r="C56" i="2"/>
  <c r="I27" i="2"/>
  <c r="H15" i="2"/>
  <c r="G33" i="2"/>
  <c r="I12" i="2"/>
  <c r="I36" i="2"/>
  <c r="K33" i="2"/>
  <c r="J48" i="2"/>
  <c r="L48" i="2"/>
  <c r="K36" i="2"/>
  <c r="J33" i="2"/>
  <c r="L27" i="2"/>
  <c r="L15" i="2"/>
  <c r="I15" i="2"/>
  <c r="K12" i="2"/>
  <c r="E56" i="2"/>
  <c r="H56" i="2" s="1"/>
  <c r="D57" i="1"/>
  <c r="E57" i="1"/>
  <c r="D54" i="1"/>
  <c r="K54" i="1" s="1"/>
  <c r="E54" i="1"/>
  <c r="G54" i="1" s="1"/>
  <c r="C54" i="1"/>
  <c r="C62" i="1" s="1"/>
  <c r="D40" i="1"/>
  <c r="E40" i="1"/>
  <c r="J62" i="1" l="1"/>
  <c r="I62" i="1"/>
  <c r="E62" i="1"/>
  <c r="H62" i="1" s="1"/>
  <c r="L40" i="1"/>
  <c r="D62" i="1"/>
  <c r="K62" i="1" s="1"/>
  <c r="G56" i="2"/>
  <c r="H40" i="1"/>
  <c r="G40" i="1"/>
  <c r="H32" i="1"/>
  <c r="G32" i="1"/>
  <c r="G17" i="1"/>
  <c r="H17" i="1"/>
  <c r="K56" i="2"/>
  <c r="L56" i="2"/>
  <c r="J56" i="2"/>
  <c r="I56" i="2"/>
  <c r="L57" i="1"/>
  <c r="K57" i="1"/>
  <c r="J57" i="1"/>
  <c r="I57" i="1"/>
  <c r="G57" i="1"/>
  <c r="I54" i="1"/>
  <c r="J54" i="1"/>
  <c r="I44" i="1"/>
  <c r="J44" i="1"/>
  <c r="K44" i="1"/>
  <c r="L44" i="1"/>
  <c r="G44" i="1"/>
  <c r="J40" i="1"/>
  <c r="I40" i="1"/>
  <c r="K40" i="1"/>
  <c r="L32" i="1"/>
  <c r="K32" i="1"/>
  <c r="I32" i="1"/>
  <c r="J32" i="1"/>
  <c r="I17" i="1"/>
  <c r="J17" i="1"/>
  <c r="K17" i="1"/>
  <c r="L17" i="1"/>
  <c r="G62" i="1" l="1"/>
  <c r="L62" i="1"/>
</calcChain>
</file>

<file path=xl/sharedStrings.xml><?xml version="1.0" encoding="utf-8"?>
<sst xmlns="http://schemas.openxmlformats.org/spreadsheetml/2006/main" count="222" uniqueCount="123">
  <si>
    <t>Загальний фонд</t>
  </si>
  <si>
    <t>грн.</t>
  </si>
  <si>
    <t>Код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</si>
  <si>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</si>
  <si>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</si>
  <si>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1010</t>
  </si>
  <si>
    <t>Надання дошкільної освіти</t>
  </si>
  <si>
    <t>3210</t>
  </si>
  <si>
    <t>Організація та проведення громадських робіт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</si>
  <si>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</si>
  <si>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</si>
  <si>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</si>
  <si>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</si>
  <si>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</si>
  <si>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</si>
  <si>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4082</t>
  </si>
  <si>
    <t>Інші заходи в галузі культури і мистецтва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</si>
  <si>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</si>
  <si>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</si>
  <si>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</si>
  <si>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</si>
  <si>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</si>
  <si>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</si>
  <si>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</si>
  <si>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</si>
  <si>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8700</t>
  </si>
  <si>
    <t>Резервний фонд</t>
  </si>
  <si>
    <t>9770</t>
  </si>
  <si>
    <t>Інші субвенції з місцевого бюджету</t>
  </si>
  <si>
    <t>Додаток  2</t>
  </si>
  <si>
    <t>Видатки бюджету за функціональною структурою</t>
  </si>
  <si>
    <t>Спеціальний фонд</t>
  </si>
  <si>
    <t>0100</t>
  </si>
  <si>
    <t>Державне управління</t>
  </si>
  <si>
    <t>1000</t>
  </si>
  <si>
    <t>Освіта</t>
  </si>
  <si>
    <t>3000</t>
  </si>
  <si>
    <t>Соціальний захист та соціальне забезпечення</t>
  </si>
  <si>
    <t>4000</t>
  </si>
  <si>
    <t>7000</t>
  </si>
  <si>
    <t>Економічна діяльність</t>
  </si>
  <si>
    <t>Інша діяльність</t>
  </si>
  <si>
    <t>Міжбюджетні трансферти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</si>
  <si>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</si>
  <si>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</si>
  <si>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</si>
  <si>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</si>
  <si>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</si>
  <si>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</si>
  <si>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</si>
  <si>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</si>
  <si>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</si>
  <si>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</si>
  <si>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</si>
  <si>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</si>
  <si>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</si>
  <si>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</si>
  <si>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</si>
  <si>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</si>
  <si>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Культура i мистецтво</t>
  </si>
  <si>
    <t>6000</t>
  </si>
  <si>
    <t>Житлово-комунальне господарство</t>
  </si>
  <si>
    <t>7680</t>
  </si>
  <si>
    <t>Членські внески до асоціацій органів місцевого самоврядування</t>
  </si>
  <si>
    <t>8000</t>
  </si>
  <si>
    <t>9000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</si>
  <si>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</si>
  <si>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</si>
  <si>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</si>
  <si>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</si>
  <si>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</si>
  <si>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</si>
  <si>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6060</t>
  </si>
  <si>
    <t>Утримання об`єктів соціальної сфери підприємств, що передаються до комунальної власності</t>
  </si>
  <si>
    <t>7325</t>
  </si>
  <si>
    <t>Будівництво споруд, установ та закладів фізичної культури і спорту</t>
  </si>
  <si>
    <t>7330</t>
  </si>
  <si>
    <t>Будівництво1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</si>
  <si>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</si>
  <si>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</si>
  <si>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7370</t>
  </si>
  <si>
    <t>Реалізація інших заходів щодо соціально-економічного розвитку територій</t>
  </si>
  <si>
    <t>7441</t>
  </si>
  <si>
    <t>Утримання та розвиток мостів/шляхопроводів</t>
  </si>
  <si>
    <t>8340</t>
  </si>
  <si>
    <t>Природоохоронні заходи за рахунок цільових фондів</t>
  </si>
  <si>
    <t xml:space="preserve"> </t>
  </si>
  <si>
    <t xml:space="preserve">Усього </t>
  </si>
  <si>
    <t>Секретар сільської ради</t>
  </si>
  <si>
    <t>2019 рік</t>
  </si>
  <si>
    <t>2020 рік</t>
  </si>
  <si>
    <t>План на 2020 рік з урахуванням змін</t>
  </si>
  <si>
    <t>грн</t>
  </si>
  <si>
    <t>Відхилення фактичного виконання</t>
  </si>
  <si>
    <t>до відповідного виконання минулого року</t>
  </si>
  <si>
    <t>до затвердженого плану на 2020 рік</t>
  </si>
  <si>
    <t>+ / -</t>
  </si>
  <si>
    <t>%</t>
  </si>
  <si>
    <t>Підвищення кваліфікації депутатів місцевих рад та посадових осіб місцевого самоврядування</t>
  </si>
  <si>
    <t>Інші програми та заходи у сфері освіти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</si>
  <si>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</si>
  <si>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Фізична культура і спорт</t>
  </si>
  <si>
    <t>Проведення навчально-тренувальних зборів і змагань з неолімпійських видів спорту</t>
  </si>
  <si>
    <t>Утримання та фінансова підтримка спортивних споруд</t>
  </si>
  <si>
    <t>5000</t>
  </si>
  <si>
    <t>Фiзична культура i спорт</t>
  </si>
  <si>
    <t>Будівництво освітніх установ та закладів</t>
  </si>
  <si>
    <t>Алла СИЗОВА</t>
  </si>
  <si>
    <t>Заходи із запобігання та ліквідації надзвичайних ситуацій та наслідків стихійного лиха</t>
  </si>
  <si>
    <t>Утримання та розвиток автомобільних доріг та дорожньої інфраструктури за рахунок субвенції з державного бюджету</t>
  </si>
  <si>
    <t>Звіт про виконання сільського бюджету по видатках загального фонду за 9 місяців 2020 року</t>
  </si>
  <si>
    <t>План на 9 місяців 2020 року з урахуванням змін</t>
  </si>
  <si>
    <t>Фактичне виконання за 9 місяців</t>
  </si>
  <si>
    <t>до затвердженого плану на 9 місяців  з урахуванням внесених змін на 2020 рік</t>
  </si>
  <si>
    <t>Виконано за 9 місяців</t>
  </si>
  <si>
    <t>Проведення місцевих виборів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</si>
  <si>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</si>
  <si>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Звіт про виконання сільського бюджету по видатках спеціального фонду за 9 місяців 2020 року</t>
  </si>
  <si>
    <t>Виконання інвестиційних проектів в рамках формування інфраструктури об'єднаних територіальних громад</t>
  </si>
  <si>
    <t xml:space="preserve">до рішення  XXXII сесії  VII скликання № </t>
  </si>
  <si>
    <t>від     22 жовтня          2020 року</t>
  </si>
  <si>
    <t xml:space="preserve">до рішення  XXXII  сесії  VII скликання № </t>
  </si>
  <si>
    <t>від   _____________    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</si>
</sst>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0.00"/>
    <numFmt numFmtId="165" formatCode="0.000"/>
    <numFmt numFmtId="166" formatCode="_-* #,##0\ _₽_-;\-* #,##0\ _₽_-;_-* &quot;-&quot;??\ _₽_-;_-@_-"/>
  </numFmts>
  <fonts count="2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3" fontId="9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2" fillId="0" borderId="0" xfId="0" applyFont="1" applyFill="1"/>
    <xf numFmtId="0" fontId="7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7" fillId="0" borderId="13" xfId="0" quotePrefix="1" applyFont="1" applyBorder="1" applyAlignment="1">
      <alignment vertical="center" wrapText="1"/>
    </xf>
    <xf numFmtId="0" fontId="1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0" fontId="7" fillId="0" borderId="13" xfId="0" quotePrefix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49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7" fillId="0" borderId="13" xfId="0" quotePrefix="1" applyFont="1" applyBorder="1" applyAlignment="1">
      <alignment horizontal="left" vertical="center" wrapText="1"/>
    </xf>
    <xf numFmtId="0" fontId="0" fillId="0" borderId="0" xfId="0"/>
    <xf numFmtId="0" fontId="7" fillId="0" borderId="1" xfId="0" quotePrefix="1" applyFont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0" fillId="0" borderId="0" xfId="0"/>
    <xf numFmtId="164" fontId="7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15" fillId="0" borderId="0" xfId="1" applyFont="1" applyAlignment="1"/>
    <xf numFmtId="0" fontId="15" fillId="0" borderId="0" xfId="0" applyFont="1" applyAlignment="1"/>
    <xf numFmtId="0" fontId="7" fillId="0" borderId="0" xfId="0" applyFont="1" applyAlignment="1">
      <alignment wrapText="1"/>
    </xf>
    <xf numFmtId="0" fontId="14" fillId="0" borderId="0" xfId="0" applyFont="1" applyFill="1" applyAlignment="1"/>
    <xf numFmtId="49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20" fillId="0" borderId="0" xfId="0" applyFont="1" applyFill="1"/>
    <xf numFmtId="0" fontId="19" fillId="0" borderId="0" xfId="0" applyFont="1" applyFill="1"/>
    <xf numFmtId="0" fontId="19" fillId="2" borderId="12" xfId="0" quotePrefix="1" applyFont="1" applyFill="1" applyBorder="1" applyAlignment="1">
      <alignment vertical="center" wrapText="1"/>
    </xf>
    <xf numFmtId="0" fontId="19" fillId="2" borderId="9" xfId="0" applyFont="1" applyFill="1" applyBorder="1" applyAlignment="1">
      <alignment vertical="center" wrapText="1"/>
    </xf>
    <xf numFmtId="3" fontId="19" fillId="2" borderId="9" xfId="0" applyNumberFormat="1" applyFont="1" applyFill="1" applyBorder="1" applyAlignment="1">
      <alignment horizontal="center" vertical="center" wrapText="1"/>
    </xf>
    <xf numFmtId="3" fontId="19" fillId="2" borderId="22" xfId="0" applyNumberFormat="1" applyFont="1" applyFill="1" applyBorder="1" applyAlignment="1">
      <alignment horizontal="center" vertical="center" wrapText="1"/>
    </xf>
    <xf numFmtId="3" fontId="19" fillId="2" borderId="22" xfId="0" applyNumberFormat="1" applyFont="1" applyFill="1" applyBorder="1" applyAlignment="1">
      <alignment horizontal="center" vertical="center"/>
    </xf>
    <xf numFmtId="164" fontId="19" fillId="2" borderId="22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0" fontId="8" fillId="2" borderId="24" xfId="0" quotePrefix="1" applyFont="1" applyFill="1" applyBorder="1" applyAlignment="1">
      <alignment vertical="center" wrapText="1"/>
    </xf>
    <xf numFmtId="0" fontId="8" fillId="2" borderId="23" xfId="0" applyFont="1" applyFill="1" applyBorder="1" applyAlignment="1">
      <alignment vertical="center" wrapText="1"/>
    </xf>
    <xf numFmtId="3" fontId="8" fillId="2" borderId="23" xfId="0" applyNumberFormat="1" applyFont="1" applyFill="1" applyBorder="1" applyAlignment="1">
      <alignment horizontal="center" vertical="center" wrapText="1"/>
    </xf>
    <xf numFmtId="3" fontId="8" fillId="2" borderId="10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13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vertical="center" wrapText="1"/>
    </xf>
    <xf numFmtId="0" fontId="7" fillId="2" borderId="13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8" fillId="2" borderId="11" xfId="0" quotePrefix="1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3" fontId="8" fillId="2" borderId="8" xfId="0" applyNumberFormat="1" applyFont="1" applyFill="1" applyBorder="1" applyAlignment="1">
      <alignment horizontal="center" vertical="center"/>
    </xf>
    <xf numFmtId="0" fontId="21" fillId="0" borderId="13" xfId="0" quotePrefix="1" applyFont="1" applyBorder="1" applyAlignment="1">
      <alignment vertical="center" wrapText="1"/>
    </xf>
    <xf numFmtId="43" fontId="21" fillId="0" borderId="1" xfId="2" applyFont="1" applyBorder="1" applyAlignment="1">
      <alignment horizontal="center" vertical="center" wrapText="1"/>
    </xf>
    <xf numFmtId="43" fontId="21" fillId="0" borderId="1" xfId="2" applyFont="1" applyFill="1" applyBorder="1" applyAlignment="1">
      <alignment horizontal="center" vertical="center" wrapText="1"/>
    </xf>
    <xf numFmtId="43" fontId="21" fillId="0" borderId="1" xfId="2" applyFont="1" applyFill="1" applyBorder="1" applyAlignment="1">
      <alignment horizontal="center" vertical="center"/>
    </xf>
    <xf numFmtId="0" fontId="21" fillId="0" borderId="13" xfId="0" quotePrefix="1" applyFont="1" applyBorder="1" applyAlignment="1">
      <alignment horizontal="left" vertical="center" wrapText="1"/>
    </xf>
    <xf numFmtId="0" fontId="22" fillId="2" borderId="13" xfId="0" quotePrefix="1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3" fontId="22" fillId="2" borderId="1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 vertical="center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/>
    </xf>
    <xf numFmtId="0" fontId="21" fillId="0" borderId="1" xfId="0" quotePrefix="1" applyFont="1" applyBorder="1" applyAlignment="1">
      <alignment horizontal="left" vertical="center" wrapText="1"/>
    </xf>
    <xf numFmtId="0" fontId="22" fillId="2" borderId="1" xfId="0" quotePrefix="1" applyFont="1" applyFill="1" applyBorder="1" applyAlignment="1">
      <alignment horizontal="left" vertical="center" wrapText="1"/>
    </xf>
    <xf numFmtId="0" fontId="21" fillId="0" borderId="13" xfId="0" quotePrefix="1" applyFont="1" applyFill="1" applyBorder="1" applyAlignment="1">
      <alignment horizontal="left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22" fillId="2" borderId="11" xfId="0" quotePrefix="1" applyFont="1" applyFill="1" applyBorder="1" applyAlignment="1">
      <alignment vertical="center" wrapText="1"/>
    </xf>
    <xf numFmtId="0" fontId="22" fillId="2" borderId="8" xfId="0" applyFont="1" applyFill="1" applyBorder="1" applyAlignment="1">
      <alignment vertical="center" wrapText="1"/>
    </xf>
    <xf numFmtId="3" fontId="22" fillId="2" borderId="8" xfId="0" applyNumberFormat="1" applyFont="1" applyFill="1" applyBorder="1" applyAlignment="1">
      <alignment horizontal="center" vertical="center"/>
    </xf>
    <xf numFmtId="3" fontId="22" fillId="2" borderId="23" xfId="0" applyNumberFormat="1" applyFont="1" applyFill="1" applyBorder="1" applyAlignment="1">
      <alignment horizontal="center" vertical="center" wrapText="1"/>
    </xf>
    <xf numFmtId="3" fontId="22" fillId="2" borderId="23" xfId="0" applyNumberFormat="1" applyFont="1" applyFill="1" applyBorder="1" applyAlignment="1">
      <alignment horizontal="center" vertical="center"/>
    </xf>
    <xf numFmtId="164" fontId="22" fillId="2" borderId="23" xfId="0" applyNumberFormat="1" applyFont="1" applyFill="1" applyBorder="1" applyAlignment="1">
      <alignment horizontal="center" vertical="center"/>
    </xf>
    <xf numFmtId="43" fontId="7" fillId="0" borderId="1" xfId="2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/>
    </xf>
    <xf numFmtId="43" fontId="8" fillId="2" borderId="1" xfId="2" applyFont="1" applyFill="1" applyBorder="1" applyAlignment="1">
      <alignment horizontal="center" vertical="center" wrapText="1"/>
    </xf>
    <xf numFmtId="43" fontId="8" fillId="2" borderId="1" xfId="2" applyFont="1" applyFill="1" applyBorder="1" applyAlignment="1">
      <alignment horizontal="center" vertical="center"/>
    </xf>
    <xf numFmtId="43" fontId="8" fillId="0" borderId="1" xfId="2" applyFont="1" applyFill="1" applyBorder="1" applyAlignment="1">
      <alignment horizontal="center" vertical="center" wrapText="1"/>
    </xf>
    <xf numFmtId="43" fontId="8" fillId="0" borderId="1" xfId="2" applyFont="1" applyFill="1" applyBorder="1" applyAlignment="1">
      <alignment horizontal="center" vertical="center"/>
    </xf>
    <xf numFmtId="0" fontId="0" fillId="0" borderId="0" xfId="0"/>
    <xf numFmtId="1" fontId="21" fillId="2" borderId="1" xfId="0" applyNumberFormat="1" applyFont="1" applyFill="1" applyBorder="1" applyAlignment="1">
      <alignment horizontal="center" vertical="center" wrapText="1"/>
    </xf>
    <xf numFmtId="43" fontId="22" fillId="0" borderId="1" xfId="2" applyFont="1" applyFill="1" applyBorder="1" applyAlignment="1">
      <alignment horizontal="center" vertical="center" wrapText="1"/>
    </xf>
    <xf numFmtId="166" fontId="21" fillId="0" borderId="1" xfId="2" applyNumberFormat="1" applyFont="1" applyFill="1" applyBorder="1" applyAlignment="1">
      <alignment horizontal="center" vertical="center" wrapText="1"/>
    </xf>
    <xf numFmtId="43" fontId="22" fillId="2" borderId="1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5" fillId="0" borderId="0" xfId="0" applyFont="1" applyAlignment="1">
      <alignment horizontal="left"/>
    </xf>
    <xf numFmtId="0" fontId="1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14" fillId="0" borderId="0" xfId="0" applyFont="1" applyFill="1" applyAlignment="1">
      <alignment horizontal="left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zoomScaleNormal="100" workbookViewId="0">
      <selection activeCell="I3" sqref="I3:K3"/>
    </sheetView>
  </sheetViews>
  <sheetFormatPr defaultRowHeight="12.75" x14ac:dyDescent="0.2"/>
  <cols>
    <col min="1" max="1" width="7.5703125" style="1" customWidth="1"/>
    <col min="2" max="2" width="50.7109375" style="1" customWidth="1"/>
    <col min="3" max="3" width="16.28515625" style="1" customWidth="1"/>
    <col min="4" max="5" width="15.85546875" style="1" customWidth="1"/>
    <col min="6" max="6" width="15.7109375" style="1" customWidth="1"/>
    <col min="7" max="7" width="15.28515625" style="1" customWidth="1"/>
    <col min="8" max="8" width="9.28515625" style="1" customWidth="1"/>
    <col min="9" max="9" width="17.5703125" style="1" customWidth="1"/>
    <col min="10" max="10" width="12.140625" style="1" customWidth="1"/>
    <col min="11" max="11" width="18.85546875" style="1" customWidth="1"/>
    <col min="12" max="12" width="13.85546875" style="1" customWidth="1"/>
    <col min="13" max="13" width="12.140625" style="1" customWidth="1"/>
    <col min="14" max="14" width="16.42578125" style="1" customWidth="1"/>
    <col min="15" max="17" width="12.140625" style="1" customWidth="1"/>
    <col min="18" max="16384" width="9.140625" style="1"/>
  </cols>
  <sheetData>
    <row r="1" spans="1:17" ht="18.75" x14ac:dyDescent="0.3">
      <c r="B1" s="4"/>
      <c r="C1" s="2"/>
      <c r="D1" s="2"/>
      <c r="H1" s="29"/>
      <c r="I1" s="26" t="s">
        <v>29</v>
      </c>
      <c r="J1" s="26"/>
      <c r="K1" s="26"/>
      <c r="L1" s="26"/>
      <c r="M1" s="18"/>
      <c r="N1" s="18"/>
      <c r="O1" s="102"/>
      <c r="P1" s="102"/>
      <c r="Q1" s="102"/>
    </row>
    <row r="2" spans="1:17" ht="18.75" x14ac:dyDescent="0.3">
      <c r="C2" s="2"/>
      <c r="D2" s="2"/>
      <c r="H2" s="29"/>
      <c r="I2" s="104" t="s">
        <v>119</v>
      </c>
      <c r="J2" s="104"/>
      <c r="K2" s="104"/>
      <c r="L2" s="104"/>
      <c r="M2" s="18"/>
      <c r="N2" s="18"/>
      <c r="O2" s="102"/>
      <c r="P2" s="102"/>
      <c r="Q2" s="102"/>
    </row>
    <row r="3" spans="1:17" ht="18.75" x14ac:dyDescent="0.3">
      <c r="C3" s="2"/>
      <c r="D3" s="2"/>
      <c r="H3" s="29"/>
      <c r="I3" s="104" t="s">
        <v>120</v>
      </c>
      <c r="J3" s="104"/>
      <c r="K3" s="104"/>
      <c r="L3" s="27"/>
      <c r="M3" s="18"/>
      <c r="N3" s="18"/>
      <c r="O3" s="102"/>
      <c r="P3" s="102"/>
      <c r="Q3" s="102"/>
    </row>
    <row r="4" spans="1:17" ht="18.75" x14ac:dyDescent="0.3">
      <c r="C4" s="2"/>
      <c r="D4" s="2"/>
      <c r="J4" s="29"/>
      <c r="K4" s="29"/>
      <c r="L4" s="29"/>
      <c r="O4" s="102"/>
      <c r="P4" s="102"/>
      <c r="Q4" s="102"/>
    </row>
    <row r="5" spans="1:17" ht="15.75" x14ac:dyDescent="0.25">
      <c r="C5" s="2"/>
      <c r="D5" s="2"/>
      <c r="J5" s="15"/>
      <c r="K5" s="15"/>
      <c r="L5" s="15"/>
      <c r="O5" s="15"/>
      <c r="P5" s="15"/>
      <c r="Q5" s="15"/>
    </row>
    <row r="6" spans="1:17" ht="20.25" x14ac:dyDescent="0.3">
      <c r="A6" s="103" t="s">
        <v>110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</row>
    <row r="7" spans="1:17" ht="13.5" thickBo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 t="s">
        <v>92</v>
      </c>
      <c r="M7" s="3"/>
      <c r="N7" s="3"/>
      <c r="O7" s="3"/>
      <c r="P7" s="3"/>
      <c r="Q7" s="3"/>
    </row>
    <row r="8" spans="1:17" ht="21.75" customHeight="1" x14ac:dyDescent="0.3">
      <c r="A8" s="106" t="s">
        <v>2</v>
      </c>
      <c r="B8" s="109" t="s">
        <v>30</v>
      </c>
      <c r="C8" s="117" t="s">
        <v>0</v>
      </c>
      <c r="D8" s="118"/>
      <c r="E8" s="118"/>
      <c r="F8" s="118"/>
      <c r="G8" s="118"/>
      <c r="H8" s="118"/>
      <c r="I8" s="118"/>
      <c r="J8" s="118"/>
      <c r="K8" s="118"/>
      <c r="L8" s="119"/>
    </row>
    <row r="9" spans="1:17" ht="47.25" customHeight="1" x14ac:dyDescent="0.25">
      <c r="A9" s="107"/>
      <c r="B9" s="110"/>
      <c r="C9" s="112" t="s">
        <v>91</v>
      </c>
      <c r="D9" s="112" t="s">
        <v>111</v>
      </c>
      <c r="E9" s="120" t="s">
        <v>112</v>
      </c>
      <c r="F9" s="121"/>
      <c r="G9" s="122" t="s">
        <v>93</v>
      </c>
      <c r="H9" s="123"/>
      <c r="I9" s="123"/>
      <c r="J9" s="123"/>
      <c r="K9" s="123"/>
      <c r="L9" s="124"/>
      <c r="M9" s="8"/>
      <c r="N9" s="8"/>
    </row>
    <row r="10" spans="1:17" ht="98.25" customHeight="1" x14ac:dyDescent="0.2">
      <c r="A10" s="107"/>
      <c r="B10" s="110"/>
      <c r="C10" s="113"/>
      <c r="D10" s="113"/>
      <c r="E10" s="115" t="s">
        <v>89</v>
      </c>
      <c r="F10" s="115" t="s">
        <v>90</v>
      </c>
      <c r="G10" s="105" t="s">
        <v>94</v>
      </c>
      <c r="H10" s="105"/>
      <c r="I10" s="105" t="s">
        <v>95</v>
      </c>
      <c r="J10" s="105"/>
      <c r="K10" s="105" t="s">
        <v>113</v>
      </c>
      <c r="L10" s="105"/>
    </row>
    <row r="11" spans="1:17" ht="39.75" customHeight="1" thickBot="1" x14ac:dyDescent="0.25">
      <c r="A11" s="108"/>
      <c r="B11" s="111"/>
      <c r="C11" s="114"/>
      <c r="D11" s="114"/>
      <c r="E11" s="116"/>
      <c r="F11" s="116"/>
      <c r="G11" s="30" t="s">
        <v>96</v>
      </c>
      <c r="H11" s="31" t="s">
        <v>97</v>
      </c>
      <c r="I11" s="30" t="s">
        <v>96</v>
      </c>
      <c r="J11" s="31" t="s">
        <v>97</v>
      </c>
      <c r="K11" s="30" t="s">
        <v>96</v>
      </c>
      <c r="L11" s="31" t="s">
        <v>97</v>
      </c>
    </row>
    <row r="12" spans="1:17" s="10" customFormat="1" ht="18.75" x14ac:dyDescent="0.2">
      <c r="A12" s="35" t="s">
        <v>32</v>
      </c>
      <c r="B12" s="36" t="s">
        <v>33</v>
      </c>
      <c r="C12" s="37">
        <f>C13+C14+C15+C16</f>
        <v>12463412</v>
      </c>
      <c r="D12" s="37">
        <f t="shared" ref="D12:F12" si="0">D13+D14+D15+D16</f>
        <v>8719101</v>
      </c>
      <c r="E12" s="37">
        <f t="shared" si="0"/>
        <v>6056137</v>
      </c>
      <c r="F12" s="37">
        <f t="shared" si="0"/>
        <v>7873409</v>
      </c>
      <c r="G12" s="38">
        <f>F12-E12</f>
        <v>1817272</v>
      </c>
      <c r="H12" s="38">
        <f>F12/E12*100</f>
        <v>130.00711509663668</v>
      </c>
      <c r="I12" s="38">
        <f>F12-C12</f>
        <v>-4590003</v>
      </c>
      <c r="J12" s="38">
        <f>F12/C12*100</f>
        <v>63.172179496272776</v>
      </c>
      <c r="K12" s="39">
        <f>F12-D12</f>
        <v>-845692</v>
      </c>
      <c r="L12" s="40">
        <f>F12/D12*100</f>
        <v>90.300697285190296</v>
      </c>
      <c r="M12" s="1"/>
      <c r="N12" s="1"/>
      <c r="O12" s="1"/>
      <c r="P12" s="1"/>
      <c r="Q12" s="1"/>
    </row>
    <row r="13" spans="1:17" ht="60" x14ac:dyDescent="0.2">
      <c r="A13" s="60" t="s">
        <v>3</v>
      </c>
      <c r="B13" s="41" t="s">
        <v>4</v>
      </c>
      <c r="C13" s="61">
        <v>10911498</v>
      </c>
      <c r="D13" s="61">
        <v>8037354</v>
      </c>
      <c r="E13" s="61">
        <v>5764213</v>
      </c>
      <c r="F13" s="61">
        <v>7401817</v>
      </c>
      <c r="G13" s="62">
        <f t="shared" ref="G13:G62" si="1">F13-E13</f>
        <v>1637604</v>
      </c>
      <c r="H13" s="62">
        <f t="shared" ref="H13:H53" si="2">F13/E13*100</f>
        <v>128.40984536830959</v>
      </c>
      <c r="I13" s="62">
        <f t="shared" ref="I13:I61" si="3">F13-C13</f>
        <v>-3509681</v>
      </c>
      <c r="J13" s="62">
        <f t="shared" ref="J13:J62" si="4">F13/C13*100</f>
        <v>67.835021369201556</v>
      </c>
      <c r="K13" s="63">
        <f t="shared" ref="K13:K57" si="5">F13-D13</f>
        <v>-635537</v>
      </c>
      <c r="L13" s="63">
        <f>F13/D13*100</f>
        <v>92.092708620274777</v>
      </c>
    </row>
    <row r="14" spans="1:17" ht="45" x14ac:dyDescent="0.2">
      <c r="A14" s="60" t="s">
        <v>43</v>
      </c>
      <c r="B14" s="41" t="s">
        <v>44</v>
      </c>
      <c r="C14" s="61">
        <v>762198</v>
      </c>
      <c r="D14" s="61">
        <v>528941</v>
      </c>
      <c r="E14" s="61">
        <v>291924</v>
      </c>
      <c r="F14" s="61">
        <v>467919</v>
      </c>
      <c r="G14" s="62">
        <f t="shared" si="1"/>
        <v>175995</v>
      </c>
      <c r="H14" s="62">
        <f t="shared" si="2"/>
        <v>160.28795165865088</v>
      </c>
      <c r="I14" s="62">
        <f t="shared" si="3"/>
        <v>-294279</v>
      </c>
      <c r="J14" s="62">
        <f t="shared" si="4"/>
        <v>61.39074098856203</v>
      </c>
      <c r="K14" s="63">
        <f t="shared" si="5"/>
        <v>-61022</v>
      </c>
      <c r="L14" s="63">
        <f t="shared" ref="L14:L62" si="6">F14/D14*100</f>
        <v>88.463363588755655</v>
      </c>
    </row>
    <row r="15" spans="1:17" ht="30" x14ac:dyDescent="0.2">
      <c r="A15" s="64">
        <v>170</v>
      </c>
      <c r="B15" s="41" t="s">
        <v>98</v>
      </c>
      <c r="C15" s="61">
        <v>50000</v>
      </c>
      <c r="D15" s="61">
        <v>38000</v>
      </c>
      <c r="E15" s="61"/>
      <c r="F15" s="61">
        <v>3673</v>
      </c>
      <c r="G15" s="62">
        <f t="shared" si="1"/>
        <v>3673</v>
      </c>
      <c r="H15" s="62"/>
      <c r="I15" s="62">
        <f t="shared" si="3"/>
        <v>-46327</v>
      </c>
      <c r="J15" s="62">
        <f t="shared" si="4"/>
        <v>7.3460000000000001</v>
      </c>
      <c r="K15" s="63">
        <f t="shared" si="5"/>
        <v>-34327</v>
      </c>
      <c r="L15" s="63">
        <f t="shared" si="6"/>
        <v>9.6657894736842103</v>
      </c>
    </row>
    <row r="16" spans="1:17" ht="15" x14ac:dyDescent="0.2">
      <c r="A16" s="74">
        <v>10191</v>
      </c>
      <c r="B16" s="41" t="s">
        <v>115</v>
      </c>
      <c r="C16" s="61">
        <v>739716</v>
      </c>
      <c r="D16" s="61">
        <v>114806</v>
      </c>
      <c r="E16" s="61"/>
      <c r="F16" s="61"/>
      <c r="G16" s="62">
        <f t="shared" si="1"/>
        <v>0</v>
      </c>
      <c r="H16" s="62"/>
      <c r="I16" s="62">
        <f t="shared" si="3"/>
        <v>-739716</v>
      </c>
      <c r="J16" s="62">
        <f t="shared" si="4"/>
        <v>0</v>
      </c>
      <c r="K16" s="63">
        <f t="shared" si="5"/>
        <v>-114806</v>
      </c>
      <c r="L16" s="63">
        <f t="shared" si="6"/>
        <v>0</v>
      </c>
    </row>
    <row r="17" spans="1:17" s="10" customFormat="1" ht="14.25" x14ac:dyDescent="0.2">
      <c r="A17" s="65" t="s">
        <v>34</v>
      </c>
      <c r="B17" s="66" t="s">
        <v>35</v>
      </c>
      <c r="C17" s="67">
        <f>SUM(C18:C23)</f>
        <v>30539951</v>
      </c>
      <c r="D17" s="67">
        <f>SUM(D18:D23)</f>
        <v>22237995</v>
      </c>
      <c r="E17" s="67">
        <f>SUM(E18:E23)</f>
        <v>16482291</v>
      </c>
      <c r="F17" s="67">
        <f>F18+F19+F21+F22+F23</f>
        <v>19447367</v>
      </c>
      <c r="G17" s="67">
        <f t="shared" si="1"/>
        <v>2965076</v>
      </c>
      <c r="H17" s="67">
        <f t="shared" si="2"/>
        <v>117.98946517811146</v>
      </c>
      <c r="I17" s="67">
        <f t="shared" si="3"/>
        <v>-11092584</v>
      </c>
      <c r="J17" s="67">
        <f t="shared" si="4"/>
        <v>63.678448599999392</v>
      </c>
      <c r="K17" s="68">
        <f t="shared" si="5"/>
        <v>-2790628</v>
      </c>
      <c r="L17" s="69">
        <f t="shared" si="6"/>
        <v>87.451080909047789</v>
      </c>
      <c r="M17" s="1"/>
      <c r="N17" s="1"/>
      <c r="O17" s="1"/>
      <c r="P17" s="1"/>
      <c r="Q17" s="1"/>
    </row>
    <row r="18" spans="1:17" ht="15" x14ac:dyDescent="0.2">
      <c r="A18" s="60" t="s">
        <v>5</v>
      </c>
      <c r="B18" s="41" t="s">
        <v>6</v>
      </c>
      <c r="C18" s="61">
        <v>1493810</v>
      </c>
      <c r="D18" s="61">
        <v>1199725</v>
      </c>
      <c r="E18" s="61">
        <v>622050</v>
      </c>
      <c r="F18" s="61">
        <v>1000539</v>
      </c>
      <c r="G18" s="99">
        <f t="shared" si="1"/>
        <v>378489</v>
      </c>
      <c r="H18" s="70">
        <f t="shared" si="2"/>
        <v>160.84543043163734</v>
      </c>
      <c r="I18" s="99">
        <f t="shared" si="3"/>
        <v>-493271</v>
      </c>
      <c r="J18" s="70">
        <f t="shared" si="4"/>
        <v>66.979000006694292</v>
      </c>
      <c r="K18" s="71">
        <f t="shared" si="5"/>
        <v>-199186</v>
      </c>
      <c r="L18" s="71">
        <f t="shared" si="6"/>
        <v>83.397361895434372</v>
      </c>
    </row>
    <row r="19" spans="1:17" ht="60" x14ac:dyDescent="0.2">
      <c r="A19" s="60" t="s">
        <v>45</v>
      </c>
      <c r="B19" s="41" t="s">
        <v>46</v>
      </c>
      <c r="C19" s="61">
        <v>27206266</v>
      </c>
      <c r="D19" s="61">
        <v>19769666</v>
      </c>
      <c r="E19" s="61">
        <v>15021067</v>
      </c>
      <c r="F19" s="61">
        <v>17251590</v>
      </c>
      <c r="G19" s="62">
        <f t="shared" si="1"/>
        <v>2230523</v>
      </c>
      <c r="H19" s="72">
        <f t="shared" si="2"/>
        <v>114.84929798928398</v>
      </c>
      <c r="I19" s="62">
        <f t="shared" si="3"/>
        <v>-9954676</v>
      </c>
      <c r="J19" s="72">
        <f t="shared" si="4"/>
        <v>63.410355540888993</v>
      </c>
      <c r="K19" s="73">
        <f t="shared" si="5"/>
        <v>-2518076</v>
      </c>
      <c r="L19" s="73">
        <f t="shared" si="6"/>
        <v>87.262930997417968</v>
      </c>
    </row>
    <row r="20" spans="1:17" ht="45" x14ac:dyDescent="0.2">
      <c r="A20" s="74">
        <v>1090</v>
      </c>
      <c r="B20" s="41" t="s">
        <v>116</v>
      </c>
      <c r="C20" s="61">
        <v>142033</v>
      </c>
      <c r="D20" s="61"/>
      <c r="E20" s="61"/>
      <c r="F20" s="61"/>
      <c r="G20" s="62"/>
      <c r="H20" s="72"/>
      <c r="I20" s="62"/>
      <c r="J20" s="72"/>
      <c r="K20" s="73"/>
      <c r="L20" s="73"/>
    </row>
    <row r="21" spans="1:17" ht="30" x14ac:dyDescent="0.2">
      <c r="A21" s="60" t="s">
        <v>47</v>
      </c>
      <c r="B21" s="41" t="s">
        <v>48</v>
      </c>
      <c r="C21" s="61">
        <v>392313</v>
      </c>
      <c r="D21" s="61">
        <v>292582</v>
      </c>
      <c r="E21" s="61">
        <v>211827</v>
      </c>
      <c r="F21" s="61">
        <v>271582</v>
      </c>
      <c r="G21" s="62">
        <f t="shared" si="1"/>
        <v>59755</v>
      </c>
      <c r="H21" s="72">
        <f t="shared" si="2"/>
        <v>128.20934064118362</v>
      </c>
      <c r="I21" s="62">
        <f t="shared" si="3"/>
        <v>-120731</v>
      </c>
      <c r="J21" s="72">
        <f t="shared" si="4"/>
        <v>69.225847728726805</v>
      </c>
      <c r="K21" s="73">
        <f t="shared" si="5"/>
        <v>-21000</v>
      </c>
      <c r="L21" s="73">
        <f t="shared" si="6"/>
        <v>92.82252496735957</v>
      </c>
    </row>
    <row r="22" spans="1:17" ht="15" x14ac:dyDescent="0.2">
      <c r="A22" s="60" t="s">
        <v>49</v>
      </c>
      <c r="B22" s="41" t="s">
        <v>50</v>
      </c>
      <c r="C22" s="61">
        <v>1294669</v>
      </c>
      <c r="D22" s="61">
        <v>965162</v>
      </c>
      <c r="E22" s="61">
        <v>627347</v>
      </c>
      <c r="F22" s="61">
        <v>923656</v>
      </c>
      <c r="G22" s="62">
        <f t="shared" si="1"/>
        <v>296309</v>
      </c>
      <c r="H22" s="72">
        <f t="shared" si="2"/>
        <v>147.2320741152823</v>
      </c>
      <c r="I22" s="62">
        <f t="shared" si="3"/>
        <v>-371013</v>
      </c>
      <c r="J22" s="72">
        <f t="shared" si="4"/>
        <v>71.343022811235926</v>
      </c>
      <c r="K22" s="73">
        <f t="shared" si="5"/>
        <v>-41506</v>
      </c>
      <c r="L22" s="73">
        <f t="shared" si="6"/>
        <v>95.699582039077384</v>
      </c>
    </row>
    <row r="23" spans="1:17" ht="15" x14ac:dyDescent="0.2">
      <c r="A23" s="64">
        <v>1162</v>
      </c>
      <c r="B23" s="41" t="s">
        <v>99</v>
      </c>
      <c r="C23" s="61">
        <v>10860</v>
      </c>
      <c r="D23" s="61">
        <v>10860</v>
      </c>
      <c r="E23" s="61"/>
      <c r="F23" s="61"/>
      <c r="G23" s="62"/>
      <c r="H23" s="72"/>
      <c r="I23" s="62">
        <f t="shared" si="3"/>
        <v>-10860</v>
      </c>
      <c r="J23" s="72"/>
      <c r="K23" s="73"/>
      <c r="L23" s="73"/>
    </row>
    <row r="24" spans="1:17" s="10" customFormat="1" ht="14.25" x14ac:dyDescent="0.2">
      <c r="A24" s="65" t="s">
        <v>36</v>
      </c>
      <c r="B24" s="66" t="s">
        <v>37</v>
      </c>
      <c r="C24" s="67">
        <f>SUM(C25:C31)</f>
        <v>2848844</v>
      </c>
      <c r="D24" s="67">
        <f t="shared" ref="D24:F24" si="7">SUM(D25:D31)</f>
        <v>2188729</v>
      </c>
      <c r="E24" s="67">
        <f t="shared" si="7"/>
        <v>1585012</v>
      </c>
      <c r="F24" s="67">
        <f t="shared" si="7"/>
        <v>2004231</v>
      </c>
      <c r="G24" s="67">
        <f t="shared" si="1"/>
        <v>419219</v>
      </c>
      <c r="H24" s="67">
        <f t="shared" si="2"/>
        <v>126.44894802058282</v>
      </c>
      <c r="I24" s="101">
        <f t="shared" si="3"/>
        <v>-844613</v>
      </c>
      <c r="J24" s="67">
        <f t="shared" si="4"/>
        <v>70.352430670124448</v>
      </c>
      <c r="K24" s="68">
        <f t="shared" si="5"/>
        <v>-184498</v>
      </c>
      <c r="L24" s="69">
        <f t="shared" si="6"/>
        <v>91.570541624842548</v>
      </c>
      <c r="M24" s="1"/>
      <c r="N24" s="1"/>
      <c r="O24" s="1"/>
      <c r="P24" s="1"/>
      <c r="Q24" s="1"/>
    </row>
    <row r="25" spans="1:17" ht="30" x14ac:dyDescent="0.2">
      <c r="A25" s="60" t="s">
        <v>51</v>
      </c>
      <c r="B25" s="41" t="s">
        <v>52</v>
      </c>
      <c r="C25" s="61">
        <v>16000</v>
      </c>
      <c r="D25" s="61">
        <v>12150</v>
      </c>
      <c r="E25" s="61">
        <v>4519</v>
      </c>
      <c r="F25" s="61">
        <v>2223</v>
      </c>
      <c r="G25" s="62">
        <f t="shared" si="1"/>
        <v>-2296</v>
      </c>
      <c r="H25" s="72">
        <f t="shared" si="2"/>
        <v>49.192299181234787</v>
      </c>
      <c r="I25" s="62">
        <f t="shared" si="3"/>
        <v>-13777</v>
      </c>
      <c r="J25" s="72">
        <f t="shared" si="4"/>
        <v>13.893749999999999</v>
      </c>
      <c r="K25" s="73">
        <f t="shared" si="5"/>
        <v>-9927</v>
      </c>
      <c r="L25" s="73">
        <f t="shared" si="6"/>
        <v>18.296296296296298</v>
      </c>
    </row>
    <row r="26" spans="1:17" ht="45" x14ac:dyDescent="0.2">
      <c r="A26" s="60" t="s">
        <v>53</v>
      </c>
      <c r="B26" s="41" t="s">
        <v>54</v>
      </c>
      <c r="C26" s="61">
        <v>116000</v>
      </c>
      <c r="D26" s="61">
        <v>116000</v>
      </c>
      <c r="E26" s="61">
        <v>50000</v>
      </c>
      <c r="F26" s="61">
        <v>87000</v>
      </c>
      <c r="G26" s="62">
        <f t="shared" si="1"/>
        <v>37000</v>
      </c>
      <c r="H26" s="72">
        <f t="shared" si="2"/>
        <v>174</v>
      </c>
      <c r="I26" s="62">
        <f t="shared" si="3"/>
        <v>-29000</v>
      </c>
      <c r="J26" s="72">
        <f t="shared" si="4"/>
        <v>75</v>
      </c>
      <c r="K26" s="73">
        <f t="shared" si="5"/>
        <v>-29000</v>
      </c>
      <c r="L26" s="73">
        <f t="shared" si="6"/>
        <v>75</v>
      </c>
    </row>
    <row r="27" spans="1:17" ht="30" x14ac:dyDescent="0.2">
      <c r="A27" s="60" t="s">
        <v>55</v>
      </c>
      <c r="B27" s="41" t="s">
        <v>56</v>
      </c>
      <c r="C27" s="61">
        <v>270800</v>
      </c>
      <c r="D27" s="61">
        <v>203300</v>
      </c>
      <c r="E27" s="61">
        <v>186582</v>
      </c>
      <c r="F27" s="61">
        <v>161076</v>
      </c>
      <c r="G27" s="62">
        <f t="shared" si="1"/>
        <v>-25506</v>
      </c>
      <c r="H27" s="72">
        <f t="shared" si="2"/>
        <v>86.329871048654212</v>
      </c>
      <c r="I27" s="62">
        <f t="shared" si="3"/>
        <v>-109724</v>
      </c>
      <c r="J27" s="72">
        <f t="shared" si="4"/>
        <v>59.481536189069431</v>
      </c>
      <c r="K27" s="73">
        <f t="shared" si="5"/>
        <v>-42224</v>
      </c>
      <c r="L27" s="73">
        <f t="shared" si="6"/>
        <v>79.230693556320702</v>
      </c>
    </row>
    <row r="28" spans="1:17" ht="60" x14ac:dyDescent="0.2">
      <c r="A28" s="60" t="s">
        <v>57</v>
      </c>
      <c r="B28" s="41" t="s">
        <v>58</v>
      </c>
      <c r="C28" s="61">
        <v>1821044</v>
      </c>
      <c r="D28" s="61">
        <v>1352779</v>
      </c>
      <c r="E28" s="61">
        <v>1029007</v>
      </c>
      <c r="F28" s="61">
        <v>1297954</v>
      </c>
      <c r="G28" s="62">
        <f t="shared" si="1"/>
        <v>268947</v>
      </c>
      <c r="H28" s="72">
        <f t="shared" si="2"/>
        <v>126.13655689417078</v>
      </c>
      <c r="I28" s="62">
        <f t="shared" si="3"/>
        <v>-523090</v>
      </c>
      <c r="J28" s="72">
        <f t="shared" si="4"/>
        <v>71.275268472370783</v>
      </c>
      <c r="K28" s="73">
        <f t="shared" si="5"/>
        <v>-54825</v>
      </c>
      <c r="L28" s="73">
        <f t="shared" si="6"/>
        <v>95.947231587716843</v>
      </c>
    </row>
    <row r="29" spans="1:17" ht="15" x14ac:dyDescent="0.2">
      <c r="A29" s="60" t="s">
        <v>7</v>
      </c>
      <c r="B29" s="41" t="s">
        <v>8</v>
      </c>
      <c r="C29" s="61">
        <v>0</v>
      </c>
      <c r="D29" s="61">
        <v>0</v>
      </c>
      <c r="E29" s="61">
        <v>12404</v>
      </c>
      <c r="F29" s="61"/>
      <c r="G29" s="62">
        <f t="shared" si="1"/>
        <v>-12404</v>
      </c>
      <c r="H29" s="72"/>
      <c r="I29" s="62">
        <f t="shared" si="3"/>
        <v>0</v>
      </c>
      <c r="J29" s="72"/>
      <c r="K29" s="73">
        <f t="shared" si="5"/>
        <v>0</v>
      </c>
      <c r="L29" s="73"/>
    </row>
    <row r="30" spans="1:17" ht="30" x14ac:dyDescent="0.2">
      <c r="A30" s="60" t="s">
        <v>9</v>
      </c>
      <c r="B30" s="41" t="s">
        <v>10</v>
      </c>
      <c r="C30" s="61">
        <v>625000</v>
      </c>
      <c r="D30" s="61">
        <v>504500</v>
      </c>
      <c r="E30" s="61">
        <v>170500</v>
      </c>
      <c r="F30" s="61">
        <v>455978</v>
      </c>
      <c r="G30" s="62">
        <f t="shared" si="1"/>
        <v>285478</v>
      </c>
      <c r="H30" s="72">
        <f t="shared" si="2"/>
        <v>267.43577712609971</v>
      </c>
      <c r="I30" s="62">
        <f t="shared" si="3"/>
        <v>-169022</v>
      </c>
      <c r="J30" s="72">
        <f t="shared" si="4"/>
        <v>72.956479999999999</v>
      </c>
      <c r="K30" s="73">
        <f t="shared" si="5"/>
        <v>-48522</v>
      </c>
      <c r="L30" s="73">
        <f t="shared" si="6"/>
        <v>90.382160555004958</v>
      </c>
    </row>
    <row r="31" spans="1:17" ht="60" x14ac:dyDescent="0.2">
      <c r="A31" s="64">
        <v>3140</v>
      </c>
      <c r="B31" s="41" t="s">
        <v>100</v>
      </c>
      <c r="C31" s="61"/>
      <c r="D31" s="61"/>
      <c r="E31" s="61">
        <v>132000</v>
      </c>
      <c r="F31" s="61"/>
      <c r="G31" s="62">
        <f t="shared" si="1"/>
        <v>-132000</v>
      </c>
      <c r="H31" s="72"/>
      <c r="I31" s="62"/>
      <c r="J31" s="72"/>
      <c r="K31" s="73"/>
      <c r="L31" s="73"/>
    </row>
    <row r="32" spans="1:17" s="10" customFormat="1" ht="14.25" x14ac:dyDescent="0.2">
      <c r="A32" s="65" t="s">
        <v>38</v>
      </c>
      <c r="B32" s="66" t="s">
        <v>59</v>
      </c>
      <c r="C32" s="67">
        <f>C33+C34+C35+C36</f>
        <v>4190719</v>
      </c>
      <c r="D32" s="67">
        <f t="shared" ref="D32:F32" si="8">D33+D34+D35+D36</f>
        <v>3183060</v>
      </c>
      <c r="E32" s="67">
        <f t="shared" si="8"/>
        <v>1333297</v>
      </c>
      <c r="F32" s="67">
        <f t="shared" si="8"/>
        <v>2658515</v>
      </c>
      <c r="G32" s="67">
        <f t="shared" si="1"/>
        <v>1325218</v>
      </c>
      <c r="H32" s="67">
        <f t="shared" si="2"/>
        <v>199.3940584880938</v>
      </c>
      <c r="I32" s="67">
        <f t="shared" si="3"/>
        <v>-1532204</v>
      </c>
      <c r="J32" s="67">
        <f t="shared" si="4"/>
        <v>63.438159418467336</v>
      </c>
      <c r="K32" s="68">
        <f t="shared" si="5"/>
        <v>-524545</v>
      </c>
      <c r="L32" s="69">
        <f t="shared" si="6"/>
        <v>83.520731623029405</v>
      </c>
      <c r="M32" s="1"/>
      <c r="N32" s="1"/>
      <c r="O32" s="1"/>
      <c r="P32" s="1"/>
      <c r="Q32" s="1"/>
    </row>
    <row r="33" spans="1:17" ht="15" x14ac:dyDescent="0.2">
      <c r="A33" s="74" t="s">
        <v>15</v>
      </c>
      <c r="B33" s="41" t="s">
        <v>16</v>
      </c>
      <c r="C33" s="61">
        <v>70000</v>
      </c>
      <c r="D33" s="61">
        <v>62000</v>
      </c>
      <c r="E33" s="61">
        <v>64755</v>
      </c>
      <c r="F33" s="61">
        <v>57752</v>
      </c>
      <c r="G33" s="62">
        <f t="shared" si="1"/>
        <v>-7003</v>
      </c>
      <c r="H33" s="72"/>
      <c r="I33" s="62">
        <f t="shared" si="3"/>
        <v>-12248</v>
      </c>
      <c r="J33" s="72"/>
      <c r="K33" s="73">
        <f t="shared" si="5"/>
        <v>-4248</v>
      </c>
      <c r="L33" s="73">
        <f t="shared" si="6"/>
        <v>93.148387096774201</v>
      </c>
    </row>
    <row r="34" spans="1:17" ht="15" x14ac:dyDescent="0.2">
      <c r="A34" s="74">
        <v>4030</v>
      </c>
      <c r="B34" s="41" t="s">
        <v>12</v>
      </c>
      <c r="C34" s="61">
        <v>934218</v>
      </c>
      <c r="D34" s="61">
        <v>706256</v>
      </c>
      <c r="E34" s="61">
        <v>220321</v>
      </c>
      <c r="F34" s="61">
        <v>554727</v>
      </c>
      <c r="G34" s="62">
        <f t="shared" si="1"/>
        <v>334406</v>
      </c>
      <c r="H34" s="72">
        <f t="shared" si="2"/>
        <v>251.78126460936542</v>
      </c>
      <c r="I34" s="62">
        <f t="shared" si="3"/>
        <v>-379491</v>
      </c>
      <c r="J34" s="72">
        <f t="shared" si="4"/>
        <v>59.378753138988969</v>
      </c>
      <c r="K34" s="73">
        <f t="shared" si="5"/>
        <v>-151529</v>
      </c>
      <c r="L34" s="73">
        <f t="shared" si="6"/>
        <v>78.544748646383184</v>
      </c>
    </row>
    <row r="35" spans="1:17" ht="30" x14ac:dyDescent="0.2">
      <c r="A35" s="74">
        <v>4060</v>
      </c>
      <c r="B35" s="41" t="s">
        <v>14</v>
      </c>
      <c r="C35" s="61">
        <v>3106501</v>
      </c>
      <c r="D35" s="61">
        <v>2352804</v>
      </c>
      <c r="E35" s="61">
        <v>1012086</v>
      </c>
      <c r="F35" s="61">
        <v>1988445</v>
      </c>
      <c r="G35" s="62">
        <f t="shared" si="1"/>
        <v>976359</v>
      </c>
      <c r="H35" s="72">
        <f t="shared" si="2"/>
        <v>196.46996401491572</v>
      </c>
      <c r="I35" s="62">
        <f t="shared" si="3"/>
        <v>-1118056</v>
      </c>
      <c r="J35" s="72">
        <f t="shared" si="4"/>
        <v>64.009153707016353</v>
      </c>
      <c r="K35" s="73">
        <f t="shared" si="5"/>
        <v>-364359</v>
      </c>
      <c r="L35" s="73">
        <f t="shared" si="6"/>
        <v>84.513839656851999</v>
      </c>
    </row>
    <row r="36" spans="1:17" ht="15" x14ac:dyDescent="0.2">
      <c r="A36" s="74">
        <v>4082</v>
      </c>
      <c r="B36" s="41" t="s">
        <v>16</v>
      </c>
      <c r="C36" s="61">
        <v>80000</v>
      </c>
      <c r="D36" s="61">
        <v>62000</v>
      </c>
      <c r="E36" s="61">
        <v>36135</v>
      </c>
      <c r="F36" s="61">
        <v>57591</v>
      </c>
      <c r="G36" s="62">
        <f t="shared" si="1"/>
        <v>21456</v>
      </c>
      <c r="H36" s="72">
        <v>0</v>
      </c>
      <c r="I36" s="62">
        <f t="shared" si="3"/>
        <v>-22409</v>
      </c>
      <c r="J36" s="72">
        <f t="shared" si="4"/>
        <v>71.988749999999996</v>
      </c>
      <c r="K36" s="73">
        <f t="shared" si="5"/>
        <v>-4409</v>
      </c>
      <c r="L36" s="73">
        <f t="shared" si="6"/>
        <v>92.888709677419357</v>
      </c>
    </row>
    <row r="37" spans="1:17" ht="14.25" x14ac:dyDescent="0.2">
      <c r="A37" s="75">
        <v>5000</v>
      </c>
      <c r="B37" s="66" t="s">
        <v>101</v>
      </c>
      <c r="C37" s="101">
        <f>C38+C39</f>
        <v>247000</v>
      </c>
      <c r="D37" s="101">
        <f t="shared" ref="D37:F37" si="9">D38+D39</f>
        <v>238000</v>
      </c>
      <c r="E37" s="101">
        <f t="shared" si="9"/>
        <v>0</v>
      </c>
      <c r="F37" s="101">
        <f t="shared" si="9"/>
        <v>14200</v>
      </c>
      <c r="G37" s="101">
        <f t="shared" si="1"/>
        <v>14200</v>
      </c>
      <c r="H37" s="67">
        <v>0</v>
      </c>
      <c r="I37" s="101">
        <f t="shared" si="3"/>
        <v>-232800</v>
      </c>
      <c r="J37" s="67">
        <f t="shared" si="4"/>
        <v>5.7489878542510118</v>
      </c>
      <c r="K37" s="68">
        <f t="shared" si="5"/>
        <v>-223800</v>
      </c>
      <c r="L37" s="69">
        <f t="shared" si="6"/>
        <v>5.9663865546218489</v>
      </c>
    </row>
    <row r="38" spans="1:17" ht="30" x14ac:dyDescent="0.2">
      <c r="A38" s="74">
        <v>5012</v>
      </c>
      <c r="B38" s="41" t="s">
        <v>102</v>
      </c>
      <c r="C38" s="61">
        <v>50000</v>
      </c>
      <c r="D38" s="61">
        <v>41000</v>
      </c>
      <c r="E38" s="61"/>
      <c r="F38" s="61">
        <v>14200</v>
      </c>
      <c r="G38" s="77">
        <f t="shared" si="1"/>
        <v>14200</v>
      </c>
      <c r="H38" s="72"/>
      <c r="I38" s="62">
        <f t="shared" si="3"/>
        <v>-35800</v>
      </c>
      <c r="J38" s="72"/>
      <c r="K38" s="73">
        <f t="shared" si="5"/>
        <v>-26800</v>
      </c>
      <c r="L38" s="73">
        <f t="shared" si="6"/>
        <v>34.634146341463413</v>
      </c>
    </row>
    <row r="39" spans="1:17" ht="30" x14ac:dyDescent="0.2">
      <c r="A39" s="74">
        <v>5041</v>
      </c>
      <c r="B39" s="41" t="s">
        <v>103</v>
      </c>
      <c r="C39" s="61">
        <v>197000</v>
      </c>
      <c r="D39" s="61">
        <v>197000</v>
      </c>
      <c r="E39" s="61"/>
      <c r="F39" s="61"/>
      <c r="G39" s="78">
        <f t="shared" si="1"/>
        <v>0</v>
      </c>
      <c r="H39" s="72"/>
      <c r="I39" s="62">
        <f t="shared" si="3"/>
        <v>-197000</v>
      </c>
      <c r="J39" s="72"/>
      <c r="K39" s="73">
        <f t="shared" si="5"/>
        <v>-197000</v>
      </c>
      <c r="L39" s="73">
        <f t="shared" si="6"/>
        <v>0</v>
      </c>
    </row>
    <row r="40" spans="1:17" s="10" customFormat="1" ht="14.25" x14ac:dyDescent="0.2">
      <c r="A40" s="65" t="s">
        <v>60</v>
      </c>
      <c r="B40" s="66" t="s">
        <v>61</v>
      </c>
      <c r="C40" s="67">
        <f>SUM(C41:C43)</f>
        <v>8070601</v>
      </c>
      <c r="D40" s="67">
        <f t="shared" ref="D40:F40" si="10">SUM(D41:D43)</f>
        <v>6230807</v>
      </c>
      <c r="E40" s="67">
        <f t="shared" si="10"/>
        <v>3390557</v>
      </c>
      <c r="F40" s="67">
        <f t="shared" si="10"/>
        <v>4170951</v>
      </c>
      <c r="G40" s="67">
        <f t="shared" si="1"/>
        <v>780394</v>
      </c>
      <c r="H40" s="67">
        <f t="shared" si="2"/>
        <v>123.01669017804448</v>
      </c>
      <c r="I40" s="67">
        <f t="shared" si="3"/>
        <v>-3899650</v>
      </c>
      <c r="J40" s="67">
        <f t="shared" si="4"/>
        <v>51.68079799757168</v>
      </c>
      <c r="K40" s="68">
        <f t="shared" si="5"/>
        <v>-2059856</v>
      </c>
      <c r="L40" s="69">
        <f t="shared" si="6"/>
        <v>66.940783112043107</v>
      </c>
      <c r="M40" s="1"/>
      <c r="N40" s="1"/>
      <c r="O40" s="1"/>
      <c r="P40" s="1"/>
      <c r="Q40" s="1"/>
    </row>
    <row r="41" spans="1:17" ht="30" x14ac:dyDescent="0.2">
      <c r="A41" s="60" t="s">
        <v>17</v>
      </c>
      <c r="B41" s="41" t="s">
        <v>18</v>
      </c>
      <c r="C41" s="61">
        <v>192300</v>
      </c>
      <c r="D41" s="61">
        <v>165709</v>
      </c>
      <c r="E41" s="61">
        <v>86147</v>
      </c>
      <c r="F41" s="61">
        <v>61388</v>
      </c>
      <c r="G41" s="62">
        <f t="shared" si="1"/>
        <v>-24759</v>
      </c>
      <c r="H41" s="100">
        <f t="shared" si="2"/>
        <v>71.259591163940712</v>
      </c>
      <c r="I41" s="62">
        <f t="shared" si="3"/>
        <v>-130912</v>
      </c>
      <c r="J41" s="100">
        <f t="shared" si="4"/>
        <v>31.923036921476861</v>
      </c>
      <c r="K41" s="63">
        <f t="shared" si="5"/>
        <v>-104321</v>
      </c>
      <c r="L41" s="73">
        <f t="shared" si="6"/>
        <v>37.04566438757098</v>
      </c>
    </row>
    <row r="42" spans="1:17" ht="15" x14ac:dyDescent="0.2">
      <c r="A42" s="60" t="s">
        <v>19</v>
      </c>
      <c r="B42" s="41" t="s">
        <v>20</v>
      </c>
      <c r="C42" s="61">
        <v>7787261</v>
      </c>
      <c r="D42" s="61">
        <v>5974058</v>
      </c>
      <c r="E42" s="61">
        <v>3304410</v>
      </c>
      <c r="F42" s="61">
        <v>4024003</v>
      </c>
      <c r="G42" s="62">
        <f t="shared" si="1"/>
        <v>719593</v>
      </c>
      <c r="H42" s="100">
        <f t="shared" si="2"/>
        <v>121.77674683226356</v>
      </c>
      <c r="I42" s="62">
        <f t="shared" si="3"/>
        <v>-3763258</v>
      </c>
      <c r="J42" s="100">
        <f t="shared" si="4"/>
        <v>51.674176581470689</v>
      </c>
      <c r="K42" s="63">
        <f t="shared" si="5"/>
        <v>-1950055</v>
      </c>
      <c r="L42" s="73">
        <f t="shared" si="6"/>
        <v>67.35794998977245</v>
      </c>
    </row>
    <row r="43" spans="1:17" ht="30" x14ac:dyDescent="0.2">
      <c r="A43" s="60" t="s">
        <v>72</v>
      </c>
      <c r="B43" s="41" t="s">
        <v>73</v>
      </c>
      <c r="C43" s="61">
        <v>91040</v>
      </c>
      <c r="D43" s="61">
        <v>91040</v>
      </c>
      <c r="E43" s="61"/>
      <c r="F43" s="61">
        <v>85560</v>
      </c>
      <c r="G43" s="62">
        <f t="shared" si="1"/>
        <v>85560</v>
      </c>
      <c r="H43" s="100"/>
      <c r="I43" s="62">
        <f t="shared" si="3"/>
        <v>-5480</v>
      </c>
      <c r="J43" s="100"/>
      <c r="K43" s="63">
        <f t="shared" si="5"/>
        <v>-5480</v>
      </c>
      <c r="L43" s="73">
        <f t="shared" si="6"/>
        <v>93.980667838312826</v>
      </c>
    </row>
    <row r="44" spans="1:17" s="10" customFormat="1" ht="15" x14ac:dyDescent="0.2">
      <c r="A44" s="65" t="s">
        <v>39</v>
      </c>
      <c r="B44" s="66" t="s">
        <v>40</v>
      </c>
      <c r="C44" s="67">
        <f>SUM(C45:C53)</f>
        <v>21934600</v>
      </c>
      <c r="D44" s="67">
        <f t="shared" ref="D44:E44" si="11">SUM(D45:D53)</f>
        <v>21922600</v>
      </c>
      <c r="E44" s="67">
        <f t="shared" si="11"/>
        <v>15916754</v>
      </c>
      <c r="F44" s="67">
        <f>SUM(F45:F53)</f>
        <v>13125203</v>
      </c>
      <c r="G44" s="67">
        <f t="shared" si="1"/>
        <v>-2791551</v>
      </c>
      <c r="H44" s="98">
        <f t="shared" si="2"/>
        <v>82.461555917745542</v>
      </c>
      <c r="I44" s="67">
        <f t="shared" si="3"/>
        <v>-8809397</v>
      </c>
      <c r="J44" s="67">
        <f t="shared" si="4"/>
        <v>59.837895379902072</v>
      </c>
      <c r="K44" s="68">
        <f t="shared" si="5"/>
        <v>-8797397</v>
      </c>
      <c r="L44" s="69">
        <f t="shared" si="6"/>
        <v>59.870649466760327</v>
      </c>
      <c r="M44" s="1"/>
      <c r="N44" s="1"/>
      <c r="O44" s="1"/>
      <c r="P44" s="1"/>
      <c r="Q44" s="1"/>
    </row>
    <row r="45" spans="1:17" ht="15" x14ac:dyDescent="0.2">
      <c r="A45" s="60" t="s">
        <v>21</v>
      </c>
      <c r="B45" s="41" t="s">
        <v>22</v>
      </c>
      <c r="C45" s="61">
        <v>146000</v>
      </c>
      <c r="D45" s="61">
        <v>136000</v>
      </c>
      <c r="E45" s="61">
        <v>0</v>
      </c>
      <c r="F45" s="61">
        <v>60743</v>
      </c>
      <c r="G45" s="62">
        <f t="shared" si="1"/>
        <v>60743</v>
      </c>
      <c r="H45" s="72"/>
      <c r="I45" s="62">
        <f t="shared" si="3"/>
        <v>-85257</v>
      </c>
      <c r="J45" s="72">
        <f t="shared" si="4"/>
        <v>41.604794520547941</v>
      </c>
      <c r="K45" s="63">
        <f t="shared" si="5"/>
        <v>-75257</v>
      </c>
      <c r="L45" s="73">
        <f t="shared" si="6"/>
        <v>44.663970588235294</v>
      </c>
    </row>
    <row r="46" spans="1:17" ht="30" hidden="1" x14ac:dyDescent="0.2">
      <c r="A46" s="60" t="s">
        <v>74</v>
      </c>
      <c r="B46" s="41" t="s">
        <v>75</v>
      </c>
      <c r="C46" s="61"/>
      <c r="D46" s="61"/>
      <c r="E46" s="61"/>
      <c r="F46" s="61"/>
      <c r="G46" s="62">
        <f t="shared" si="1"/>
        <v>0</v>
      </c>
      <c r="H46" s="72" t="e">
        <f t="shared" si="2"/>
        <v>#DIV/0!</v>
      </c>
      <c r="I46" s="62"/>
      <c r="J46" s="72" t="e">
        <f t="shared" si="4"/>
        <v>#DIV/0!</v>
      </c>
      <c r="K46" s="63">
        <f t="shared" si="5"/>
        <v>0</v>
      </c>
      <c r="L46" s="73" t="e">
        <f t="shared" si="6"/>
        <v>#DIV/0!</v>
      </c>
    </row>
    <row r="47" spans="1:17" ht="15" hidden="1" x14ac:dyDescent="0.2">
      <c r="A47" s="60" t="s">
        <v>76</v>
      </c>
      <c r="B47" s="41" t="s">
        <v>77</v>
      </c>
      <c r="C47" s="61"/>
      <c r="D47" s="61"/>
      <c r="E47" s="61"/>
      <c r="F47" s="61"/>
      <c r="G47" s="62">
        <f t="shared" si="1"/>
        <v>0</v>
      </c>
      <c r="H47" s="72" t="e">
        <f t="shared" si="2"/>
        <v>#DIV/0!</v>
      </c>
      <c r="I47" s="62"/>
      <c r="J47" s="72" t="e">
        <f t="shared" si="4"/>
        <v>#DIV/0!</v>
      </c>
      <c r="K47" s="63">
        <f t="shared" si="5"/>
        <v>0</v>
      </c>
      <c r="L47" s="73" t="e">
        <f t="shared" si="6"/>
        <v>#DIV/0!</v>
      </c>
    </row>
    <row r="48" spans="1:17" ht="30" hidden="1" x14ac:dyDescent="0.2">
      <c r="A48" s="60" t="s">
        <v>78</v>
      </c>
      <c r="B48" s="41" t="s">
        <v>79</v>
      </c>
      <c r="C48" s="61"/>
      <c r="D48" s="61"/>
      <c r="E48" s="61"/>
      <c r="F48" s="61"/>
      <c r="G48" s="62">
        <f t="shared" si="1"/>
        <v>0</v>
      </c>
      <c r="H48" s="72" t="e">
        <f t="shared" si="2"/>
        <v>#DIV/0!</v>
      </c>
      <c r="I48" s="62"/>
      <c r="J48" s="72" t="e">
        <f t="shared" si="4"/>
        <v>#DIV/0!</v>
      </c>
      <c r="K48" s="63">
        <f t="shared" si="5"/>
        <v>0</v>
      </c>
      <c r="L48" s="73" t="e">
        <f t="shared" si="6"/>
        <v>#DIV/0!</v>
      </c>
    </row>
    <row r="49" spans="1:17" ht="30" hidden="1" x14ac:dyDescent="0.2">
      <c r="A49" s="60" t="s">
        <v>80</v>
      </c>
      <c r="B49" s="41" t="s">
        <v>81</v>
      </c>
      <c r="C49" s="61"/>
      <c r="D49" s="61"/>
      <c r="E49" s="61"/>
      <c r="F49" s="61"/>
      <c r="G49" s="62">
        <f t="shared" si="1"/>
        <v>0</v>
      </c>
      <c r="H49" s="72" t="e">
        <f t="shared" si="2"/>
        <v>#DIV/0!</v>
      </c>
      <c r="I49" s="62"/>
      <c r="J49" s="72" t="e">
        <f t="shared" si="4"/>
        <v>#DIV/0!</v>
      </c>
      <c r="K49" s="63">
        <f t="shared" si="5"/>
        <v>0</v>
      </c>
      <c r="L49" s="73" t="e">
        <f t="shared" si="6"/>
        <v>#DIV/0!</v>
      </c>
    </row>
    <row r="50" spans="1:17" ht="15" hidden="1" x14ac:dyDescent="0.2">
      <c r="A50" s="60" t="s">
        <v>82</v>
      </c>
      <c r="B50" s="41" t="s">
        <v>83</v>
      </c>
      <c r="C50" s="61"/>
      <c r="D50" s="61"/>
      <c r="E50" s="61"/>
      <c r="F50" s="61"/>
      <c r="G50" s="62">
        <f t="shared" si="1"/>
        <v>0</v>
      </c>
      <c r="H50" s="72" t="e">
        <f t="shared" si="2"/>
        <v>#DIV/0!</v>
      </c>
      <c r="I50" s="62"/>
      <c r="J50" s="72" t="e">
        <f t="shared" si="4"/>
        <v>#DIV/0!</v>
      </c>
      <c r="K50" s="63">
        <f t="shared" si="5"/>
        <v>0</v>
      </c>
      <c r="L50" s="73" t="e">
        <f t="shared" si="6"/>
        <v>#DIV/0!</v>
      </c>
    </row>
    <row r="51" spans="1:17" ht="45" x14ac:dyDescent="0.2">
      <c r="A51" s="60" t="s">
        <v>23</v>
      </c>
      <c r="B51" s="41" t="s">
        <v>24</v>
      </c>
      <c r="C51" s="61">
        <v>21753600</v>
      </c>
      <c r="D51" s="61">
        <v>21753600</v>
      </c>
      <c r="E51" s="61">
        <v>15889900</v>
      </c>
      <c r="F51" s="61">
        <v>13034106</v>
      </c>
      <c r="G51" s="62">
        <f t="shared" si="1"/>
        <v>-2855794</v>
      </c>
      <c r="H51" s="72">
        <f t="shared" si="2"/>
        <v>82.027615025896949</v>
      </c>
      <c r="I51" s="62">
        <f t="shared" si="3"/>
        <v>-8719494</v>
      </c>
      <c r="J51" s="72">
        <f t="shared" si="4"/>
        <v>59.917006840247133</v>
      </c>
      <c r="K51" s="63">
        <f t="shared" si="5"/>
        <v>-8719494</v>
      </c>
      <c r="L51" s="73">
        <f t="shared" si="6"/>
        <v>59.917006840247133</v>
      </c>
    </row>
    <row r="52" spans="1:17" ht="30" x14ac:dyDescent="0.2">
      <c r="A52" s="60" t="s">
        <v>62</v>
      </c>
      <c r="B52" s="41" t="s">
        <v>63</v>
      </c>
      <c r="C52" s="61">
        <v>20000</v>
      </c>
      <c r="D52" s="61">
        <v>18000</v>
      </c>
      <c r="E52" s="61">
        <v>11854</v>
      </c>
      <c r="F52" s="61">
        <v>17354</v>
      </c>
      <c r="G52" s="62">
        <f t="shared" si="1"/>
        <v>5500</v>
      </c>
      <c r="H52" s="72">
        <f t="shared" si="2"/>
        <v>146.39784039142904</v>
      </c>
      <c r="I52" s="62">
        <f t="shared" si="3"/>
        <v>-2646</v>
      </c>
      <c r="J52" s="72">
        <f t="shared" si="4"/>
        <v>86.77</v>
      </c>
      <c r="K52" s="63">
        <f t="shared" si="5"/>
        <v>-646</v>
      </c>
      <c r="L52" s="73">
        <f t="shared" si="6"/>
        <v>96.411111111111111</v>
      </c>
    </row>
    <row r="53" spans="1:17" ht="15" x14ac:dyDescent="0.2">
      <c r="A53" s="64">
        <v>7130</v>
      </c>
      <c r="B53" s="41" t="s">
        <v>22</v>
      </c>
      <c r="C53" s="61">
        <v>15000</v>
      </c>
      <c r="D53" s="61">
        <v>15000</v>
      </c>
      <c r="E53" s="61">
        <v>15000</v>
      </c>
      <c r="F53" s="61">
        <v>13000</v>
      </c>
      <c r="G53" s="62">
        <f t="shared" si="1"/>
        <v>-2000</v>
      </c>
      <c r="H53" s="72">
        <f t="shared" si="2"/>
        <v>86.666666666666671</v>
      </c>
      <c r="I53" s="62">
        <f t="shared" si="3"/>
        <v>-2000</v>
      </c>
      <c r="J53" s="72">
        <f t="shared" si="4"/>
        <v>86.666666666666671</v>
      </c>
      <c r="K53" s="63">
        <f t="shared" si="5"/>
        <v>-2000</v>
      </c>
      <c r="L53" s="73">
        <f t="shared" si="6"/>
        <v>86.666666666666671</v>
      </c>
    </row>
    <row r="54" spans="1:17" s="10" customFormat="1" ht="15" x14ac:dyDescent="0.2">
      <c r="A54" s="65" t="s">
        <v>64</v>
      </c>
      <c r="B54" s="66" t="s">
        <v>41</v>
      </c>
      <c r="C54" s="67">
        <f>SUM(C55:C56)</f>
        <v>200000</v>
      </c>
      <c r="D54" s="67">
        <f t="shared" ref="D54:F54" si="12">SUM(D55:D56)</f>
        <v>50000</v>
      </c>
      <c r="E54" s="67">
        <f t="shared" si="12"/>
        <v>27750</v>
      </c>
      <c r="F54" s="67">
        <f t="shared" si="12"/>
        <v>0</v>
      </c>
      <c r="G54" s="67">
        <f t="shared" si="1"/>
        <v>-27750</v>
      </c>
      <c r="H54" s="98">
        <v>0</v>
      </c>
      <c r="I54" s="67">
        <f t="shared" si="3"/>
        <v>-200000</v>
      </c>
      <c r="J54" s="67">
        <f t="shared" si="4"/>
        <v>0</v>
      </c>
      <c r="K54" s="68">
        <f t="shared" si="5"/>
        <v>-50000</v>
      </c>
      <c r="L54" s="69">
        <v>0</v>
      </c>
      <c r="M54" s="1"/>
      <c r="N54" s="1"/>
      <c r="O54" s="1"/>
      <c r="P54" s="1"/>
      <c r="Q54" s="1"/>
    </row>
    <row r="55" spans="1:17" ht="30" x14ac:dyDescent="0.2">
      <c r="A55" s="76">
        <v>8110</v>
      </c>
      <c r="B55" s="41" t="s">
        <v>108</v>
      </c>
      <c r="C55" s="77">
        <v>50000</v>
      </c>
      <c r="D55" s="77">
        <v>50000</v>
      </c>
      <c r="E55" s="77">
        <v>27750</v>
      </c>
      <c r="F55" s="77"/>
      <c r="G55" s="77">
        <f t="shared" si="1"/>
        <v>-27750</v>
      </c>
      <c r="H55" s="72"/>
      <c r="I55" s="77">
        <f t="shared" si="3"/>
        <v>-50000</v>
      </c>
      <c r="J55" s="77"/>
      <c r="K55" s="79">
        <f t="shared" si="5"/>
        <v>-50000</v>
      </c>
      <c r="L55" s="83">
        <v>0</v>
      </c>
    </row>
    <row r="56" spans="1:17" ht="15" x14ac:dyDescent="0.2">
      <c r="A56" s="64">
        <v>8700</v>
      </c>
      <c r="B56" s="41" t="s">
        <v>26</v>
      </c>
      <c r="C56" s="81">
        <v>150000</v>
      </c>
      <c r="D56" s="81"/>
      <c r="E56" s="81"/>
      <c r="F56" s="81"/>
      <c r="G56" s="77"/>
      <c r="H56" s="72"/>
      <c r="I56" s="77">
        <f t="shared" si="3"/>
        <v>-150000</v>
      </c>
      <c r="J56" s="77"/>
      <c r="K56" s="79"/>
      <c r="L56" s="80"/>
    </row>
    <row r="57" spans="1:17" s="10" customFormat="1" ht="14.25" x14ac:dyDescent="0.2">
      <c r="A57" s="65" t="s">
        <v>65</v>
      </c>
      <c r="B57" s="66" t="s">
        <v>42</v>
      </c>
      <c r="C57" s="67">
        <f>SUM(C58:C61)</f>
        <v>5813580</v>
      </c>
      <c r="D57" s="67">
        <f t="shared" ref="D57:E57" si="13">SUM(D58:D61)</f>
        <v>4648822</v>
      </c>
      <c r="E57" s="67">
        <f t="shared" si="13"/>
        <v>6488339</v>
      </c>
      <c r="F57" s="67">
        <f>SUM(F58:F61)</f>
        <v>4648822</v>
      </c>
      <c r="G57" s="67">
        <f t="shared" si="1"/>
        <v>-1839517</v>
      </c>
      <c r="H57" s="67">
        <v>0</v>
      </c>
      <c r="I57" s="67">
        <f t="shared" si="3"/>
        <v>-1164758</v>
      </c>
      <c r="J57" s="67">
        <f t="shared" si="4"/>
        <v>79.96487534359207</v>
      </c>
      <c r="K57" s="68">
        <f t="shared" si="5"/>
        <v>0</v>
      </c>
      <c r="L57" s="69">
        <f t="shared" si="6"/>
        <v>100</v>
      </c>
      <c r="M57" s="1"/>
      <c r="N57" s="1"/>
      <c r="O57" s="1"/>
      <c r="P57" s="1"/>
      <c r="Q57" s="1"/>
    </row>
    <row r="58" spans="1:17" ht="75" x14ac:dyDescent="0.2">
      <c r="A58" s="60" t="s">
        <v>66</v>
      </c>
      <c r="B58" s="41" t="s">
        <v>67</v>
      </c>
      <c r="C58" s="81"/>
      <c r="D58" s="81"/>
      <c r="E58" s="81">
        <v>1252201</v>
      </c>
      <c r="F58" s="81"/>
      <c r="G58" s="77">
        <f t="shared" si="1"/>
        <v>-1252201</v>
      </c>
      <c r="H58" s="77"/>
      <c r="I58" s="77">
        <f t="shared" si="3"/>
        <v>0</v>
      </c>
      <c r="J58" s="77"/>
      <c r="K58" s="82"/>
      <c r="L58" s="80"/>
    </row>
    <row r="59" spans="1:17" ht="45" x14ac:dyDescent="0.2">
      <c r="A59" s="60" t="s">
        <v>68</v>
      </c>
      <c r="B59" s="41" t="s">
        <v>69</v>
      </c>
      <c r="C59" s="81">
        <v>1054600</v>
      </c>
      <c r="D59" s="81">
        <v>1054600</v>
      </c>
      <c r="E59" s="81">
        <v>2955700</v>
      </c>
      <c r="F59" s="81">
        <v>1054600</v>
      </c>
      <c r="G59" s="77">
        <f t="shared" si="1"/>
        <v>-1901100</v>
      </c>
      <c r="H59" s="77"/>
      <c r="I59" s="77">
        <f>F59-C59</f>
        <v>0</v>
      </c>
      <c r="J59" s="77">
        <f t="shared" si="4"/>
        <v>100</v>
      </c>
      <c r="K59" s="82"/>
      <c r="L59" s="80">
        <f t="shared" si="6"/>
        <v>100</v>
      </c>
    </row>
    <row r="60" spans="1:17" ht="15" x14ac:dyDescent="0.2">
      <c r="A60" s="60" t="s">
        <v>27</v>
      </c>
      <c r="B60" s="41" t="s">
        <v>28</v>
      </c>
      <c r="C60" s="81">
        <v>4708980</v>
      </c>
      <c r="D60" s="81">
        <v>3544222</v>
      </c>
      <c r="E60" s="81">
        <v>2220289</v>
      </c>
      <c r="F60" s="81">
        <v>3544222</v>
      </c>
      <c r="G60" s="78">
        <f>F60-E60</f>
        <v>1323933</v>
      </c>
      <c r="H60" s="78">
        <v>0</v>
      </c>
      <c r="I60" s="77">
        <f t="shared" si="3"/>
        <v>-1164758</v>
      </c>
      <c r="J60" s="78">
        <f t="shared" si="4"/>
        <v>75.265174199083447</v>
      </c>
      <c r="K60" s="82"/>
      <c r="L60" s="83">
        <f t="shared" si="6"/>
        <v>100</v>
      </c>
    </row>
    <row r="61" spans="1:17" ht="45" x14ac:dyDescent="0.2">
      <c r="A61" s="60" t="s">
        <v>70</v>
      </c>
      <c r="B61" s="41" t="s">
        <v>71</v>
      </c>
      <c r="C61" s="81">
        <v>50000</v>
      </c>
      <c r="D61" s="81">
        <v>50000</v>
      </c>
      <c r="E61" s="81">
        <v>60149</v>
      </c>
      <c r="F61" s="81">
        <v>50000</v>
      </c>
      <c r="G61" s="77">
        <f t="shared" si="1"/>
        <v>-10149</v>
      </c>
      <c r="H61" s="77"/>
      <c r="I61" s="77">
        <f t="shared" si="3"/>
        <v>0</v>
      </c>
      <c r="J61" s="77">
        <f t="shared" si="4"/>
        <v>100</v>
      </c>
      <c r="K61" s="82"/>
      <c r="L61" s="80">
        <f t="shared" si="6"/>
        <v>100</v>
      </c>
    </row>
    <row r="62" spans="1:17" s="10" customFormat="1" ht="15" thickBot="1" x14ac:dyDescent="0.25">
      <c r="A62" s="84" t="s">
        <v>86</v>
      </c>
      <c r="B62" s="85" t="s">
        <v>87</v>
      </c>
      <c r="C62" s="86">
        <f>C57+C54+C44+C40+C32+C24+C17+C12+C37</f>
        <v>86308707</v>
      </c>
      <c r="D62" s="86">
        <f t="shared" ref="D62:F62" si="14">D57+D54+D44+D40+D32+D24+D17+D12+D37</f>
        <v>69419114</v>
      </c>
      <c r="E62" s="86">
        <f t="shared" si="14"/>
        <v>51280137</v>
      </c>
      <c r="F62" s="86">
        <f t="shared" si="14"/>
        <v>53942698</v>
      </c>
      <c r="G62" s="87">
        <f t="shared" si="1"/>
        <v>2662561</v>
      </c>
      <c r="H62" s="87">
        <f>F62/E62*100</f>
        <v>105.19218776658104</v>
      </c>
      <c r="I62" s="87">
        <f>F62-C62</f>
        <v>-32366009</v>
      </c>
      <c r="J62" s="87">
        <f t="shared" si="4"/>
        <v>62.499717438705225</v>
      </c>
      <c r="K62" s="88">
        <f>F62-D62</f>
        <v>-15476416</v>
      </c>
      <c r="L62" s="89">
        <f t="shared" si="6"/>
        <v>77.705828973847176</v>
      </c>
      <c r="M62" s="1"/>
      <c r="N62" s="1"/>
      <c r="O62" s="1"/>
      <c r="P62" s="1"/>
      <c r="Q62" s="1"/>
    </row>
    <row r="63" spans="1:17" ht="18.75" x14ac:dyDescent="0.3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</row>
    <row r="64" spans="1:17" ht="18.75" x14ac:dyDescent="0.3">
      <c r="A64" s="33"/>
      <c r="B64" s="34" t="s">
        <v>88</v>
      </c>
      <c r="C64" s="34"/>
      <c r="D64" s="34"/>
      <c r="E64" s="34"/>
      <c r="F64" s="34"/>
      <c r="G64" s="34"/>
      <c r="H64" s="34"/>
      <c r="I64" s="34"/>
      <c r="J64" s="34" t="s">
        <v>107</v>
      </c>
      <c r="K64" s="34"/>
      <c r="L64" s="34"/>
    </row>
  </sheetData>
  <mergeCells count="19">
    <mergeCell ref="K10:L10"/>
    <mergeCell ref="A8:A11"/>
    <mergeCell ref="B8:B11"/>
    <mergeCell ref="C9:C11"/>
    <mergeCell ref="D9:D11"/>
    <mergeCell ref="E10:E11"/>
    <mergeCell ref="F10:F11"/>
    <mergeCell ref="C8:L8"/>
    <mergeCell ref="E9:F9"/>
    <mergeCell ref="G9:L9"/>
    <mergeCell ref="G10:H10"/>
    <mergeCell ref="I10:J10"/>
    <mergeCell ref="O1:Q1"/>
    <mergeCell ref="O2:Q2"/>
    <mergeCell ref="O3:Q3"/>
    <mergeCell ref="O4:Q4"/>
    <mergeCell ref="A6:Q6"/>
    <mergeCell ref="I2:L2"/>
    <mergeCell ref="I3:K3"/>
  </mergeCells>
  <pageMargins left="0.31496062992125984" right="0.31496062992125984" top="0.39370078740157483" bottom="0.39370078740157483" header="0" footer="0"/>
  <pageSetup paperSize="9" scale="72" fitToHeight="50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zoomScaleNormal="100" workbookViewId="0">
      <selection activeCell="G4" sqref="G4"/>
    </sheetView>
  </sheetViews>
  <sheetFormatPr defaultRowHeight="12.75" x14ac:dyDescent="0.2"/>
  <cols>
    <col min="2" max="2" width="42.42578125" customWidth="1"/>
    <col min="3" max="3" width="16.28515625" customWidth="1"/>
    <col min="4" max="5" width="14.85546875" customWidth="1"/>
    <col min="6" max="6" width="15" customWidth="1"/>
    <col min="7" max="7" width="13.7109375" customWidth="1"/>
    <col min="8" max="8" width="10.42578125" customWidth="1"/>
    <col min="9" max="9" width="14.7109375" customWidth="1"/>
    <col min="10" max="10" width="9.28515625" bestFit="1" customWidth="1"/>
    <col min="11" max="11" width="15.28515625" customWidth="1"/>
    <col min="12" max="12" width="10.140625" customWidth="1"/>
  </cols>
  <sheetData>
    <row r="1" spans="1:14" ht="18.75" x14ac:dyDescent="0.3">
      <c r="A1" s="1"/>
      <c r="B1" s="4"/>
      <c r="C1" s="1"/>
      <c r="D1" s="1"/>
      <c r="E1" s="18"/>
      <c r="F1" s="18"/>
      <c r="G1" s="130" t="s">
        <v>29</v>
      </c>
      <c r="H1" s="130"/>
      <c r="I1" s="26"/>
      <c r="J1" s="26"/>
      <c r="K1" s="18"/>
      <c r="L1" s="18"/>
      <c r="M1" s="18"/>
      <c r="N1" s="18"/>
    </row>
    <row r="2" spans="1:14" ht="18.75" x14ac:dyDescent="0.3">
      <c r="A2" s="1"/>
      <c r="B2" s="1"/>
      <c r="C2" s="1"/>
      <c r="D2" s="1"/>
      <c r="E2" s="18"/>
      <c r="F2" s="18"/>
      <c r="G2" s="104" t="s">
        <v>121</v>
      </c>
      <c r="H2" s="104"/>
      <c r="I2" s="104"/>
      <c r="J2" s="104"/>
      <c r="K2" s="104"/>
      <c r="L2" s="104"/>
      <c r="M2" s="18"/>
      <c r="N2" s="18"/>
    </row>
    <row r="3" spans="1:14" ht="18.75" x14ac:dyDescent="0.3">
      <c r="A3" s="1"/>
      <c r="B3" s="1"/>
      <c r="C3" s="1"/>
      <c r="D3" s="1"/>
      <c r="E3" s="18"/>
      <c r="F3" s="18"/>
      <c r="G3" s="104" t="s">
        <v>122</v>
      </c>
      <c r="H3" s="104"/>
      <c r="I3" s="104"/>
      <c r="J3" s="104"/>
      <c r="K3" s="18"/>
      <c r="L3" s="18"/>
      <c r="M3" s="18"/>
      <c r="N3" s="18"/>
    </row>
    <row r="4" spans="1:14" ht="18.75" x14ac:dyDescent="0.3">
      <c r="A4" s="1"/>
      <c r="B4" s="1"/>
      <c r="C4" s="1"/>
      <c r="D4" s="1"/>
      <c r="E4" s="18"/>
      <c r="F4" s="18"/>
      <c r="G4" s="18"/>
      <c r="H4" s="18"/>
      <c r="I4" s="131"/>
      <c r="J4" s="131"/>
      <c r="K4" s="131"/>
      <c r="L4" s="131"/>
      <c r="M4" s="18"/>
      <c r="N4" s="18"/>
    </row>
    <row r="5" spans="1:14" ht="15.75" x14ac:dyDescent="0.25">
      <c r="A5" s="1"/>
      <c r="B5" s="1"/>
      <c r="C5" s="1"/>
      <c r="D5" s="1"/>
      <c r="E5" s="15"/>
      <c r="F5" s="15"/>
      <c r="G5" s="15"/>
      <c r="H5" s="15"/>
      <c r="I5" s="15"/>
      <c r="J5" s="15"/>
      <c r="K5" s="15"/>
      <c r="L5" s="15"/>
    </row>
    <row r="6" spans="1:14" ht="20.25" x14ac:dyDescent="0.3">
      <c r="A6" s="103" t="s">
        <v>117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</row>
    <row r="7" spans="1:14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 t="s">
        <v>1</v>
      </c>
    </row>
    <row r="8" spans="1:14" ht="10.5" customHeight="1" x14ac:dyDescent="0.2">
      <c r="A8" s="125" t="s">
        <v>2</v>
      </c>
      <c r="B8" s="125" t="s">
        <v>30</v>
      </c>
      <c r="C8" s="127" t="s">
        <v>31</v>
      </c>
      <c r="D8" s="127"/>
      <c r="E8" s="127"/>
      <c r="F8" s="127"/>
      <c r="G8" s="127"/>
      <c r="H8" s="127"/>
      <c r="I8" s="127"/>
      <c r="J8" s="127"/>
      <c r="K8" s="127"/>
      <c r="L8" s="127"/>
    </row>
    <row r="9" spans="1:14" ht="32.25" customHeight="1" x14ac:dyDescent="0.2">
      <c r="A9" s="125"/>
      <c r="B9" s="125"/>
      <c r="C9" s="126" t="s">
        <v>91</v>
      </c>
      <c r="D9" s="126" t="s">
        <v>111</v>
      </c>
      <c r="E9" s="125" t="s">
        <v>114</v>
      </c>
      <c r="F9" s="125"/>
      <c r="G9" s="128" t="s">
        <v>93</v>
      </c>
      <c r="H9" s="129"/>
      <c r="I9" s="129"/>
      <c r="J9" s="129"/>
      <c r="K9" s="129"/>
      <c r="L9" s="129"/>
    </row>
    <row r="10" spans="1:14" ht="75" customHeight="1" x14ac:dyDescent="0.2">
      <c r="A10" s="125"/>
      <c r="B10" s="125"/>
      <c r="C10" s="126"/>
      <c r="D10" s="126"/>
      <c r="E10" s="125" t="s">
        <v>89</v>
      </c>
      <c r="F10" s="125" t="s">
        <v>90</v>
      </c>
      <c r="G10" s="128" t="s">
        <v>94</v>
      </c>
      <c r="H10" s="128"/>
      <c r="I10" s="128" t="s">
        <v>95</v>
      </c>
      <c r="J10" s="128"/>
      <c r="K10" s="128" t="s">
        <v>113</v>
      </c>
      <c r="L10" s="128"/>
    </row>
    <row r="11" spans="1:14" x14ac:dyDescent="0.2">
      <c r="A11" s="125"/>
      <c r="B11" s="125"/>
      <c r="C11" s="126"/>
      <c r="D11" s="126"/>
      <c r="E11" s="125"/>
      <c r="F11" s="125"/>
      <c r="G11" s="16" t="s">
        <v>96</v>
      </c>
      <c r="H11" s="17" t="s">
        <v>97</v>
      </c>
      <c r="I11" s="16" t="s">
        <v>96</v>
      </c>
      <c r="J11" s="17" t="s">
        <v>97</v>
      </c>
      <c r="K11" s="16" t="s">
        <v>96</v>
      </c>
      <c r="L11" s="17" t="s">
        <v>97</v>
      </c>
    </row>
    <row r="12" spans="1:14" ht="10.5" customHeight="1" x14ac:dyDescent="0.2">
      <c r="A12" s="42" t="s">
        <v>32</v>
      </c>
      <c r="B12" s="43" t="s">
        <v>33</v>
      </c>
      <c r="C12" s="44">
        <f>SUM(C13:C14)</f>
        <v>1107591</v>
      </c>
      <c r="D12" s="44">
        <f t="shared" ref="D12:F12" si="0">SUM(D13:D14)</f>
        <v>1107591</v>
      </c>
      <c r="E12" s="44">
        <f t="shared" si="0"/>
        <v>690040</v>
      </c>
      <c r="F12" s="44">
        <f t="shared" si="0"/>
        <v>1796733</v>
      </c>
      <c r="G12" s="45">
        <f>F12-E12</f>
        <v>1106693</v>
      </c>
      <c r="H12" s="45">
        <f>F12/E12*100</f>
        <v>260.38099240623734</v>
      </c>
      <c r="I12" s="45">
        <f>F12-C12</f>
        <v>689142</v>
      </c>
      <c r="J12" s="45">
        <f>F12/C12*100</f>
        <v>162.2198988615834</v>
      </c>
      <c r="K12" s="46">
        <f>F12-D12</f>
        <v>689142</v>
      </c>
      <c r="L12" s="47">
        <f>F12/D12*100</f>
        <v>162.2198988615834</v>
      </c>
    </row>
    <row r="13" spans="1:14" ht="64.5" customHeight="1" x14ac:dyDescent="0.2">
      <c r="A13" s="9" t="s">
        <v>3</v>
      </c>
      <c r="B13" s="28" t="s">
        <v>4</v>
      </c>
      <c r="C13" s="90">
        <v>1098591</v>
      </c>
      <c r="D13" s="90">
        <v>1098591</v>
      </c>
      <c r="E13" s="90">
        <v>658950</v>
      </c>
      <c r="F13" s="90">
        <v>1787754</v>
      </c>
      <c r="G13" s="91">
        <f t="shared" ref="G13:G56" si="1">F13-E13</f>
        <v>1128804</v>
      </c>
      <c r="H13" s="91">
        <f t="shared" ref="H13:H36" si="2">F13/E13*100</f>
        <v>271.30343728659227</v>
      </c>
      <c r="I13" s="91">
        <f t="shared" ref="I13:I56" si="3">F13-C13</f>
        <v>689163</v>
      </c>
      <c r="J13" s="91">
        <f t="shared" ref="J13:J56" si="4">F13/C13*100</f>
        <v>162.73153521192145</v>
      </c>
      <c r="K13" s="92">
        <f t="shared" ref="K13:K56" si="5">F13-D13</f>
        <v>689163</v>
      </c>
      <c r="L13" s="92">
        <f t="shared" ref="L13:L56" si="6">F13/D13*100</f>
        <v>162.73153521192145</v>
      </c>
    </row>
    <row r="14" spans="1:14" ht="42" customHeight="1" x14ac:dyDescent="0.2">
      <c r="A14" s="9" t="s">
        <v>43</v>
      </c>
      <c r="B14" s="5" t="s">
        <v>44</v>
      </c>
      <c r="C14" s="90">
        <v>9000</v>
      </c>
      <c r="D14" s="90">
        <v>9000</v>
      </c>
      <c r="E14" s="90">
        <v>31090</v>
      </c>
      <c r="F14" s="90">
        <v>8979</v>
      </c>
      <c r="G14" s="91">
        <f t="shared" si="1"/>
        <v>-22111</v>
      </c>
      <c r="H14" s="91">
        <f t="shared" si="2"/>
        <v>28.8806690254101</v>
      </c>
      <c r="I14" s="91">
        <f t="shared" si="3"/>
        <v>-21</v>
      </c>
      <c r="J14" s="91">
        <f t="shared" si="4"/>
        <v>99.766666666666666</v>
      </c>
      <c r="K14" s="92">
        <f t="shared" si="5"/>
        <v>-21</v>
      </c>
      <c r="L14" s="92">
        <f t="shared" si="6"/>
        <v>99.766666666666666</v>
      </c>
    </row>
    <row r="15" spans="1:14" ht="23.25" customHeight="1" x14ac:dyDescent="0.2">
      <c r="A15" s="48" t="s">
        <v>34</v>
      </c>
      <c r="B15" s="49" t="s">
        <v>35</v>
      </c>
      <c r="C15" s="93">
        <f>SUM(C16:C19)</f>
        <v>3598077</v>
      </c>
      <c r="D15" s="93">
        <f t="shared" ref="D15:F15" si="7">SUM(D16:D19)</f>
        <v>3445695</v>
      </c>
      <c r="E15" s="93">
        <f t="shared" si="7"/>
        <v>3747786</v>
      </c>
      <c r="F15" s="93">
        <f t="shared" si="7"/>
        <v>566512</v>
      </c>
      <c r="G15" s="93">
        <f t="shared" si="1"/>
        <v>-3181274</v>
      </c>
      <c r="H15" s="93">
        <f t="shared" si="2"/>
        <v>15.115911100580448</v>
      </c>
      <c r="I15" s="93">
        <f t="shared" si="3"/>
        <v>-3031565</v>
      </c>
      <c r="J15" s="93">
        <f t="shared" si="4"/>
        <v>15.744854821061359</v>
      </c>
      <c r="K15" s="94">
        <f t="shared" si="5"/>
        <v>-2879183</v>
      </c>
      <c r="L15" s="94">
        <f t="shared" si="6"/>
        <v>16.441153381248196</v>
      </c>
    </row>
    <row r="16" spans="1:14" ht="23.25" customHeight="1" x14ac:dyDescent="0.2">
      <c r="A16" s="9" t="s">
        <v>5</v>
      </c>
      <c r="B16" s="5" t="s">
        <v>6</v>
      </c>
      <c r="C16" s="90">
        <v>83000</v>
      </c>
      <c r="D16" s="90">
        <v>70500</v>
      </c>
      <c r="E16" s="90">
        <v>17419</v>
      </c>
      <c r="F16" s="90">
        <v>45233</v>
      </c>
      <c r="G16" s="91">
        <f t="shared" si="1"/>
        <v>27814</v>
      </c>
      <c r="H16" s="91">
        <f t="shared" si="2"/>
        <v>259.67621562661463</v>
      </c>
      <c r="I16" s="91">
        <f t="shared" si="3"/>
        <v>-37767</v>
      </c>
      <c r="J16" s="91">
        <f t="shared" si="4"/>
        <v>54.497590361445781</v>
      </c>
      <c r="K16" s="92">
        <f t="shared" si="5"/>
        <v>-25267</v>
      </c>
      <c r="L16" s="92">
        <f t="shared" si="6"/>
        <v>64.160283687943263</v>
      </c>
    </row>
    <row r="17" spans="1:12" ht="37.5" customHeight="1" x14ac:dyDescent="0.2">
      <c r="A17" s="9" t="s">
        <v>45</v>
      </c>
      <c r="B17" s="5" t="s">
        <v>46</v>
      </c>
      <c r="C17" s="90">
        <v>3474077</v>
      </c>
      <c r="D17" s="90">
        <v>3334195</v>
      </c>
      <c r="E17" s="90">
        <v>3654327</v>
      </c>
      <c r="F17" s="90">
        <v>480459</v>
      </c>
      <c r="G17" s="91">
        <f t="shared" si="1"/>
        <v>-3173868</v>
      </c>
      <c r="H17" s="91">
        <f t="shared" si="2"/>
        <v>13.14767397663099</v>
      </c>
      <c r="I17" s="91">
        <f t="shared" si="3"/>
        <v>-2993618</v>
      </c>
      <c r="J17" s="91">
        <f t="shared" si="4"/>
        <v>13.829831635856085</v>
      </c>
      <c r="K17" s="92">
        <f t="shared" si="5"/>
        <v>-2853736</v>
      </c>
      <c r="L17" s="92">
        <f t="shared" si="6"/>
        <v>14.410045003366632</v>
      </c>
    </row>
    <row r="18" spans="1:12" ht="23.25" customHeight="1" x14ac:dyDescent="0.2">
      <c r="A18" s="9" t="s">
        <v>47</v>
      </c>
      <c r="B18" s="5" t="s">
        <v>48</v>
      </c>
      <c r="C18" s="90">
        <v>10000</v>
      </c>
      <c r="D18" s="90">
        <v>10000</v>
      </c>
      <c r="E18" s="90">
        <v>26970</v>
      </c>
      <c r="F18" s="90">
        <v>9898</v>
      </c>
      <c r="G18" s="91">
        <f t="shared" si="1"/>
        <v>-17072</v>
      </c>
      <c r="H18" s="91">
        <f t="shared" si="2"/>
        <v>36.700037078235077</v>
      </c>
      <c r="I18" s="91">
        <f t="shared" si="3"/>
        <v>-102</v>
      </c>
      <c r="J18" s="91">
        <f t="shared" si="4"/>
        <v>98.98</v>
      </c>
      <c r="K18" s="92">
        <f t="shared" si="5"/>
        <v>-102</v>
      </c>
      <c r="L18" s="92">
        <f t="shared" si="6"/>
        <v>98.98</v>
      </c>
    </row>
    <row r="19" spans="1:12" ht="23.25" customHeight="1" x14ac:dyDescent="0.2">
      <c r="A19" s="9" t="s">
        <v>49</v>
      </c>
      <c r="B19" s="5" t="s">
        <v>50</v>
      </c>
      <c r="C19" s="90">
        <v>31000</v>
      </c>
      <c r="D19" s="90">
        <v>31000</v>
      </c>
      <c r="E19" s="90">
        <v>49070</v>
      </c>
      <c r="F19" s="90">
        <v>30922</v>
      </c>
      <c r="G19" s="91">
        <f t="shared" si="1"/>
        <v>-18148</v>
      </c>
      <c r="H19" s="91">
        <f t="shared" si="2"/>
        <v>63.01609944976564</v>
      </c>
      <c r="I19" s="91">
        <f t="shared" si="3"/>
        <v>-78</v>
      </c>
      <c r="J19" s="91">
        <f t="shared" si="4"/>
        <v>99.748387096774195</v>
      </c>
      <c r="K19" s="92">
        <f t="shared" si="5"/>
        <v>-78</v>
      </c>
      <c r="L19" s="92">
        <f t="shared" si="6"/>
        <v>99.748387096774195</v>
      </c>
    </row>
    <row r="20" spans="1:12" ht="23.25" customHeight="1" x14ac:dyDescent="0.2">
      <c r="A20" s="48" t="s">
        <v>36</v>
      </c>
      <c r="B20" s="49" t="s">
        <v>37</v>
      </c>
      <c r="C20" s="93">
        <f>SUM(C21:C26)</f>
        <v>0</v>
      </c>
      <c r="D20" s="93">
        <f t="shared" ref="D20:F20" si="8">SUM(D21:D26)</f>
        <v>0</v>
      </c>
      <c r="E20" s="93">
        <f t="shared" si="8"/>
        <v>0</v>
      </c>
      <c r="F20" s="93">
        <f t="shared" si="8"/>
        <v>41904</v>
      </c>
      <c r="G20" s="93">
        <f t="shared" si="1"/>
        <v>41904</v>
      </c>
      <c r="H20" s="93">
        <v>0</v>
      </c>
      <c r="I20" s="93">
        <f t="shared" si="3"/>
        <v>41904</v>
      </c>
      <c r="J20" s="93">
        <v>0</v>
      </c>
      <c r="K20" s="94">
        <f t="shared" si="5"/>
        <v>41904</v>
      </c>
      <c r="L20" s="94">
        <v>0</v>
      </c>
    </row>
    <row r="21" spans="1:12" ht="23.25" hidden="1" customHeight="1" x14ac:dyDescent="0.2">
      <c r="A21" s="9" t="s">
        <v>51</v>
      </c>
      <c r="B21" s="5" t="s">
        <v>52</v>
      </c>
      <c r="C21" s="92"/>
      <c r="D21" s="92"/>
      <c r="E21" s="92"/>
      <c r="F21" s="92"/>
      <c r="G21" s="95"/>
      <c r="H21" s="95"/>
      <c r="I21" s="95"/>
      <c r="J21" s="95"/>
      <c r="K21" s="96"/>
      <c r="L21" s="96"/>
    </row>
    <row r="22" spans="1:12" ht="23.25" hidden="1" customHeight="1" x14ac:dyDescent="0.2">
      <c r="A22" s="9" t="s">
        <v>53</v>
      </c>
      <c r="B22" s="5" t="s">
        <v>54</v>
      </c>
      <c r="C22" s="92"/>
      <c r="D22" s="92"/>
      <c r="E22" s="92"/>
      <c r="F22" s="92"/>
      <c r="G22" s="95"/>
      <c r="H22" s="95"/>
      <c r="I22" s="95"/>
      <c r="J22" s="95"/>
      <c r="K22" s="96"/>
      <c r="L22" s="96"/>
    </row>
    <row r="23" spans="1:12" ht="23.25" hidden="1" customHeight="1" x14ac:dyDescent="0.2">
      <c r="A23" s="9" t="s">
        <v>55</v>
      </c>
      <c r="B23" s="5" t="s">
        <v>56</v>
      </c>
      <c r="C23" s="92"/>
      <c r="D23" s="92"/>
      <c r="E23" s="92"/>
      <c r="F23" s="92"/>
      <c r="G23" s="95"/>
      <c r="H23" s="95"/>
      <c r="I23" s="95"/>
      <c r="J23" s="95"/>
      <c r="K23" s="96"/>
      <c r="L23" s="96"/>
    </row>
    <row r="24" spans="1:12" ht="37.5" customHeight="1" x14ac:dyDescent="0.2">
      <c r="A24" s="9" t="s">
        <v>57</v>
      </c>
      <c r="B24" s="5" t="s">
        <v>58</v>
      </c>
      <c r="C24" s="90"/>
      <c r="D24" s="90"/>
      <c r="E24" s="90"/>
      <c r="F24" s="90">
        <v>4472</v>
      </c>
      <c r="G24" s="95"/>
      <c r="H24" s="95"/>
      <c r="I24" s="95"/>
      <c r="J24" s="95"/>
      <c r="K24" s="96"/>
      <c r="L24" s="96"/>
    </row>
    <row r="25" spans="1:12" ht="18.75" hidden="1" customHeight="1" x14ac:dyDescent="0.2">
      <c r="A25" s="9" t="s">
        <v>7</v>
      </c>
      <c r="B25" s="5" t="s">
        <v>8</v>
      </c>
      <c r="C25" s="92"/>
      <c r="D25" s="92"/>
      <c r="E25" s="92"/>
      <c r="F25" s="92"/>
      <c r="G25" s="95"/>
      <c r="H25" s="95"/>
      <c r="I25" s="95"/>
      <c r="J25" s="95"/>
      <c r="K25" s="96"/>
      <c r="L25" s="96"/>
    </row>
    <row r="26" spans="1:12" ht="23.25" customHeight="1" x14ac:dyDescent="0.2">
      <c r="A26" s="9" t="s">
        <v>9</v>
      </c>
      <c r="B26" s="5" t="s">
        <v>10</v>
      </c>
      <c r="C26" s="92"/>
      <c r="D26" s="92"/>
      <c r="E26" s="92"/>
      <c r="F26" s="92">
        <v>37432</v>
      </c>
      <c r="G26" s="95"/>
      <c r="H26" s="95"/>
      <c r="I26" s="95"/>
      <c r="J26" s="95"/>
      <c r="K26" s="96"/>
      <c r="L26" s="96"/>
    </row>
    <row r="27" spans="1:12" ht="23.25" customHeight="1" x14ac:dyDescent="0.2">
      <c r="A27" s="48" t="s">
        <v>38</v>
      </c>
      <c r="B27" s="49" t="s">
        <v>59</v>
      </c>
      <c r="C27" s="93">
        <f>SUM(C28:C30)</f>
        <v>3693068</v>
      </c>
      <c r="D27" s="93">
        <f t="shared" ref="D27:F27" si="9">SUM(D28:D30)</f>
        <v>3693068</v>
      </c>
      <c r="E27" s="93">
        <f t="shared" si="9"/>
        <v>311679</v>
      </c>
      <c r="F27" s="93">
        <f t="shared" si="9"/>
        <v>3011565</v>
      </c>
      <c r="G27" s="93">
        <f t="shared" si="1"/>
        <v>2699886</v>
      </c>
      <c r="H27" s="93">
        <f t="shared" si="2"/>
        <v>966.23930389920395</v>
      </c>
      <c r="I27" s="93">
        <f t="shared" si="3"/>
        <v>-681503</v>
      </c>
      <c r="J27" s="93">
        <f t="shared" si="4"/>
        <v>81.546426981577383</v>
      </c>
      <c r="K27" s="94">
        <f t="shared" si="5"/>
        <v>-681503</v>
      </c>
      <c r="L27" s="94">
        <f t="shared" si="6"/>
        <v>81.546426981577383</v>
      </c>
    </row>
    <row r="28" spans="1:12" ht="23.25" customHeight="1" x14ac:dyDescent="0.2">
      <c r="A28" s="9" t="s">
        <v>11</v>
      </c>
      <c r="B28" s="5" t="s">
        <v>12</v>
      </c>
      <c r="C28" s="90">
        <v>76000</v>
      </c>
      <c r="D28" s="90">
        <v>76000</v>
      </c>
      <c r="E28" s="90">
        <v>34100</v>
      </c>
      <c r="F28" s="90">
        <v>71107</v>
      </c>
      <c r="G28" s="91">
        <f t="shared" si="1"/>
        <v>37007</v>
      </c>
      <c r="H28" s="91">
        <v>0</v>
      </c>
      <c r="I28" s="91">
        <f t="shared" si="3"/>
        <v>-4893</v>
      </c>
      <c r="J28" s="91">
        <f t="shared" si="4"/>
        <v>93.561842105263153</v>
      </c>
      <c r="K28" s="92">
        <f t="shared" si="5"/>
        <v>-4893</v>
      </c>
      <c r="L28" s="92">
        <f t="shared" si="6"/>
        <v>93.561842105263153</v>
      </c>
    </row>
    <row r="29" spans="1:12" ht="36" customHeight="1" x14ac:dyDescent="0.2">
      <c r="A29" s="9" t="s">
        <v>13</v>
      </c>
      <c r="B29" s="5" t="s">
        <v>14</v>
      </c>
      <c r="C29" s="90">
        <v>3617068</v>
      </c>
      <c r="D29" s="90">
        <v>3617068</v>
      </c>
      <c r="E29" s="90">
        <v>277579</v>
      </c>
      <c r="F29" s="90">
        <v>2940458</v>
      </c>
      <c r="G29" s="91">
        <f t="shared" si="1"/>
        <v>2662879</v>
      </c>
      <c r="H29" s="91">
        <f t="shared" si="2"/>
        <v>1059.322931489774</v>
      </c>
      <c r="I29" s="91">
        <f t="shared" si="3"/>
        <v>-676610</v>
      </c>
      <c r="J29" s="91">
        <f t="shared" si="4"/>
        <v>81.293965167367602</v>
      </c>
      <c r="K29" s="92">
        <f t="shared" si="5"/>
        <v>-676610</v>
      </c>
      <c r="L29" s="92">
        <f t="shared" si="6"/>
        <v>81.293965167367602</v>
      </c>
    </row>
    <row r="30" spans="1:12" ht="23.25" hidden="1" customHeight="1" x14ac:dyDescent="0.2">
      <c r="A30" s="9" t="s">
        <v>15</v>
      </c>
      <c r="B30" s="5" t="s">
        <v>16</v>
      </c>
      <c r="C30" s="92"/>
      <c r="D30" s="92"/>
      <c r="E30" s="92"/>
      <c r="F30" s="92"/>
      <c r="G30" s="95"/>
      <c r="H30" s="95"/>
      <c r="I30" s="95"/>
      <c r="J30" s="95"/>
      <c r="K30" s="96"/>
      <c r="L30" s="96"/>
    </row>
    <row r="31" spans="1:12" s="20" customFormat="1" ht="23.25" customHeight="1" x14ac:dyDescent="0.2">
      <c r="A31" s="51" t="s">
        <v>104</v>
      </c>
      <c r="B31" s="49" t="s">
        <v>105</v>
      </c>
      <c r="C31" s="94">
        <f>C32</f>
        <v>1478840</v>
      </c>
      <c r="D31" s="94">
        <f t="shared" ref="D31:F31" si="10">D32</f>
        <v>1478840</v>
      </c>
      <c r="E31" s="94">
        <f t="shared" si="10"/>
        <v>0</v>
      </c>
      <c r="F31" s="94">
        <f t="shared" si="10"/>
        <v>0</v>
      </c>
      <c r="G31" s="93">
        <v>0</v>
      </c>
      <c r="H31" s="93">
        <v>0</v>
      </c>
      <c r="I31" s="93">
        <v>0</v>
      </c>
      <c r="J31" s="93">
        <v>0</v>
      </c>
      <c r="K31" s="94">
        <v>0</v>
      </c>
      <c r="L31" s="94">
        <v>0</v>
      </c>
    </row>
    <row r="32" spans="1:12" s="20" customFormat="1" ht="23.25" customHeight="1" x14ac:dyDescent="0.2">
      <c r="A32" s="21">
        <v>5041</v>
      </c>
      <c r="B32" s="5" t="s">
        <v>103</v>
      </c>
      <c r="C32" s="92">
        <v>1478840</v>
      </c>
      <c r="D32" s="92">
        <v>1478840</v>
      </c>
      <c r="E32" s="92"/>
      <c r="F32" s="92"/>
      <c r="G32" s="95"/>
      <c r="H32" s="95"/>
      <c r="I32" s="95"/>
      <c r="J32" s="95"/>
      <c r="K32" s="96"/>
      <c r="L32" s="96"/>
    </row>
    <row r="33" spans="1:12" ht="23.25" customHeight="1" x14ac:dyDescent="0.2">
      <c r="A33" s="48" t="s">
        <v>60</v>
      </c>
      <c r="B33" s="49" t="s">
        <v>61</v>
      </c>
      <c r="C33" s="93">
        <f>SUM(C34:C35)</f>
        <v>2093737</v>
      </c>
      <c r="D33" s="93">
        <f>SUM(D34:D35)</f>
        <v>2087094</v>
      </c>
      <c r="E33" s="93">
        <f>SUM(E34:E35)</f>
        <v>5919852</v>
      </c>
      <c r="F33" s="93">
        <f>SUM(F34:F35)</f>
        <v>1855183</v>
      </c>
      <c r="G33" s="93">
        <f t="shared" si="1"/>
        <v>-4064669</v>
      </c>
      <c r="H33" s="93">
        <f t="shared" si="2"/>
        <v>31.338334134029029</v>
      </c>
      <c r="I33" s="93">
        <f t="shared" si="3"/>
        <v>-238554</v>
      </c>
      <c r="J33" s="93">
        <f t="shared" si="4"/>
        <v>88.60630537646324</v>
      </c>
      <c r="K33" s="94">
        <f t="shared" si="5"/>
        <v>-231911</v>
      </c>
      <c r="L33" s="94">
        <f t="shared" si="6"/>
        <v>88.888329897934639</v>
      </c>
    </row>
    <row r="34" spans="1:12" ht="22.5" customHeight="1" x14ac:dyDescent="0.2">
      <c r="A34" s="19">
        <v>6030</v>
      </c>
      <c r="B34" s="5" t="s">
        <v>20</v>
      </c>
      <c r="C34" s="90">
        <v>2091212</v>
      </c>
      <c r="D34" s="90">
        <v>2085200</v>
      </c>
      <c r="E34" s="90">
        <v>5919852</v>
      </c>
      <c r="F34" s="90">
        <v>1855183</v>
      </c>
      <c r="G34" s="91">
        <f t="shared" si="1"/>
        <v>-4064669</v>
      </c>
      <c r="H34" s="91"/>
      <c r="I34" s="91">
        <f t="shared" si="3"/>
        <v>-236029</v>
      </c>
      <c r="J34" s="91"/>
      <c r="K34" s="92">
        <f t="shared" si="5"/>
        <v>-230017</v>
      </c>
      <c r="L34" s="92"/>
    </row>
    <row r="35" spans="1:12" ht="36.75" customHeight="1" x14ac:dyDescent="0.2">
      <c r="A35" s="9" t="s">
        <v>72</v>
      </c>
      <c r="B35" s="5" t="s">
        <v>73</v>
      </c>
      <c r="C35" s="90">
        <v>2525</v>
      </c>
      <c r="D35" s="90">
        <v>1894</v>
      </c>
      <c r="E35" s="90"/>
      <c r="F35" s="90"/>
      <c r="G35" s="95"/>
      <c r="H35" s="95"/>
      <c r="I35" s="95"/>
      <c r="J35" s="95"/>
      <c r="K35" s="96"/>
      <c r="L35" s="96"/>
    </row>
    <row r="36" spans="1:12" ht="23.25" customHeight="1" x14ac:dyDescent="0.2">
      <c r="A36" s="48" t="s">
        <v>39</v>
      </c>
      <c r="B36" s="49" t="s">
        <v>40</v>
      </c>
      <c r="C36" s="50">
        <f>SUM(C37:C45)</f>
        <v>11581423</v>
      </c>
      <c r="D36" s="50">
        <f t="shared" ref="D36:F36" si="11">SUM(D37:D45)</f>
        <v>7619092</v>
      </c>
      <c r="E36" s="50">
        <f>E38+E39+E40+E41+E42+E43+E44+E45+E46+E47</f>
        <v>10617230</v>
      </c>
      <c r="F36" s="50">
        <f t="shared" si="11"/>
        <v>1828863</v>
      </c>
      <c r="G36" s="50">
        <f t="shared" si="1"/>
        <v>-8788367</v>
      </c>
      <c r="H36" s="50">
        <f t="shared" si="2"/>
        <v>17.225425087334457</v>
      </c>
      <c r="I36" s="50">
        <f t="shared" si="3"/>
        <v>-9752560</v>
      </c>
      <c r="J36" s="50">
        <f t="shared" si="4"/>
        <v>15.791349646757572</v>
      </c>
      <c r="K36" s="46">
        <f t="shared" si="5"/>
        <v>-5790229</v>
      </c>
      <c r="L36" s="47">
        <f t="shared" si="6"/>
        <v>24.003687053522913</v>
      </c>
    </row>
    <row r="37" spans="1:12" ht="6.75" customHeight="1" x14ac:dyDescent="0.2">
      <c r="A37" s="9" t="s">
        <v>21</v>
      </c>
      <c r="B37" s="5" t="s">
        <v>22</v>
      </c>
      <c r="C37" s="7"/>
      <c r="D37" s="7"/>
      <c r="E37" s="7"/>
      <c r="F37" s="7"/>
      <c r="G37" s="11"/>
      <c r="H37" s="11"/>
      <c r="I37" s="11"/>
      <c r="J37" s="11"/>
      <c r="K37" s="22"/>
      <c r="L37" s="25"/>
    </row>
    <row r="38" spans="1:12" ht="23.25" customHeight="1" x14ac:dyDescent="0.2">
      <c r="A38" s="9" t="s">
        <v>74</v>
      </c>
      <c r="B38" s="5" t="s">
        <v>75</v>
      </c>
      <c r="C38" s="6">
        <v>285923</v>
      </c>
      <c r="D38" s="6">
        <v>285923</v>
      </c>
      <c r="E38" s="14">
        <v>1086107</v>
      </c>
      <c r="F38" s="14">
        <v>275664</v>
      </c>
      <c r="G38" s="14"/>
      <c r="H38" s="14"/>
      <c r="I38" s="14">
        <f t="shared" si="3"/>
        <v>-10259</v>
      </c>
      <c r="J38" s="14"/>
      <c r="K38" s="7">
        <f t="shared" si="5"/>
        <v>-10259</v>
      </c>
      <c r="L38" s="24"/>
    </row>
    <row r="39" spans="1:12" ht="23.25" customHeight="1" x14ac:dyDescent="0.2">
      <c r="A39" s="9" t="s">
        <v>76</v>
      </c>
      <c r="B39" s="5" t="s">
        <v>77</v>
      </c>
      <c r="C39" s="6">
        <v>230000</v>
      </c>
      <c r="D39" s="6">
        <v>230000</v>
      </c>
      <c r="E39" s="14"/>
      <c r="F39" s="14">
        <v>223769</v>
      </c>
      <c r="G39" s="14"/>
      <c r="H39" s="14"/>
      <c r="I39" s="14">
        <f t="shared" si="3"/>
        <v>-6231</v>
      </c>
      <c r="J39" s="14"/>
      <c r="K39" s="7">
        <f t="shared" si="5"/>
        <v>-6231</v>
      </c>
      <c r="L39" s="24"/>
    </row>
    <row r="40" spans="1:12" ht="28.5" customHeight="1" x14ac:dyDescent="0.2">
      <c r="A40" s="9" t="s">
        <v>78</v>
      </c>
      <c r="B40" s="5" t="s">
        <v>79</v>
      </c>
      <c r="C40" s="6">
        <v>390000</v>
      </c>
      <c r="D40" s="6">
        <v>390000</v>
      </c>
      <c r="E40" s="14"/>
      <c r="F40" s="14">
        <v>389065</v>
      </c>
      <c r="G40" s="14"/>
      <c r="H40" s="14"/>
      <c r="I40" s="14">
        <f t="shared" si="3"/>
        <v>-935</v>
      </c>
      <c r="J40" s="14"/>
      <c r="K40" s="7">
        <f t="shared" si="5"/>
        <v>-935</v>
      </c>
      <c r="L40" s="24"/>
    </row>
    <row r="41" spans="1:12" ht="33.75" customHeight="1" x14ac:dyDescent="0.2">
      <c r="A41" s="9" t="s">
        <v>80</v>
      </c>
      <c r="B41" s="5" t="s">
        <v>81</v>
      </c>
      <c r="C41" s="6">
        <v>2300300</v>
      </c>
      <c r="D41" s="6">
        <v>2300300</v>
      </c>
      <c r="E41" s="14"/>
      <c r="F41" s="14">
        <v>190200</v>
      </c>
      <c r="G41" s="14"/>
      <c r="H41" s="14"/>
      <c r="I41" s="14">
        <f t="shared" si="3"/>
        <v>-2110100</v>
      </c>
      <c r="J41" s="14"/>
      <c r="K41" s="7">
        <f t="shared" si="5"/>
        <v>-2110100</v>
      </c>
      <c r="L41" s="24"/>
    </row>
    <row r="42" spans="1:12" ht="23.25" customHeight="1" x14ac:dyDescent="0.2">
      <c r="A42" s="9" t="s">
        <v>82</v>
      </c>
      <c r="B42" s="5" t="s">
        <v>83</v>
      </c>
      <c r="C42" s="6">
        <v>703000</v>
      </c>
      <c r="D42" s="6">
        <v>703000</v>
      </c>
      <c r="E42" s="14">
        <v>1637368</v>
      </c>
      <c r="F42" s="14">
        <v>702371</v>
      </c>
      <c r="G42" s="14"/>
      <c r="H42" s="14"/>
      <c r="I42" s="14">
        <f t="shared" si="3"/>
        <v>-629</v>
      </c>
      <c r="J42" s="14"/>
      <c r="K42" s="7">
        <f t="shared" si="5"/>
        <v>-629</v>
      </c>
      <c r="L42" s="24"/>
    </row>
    <row r="43" spans="1:12" ht="35.25" customHeight="1" x14ac:dyDescent="0.2">
      <c r="A43" s="9" t="s">
        <v>23</v>
      </c>
      <c r="B43" s="5" t="s">
        <v>24</v>
      </c>
      <c r="C43" s="6">
        <v>3441400</v>
      </c>
      <c r="D43" s="6">
        <v>3441400</v>
      </c>
      <c r="E43" s="14">
        <v>6423955</v>
      </c>
      <c r="F43" s="14">
        <v>21326</v>
      </c>
      <c r="G43" s="11">
        <f t="shared" si="1"/>
        <v>-6402629</v>
      </c>
      <c r="H43" s="11"/>
      <c r="I43" s="11">
        <f t="shared" si="3"/>
        <v>-3420074</v>
      </c>
      <c r="J43" s="11"/>
      <c r="K43" s="22">
        <f t="shared" si="5"/>
        <v>-3420074</v>
      </c>
      <c r="L43" s="25"/>
    </row>
    <row r="44" spans="1:12" ht="48.75" customHeight="1" x14ac:dyDescent="0.2">
      <c r="A44" s="19">
        <v>7462</v>
      </c>
      <c r="B44" s="5" t="s">
        <v>109</v>
      </c>
      <c r="C44" s="7">
        <v>708800</v>
      </c>
      <c r="D44" s="7">
        <v>220000</v>
      </c>
      <c r="E44" s="7"/>
      <c r="F44" s="7"/>
      <c r="G44" s="11"/>
      <c r="H44" s="11"/>
      <c r="I44" s="11">
        <f t="shared" si="3"/>
        <v>-708800</v>
      </c>
      <c r="J44" s="11"/>
      <c r="K44" s="22">
        <f t="shared" si="5"/>
        <v>-220000</v>
      </c>
      <c r="L44" s="25"/>
    </row>
    <row r="45" spans="1:12" s="23" customFormat="1" ht="23.25" customHeight="1" x14ac:dyDescent="0.2">
      <c r="A45" s="19">
        <v>7321</v>
      </c>
      <c r="B45" s="5" t="s">
        <v>106</v>
      </c>
      <c r="C45" s="7">
        <v>3522000</v>
      </c>
      <c r="D45" s="7">
        <v>48469</v>
      </c>
      <c r="E45" s="7"/>
      <c r="F45" s="7">
        <v>26468</v>
      </c>
      <c r="G45" s="11"/>
      <c r="H45" s="11"/>
      <c r="I45" s="11"/>
      <c r="J45" s="11"/>
      <c r="K45" s="22">
        <f t="shared" si="5"/>
        <v>-22001</v>
      </c>
      <c r="L45" s="25"/>
    </row>
    <row r="46" spans="1:12" s="97" customFormat="1" ht="47.25" customHeight="1" x14ac:dyDescent="0.2">
      <c r="A46" s="19">
        <v>7362</v>
      </c>
      <c r="B46" s="5" t="s">
        <v>118</v>
      </c>
      <c r="C46" s="7"/>
      <c r="D46" s="7"/>
      <c r="E46" s="7">
        <v>1174000</v>
      </c>
      <c r="F46" s="7"/>
      <c r="G46" s="11"/>
      <c r="H46" s="11"/>
      <c r="I46" s="11"/>
      <c r="J46" s="11"/>
      <c r="K46" s="22"/>
      <c r="L46" s="25"/>
    </row>
    <row r="47" spans="1:12" s="97" customFormat="1" ht="47.25" customHeight="1" x14ac:dyDescent="0.2">
      <c r="A47" s="19">
        <v>617362</v>
      </c>
      <c r="B47" s="5" t="s">
        <v>118</v>
      </c>
      <c r="C47" s="7"/>
      <c r="D47" s="7"/>
      <c r="E47" s="7">
        <v>295800</v>
      </c>
      <c r="F47" s="7"/>
      <c r="G47" s="11"/>
      <c r="H47" s="11"/>
      <c r="I47" s="11"/>
      <c r="J47" s="11"/>
      <c r="K47" s="22"/>
      <c r="L47" s="25"/>
    </row>
    <row r="48" spans="1:12" ht="23.25" customHeight="1" x14ac:dyDescent="0.2">
      <c r="A48" s="48" t="s">
        <v>64</v>
      </c>
      <c r="B48" s="49" t="s">
        <v>41</v>
      </c>
      <c r="C48" s="50">
        <f>SUM(C49:C50)</f>
        <v>449700</v>
      </c>
      <c r="D48" s="50">
        <f t="shared" ref="D48:F48" si="12">SUM(D49:D50)</f>
        <v>372275</v>
      </c>
      <c r="E48" s="50">
        <f t="shared" si="12"/>
        <v>0</v>
      </c>
      <c r="F48" s="50">
        <f t="shared" si="12"/>
        <v>0</v>
      </c>
      <c r="G48" s="50">
        <f t="shared" si="1"/>
        <v>0</v>
      </c>
      <c r="H48" s="50">
        <v>0</v>
      </c>
      <c r="I48" s="50">
        <f t="shared" si="3"/>
        <v>-449700</v>
      </c>
      <c r="J48" s="50">
        <f t="shared" si="4"/>
        <v>0</v>
      </c>
      <c r="K48" s="46">
        <f t="shared" si="5"/>
        <v>-372275</v>
      </c>
      <c r="L48" s="47">
        <f t="shared" si="6"/>
        <v>0</v>
      </c>
    </row>
    <row r="49" spans="1:12" ht="23.25" customHeight="1" x14ac:dyDescent="0.2">
      <c r="A49" s="12" t="s">
        <v>84</v>
      </c>
      <c r="B49" s="13" t="s">
        <v>85</v>
      </c>
      <c r="C49" s="14">
        <v>449700</v>
      </c>
      <c r="D49" s="14">
        <v>372275</v>
      </c>
      <c r="E49" s="14"/>
      <c r="F49" s="14"/>
      <c r="G49" s="11">
        <f t="shared" si="1"/>
        <v>0</v>
      </c>
      <c r="H49" s="14"/>
      <c r="I49" s="14">
        <f t="shared" si="3"/>
        <v>-449700</v>
      </c>
      <c r="J49" s="14"/>
      <c r="K49" s="7">
        <f t="shared" si="5"/>
        <v>-372275</v>
      </c>
      <c r="L49" s="24"/>
    </row>
    <row r="50" spans="1:12" ht="23.25" hidden="1" customHeight="1" x14ac:dyDescent="0.2">
      <c r="A50" s="9" t="s">
        <v>25</v>
      </c>
      <c r="B50" s="5" t="s">
        <v>26</v>
      </c>
      <c r="C50" s="7"/>
      <c r="D50" s="7"/>
      <c r="E50" s="7"/>
      <c r="F50" s="7"/>
      <c r="G50" s="50">
        <f t="shared" si="1"/>
        <v>0</v>
      </c>
      <c r="H50" s="14"/>
      <c r="I50" s="14"/>
      <c r="J50" s="14"/>
      <c r="K50" s="7"/>
      <c r="L50" s="24"/>
    </row>
    <row r="51" spans="1:12" ht="23.25" customHeight="1" x14ac:dyDescent="0.2">
      <c r="A51" s="48" t="s">
        <v>65</v>
      </c>
      <c r="B51" s="49" t="s">
        <v>42</v>
      </c>
      <c r="C51" s="50">
        <f>C52+C53+C54+C55</f>
        <v>900000</v>
      </c>
      <c r="D51" s="50">
        <f t="shared" ref="D51:L51" si="13">D52+D53+D54+D55</f>
        <v>900000</v>
      </c>
      <c r="E51" s="50">
        <f t="shared" si="13"/>
        <v>0</v>
      </c>
      <c r="F51" s="50">
        <f t="shared" si="13"/>
        <v>898533</v>
      </c>
      <c r="G51" s="50">
        <f t="shared" si="1"/>
        <v>898533</v>
      </c>
      <c r="H51" s="50">
        <f t="shared" si="13"/>
        <v>0</v>
      </c>
      <c r="I51" s="50">
        <f t="shared" si="13"/>
        <v>0</v>
      </c>
      <c r="J51" s="50">
        <f t="shared" si="13"/>
        <v>0</v>
      </c>
      <c r="K51" s="50">
        <f t="shared" si="13"/>
        <v>0</v>
      </c>
      <c r="L51" s="50">
        <f t="shared" si="13"/>
        <v>0</v>
      </c>
    </row>
    <row r="52" spans="1:12" ht="50.25" hidden="1" customHeight="1" x14ac:dyDescent="0.2">
      <c r="A52" s="9" t="s">
        <v>66</v>
      </c>
      <c r="B52" s="5" t="s">
        <v>67</v>
      </c>
      <c r="C52" s="7"/>
      <c r="D52" s="7"/>
      <c r="E52" s="7"/>
      <c r="F52" s="7"/>
      <c r="G52" s="11">
        <f t="shared" si="1"/>
        <v>0</v>
      </c>
      <c r="H52" s="14"/>
      <c r="I52" s="14"/>
      <c r="J52" s="14"/>
      <c r="K52" s="7"/>
      <c r="L52" s="24"/>
    </row>
    <row r="53" spans="1:12" ht="41.25" hidden="1" customHeight="1" x14ac:dyDescent="0.2">
      <c r="A53" s="9" t="s">
        <v>68</v>
      </c>
      <c r="B53" s="5" t="s">
        <v>69</v>
      </c>
      <c r="C53" s="7"/>
      <c r="D53" s="7"/>
      <c r="E53" s="7"/>
      <c r="F53" s="7"/>
      <c r="G53" s="11">
        <f t="shared" si="1"/>
        <v>0</v>
      </c>
      <c r="H53" s="14"/>
      <c r="I53" s="14"/>
      <c r="J53" s="14"/>
      <c r="K53" s="7"/>
      <c r="L53" s="24"/>
    </row>
    <row r="54" spans="1:12" s="1" customFormat="1" ht="23.25" customHeight="1" x14ac:dyDescent="0.2">
      <c r="A54" s="12" t="s">
        <v>27</v>
      </c>
      <c r="B54" s="13" t="s">
        <v>28</v>
      </c>
      <c r="C54" s="7">
        <v>900000</v>
      </c>
      <c r="D54" s="7">
        <v>900000</v>
      </c>
      <c r="E54" s="7"/>
      <c r="F54" s="7">
        <v>898533</v>
      </c>
      <c r="G54" s="11">
        <f t="shared" si="1"/>
        <v>898533</v>
      </c>
      <c r="H54" s="14"/>
      <c r="I54" s="14"/>
      <c r="J54" s="14"/>
      <c r="K54" s="7"/>
      <c r="L54" s="24"/>
    </row>
    <row r="55" spans="1:12" ht="46.5" hidden="1" customHeight="1" x14ac:dyDescent="0.2">
      <c r="A55" s="52" t="s">
        <v>70</v>
      </c>
      <c r="B55" s="53" t="s">
        <v>71</v>
      </c>
      <c r="C55" s="54"/>
      <c r="D55" s="54"/>
      <c r="E55" s="54"/>
      <c r="F55" s="54"/>
      <c r="G55" s="50">
        <f t="shared" si="1"/>
        <v>0</v>
      </c>
      <c r="H55" s="55"/>
      <c r="I55" s="55"/>
      <c r="J55" s="55"/>
      <c r="K55" s="54"/>
      <c r="L55" s="56"/>
    </row>
    <row r="56" spans="1:12" ht="10.5" customHeight="1" thickBot="1" x14ac:dyDescent="0.25">
      <c r="A56" s="57" t="s">
        <v>86</v>
      </c>
      <c r="B56" s="58" t="s">
        <v>87</v>
      </c>
      <c r="C56" s="59">
        <f>C51+C48+C36+C33+C27+C20+C15+C12+C31</f>
        <v>24902436</v>
      </c>
      <c r="D56" s="59">
        <f>D51+D48+D36+D33+D27+D20+D15+D12+D31</f>
        <v>20703655</v>
      </c>
      <c r="E56" s="59">
        <f>E51+E48+E36+E33+E27+E20+E15+E12</f>
        <v>21286587</v>
      </c>
      <c r="F56" s="59">
        <f>F12+F15+F27+F33+F36+F31+F48+F20+F51</f>
        <v>9999293</v>
      </c>
      <c r="G56" s="44">
        <f t="shared" si="1"/>
        <v>-11287294</v>
      </c>
      <c r="H56" s="44">
        <f>F56/E56*100</f>
        <v>46.97461833595024</v>
      </c>
      <c r="I56" s="44">
        <f t="shared" si="3"/>
        <v>-14903143</v>
      </c>
      <c r="J56" s="44">
        <f t="shared" si="4"/>
        <v>40.153874906053368</v>
      </c>
      <c r="K56" s="46">
        <f t="shared" si="5"/>
        <v>-10704362</v>
      </c>
      <c r="L56" s="47">
        <f t="shared" si="6"/>
        <v>48.297235439829343</v>
      </c>
    </row>
    <row r="57" spans="1:12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 x14ac:dyDescent="0.25">
      <c r="A58" s="1"/>
      <c r="B58" s="8" t="s">
        <v>88</v>
      </c>
      <c r="C58" s="8"/>
      <c r="D58" s="8"/>
      <c r="E58" s="1"/>
      <c r="F58" s="1"/>
      <c r="G58" s="1"/>
      <c r="H58" s="1"/>
      <c r="I58" s="8" t="s">
        <v>107</v>
      </c>
      <c r="J58" s="1"/>
      <c r="K58" s="1"/>
      <c r="L58" s="1"/>
    </row>
  </sheetData>
  <mergeCells count="17">
    <mergeCell ref="G1:H1"/>
    <mergeCell ref="G2:L2"/>
    <mergeCell ref="G3:J3"/>
    <mergeCell ref="I4:L4"/>
    <mergeCell ref="A6:L6"/>
    <mergeCell ref="A8:A11"/>
    <mergeCell ref="B8:B11"/>
    <mergeCell ref="C9:C11"/>
    <mergeCell ref="D9:D11"/>
    <mergeCell ref="E10:E11"/>
    <mergeCell ref="E9:F9"/>
    <mergeCell ref="F10:F11"/>
    <mergeCell ref="C8:L8"/>
    <mergeCell ref="G9:L9"/>
    <mergeCell ref="G10:H10"/>
    <mergeCell ref="I10:J10"/>
    <mergeCell ref="K10:L10"/>
  </mergeCells>
  <pageMargins left="0.70866141732283472" right="0.70866141732283472" top="0.74803149606299213" bottom="0.74803149606299213" header="0.31496062992125984" footer="0.31496062992125984"/>
  <pageSetup paperSize="9" scale="52" orientation="portrait" verticalDpi="360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Загальний фонд</vt:lpstr>
      <vt:lpstr>Спеціальний фонд</vt:lpstr>
      <vt:lpstr>'Загальний фонд'!Заголовки_для_печати</vt:lpstr>
      <vt:lpstr>'Загальний фонд'!Область_печати</vt:lpstr>
      <vt:lpstr>'Спеціальний фонд'!Область_печати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2020-07-22T10:44:15Z</cp:lastPrinted>
  <dcterms:created xsi:type="dcterms:W3CDTF">2019-01-09T08:23:28Z</dcterms:created>
  <dcterms:modified xsi:type="dcterms:W3CDTF">2020-10-07T07:42:35Z</dcterms:modified>
</cp:coreProperties>
</file>