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ЗВІТ ЗА 2021 рік\Звіт за 9 місяців\"/>
    </mc:Choice>
  </mc:AlternateContent>
  <bookViews>
    <workbookView xWindow="0" yWindow="75" windowWidth="19155" windowHeight="11820"/>
  </bookViews>
  <sheets>
    <sheet name="Загальний фонд" sheetId="1" r:id="rId1"/>
    <sheet name="Спеціальний фонд" sheetId="2" r:id="rId2"/>
  </sheets>
  <definedNames>
    <definedName name="_xlnm.Print_Titles" localSheetId="0">'Загальний фонд'!$9:$12</definedName>
    <definedName name="_xlnm.Print_Area" localSheetId="0">'Загальний фонд'!$A$2:$L$75</definedName>
    <definedName name="_xlnm.Print_Area" localSheetId="1">'Спеціальний фонд'!$A$2:$L$64</definedName>
  </definedNames>
  <calcPr calcId="162913"/>
</workbook>
</file>

<file path=xl/calcChain.xml><?xml version="1.0" encoding="utf-8"?>
<calcChain xmlns="http://schemas.openxmlformats.org/spreadsheetml/2006/main">
  <c r="H49" i="2" l="1"/>
  <c r="K61" i="2"/>
  <c r="I61" i="2"/>
  <c r="G61" i="2"/>
  <c r="L26" i="2"/>
  <c r="K26" i="2"/>
  <c r="J26" i="2"/>
  <c r="I26" i="2"/>
  <c r="G26" i="2"/>
  <c r="D25" i="2"/>
  <c r="E25" i="2"/>
  <c r="F25" i="2"/>
  <c r="L25" i="2" s="1"/>
  <c r="C25" i="2"/>
  <c r="I23" i="2"/>
  <c r="J23" i="2"/>
  <c r="K23" i="2"/>
  <c r="L23" i="2"/>
  <c r="I22" i="2"/>
  <c r="J22" i="2"/>
  <c r="K22" i="2"/>
  <c r="L22" i="2"/>
  <c r="I69" i="1"/>
  <c r="I70" i="1"/>
  <c r="I71" i="1"/>
  <c r="I72" i="1"/>
  <c r="L57" i="1"/>
  <c r="L58" i="1"/>
  <c r="L59" i="1"/>
  <c r="L60" i="1"/>
  <c r="L61" i="1"/>
  <c r="L62" i="1"/>
  <c r="L63" i="1"/>
  <c r="L64" i="1"/>
  <c r="H55" i="1"/>
  <c r="H56" i="1"/>
  <c r="H57" i="1"/>
  <c r="H58" i="1"/>
  <c r="H59" i="1"/>
  <c r="H60" i="1"/>
  <c r="H61" i="1"/>
  <c r="H62" i="1"/>
  <c r="H63" i="1"/>
  <c r="H64" i="1"/>
  <c r="H66" i="1"/>
  <c r="H48" i="1"/>
  <c r="H49" i="1"/>
  <c r="H44" i="1"/>
  <c r="H41" i="1"/>
  <c r="H25" i="1"/>
  <c r="H26" i="1"/>
  <c r="H27" i="1"/>
  <c r="H31" i="1"/>
  <c r="L16" i="1"/>
  <c r="L17" i="1"/>
  <c r="J16" i="1"/>
  <c r="J17" i="1"/>
  <c r="I16" i="1"/>
  <c r="I17" i="1"/>
  <c r="H16" i="1"/>
  <c r="L69" i="1"/>
  <c r="L71" i="1"/>
  <c r="L72" i="1"/>
  <c r="K69" i="1"/>
  <c r="K70" i="1"/>
  <c r="K71" i="1"/>
  <c r="K72" i="1"/>
  <c r="J69" i="1"/>
  <c r="J71" i="1"/>
  <c r="J72" i="1"/>
  <c r="D31" i="1"/>
  <c r="E31" i="1"/>
  <c r="F31" i="1"/>
  <c r="G31" i="1"/>
  <c r="I31" i="1"/>
  <c r="J31" i="1"/>
  <c r="K31" i="1"/>
  <c r="L31" i="1"/>
  <c r="C31" i="1"/>
  <c r="L24" i="1"/>
  <c r="L27" i="1"/>
  <c r="L28" i="1"/>
  <c r="L29" i="1"/>
  <c r="L30" i="1"/>
  <c r="K24" i="1"/>
  <c r="K25" i="1"/>
  <c r="K26" i="1"/>
  <c r="K27" i="1"/>
  <c r="K28" i="1"/>
  <c r="K29" i="1"/>
  <c r="K30" i="1"/>
  <c r="J24" i="1"/>
  <c r="J27" i="1"/>
  <c r="J28" i="1"/>
  <c r="J29" i="1"/>
  <c r="J30" i="1"/>
  <c r="I24" i="1"/>
  <c r="I25" i="1"/>
  <c r="I26" i="1"/>
  <c r="I27" i="1"/>
  <c r="I28" i="1"/>
  <c r="I29" i="1"/>
  <c r="I30" i="1"/>
  <c r="G28" i="1"/>
  <c r="G29" i="1"/>
  <c r="G30" i="1"/>
  <c r="C18" i="1"/>
  <c r="I25" i="2" l="1"/>
  <c r="K25" i="2"/>
  <c r="G25" i="2"/>
  <c r="J25" i="2"/>
  <c r="L55" i="2"/>
  <c r="L45" i="2"/>
  <c r="L46" i="2"/>
  <c r="L47" i="2"/>
  <c r="L49" i="2"/>
  <c r="L51" i="2"/>
  <c r="L52" i="2"/>
  <c r="L28" i="2"/>
  <c r="L29" i="2"/>
  <c r="L30" i="2"/>
  <c r="L31" i="2"/>
  <c r="L32" i="2"/>
  <c r="L33" i="2"/>
  <c r="L17" i="2"/>
  <c r="L18" i="2"/>
  <c r="L20" i="2"/>
  <c r="L21" i="2"/>
  <c r="L24" i="2"/>
  <c r="L15" i="2"/>
  <c r="F55" i="1"/>
  <c r="L56" i="1"/>
  <c r="K57" i="1"/>
  <c r="K58" i="1"/>
  <c r="K59" i="1"/>
  <c r="K60" i="1"/>
  <c r="K61" i="1"/>
  <c r="K62" i="1"/>
  <c r="K63" i="1"/>
  <c r="K64" i="1"/>
  <c r="J57" i="1"/>
  <c r="J58" i="1"/>
  <c r="J59" i="1"/>
  <c r="J60" i="1"/>
  <c r="J61" i="1"/>
  <c r="J62" i="1"/>
  <c r="J63" i="1"/>
  <c r="J64" i="1"/>
  <c r="G57" i="1"/>
  <c r="G58" i="1"/>
  <c r="G59" i="1"/>
  <c r="G60" i="1"/>
  <c r="G61" i="1"/>
  <c r="G62" i="1"/>
  <c r="G63" i="1"/>
  <c r="G64" i="1"/>
  <c r="H37" i="1"/>
  <c r="H38" i="1"/>
  <c r="H39" i="1"/>
  <c r="G37" i="1"/>
  <c r="G38" i="1"/>
  <c r="G39" i="1"/>
  <c r="G40" i="1"/>
  <c r="G41" i="1"/>
  <c r="G42" i="1"/>
  <c r="H47" i="1"/>
  <c r="H54" i="1"/>
  <c r="G54" i="1"/>
  <c r="L54" i="1"/>
  <c r="L44" i="1"/>
  <c r="L40" i="1"/>
  <c r="L41" i="1"/>
  <c r="L42" i="1"/>
  <c r="L33" i="1"/>
  <c r="C13" i="1"/>
  <c r="E13" i="1"/>
  <c r="F13" i="1"/>
  <c r="D13" i="1"/>
  <c r="H69" i="1" l="1"/>
  <c r="H70" i="1"/>
  <c r="H71" i="1"/>
  <c r="H72" i="1"/>
  <c r="J49" i="1"/>
  <c r="G49" i="1"/>
  <c r="J44" i="1"/>
  <c r="J14" i="1"/>
  <c r="L37" i="1"/>
  <c r="L38" i="1"/>
  <c r="L39" i="1"/>
  <c r="I37" i="1"/>
  <c r="I38" i="1"/>
  <c r="I39" i="1"/>
  <c r="I40" i="1"/>
  <c r="I41" i="1"/>
  <c r="I42" i="1"/>
  <c r="J37" i="1"/>
  <c r="J38" i="1"/>
  <c r="J39" i="1"/>
  <c r="J40" i="1"/>
  <c r="J41" i="1"/>
  <c r="J42" i="1"/>
  <c r="L32" i="1"/>
  <c r="K33" i="1"/>
  <c r="K32" i="1"/>
  <c r="J33" i="1"/>
  <c r="J32" i="1"/>
  <c r="I33" i="1"/>
  <c r="I32" i="1"/>
  <c r="L21" i="1"/>
  <c r="L22" i="1"/>
  <c r="L23" i="1"/>
  <c r="K21" i="1"/>
  <c r="K22" i="1"/>
  <c r="K23" i="1"/>
  <c r="J21" i="1"/>
  <c r="J22" i="1"/>
  <c r="J23" i="1"/>
  <c r="I21" i="1"/>
  <c r="I22" i="1"/>
  <c r="I23" i="1"/>
  <c r="G21" i="1"/>
  <c r="G22" i="1"/>
  <c r="G23" i="1"/>
  <c r="G25" i="1"/>
  <c r="G26" i="1"/>
  <c r="G27" i="1"/>
  <c r="G32" i="1"/>
  <c r="G33" i="1"/>
  <c r="K16" i="1"/>
  <c r="K17" i="1"/>
  <c r="K60" i="2"/>
  <c r="I60" i="2"/>
  <c r="H60" i="2"/>
  <c r="G60" i="2"/>
  <c r="F57" i="2"/>
  <c r="K55" i="2"/>
  <c r="J55" i="2"/>
  <c r="I55" i="2"/>
  <c r="I56" i="2"/>
  <c r="G55" i="2"/>
  <c r="L44" i="2"/>
  <c r="K44" i="2"/>
  <c r="K45" i="2"/>
  <c r="K46" i="2"/>
  <c r="K47" i="2"/>
  <c r="K48" i="2"/>
  <c r="K49" i="2"/>
  <c r="K50" i="2"/>
  <c r="K51" i="2"/>
  <c r="J44" i="2"/>
  <c r="J45" i="2"/>
  <c r="J46" i="2"/>
  <c r="J47" i="2"/>
  <c r="J49" i="2"/>
  <c r="J51" i="2"/>
  <c r="J52" i="2"/>
  <c r="J53" i="2"/>
  <c r="I44" i="2"/>
  <c r="I45" i="2"/>
  <c r="I46" i="2"/>
  <c r="I47" i="2"/>
  <c r="I48" i="2"/>
  <c r="I49" i="2"/>
  <c r="I50" i="2"/>
  <c r="I51" i="2"/>
  <c r="H44" i="2"/>
  <c r="H46" i="2"/>
  <c r="H47" i="2"/>
  <c r="H48" i="2"/>
  <c r="H50" i="2"/>
  <c r="H51" i="2"/>
  <c r="H52" i="2"/>
  <c r="L41" i="2"/>
  <c r="K42" i="2"/>
  <c r="I41" i="2"/>
  <c r="I42" i="2"/>
  <c r="H41" i="2"/>
  <c r="J41" i="2"/>
  <c r="J42" i="2"/>
  <c r="K28" i="2"/>
  <c r="K29" i="2"/>
  <c r="K30" i="2"/>
  <c r="K31" i="2"/>
  <c r="K32" i="2"/>
  <c r="K33" i="2"/>
  <c r="I28" i="2"/>
  <c r="I29" i="2"/>
  <c r="I30" i="2"/>
  <c r="I31" i="2"/>
  <c r="I32" i="2"/>
  <c r="I33" i="2"/>
  <c r="J32" i="2"/>
  <c r="J28" i="2"/>
  <c r="J29" i="2"/>
  <c r="J30" i="2"/>
  <c r="J31" i="2"/>
  <c r="H28" i="2"/>
  <c r="H29" i="2"/>
  <c r="H30" i="2"/>
  <c r="G28" i="2"/>
  <c r="G29" i="2"/>
  <c r="G30" i="2"/>
  <c r="G31" i="2"/>
  <c r="G32" i="2"/>
  <c r="G33" i="2"/>
  <c r="K19" i="2"/>
  <c r="K20" i="2"/>
  <c r="K21" i="2"/>
  <c r="K24" i="2"/>
  <c r="J20" i="2"/>
  <c r="J21" i="2"/>
  <c r="J24" i="2"/>
  <c r="I19" i="2"/>
  <c r="I20" i="2"/>
  <c r="I21" i="2"/>
  <c r="I24" i="2"/>
  <c r="H19" i="2"/>
  <c r="H21" i="2"/>
  <c r="G20" i="2"/>
  <c r="G21" i="2"/>
  <c r="G24" i="2"/>
  <c r="J15" i="2"/>
  <c r="H15" i="2"/>
  <c r="G15" i="2"/>
  <c r="G44" i="2"/>
  <c r="G45" i="2"/>
  <c r="G46" i="2"/>
  <c r="G47" i="2"/>
  <c r="G48" i="2"/>
  <c r="G49" i="2"/>
  <c r="G50" i="2"/>
  <c r="G51" i="2"/>
  <c r="G41" i="2"/>
  <c r="D16" i="2"/>
  <c r="E16" i="2"/>
  <c r="F16" i="2"/>
  <c r="C16" i="2"/>
  <c r="L16" i="2" l="1"/>
  <c r="I14" i="1"/>
  <c r="K49" i="1"/>
  <c r="I49" i="1"/>
  <c r="D18" i="1"/>
  <c r="E18" i="1"/>
  <c r="F18" i="1"/>
  <c r="J13" i="1"/>
  <c r="G17" i="1"/>
  <c r="D57" i="2" l="1"/>
  <c r="E57" i="2"/>
  <c r="G57" i="2"/>
  <c r="H57" i="2"/>
  <c r="I57" i="2"/>
  <c r="J57" i="2"/>
  <c r="K57" i="2"/>
  <c r="L57" i="2"/>
  <c r="C57" i="2"/>
  <c r="C43" i="2"/>
  <c r="C40" i="2"/>
  <c r="K54" i="1"/>
  <c r="F27" i="2" l="1"/>
  <c r="F54" i="2" l="1"/>
  <c r="D43" i="2"/>
  <c r="E43" i="2"/>
  <c r="F43" i="2"/>
  <c r="F40" i="2"/>
  <c r="D38" i="2"/>
  <c r="E38" i="2"/>
  <c r="F38" i="2"/>
  <c r="C38" i="2"/>
  <c r="F34" i="2"/>
  <c r="F13" i="2"/>
  <c r="F62" i="2" l="1"/>
  <c r="L14" i="1"/>
  <c r="D43" i="1"/>
  <c r="E43" i="1"/>
  <c r="F43" i="1"/>
  <c r="C48" i="1"/>
  <c r="C43" i="1"/>
  <c r="C35" i="1"/>
  <c r="C51" i="1"/>
  <c r="C55" i="1"/>
  <c r="C68" i="1"/>
  <c r="F68" i="1"/>
  <c r="F51" i="1"/>
  <c r="F65" i="1"/>
  <c r="I64" i="1"/>
  <c r="D55" i="1"/>
  <c r="E55" i="1"/>
  <c r="L47" i="1"/>
  <c r="L49" i="1"/>
  <c r="L50" i="1"/>
  <c r="K47" i="1"/>
  <c r="K50" i="1"/>
  <c r="J47" i="1"/>
  <c r="I47" i="1"/>
  <c r="I50" i="1"/>
  <c r="G47" i="1"/>
  <c r="D48" i="1"/>
  <c r="E48" i="1"/>
  <c r="F48" i="1"/>
  <c r="L36" i="1"/>
  <c r="K36" i="1"/>
  <c r="K37" i="1"/>
  <c r="J36" i="1"/>
  <c r="I36" i="1"/>
  <c r="H36" i="1"/>
  <c r="G36" i="1"/>
  <c r="K42" i="1"/>
  <c r="D35" i="1"/>
  <c r="E35" i="1"/>
  <c r="F35" i="1"/>
  <c r="G16" i="1"/>
  <c r="F73" i="1" l="1"/>
  <c r="L48" i="1"/>
  <c r="L35" i="1"/>
  <c r="L13" i="1"/>
  <c r="I48" i="1"/>
  <c r="K48" i="1"/>
  <c r="G48" i="1"/>
  <c r="J48" i="1"/>
  <c r="H13" i="1"/>
  <c r="G13" i="1"/>
  <c r="H35" i="1"/>
  <c r="I35" i="1"/>
  <c r="G35" i="1"/>
  <c r="J35" i="1"/>
  <c r="K35" i="1"/>
  <c r="K14" i="2"/>
  <c r="K15" i="2"/>
  <c r="K17" i="2"/>
  <c r="K18" i="2"/>
  <c r="K35" i="2"/>
  <c r="K36" i="2"/>
  <c r="K41" i="2"/>
  <c r="J17" i="2"/>
  <c r="J18" i="2"/>
  <c r="I14" i="2"/>
  <c r="I15" i="2"/>
  <c r="I17" i="2"/>
  <c r="I18" i="2"/>
  <c r="I35" i="2"/>
  <c r="I36" i="2"/>
  <c r="H14" i="2"/>
  <c r="H17" i="2"/>
  <c r="H18" i="2"/>
  <c r="H36" i="2"/>
  <c r="H43" i="2"/>
  <c r="G14" i="2"/>
  <c r="G17" i="2"/>
  <c r="G18" i="2"/>
  <c r="G19" i="2"/>
  <c r="G35" i="2"/>
  <c r="G36" i="2"/>
  <c r="L15" i="1"/>
  <c r="L19" i="1"/>
  <c r="L20" i="1"/>
  <c r="L45" i="1"/>
  <c r="L46" i="1"/>
  <c r="L52" i="1"/>
  <c r="L53" i="1"/>
  <c r="K14" i="1"/>
  <c r="K15" i="1"/>
  <c r="K19" i="1"/>
  <c r="K20" i="1"/>
  <c r="K38" i="1"/>
  <c r="K39" i="1"/>
  <c r="K40" i="1"/>
  <c r="K41" i="1"/>
  <c r="K44" i="1"/>
  <c r="K45" i="1"/>
  <c r="K46" i="1"/>
  <c r="K52" i="1"/>
  <c r="K53" i="1"/>
  <c r="K56" i="1"/>
  <c r="J15" i="1"/>
  <c r="J19" i="1"/>
  <c r="J20" i="1"/>
  <c r="J45" i="1"/>
  <c r="J46" i="1"/>
  <c r="J52" i="1"/>
  <c r="J53" i="1"/>
  <c r="J56" i="1"/>
  <c r="I15" i="1"/>
  <c r="I19" i="1"/>
  <c r="I20" i="1"/>
  <c r="I44" i="1"/>
  <c r="I45" i="1"/>
  <c r="I46" i="1"/>
  <c r="I52" i="1"/>
  <c r="I53" i="1"/>
  <c r="I54" i="1"/>
  <c r="I56" i="1"/>
  <c r="I62" i="1"/>
  <c r="I63" i="1"/>
  <c r="I67" i="1"/>
  <c r="H14" i="1"/>
  <c r="H15" i="1"/>
  <c r="H19" i="1"/>
  <c r="H20" i="1"/>
  <c r="H45" i="1"/>
  <c r="H46" i="1"/>
  <c r="H52" i="1"/>
  <c r="H53" i="1"/>
  <c r="G14" i="1"/>
  <c r="G15" i="1"/>
  <c r="G19" i="1"/>
  <c r="G20" i="1"/>
  <c r="G44" i="1"/>
  <c r="G45" i="1"/>
  <c r="G46" i="1"/>
  <c r="G52" i="1"/>
  <c r="G53" i="1"/>
  <c r="G56" i="1"/>
  <c r="G70" i="1"/>
  <c r="G71" i="1"/>
  <c r="G72" i="1"/>
  <c r="E54" i="2"/>
  <c r="G54" i="2" s="1"/>
  <c r="D54" i="2"/>
  <c r="C54" i="2"/>
  <c r="G43" i="2"/>
  <c r="L43" i="2"/>
  <c r="J43" i="2"/>
  <c r="E40" i="2"/>
  <c r="H40" i="2" s="1"/>
  <c r="D40" i="2"/>
  <c r="L40" i="2" s="1"/>
  <c r="I40" i="2"/>
  <c r="E34" i="2"/>
  <c r="G34" i="2" s="1"/>
  <c r="D34" i="2"/>
  <c r="K34" i="2" s="1"/>
  <c r="C34" i="2"/>
  <c r="E27" i="2"/>
  <c r="D27" i="2"/>
  <c r="C27" i="2"/>
  <c r="J27" i="2" s="1"/>
  <c r="G16" i="2"/>
  <c r="K16" i="2"/>
  <c r="J16" i="2"/>
  <c r="E13" i="2"/>
  <c r="D13" i="2"/>
  <c r="L13" i="2" s="1"/>
  <c r="C13" i="2"/>
  <c r="J13" i="2" s="1"/>
  <c r="E62" i="2" l="1"/>
  <c r="H62" i="2" s="1"/>
  <c r="I54" i="2"/>
  <c r="C62" i="2"/>
  <c r="J62" i="2" s="1"/>
  <c r="K54" i="2"/>
  <c r="D62" i="2"/>
  <c r="K27" i="2"/>
  <c r="L27" i="2"/>
  <c r="G27" i="2"/>
  <c r="H27" i="2"/>
  <c r="G13" i="2"/>
  <c r="H13" i="2"/>
  <c r="H34" i="2"/>
  <c r="I27" i="2"/>
  <c r="I34" i="2"/>
  <c r="H16" i="2"/>
  <c r="G40" i="2"/>
  <c r="I13" i="2"/>
  <c r="I43" i="2"/>
  <c r="K40" i="2"/>
  <c r="J54" i="2"/>
  <c r="L54" i="2"/>
  <c r="K43" i="2"/>
  <c r="J40" i="2"/>
  <c r="I16" i="2"/>
  <c r="K13" i="2"/>
  <c r="D68" i="1"/>
  <c r="E68" i="1"/>
  <c r="H68" i="1" s="1"/>
  <c r="D65" i="1"/>
  <c r="K65" i="1" s="1"/>
  <c r="E65" i="1"/>
  <c r="G65" i="1" s="1"/>
  <c r="C65" i="1"/>
  <c r="C73" i="1" s="1"/>
  <c r="D51" i="1"/>
  <c r="E51" i="1"/>
  <c r="D73" i="1" l="1"/>
  <c r="K73" i="1" s="1"/>
  <c r="E73" i="1"/>
  <c r="J73" i="1"/>
  <c r="I73" i="1"/>
  <c r="L51" i="1"/>
  <c r="G62" i="2"/>
  <c r="H51" i="1"/>
  <c r="G51" i="1"/>
  <c r="H43" i="1"/>
  <c r="G43" i="1"/>
  <c r="G18" i="1"/>
  <c r="H18" i="1"/>
  <c r="K62" i="2"/>
  <c r="L62" i="2"/>
  <c r="I62" i="2"/>
  <c r="L68" i="1"/>
  <c r="K68" i="1"/>
  <c r="J68" i="1"/>
  <c r="I68" i="1"/>
  <c r="G68" i="1"/>
  <c r="I65" i="1"/>
  <c r="I55" i="1"/>
  <c r="J55" i="1"/>
  <c r="K55" i="1"/>
  <c r="L55" i="1"/>
  <c r="G55" i="1"/>
  <c r="J51" i="1"/>
  <c r="I51" i="1"/>
  <c r="K51" i="1"/>
  <c r="L43" i="1"/>
  <c r="K43" i="1"/>
  <c r="I43" i="1"/>
  <c r="J43" i="1"/>
  <c r="I18" i="1"/>
  <c r="J18" i="1"/>
  <c r="K18" i="1"/>
  <c r="L18" i="1"/>
  <c r="I13" i="1"/>
  <c r="K13" i="1"/>
  <c r="H73" i="1" l="1"/>
  <c r="G73" i="1"/>
  <c r="L73" i="1"/>
</calcChain>
</file>

<file path=xl/sharedStrings.xml><?xml version="1.0" encoding="utf-8"?>
<sst xmlns="http://schemas.openxmlformats.org/spreadsheetml/2006/main" count="237" uniqueCount="137">
  <si>
    <t>Загальний фонд</t>
  </si>
  <si>
    <t>грн.</t>
  </si>
  <si>
    <t>Код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</si>
  <si>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</si>
  <si>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</si>
  <si>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1010</t>
  </si>
  <si>
    <t>Надання дошкільної освіти</t>
  </si>
  <si>
    <t>3210</t>
  </si>
  <si>
    <t>Організація та проведення громадських робіт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</si>
  <si>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</si>
  <si>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</si>
  <si>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</si>
  <si>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</si>
  <si>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</si>
  <si>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</si>
  <si>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4082</t>
  </si>
  <si>
    <t>Інші заходи в галузі культури і мистецтва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</si>
  <si>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</si>
  <si>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</si>
  <si>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</si>
  <si>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</si>
  <si>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</si>
  <si>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</si>
  <si>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</si>
  <si>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</si>
  <si>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8700</t>
  </si>
  <si>
    <t>Резервний фонд</t>
  </si>
  <si>
    <t>9770</t>
  </si>
  <si>
    <t>Інші субвенції з місцевого бюджету</t>
  </si>
  <si>
    <t>Додаток  2</t>
  </si>
  <si>
    <t>Видатки бюджету за функціональною структурою</t>
  </si>
  <si>
    <t>Спеціальний фонд</t>
  </si>
  <si>
    <t>0100</t>
  </si>
  <si>
    <t>Державне управління</t>
  </si>
  <si>
    <t>1000</t>
  </si>
  <si>
    <t>Освіта</t>
  </si>
  <si>
    <t>3000</t>
  </si>
  <si>
    <t>Соціальний захист та соціальне забезпечення</t>
  </si>
  <si>
    <t>4000</t>
  </si>
  <si>
    <t>7000</t>
  </si>
  <si>
    <t>Економічна діяльність</t>
  </si>
  <si>
    <t>Інша діяльність</t>
  </si>
  <si>
    <t>Міжбюджетні трансферти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</si>
  <si>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</si>
  <si>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</si>
  <si>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</si>
  <si>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</si>
  <si>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</si>
  <si>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</si>
  <si>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</si>
  <si>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</si>
  <si>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</si>
  <si>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</si>
  <si>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</si>
  <si>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</si>
  <si>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</si>
  <si>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</si>
  <si>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</si>
  <si>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Культура i мистецтво</t>
  </si>
  <si>
    <t>6000</t>
  </si>
  <si>
    <t>Житлово-комунальне господарство</t>
  </si>
  <si>
    <t>7680</t>
  </si>
  <si>
    <t>Членські внески до асоціацій органів місцевого самоврядування</t>
  </si>
  <si>
    <t>8000</t>
  </si>
  <si>
    <t>9000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</si>
  <si>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</si>
  <si>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</si>
  <si>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</si>
  <si>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</si>
  <si>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</si>
  <si>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</si>
  <si>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6060</t>
  </si>
  <si>
    <t>Утримання об`єктів соціальної сфери підприємств, що передаються до комунальної власності</t>
  </si>
  <si>
    <t>7325</t>
  </si>
  <si>
    <t>Будівництво споруд, установ та закладів фізичної культури і спорту</t>
  </si>
  <si>
    <t>7330</t>
  </si>
  <si>
    <t>Будівництво1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</si>
  <si>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</si>
  <si>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</si>
  <si>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7370</t>
  </si>
  <si>
    <t>Реалізація інших заходів щодо соціально-економічного розвитку територій</t>
  </si>
  <si>
    <t>7441</t>
  </si>
  <si>
    <t>Утримання та розвиток мостів/шляхопроводів</t>
  </si>
  <si>
    <t>8340</t>
  </si>
  <si>
    <t>Природоохоронні заходи за рахунок цільових фондів</t>
  </si>
  <si>
    <t xml:space="preserve"> </t>
  </si>
  <si>
    <t xml:space="preserve">Усього </t>
  </si>
  <si>
    <t>Секретар сільської ради</t>
  </si>
  <si>
    <t>2020 рік</t>
  </si>
  <si>
    <t>грн</t>
  </si>
  <si>
    <t>Відхилення фактичного виконання</t>
  </si>
  <si>
    <t>до відповідного виконання минулого року</t>
  </si>
  <si>
    <t>+ / -</t>
  </si>
  <si>
    <t>%</t>
  </si>
  <si>
    <t>Підвищення кваліфікації депутатів місцевих рад та посадових осіб місцевого самоврядування</t>
  </si>
  <si>
    <t>Інші програми та заходи у сфері освіти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</si>
  <si>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</si>
  <si>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Фізична культура і спорт</t>
  </si>
  <si>
    <t>Проведення навчально-тренувальних зборів і змагань з неолімпійських видів спорту</t>
  </si>
  <si>
    <t>Утримання та фінансова підтримка спортивних споруд</t>
  </si>
  <si>
    <t>5000</t>
  </si>
  <si>
    <t>Фiзична культура i спорт</t>
  </si>
  <si>
    <t>Будівництво освітніх установ та закладів</t>
  </si>
  <si>
    <t>Заходи із запобігання та ліквідації надзвичайних ситуацій та наслідків стихійного лиха</t>
  </si>
  <si>
    <t>Утримання та розвиток автомобільних доріг та дорожньої інфраструктури за рахунок субвенції з державного бюджету</t>
  </si>
  <si>
    <t>План на 2021 рік з урахуванням змін</t>
  </si>
  <si>
    <t>2021 рік</t>
  </si>
  <si>
    <t>до затвердженого плану на 2021 рік</t>
  </si>
  <si>
    <t>Проведення місцевих виборів</t>
  </si>
  <si>
    <t>1021</t>
  </si>
  <si>
    <t>Надання загальної середньої освіти закладами загальної середньої освіти</t>
  </si>
  <si>
    <t>Надання позашкільної освіти закладами позашкільної освіти,заходи із позашкільної роботи з дітьми</t>
  </si>
  <si>
    <t>Надання освіти за рахунок субвенції з державного бюджету місцевим бюджетам на надання державної підтримки особам з особливими потребами</t>
  </si>
  <si>
    <t>Охорона здоров'я</t>
  </si>
  <si>
    <t>Первинна медична допомога населенню, що надається центрами первинної медичної (медико-санітарної) допомоги)</t>
  </si>
  <si>
    <t>Централізовані заходи з лікування хворих на цукровий та не цукровий діабет</t>
  </si>
  <si>
    <t>Людмила БАЛЮК</t>
  </si>
  <si>
    <t>Надання позашкільної освіти  закладами позашкільної освіти, заходи із позашкільної роботи з дітьми</t>
  </si>
  <si>
    <t>Надання освіти за рахунок субвенцій з державного бюджету місцевим бюджетам на надання державної підтримки особам з особливими освітніми потребами</t>
  </si>
  <si>
    <t>Будівництво установ та закладів культури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</si>
  <si>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</si>
  <si>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ПРОЄКТ</t>
  </si>
  <si>
    <t>План на 9 місяців 2021 року з урахуванням змін</t>
  </si>
  <si>
    <t>Фактичне виконання за 9 місяців</t>
  </si>
  <si>
    <t>до затвердженого плану на  9 місяців  з урахуванням внесених змін на 2021 рік</t>
  </si>
  <si>
    <t>Звіт про виконання сільського бюджету по видатках загального фонду за 9 місяців 2021 року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</si>
  <si>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</si>
  <si>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</si>
  <si>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Інші програми та заходи у сфері охорони здоров'я</t>
  </si>
  <si>
    <t>Звіт про виконання сільського бюджету по видатках спеціального фонду за 9 місяців 2021 року</t>
  </si>
  <si>
    <t>Виконано за 9 місяців</t>
  </si>
  <si>
    <t>до затвердженого плану на 9 місяців  з урахуванням внесених змін на 2021 рік</t>
  </si>
  <si>
    <t>Первинна медична допомога населенню, що надається центрами первинної медичної (медико-санітарної) допомоги</t>
  </si>
  <si>
    <t xml:space="preserve">до рішення    XVIII  сесії  VIIІ скликання </t>
  </si>
  <si>
    <t>від  02 листопада         2021 року</t>
  </si>
  <si>
    <t xml:space="preserve">до рішення     XVIII    сесії  VIIІ скликання № </t>
  </si>
  <si>
    <t>від 02 листопада   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</si>
</sst>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</numFmts>
  <fonts count="2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3" fontId="9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Fill="1"/>
    <xf numFmtId="0" fontId="3" fillId="0" borderId="0" xfId="0" applyFont="1" applyFill="1"/>
    <xf numFmtId="0" fontId="6" fillId="0" borderId="0" xfId="0" applyFont="1" applyFill="1"/>
    <xf numFmtId="0" fontId="2" fillId="0" borderId="0" xfId="0" applyFont="1" applyFill="1"/>
    <xf numFmtId="0" fontId="7" fillId="0" borderId="1" xfId="0" applyFont="1" applyBorder="1" applyAlignment="1">
      <alignment vertical="center" wrapText="1"/>
    </xf>
    <xf numFmtId="0" fontId="11" fillId="0" borderId="0" xfId="0" applyFont="1" applyFill="1"/>
    <xf numFmtId="0" fontId="7" fillId="0" borderId="13" xfId="0" quotePrefix="1" applyFont="1" applyBorder="1" applyAlignment="1">
      <alignment vertical="center" wrapText="1"/>
    </xf>
    <xf numFmtId="0" fontId="1" fillId="0" borderId="0" xfId="0" applyFont="1" applyFill="1"/>
    <xf numFmtId="0" fontId="7" fillId="0" borderId="13" xfId="0" quotePrefix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49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7" fillId="0" borderId="13" xfId="0" quotePrefix="1" applyFont="1" applyBorder="1" applyAlignment="1">
      <alignment horizontal="left" vertical="center" wrapText="1"/>
    </xf>
    <xf numFmtId="0" fontId="0" fillId="0" borderId="0" xfId="0"/>
    <xf numFmtId="0" fontId="7" fillId="0" borderId="1" xfId="0" quotePrefix="1" applyFont="1" applyBorder="1" applyAlignment="1">
      <alignment horizontal="left" vertical="center" wrapText="1"/>
    </xf>
    <xf numFmtId="0" fontId="0" fillId="0" borderId="0" xfId="0"/>
    <xf numFmtId="0" fontId="15" fillId="0" borderId="0" xfId="1" applyFont="1" applyAlignment="1"/>
    <xf numFmtId="0" fontId="15" fillId="0" borderId="0" xfId="0" applyFont="1" applyAlignment="1"/>
    <xf numFmtId="0" fontId="7" fillId="0" borderId="0" xfId="0" applyFont="1" applyAlignment="1">
      <alignment wrapText="1"/>
    </xf>
    <xf numFmtId="0" fontId="14" fillId="0" borderId="0" xfId="0" applyFont="1" applyFill="1" applyAlignment="1"/>
    <xf numFmtId="49" fontId="18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20" fillId="0" borderId="0" xfId="0" applyFont="1" applyFill="1"/>
    <xf numFmtId="0" fontId="19" fillId="0" borderId="0" xfId="0" applyFont="1" applyFill="1"/>
    <xf numFmtId="0" fontId="19" fillId="2" borderId="12" xfId="0" quotePrefix="1" applyFont="1" applyFill="1" applyBorder="1" applyAlignment="1">
      <alignment vertical="center" wrapText="1"/>
    </xf>
    <xf numFmtId="0" fontId="19" fillId="2" borderId="9" xfId="0" applyFont="1" applyFill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8" fillId="2" borderId="24" xfId="0" quotePrefix="1" applyFont="1" applyFill="1" applyBorder="1" applyAlignment="1">
      <alignment vertical="center" wrapText="1"/>
    </xf>
    <xf numFmtId="0" fontId="8" fillId="2" borderId="23" xfId="0" applyFont="1" applyFill="1" applyBorder="1" applyAlignment="1">
      <alignment vertical="center" wrapText="1"/>
    </xf>
    <xf numFmtId="0" fontId="8" fillId="2" borderId="13" xfId="0" quotePrefix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quotePrefix="1" applyFont="1" applyFill="1" applyBorder="1" applyAlignment="1">
      <alignment vertical="center" wrapText="1"/>
    </xf>
    <xf numFmtId="0" fontId="8" fillId="2" borderId="11" xfId="0" quotePrefix="1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21" fillId="0" borderId="13" xfId="0" quotePrefix="1" applyFont="1" applyBorder="1" applyAlignment="1">
      <alignment vertical="center" wrapText="1"/>
    </xf>
    <xf numFmtId="0" fontId="21" fillId="0" borderId="13" xfId="0" quotePrefix="1" applyFont="1" applyBorder="1" applyAlignment="1">
      <alignment horizontal="left" vertical="center" wrapText="1"/>
    </xf>
    <xf numFmtId="0" fontId="22" fillId="2" borderId="13" xfId="0" quotePrefix="1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0" fontId="21" fillId="0" borderId="1" xfId="0" quotePrefix="1" applyFont="1" applyBorder="1" applyAlignment="1">
      <alignment horizontal="left" vertical="center" wrapText="1"/>
    </xf>
    <xf numFmtId="0" fontId="22" fillId="2" borderId="1" xfId="0" quotePrefix="1" applyFont="1" applyFill="1" applyBorder="1" applyAlignment="1">
      <alignment horizontal="left" vertical="center" wrapText="1"/>
    </xf>
    <xf numFmtId="0" fontId="21" fillId="0" borderId="13" xfId="0" quotePrefix="1" applyFont="1" applyFill="1" applyBorder="1" applyAlignment="1">
      <alignment horizontal="left" vertical="center" wrapText="1"/>
    </xf>
    <xf numFmtId="0" fontId="22" fillId="2" borderId="11" xfId="0" quotePrefix="1" applyFont="1" applyFill="1" applyBorder="1" applyAlignment="1">
      <alignment vertical="center" wrapText="1"/>
    </xf>
    <xf numFmtId="0" fontId="22" fillId="2" borderId="8" xfId="0" applyFont="1" applyFill="1" applyBorder="1" applyAlignment="1">
      <alignment vertical="center" wrapText="1"/>
    </xf>
    <xf numFmtId="0" fontId="22" fillId="3" borderId="13" xfId="0" quotePrefix="1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vertical="center" wrapText="1"/>
    </xf>
    <xf numFmtId="165" fontId="22" fillId="2" borderId="9" xfId="2" applyNumberFormat="1" applyFont="1" applyFill="1" applyBorder="1" applyAlignment="1">
      <alignment vertical="center" wrapText="1"/>
    </xf>
    <xf numFmtId="165" fontId="22" fillId="2" borderId="22" xfId="2" applyNumberFormat="1" applyFont="1" applyFill="1" applyBorder="1" applyAlignment="1">
      <alignment vertical="center" wrapText="1"/>
    </xf>
    <xf numFmtId="165" fontId="22" fillId="2" borderId="22" xfId="2" applyNumberFormat="1" applyFont="1" applyFill="1" applyBorder="1" applyAlignment="1">
      <alignment vertical="center"/>
    </xf>
    <xf numFmtId="165" fontId="21" fillId="0" borderId="1" xfId="2" applyNumberFormat="1" applyFont="1" applyBorder="1" applyAlignment="1">
      <alignment vertical="center" wrapText="1"/>
    </xf>
    <xf numFmtId="165" fontId="21" fillId="0" borderId="1" xfId="2" applyNumberFormat="1" applyFont="1" applyFill="1" applyBorder="1" applyAlignment="1">
      <alignment vertical="center" wrapText="1"/>
    </xf>
    <xf numFmtId="165" fontId="21" fillId="0" borderId="1" xfId="2" applyNumberFormat="1" applyFont="1" applyFill="1" applyBorder="1" applyAlignment="1">
      <alignment vertical="center"/>
    </xf>
    <xf numFmtId="165" fontId="22" fillId="2" borderId="1" xfId="2" applyNumberFormat="1" applyFont="1" applyFill="1" applyBorder="1" applyAlignment="1">
      <alignment vertical="center" wrapText="1"/>
    </xf>
    <xf numFmtId="165" fontId="22" fillId="2" borderId="1" xfId="2" applyNumberFormat="1" applyFont="1" applyFill="1" applyBorder="1" applyAlignment="1">
      <alignment vertical="center"/>
    </xf>
    <xf numFmtId="165" fontId="22" fillId="3" borderId="1" xfId="2" applyNumberFormat="1" applyFont="1" applyFill="1" applyBorder="1" applyAlignment="1">
      <alignment vertical="center" wrapText="1"/>
    </xf>
    <xf numFmtId="165" fontId="21" fillId="4" borderId="1" xfId="2" applyNumberFormat="1" applyFont="1" applyFill="1" applyBorder="1" applyAlignment="1">
      <alignment vertical="center" wrapText="1"/>
    </xf>
    <xf numFmtId="165" fontId="21" fillId="4" borderId="1" xfId="2" applyNumberFormat="1" applyFont="1" applyFill="1" applyBorder="1" applyAlignment="1">
      <alignment vertical="center"/>
    </xf>
    <xf numFmtId="165" fontId="22" fillId="0" borderId="1" xfId="2" applyNumberFormat="1" applyFont="1" applyFill="1" applyBorder="1" applyAlignment="1">
      <alignment vertical="center" wrapText="1"/>
    </xf>
    <xf numFmtId="165" fontId="22" fillId="2" borderId="8" xfId="2" applyNumberFormat="1" applyFont="1" applyFill="1" applyBorder="1" applyAlignment="1">
      <alignment vertical="center"/>
    </xf>
    <xf numFmtId="165" fontId="22" fillId="2" borderId="23" xfId="2" applyNumberFormat="1" applyFont="1" applyFill="1" applyBorder="1" applyAlignment="1">
      <alignment vertical="center" wrapText="1"/>
    </xf>
    <xf numFmtId="165" fontId="22" fillId="2" borderId="23" xfId="2" applyNumberFormat="1" applyFont="1" applyFill="1" applyBorder="1" applyAlignment="1">
      <alignment vertical="center"/>
    </xf>
    <xf numFmtId="165" fontId="8" fillId="2" borderId="23" xfId="2" applyNumberFormat="1" applyFont="1" applyFill="1" applyBorder="1" applyAlignment="1">
      <alignment vertical="center" wrapText="1"/>
    </xf>
    <xf numFmtId="165" fontId="8" fillId="2" borderId="10" xfId="2" applyNumberFormat="1" applyFont="1" applyFill="1" applyBorder="1" applyAlignment="1">
      <alignment vertical="center" wrapText="1"/>
    </xf>
    <xf numFmtId="165" fontId="8" fillId="2" borderId="1" xfId="2" applyNumberFormat="1" applyFont="1" applyFill="1" applyBorder="1" applyAlignment="1">
      <alignment vertical="center"/>
    </xf>
    <xf numFmtId="165" fontId="7" fillId="0" borderId="1" xfId="2" applyNumberFormat="1" applyFont="1" applyBorder="1" applyAlignment="1">
      <alignment vertical="center" wrapText="1"/>
    </xf>
    <xf numFmtId="165" fontId="7" fillId="0" borderId="1" xfId="2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vertical="center"/>
    </xf>
    <xf numFmtId="165" fontId="8" fillId="2" borderId="1" xfId="2" applyNumberFormat="1" applyFont="1" applyFill="1" applyBorder="1" applyAlignment="1">
      <alignment vertical="center" wrapText="1"/>
    </xf>
    <xf numFmtId="165" fontId="8" fillId="4" borderId="1" xfId="2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8" fillId="4" borderId="1" xfId="2" applyNumberFormat="1" applyFont="1" applyFill="1" applyBorder="1" applyAlignment="1">
      <alignment vertical="center" wrapText="1"/>
    </xf>
    <xf numFmtId="165" fontId="8" fillId="0" borderId="1" xfId="2" applyNumberFormat="1" applyFont="1" applyFill="1" applyBorder="1" applyAlignment="1">
      <alignment vertical="center" wrapText="1"/>
    </xf>
    <xf numFmtId="165" fontId="8" fillId="3" borderId="1" xfId="2" applyNumberFormat="1" applyFont="1" applyFill="1" applyBorder="1" applyAlignment="1">
      <alignment vertical="center" wrapText="1"/>
    </xf>
    <xf numFmtId="165" fontId="8" fillId="3" borderId="1" xfId="2" applyNumberFormat="1" applyFont="1" applyFill="1" applyBorder="1" applyAlignment="1">
      <alignment vertical="center"/>
    </xf>
    <xf numFmtId="165" fontId="7" fillId="4" borderId="1" xfId="2" applyNumberFormat="1" applyFont="1" applyFill="1" applyBorder="1" applyAlignment="1">
      <alignment vertical="center" wrapText="1"/>
    </xf>
    <xf numFmtId="165" fontId="7" fillId="4" borderId="1" xfId="2" applyNumberFormat="1" applyFont="1" applyFill="1" applyBorder="1" applyAlignment="1">
      <alignment vertical="center"/>
    </xf>
    <xf numFmtId="165" fontId="7" fillId="2" borderId="1" xfId="2" applyNumberFormat="1" applyFont="1" applyFill="1" applyBorder="1" applyAlignment="1">
      <alignment vertical="center"/>
    </xf>
    <xf numFmtId="165" fontId="7" fillId="2" borderId="1" xfId="2" applyNumberFormat="1" applyFont="1" applyFill="1" applyBorder="1" applyAlignment="1">
      <alignment vertical="center" wrapText="1"/>
    </xf>
    <xf numFmtId="165" fontId="8" fillId="2" borderId="8" xfId="2" applyNumberFormat="1" applyFont="1" applyFill="1" applyBorder="1" applyAlignment="1">
      <alignment vertical="center"/>
    </xf>
    <xf numFmtId="43" fontId="22" fillId="2" borderId="22" xfId="2" applyFont="1" applyFill="1" applyBorder="1" applyAlignment="1">
      <alignment vertical="center" wrapText="1"/>
    </xf>
    <xf numFmtId="43" fontId="21" fillId="0" borderId="1" xfId="2" applyFont="1" applyFill="1" applyBorder="1" applyAlignment="1">
      <alignment vertical="center" wrapText="1"/>
    </xf>
    <xf numFmtId="43" fontId="22" fillId="2" borderId="1" xfId="2" applyFont="1" applyFill="1" applyBorder="1" applyAlignment="1">
      <alignment vertical="center" wrapText="1"/>
    </xf>
    <xf numFmtId="43" fontId="21" fillId="4" borderId="1" xfId="2" applyFont="1" applyFill="1" applyBorder="1" applyAlignment="1">
      <alignment vertical="center" wrapText="1"/>
    </xf>
    <xf numFmtId="43" fontId="22" fillId="4" borderId="1" xfId="2" applyFont="1" applyFill="1" applyBorder="1" applyAlignment="1">
      <alignment vertical="center" wrapText="1"/>
    </xf>
    <xf numFmtId="43" fontId="22" fillId="2" borderId="23" xfId="2" applyFont="1" applyFill="1" applyBorder="1" applyAlignment="1">
      <alignment vertical="center" wrapText="1"/>
    </xf>
    <xf numFmtId="43" fontId="22" fillId="2" borderId="22" xfId="2" applyFont="1" applyFill="1" applyBorder="1" applyAlignment="1">
      <alignment vertical="center"/>
    </xf>
    <xf numFmtId="43" fontId="22" fillId="2" borderId="1" xfId="2" applyFont="1" applyFill="1" applyBorder="1" applyAlignment="1">
      <alignment vertical="center"/>
    </xf>
    <xf numFmtId="43" fontId="22" fillId="2" borderId="23" xfId="2" applyFont="1" applyFill="1" applyBorder="1" applyAlignment="1">
      <alignment vertical="center"/>
    </xf>
    <xf numFmtId="165" fontId="21" fillId="0" borderId="1" xfId="2" applyNumberFormat="1" applyFont="1" applyBorder="1" applyAlignment="1">
      <alignment horizontal="center" vertical="center" wrapText="1"/>
    </xf>
    <xf numFmtId="43" fontId="22" fillId="0" borderId="1" xfId="2" applyFont="1" applyFill="1" applyBorder="1" applyAlignment="1">
      <alignment vertical="center"/>
    </xf>
    <xf numFmtId="43" fontId="8" fillId="2" borderId="1" xfId="2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8" fillId="2" borderId="10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2" fontId="8" fillId="2" borderId="1" xfId="2" applyNumberFormat="1" applyFont="1" applyFill="1" applyBorder="1" applyAlignment="1">
      <alignment horizontal="center" vertical="center" wrapText="1"/>
    </xf>
    <xf numFmtId="2" fontId="8" fillId="4" borderId="1" xfId="2" applyNumberFormat="1" applyFont="1" applyFill="1" applyBorder="1" applyAlignment="1">
      <alignment horizontal="center" vertical="center" wrapText="1"/>
    </xf>
    <xf numFmtId="2" fontId="8" fillId="0" borderId="1" xfId="2" applyNumberFormat="1" applyFont="1" applyFill="1" applyBorder="1" applyAlignment="1">
      <alignment horizontal="center" vertical="center" wrapText="1"/>
    </xf>
    <xf numFmtId="2" fontId="7" fillId="4" borderId="1" xfId="2" applyNumberFormat="1" applyFont="1" applyFill="1" applyBorder="1" applyAlignment="1">
      <alignment horizontal="center" vertical="center" wrapText="1"/>
    </xf>
    <xf numFmtId="2" fontId="8" fillId="2" borderId="23" xfId="2" applyNumberFormat="1" applyFont="1" applyFill="1" applyBorder="1" applyAlignment="1">
      <alignment horizontal="center" vertical="center" wrapText="1"/>
    </xf>
    <xf numFmtId="43" fontId="8" fillId="2" borderId="1" xfId="2" applyFont="1" applyFill="1" applyBorder="1" applyAlignment="1">
      <alignment vertical="center"/>
    </xf>
    <xf numFmtId="43" fontId="8" fillId="0" borderId="1" xfId="2" applyFont="1" applyFill="1" applyBorder="1" applyAlignment="1">
      <alignment vertical="center"/>
    </xf>
    <xf numFmtId="43" fontId="7" fillId="0" borderId="1" xfId="2" applyFont="1" applyFill="1" applyBorder="1" applyAlignment="1">
      <alignment vertical="center"/>
    </xf>
    <xf numFmtId="43" fontId="8" fillId="4" borderId="1" xfId="2" applyFont="1" applyFill="1" applyBorder="1" applyAlignment="1">
      <alignment vertical="center"/>
    </xf>
    <xf numFmtId="43" fontId="7" fillId="4" borderId="1" xfId="2" applyFont="1" applyFill="1" applyBorder="1" applyAlignment="1">
      <alignment vertical="center"/>
    </xf>
    <xf numFmtId="165" fontId="22" fillId="4" borderId="1" xfId="2" applyNumberFormat="1" applyFont="1" applyFill="1" applyBorder="1" applyAlignment="1">
      <alignment vertical="center" wrapText="1"/>
    </xf>
    <xf numFmtId="165" fontId="22" fillId="4" borderId="1" xfId="2" applyNumberFormat="1" applyFont="1" applyFill="1" applyBorder="1" applyAlignment="1">
      <alignment vertical="center"/>
    </xf>
    <xf numFmtId="43" fontId="22" fillId="4" borderId="1" xfId="2" applyFont="1" applyFill="1" applyBorder="1" applyAlignment="1">
      <alignment vertical="center"/>
    </xf>
    <xf numFmtId="43" fontId="21" fillId="2" borderId="1" xfId="2" applyFont="1" applyFill="1" applyBorder="1" applyAlignment="1">
      <alignment vertical="center" wrapText="1"/>
    </xf>
    <xf numFmtId="0" fontId="8" fillId="2" borderId="13" xfId="0" quotePrefix="1" applyFont="1" applyFill="1" applyBorder="1" applyAlignment="1">
      <alignment horizontal="left" vertical="center" wrapText="1"/>
    </xf>
    <xf numFmtId="0" fontId="7" fillId="4" borderId="13" xfId="0" quotePrefix="1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19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5" fillId="0" borderId="0" xfId="0" applyFont="1" applyAlignment="1">
      <alignment horizontal="left"/>
    </xf>
    <xf numFmtId="0" fontId="1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2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14" fillId="0" borderId="0" xfId="0" applyFont="1" applyFill="1" applyAlignment="1">
      <alignment horizontal="left"/>
    </xf>
    <xf numFmtId="0" fontId="19" fillId="0" borderId="0" xfId="0" applyFont="1" applyAlignment="1">
      <alignment horizont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5"/>
  <sheetViews>
    <sheetView tabSelected="1" zoomScaleNormal="100" workbookViewId="0">
      <selection activeCell="G10" sqref="G10:L10"/>
    </sheetView>
  </sheetViews>
  <sheetFormatPr defaultRowHeight="12.75" x14ac:dyDescent="0.2"/>
  <cols>
    <col min="1" max="1" width="7.5703125" style="1" customWidth="1"/>
    <col min="2" max="2" width="50.7109375" style="1" customWidth="1"/>
    <col min="3" max="3" width="19.42578125" style="1" customWidth="1"/>
    <col min="4" max="4" width="17.42578125" style="1" customWidth="1"/>
    <col min="5" max="5" width="18" style="1" customWidth="1"/>
    <col min="6" max="6" width="17.28515625" style="1" customWidth="1"/>
    <col min="7" max="7" width="18.140625" style="1" customWidth="1"/>
    <col min="8" max="8" width="11.7109375" style="1" customWidth="1"/>
    <col min="9" max="9" width="17.5703125" style="1" customWidth="1"/>
    <col min="10" max="10" width="12.140625" style="1" customWidth="1"/>
    <col min="11" max="11" width="18.85546875" style="1" customWidth="1"/>
    <col min="12" max="12" width="13.85546875" style="1" customWidth="1"/>
    <col min="13" max="13" width="12.140625" style="1" customWidth="1"/>
    <col min="14" max="14" width="16.42578125" style="1" customWidth="1"/>
    <col min="15" max="17" width="12.140625" style="1" customWidth="1"/>
    <col min="18" max="16384" width="9.140625" style="1"/>
  </cols>
  <sheetData>
    <row r="1" spans="1:17" ht="18.75" x14ac:dyDescent="0.3">
      <c r="I1" s="114" t="s">
        <v>121</v>
      </c>
      <c r="J1" s="114"/>
      <c r="K1" s="114"/>
    </row>
    <row r="2" spans="1:17" ht="18.75" x14ac:dyDescent="0.3">
      <c r="B2" s="4"/>
      <c r="C2" s="2"/>
      <c r="D2" s="2"/>
      <c r="H2" s="22"/>
      <c r="I2" s="19" t="s">
        <v>29</v>
      </c>
      <c r="J2" s="19"/>
      <c r="K2" s="19"/>
      <c r="L2" s="19"/>
      <c r="M2" s="14"/>
      <c r="N2" s="14"/>
      <c r="O2" s="115"/>
      <c r="P2" s="115"/>
      <c r="Q2" s="115"/>
    </row>
    <row r="3" spans="1:17" ht="18.75" x14ac:dyDescent="0.3">
      <c r="C3" s="2"/>
      <c r="D3" s="2"/>
      <c r="H3" s="22"/>
      <c r="I3" s="117" t="s">
        <v>135</v>
      </c>
      <c r="J3" s="117"/>
      <c r="K3" s="117"/>
      <c r="L3" s="117"/>
      <c r="M3" s="14"/>
      <c r="N3" s="14"/>
      <c r="O3" s="115"/>
      <c r="P3" s="115"/>
      <c r="Q3" s="115"/>
    </row>
    <row r="4" spans="1:17" ht="18.75" x14ac:dyDescent="0.3">
      <c r="C4" s="2"/>
      <c r="D4" s="2"/>
      <c r="H4" s="22"/>
      <c r="I4" s="117" t="s">
        <v>136</v>
      </c>
      <c r="J4" s="117"/>
      <c r="K4" s="117"/>
      <c r="L4" s="20"/>
      <c r="M4" s="14"/>
      <c r="N4" s="14"/>
      <c r="O4" s="115"/>
      <c r="P4" s="115"/>
      <c r="Q4" s="115"/>
    </row>
    <row r="5" spans="1:17" ht="18.75" x14ac:dyDescent="0.3">
      <c r="C5" s="2"/>
      <c r="D5" s="2"/>
      <c r="J5" s="22"/>
      <c r="K5" s="22"/>
      <c r="L5" s="22"/>
      <c r="O5" s="115"/>
      <c r="P5" s="115"/>
      <c r="Q5" s="115"/>
    </row>
    <row r="6" spans="1:17" ht="15.75" x14ac:dyDescent="0.25">
      <c r="C6" s="2"/>
      <c r="D6" s="2"/>
      <c r="J6" s="11"/>
      <c r="K6" s="11"/>
      <c r="L6" s="11"/>
      <c r="O6" s="11"/>
      <c r="P6" s="11"/>
      <c r="Q6" s="11"/>
    </row>
    <row r="7" spans="1:17" ht="20.25" x14ac:dyDescent="0.3">
      <c r="A7" s="116" t="s">
        <v>125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</row>
    <row r="8" spans="1:17" ht="13.5" thickBo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 t="s">
        <v>89</v>
      </c>
      <c r="M8" s="3"/>
      <c r="N8" s="3"/>
      <c r="O8" s="3"/>
      <c r="P8" s="3"/>
      <c r="Q8" s="3"/>
    </row>
    <row r="9" spans="1:17" ht="21.75" customHeight="1" x14ac:dyDescent="0.3">
      <c r="A9" s="119" t="s">
        <v>2</v>
      </c>
      <c r="B9" s="122" t="s">
        <v>30</v>
      </c>
      <c r="C9" s="132" t="s">
        <v>0</v>
      </c>
      <c r="D9" s="133"/>
      <c r="E9" s="133"/>
      <c r="F9" s="133"/>
      <c r="G9" s="133"/>
      <c r="H9" s="133"/>
      <c r="I9" s="133"/>
      <c r="J9" s="133"/>
      <c r="K9" s="133"/>
      <c r="L9" s="134"/>
    </row>
    <row r="10" spans="1:17" ht="47.25" customHeight="1" x14ac:dyDescent="0.25">
      <c r="A10" s="120"/>
      <c r="B10" s="123"/>
      <c r="C10" s="125" t="s">
        <v>105</v>
      </c>
      <c r="D10" s="125" t="s">
        <v>122</v>
      </c>
      <c r="E10" s="135" t="s">
        <v>123</v>
      </c>
      <c r="F10" s="136"/>
      <c r="G10" s="137" t="s">
        <v>90</v>
      </c>
      <c r="H10" s="138"/>
      <c r="I10" s="138"/>
      <c r="J10" s="138"/>
      <c r="K10" s="138"/>
      <c r="L10" s="139"/>
      <c r="M10" s="6"/>
      <c r="N10" s="6"/>
    </row>
    <row r="11" spans="1:17" ht="98.25" customHeight="1" x14ac:dyDescent="0.2">
      <c r="A11" s="120"/>
      <c r="B11" s="123"/>
      <c r="C11" s="126"/>
      <c r="D11" s="126"/>
      <c r="E11" s="128" t="s">
        <v>88</v>
      </c>
      <c r="F11" s="130" t="s">
        <v>106</v>
      </c>
      <c r="G11" s="118" t="s">
        <v>91</v>
      </c>
      <c r="H11" s="118"/>
      <c r="I11" s="118" t="s">
        <v>107</v>
      </c>
      <c r="J11" s="118"/>
      <c r="K11" s="118" t="s">
        <v>124</v>
      </c>
      <c r="L11" s="118"/>
    </row>
    <row r="12" spans="1:17" ht="39.75" customHeight="1" thickBot="1" x14ac:dyDescent="0.25">
      <c r="A12" s="121"/>
      <c r="B12" s="124"/>
      <c r="C12" s="127"/>
      <c r="D12" s="127"/>
      <c r="E12" s="129"/>
      <c r="F12" s="131"/>
      <c r="G12" s="23" t="s">
        <v>92</v>
      </c>
      <c r="H12" s="24" t="s">
        <v>93</v>
      </c>
      <c r="I12" s="23" t="s">
        <v>92</v>
      </c>
      <c r="J12" s="24" t="s">
        <v>93</v>
      </c>
      <c r="K12" s="23" t="s">
        <v>92</v>
      </c>
      <c r="L12" s="24" t="s">
        <v>93</v>
      </c>
    </row>
    <row r="13" spans="1:17" s="8" customFormat="1" ht="18.75" x14ac:dyDescent="0.2">
      <c r="A13" s="28" t="s">
        <v>32</v>
      </c>
      <c r="B13" s="29" t="s">
        <v>33</v>
      </c>
      <c r="C13" s="49">
        <f>C14+C15+C16+C17</f>
        <v>17900297</v>
      </c>
      <c r="D13" s="49">
        <f>SUM(D14:D17)</f>
        <v>13078173</v>
      </c>
      <c r="E13" s="49">
        <f t="shared" ref="E13:F13" si="0">SUM(E14:E17)</f>
        <v>7873409</v>
      </c>
      <c r="F13" s="49">
        <f t="shared" si="0"/>
        <v>11489147</v>
      </c>
      <c r="G13" s="50">
        <f>F13-E13</f>
        <v>3615738</v>
      </c>
      <c r="H13" s="82">
        <f>F13/E13*100</f>
        <v>145.92341132030612</v>
      </c>
      <c r="I13" s="50">
        <f>F13-C13</f>
        <v>-6411150</v>
      </c>
      <c r="J13" s="50">
        <f>F13/C13*100</f>
        <v>64.184113816659021</v>
      </c>
      <c r="K13" s="51">
        <f>F13-D13</f>
        <v>-1589026</v>
      </c>
      <c r="L13" s="88">
        <f>F13/D13*100</f>
        <v>87.849786051920248</v>
      </c>
      <c r="M13" s="1"/>
      <c r="N13" s="1"/>
      <c r="O13" s="1"/>
      <c r="P13" s="1"/>
      <c r="Q13" s="1"/>
    </row>
    <row r="14" spans="1:17" ht="60" x14ac:dyDescent="0.2">
      <c r="A14" s="38" t="s">
        <v>3</v>
      </c>
      <c r="B14" s="30" t="s">
        <v>4</v>
      </c>
      <c r="C14" s="91">
        <v>14339292</v>
      </c>
      <c r="D14" s="52">
        <v>10399863</v>
      </c>
      <c r="E14" s="52">
        <v>7401817</v>
      </c>
      <c r="F14" s="52">
        <v>9092563</v>
      </c>
      <c r="G14" s="53">
        <f t="shared" ref="G14:G72" si="1">F14-E14</f>
        <v>1690746</v>
      </c>
      <c r="H14" s="83">
        <f t="shared" ref="H14:H66" si="2">F14/E14*100</f>
        <v>122.84231020572381</v>
      </c>
      <c r="I14" s="53">
        <f>F14-C14</f>
        <v>-5246729</v>
      </c>
      <c r="J14" s="53">
        <f>F14/C14*100</f>
        <v>63.410125130306291</v>
      </c>
      <c r="K14" s="54">
        <f t="shared" ref="K14:K72" si="3">F14-D14</f>
        <v>-1307300</v>
      </c>
      <c r="L14" s="92">
        <f>F14/D14*100</f>
        <v>87.429642102016146</v>
      </c>
    </row>
    <row r="15" spans="1:17" ht="45" x14ac:dyDescent="0.2">
      <c r="A15" s="38" t="s">
        <v>43</v>
      </c>
      <c r="B15" s="30" t="s">
        <v>44</v>
      </c>
      <c r="C15" s="91">
        <v>3422505</v>
      </c>
      <c r="D15" s="52">
        <v>2559810</v>
      </c>
      <c r="E15" s="52">
        <v>467919</v>
      </c>
      <c r="F15" s="52">
        <v>2305321</v>
      </c>
      <c r="G15" s="53">
        <f t="shared" si="1"/>
        <v>1837402</v>
      </c>
      <c r="H15" s="83">
        <f t="shared" si="2"/>
        <v>492.67522797749183</v>
      </c>
      <c r="I15" s="53">
        <f t="shared" ref="I15:I72" si="4">F15-C15</f>
        <v>-1117184</v>
      </c>
      <c r="J15" s="53">
        <f t="shared" ref="J15:J73" si="5">F15/C15*100</f>
        <v>67.357710215178642</v>
      </c>
      <c r="K15" s="54">
        <f t="shared" si="3"/>
        <v>-254489</v>
      </c>
      <c r="L15" s="92">
        <f t="shared" ref="L15:L73" si="6">F15/D15*100</f>
        <v>90.058285575882579</v>
      </c>
    </row>
    <row r="16" spans="1:17" ht="30" x14ac:dyDescent="0.2">
      <c r="A16" s="39">
        <v>170</v>
      </c>
      <c r="B16" s="30" t="s">
        <v>94</v>
      </c>
      <c r="C16" s="91">
        <v>47000</v>
      </c>
      <c r="D16" s="52">
        <v>27000</v>
      </c>
      <c r="E16" s="52">
        <v>3673</v>
      </c>
      <c r="F16" s="52"/>
      <c r="G16" s="53">
        <f t="shared" si="1"/>
        <v>-3673</v>
      </c>
      <c r="H16" s="83">
        <f t="shared" si="2"/>
        <v>0</v>
      </c>
      <c r="I16" s="53">
        <f t="shared" si="4"/>
        <v>-47000</v>
      </c>
      <c r="J16" s="53">
        <f t="shared" si="5"/>
        <v>0</v>
      </c>
      <c r="K16" s="54">
        <f t="shared" si="3"/>
        <v>-27000</v>
      </c>
      <c r="L16" s="92">
        <f t="shared" si="6"/>
        <v>0</v>
      </c>
    </row>
    <row r="17" spans="1:17" ht="15" x14ac:dyDescent="0.2">
      <c r="A17" s="39">
        <v>191</v>
      </c>
      <c r="B17" s="30" t="s">
        <v>108</v>
      </c>
      <c r="C17" s="91">
        <v>91500</v>
      </c>
      <c r="D17" s="52">
        <v>91500</v>
      </c>
      <c r="E17" s="52"/>
      <c r="F17" s="52">
        <v>91263</v>
      </c>
      <c r="G17" s="53">
        <f t="shared" si="1"/>
        <v>91263</v>
      </c>
      <c r="H17" s="83"/>
      <c r="I17" s="53">
        <f t="shared" si="4"/>
        <v>-237</v>
      </c>
      <c r="J17" s="53">
        <f t="shared" si="5"/>
        <v>99.740983606557378</v>
      </c>
      <c r="K17" s="54">
        <f t="shared" si="3"/>
        <v>-237</v>
      </c>
      <c r="L17" s="92">
        <f t="shared" si="6"/>
        <v>99.740983606557378</v>
      </c>
    </row>
    <row r="18" spans="1:17" s="8" customFormat="1" ht="14.25" x14ac:dyDescent="0.2">
      <c r="A18" s="40" t="s">
        <v>34</v>
      </c>
      <c r="B18" s="41" t="s">
        <v>35</v>
      </c>
      <c r="C18" s="55">
        <f>SUM(C19:C30)</f>
        <v>61054938</v>
      </c>
      <c r="D18" s="55">
        <f>SUM(D19:D30)</f>
        <v>44146569</v>
      </c>
      <c r="E18" s="55">
        <f>SUM(E19:E30)</f>
        <v>19447367</v>
      </c>
      <c r="F18" s="55">
        <f>SUM(F19:F30)</f>
        <v>40152043</v>
      </c>
      <c r="G18" s="55">
        <f t="shared" si="1"/>
        <v>20704676</v>
      </c>
      <c r="H18" s="84">
        <f t="shared" si="2"/>
        <v>206.46518883507468</v>
      </c>
      <c r="I18" s="55">
        <f t="shared" si="4"/>
        <v>-20902895</v>
      </c>
      <c r="J18" s="55">
        <f t="shared" si="5"/>
        <v>65.763792930229499</v>
      </c>
      <c r="K18" s="56">
        <f t="shared" si="3"/>
        <v>-3994526</v>
      </c>
      <c r="L18" s="89">
        <f t="shared" si="6"/>
        <v>90.951672824223323</v>
      </c>
      <c r="M18" s="1"/>
      <c r="N18" s="1"/>
      <c r="O18" s="1"/>
      <c r="P18" s="1"/>
      <c r="Q18" s="1"/>
    </row>
    <row r="19" spans="1:17" ht="15" x14ac:dyDescent="0.2">
      <c r="A19" s="38" t="s">
        <v>5</v>
      </c>
      <c r="B19" s="30" t="s">
        <v>6</v>
      </c>
      <c r="C19" s="52">
        <v>5073383</v>
      </c>
      <c r="D19" s="52">
        <v>3896619</v>
      </c>
      <c r="E19" s="52">
        <v>1000539</v>
      </c>
      <c r="F19" s="52">
        <v>3181977</v>
      </c>
      <c r="G19" s="53">
        <f t="shared" si="1"/>
        <v>2181438</v>
      </c>
      <c r="H19" s="83">
        <f t="shared" si="2"/>
        <v>318.02628383301396</v>
      </c>
      <c r="I19" s="53">
        <f t="shared" si="4"/>
        <v>-1891406</v>
      </c>
      <c r="J19" s="53">
        <f t="shared" si="5"/>
        <v>62.719037770260989</v>
      </c>
      <c r="K19" s="54">
        <f t="shared" si="3"/>
        <v>-714642</v>
      </c>
      <c r="L19" s="92">
        <f t="shared" si="6"/>
        <v>81.659946738441718</v>
      </c>
    </row>
    <row r="20" spans="1:17" ht="60" x14ac:dyDescent="0.2">
      <c r="A20" s="38" t="s">
        <v>109</v>
      </c>
      <c r="B20" s="30" t="s">
        <v>45</v>
      </c>
      <c r="C20" s="52">
        <v>21317765</v>
      </c>
      <c r="D20" s="52">
        <v>14424830</v>
      </c>
      <c r="E20" s="52">
        <v>17251590</v>
      </c>
      <c r="F20" s="52">
        <v>12403849</v>
      </c>
      <c r="G20" s="53">
        <f t="shared" si="1"/>
        <v>-4847741</v>
      </c>
      <c r="H20" s="83">
        <f t="shared" si="2"/>
        <v>71.899743733765987</v>
      </c>
      <c r="I20" s="53">
        <f t="shared" si="4"/>
        <v>-8913916</v>
      </c>
      <c r="J20" s="53">
        <f t="shared" si="5"/>
        <v>58.185503968169272</v>
      </c>
      <c r="K20" s="54">
        <f t="shared" si="3"/>
        <v>-2020981</v>
      </c>
      <c r="L20" s="92">
        <f t="shared" si="6"/>
        <v>85.989567987976287</v>
      </c>
    </row>
    <row r="21" spans="1:17" ht="30" x14ac:dyDescent="0.2">
      <c r="A21" s="39">
        <v>1031</v>
      </c>
      <c r="B21" s="30" t="s">
        <v>110</v>
      </c>
      <c r="C21" s="52">
        <v>28749400</v>
      </c>
      <c r="D21" s="52">
        <v>21152300</v>
      </c>
      <c r="E21" s="52"/>
      <c r="F21" s="52">
        <v>21028230</v>
      </c>
      <c r="G21" s="53">
        <f t="shared" si="1"/>
        <v>21028230</v>
      </c>
      <c r="H21" s="83"/>
      <c r="I21" s="53">
        <f t="shared" si="4"/>
        <v>-7721170</v>
      </c>
      <c r="J21" s="53">
        <f t="shared" si="5"/>
        <v>73.143196031917185</v>
      </c>
      <c r="K21" s="54">
        <f t="shared" si="3"/>
        <v>-124070</v>
      </c>
      <c r="L21" s="92">
        <f t="shared" si="6"/>
        <v>99.413444400845293</v>
      </c>
    </row>
    <row r="22" spans="1:17" ht="30" x14ac:dyDescent="0.2">
      <c r="A22" s="39">
        <v>1070</v>
      </c>
      <c r="B22" s="30" t="s">
        <v>111</v>
      </c>
      <c r="C22" s="52">
        <v>1036312</v>
      </c>
      <c r="D22" s="52">
        <v>798412</v>
      </c>
      <c r="E22" s="52"/>
      <c r="F22" s="52">
        <v>460971</v>
      </c>
      <c r="G22" s="53">
        <f t="shared" si="1"/>
        <v>460971</v>
      </c>
      <c r="H22" s="83"/>
      <c r="I22" s="53">
        <f t="shared" si="4"/>
        <v>-575341</v>
      </c>
      <c r="J22" s="53">
        <f t="shared" si="5"/>
        <v>44.481874184608493</v>
      </c>
      <c r="K22" s="54">
        <f t="shared" si="3"/>
        <v>-337441</v>
      </c>
      <c r="L22" s="92">
        <f t="shared" si="6"/>
        <v>57.735980922130423</v>
      </c>
    </row>
    <row r="23" spans="1:17" ht="19.5" customHeight="1" x14ac:dyDescent="0.2">
      <c r="A23" s="39">
        <v>1141</v>
      </c>
      <c r="B23" s="30" t="s">
        <v>49</v>
      </c>
      <c r="C23" s="52">
        <v>4085005</v>
      </c>
      <c r="D23" s="52">
        <v>3084181</v>
      </c>
      <c r="E23" s="52"/>
      <c r="F23" s="52">
        <v>2820045</v>
      </c>
      <c r="G23" s="53">
        <f t="shared" si="1"/>
        <v>2820045</v>
      </c>
      <c r="H23" s="83"/>
      <c r="I23" s="53">
        <f t="shared" si="4"/>
        <v>-1264960</v>
      </c>
      <c r="J23" s="53">
        <f t="shared" si="5"/>
        <v>69.034064829786018</v>
      </c>
      <c r="K23" s="54">
        <f t="shared" si="3"/>
        <v>-264136</v>
      </c>
      <c r="L23" s="92">
        <f t="shared" si="6"/>
        <v>91.435781492720437</v>
      </c>
    </row>
    <row r="24" spans="1:17" ht="19.5" customHeight="1" x14ac:dyDescent="0.2">
      <c r="A24" s="39">
        <v>1142</v>
      </c>
      <c r="B24" s="30" t="s">
        <v>95</v>
      </c>
      <c r="C24" s="52">
        <v>14480</v>
      </c>
      <c r="D24" s="52">
        <v>14480</v>
      </c>
      <c r="E24" s="52"/>
      <c r="F24" s="52"/>
      <c r="G24" s="53"/>
      <c r="H24" s="83"/>
      <c r="I24" s="53">
        <f t="shared" si="4"/>
        <v>-14480</v>
      </c>
      <c r="J24" s="53">
        <f t="shared" si="5"/>
        <v>0</v>
      </c>
      <c r="K24" s="54">
        <f t="shared" si="3"/>
        <v>-14480</v>
      </c>
      <c r="L24" s="92">
        <f t="shared" si="6"/>
        <v>0</v>
      </c>
    </row>
    <row r="25" spans="1:17" ht="36.75" customHeight="1" x14ac:dyDescent="0.2">
      <c r="A25" s="38" t="s">
        <v>46</v>
      </c>
      <c r="B25" s="30" t="s">
        <v>47</v>
      </c>
      <c r="C25" s="52"/>
      <c r="D25" s="52"/>
      <c r="E25" s="52">
        <v>271582</v>
      </c>
      <c r="F25" s="52"/>
      <c r="G25" s="53">
        <f t="shared" si="1"/>
        <v>-271582</v>
      </c>
      <c r="H25" s="83">
        <f t="shared" si="2"/>
        <v>0</v>
      </c>
      <c r="I25" s="53">
        <f t="shared" si="4"/>
        <v>0</v>
      </c>
      <c r="J25" s="53"/>
      <c r="K25" s="54">
        <f t="shared" si="3"/>
        <v>0</v>
      </c>
      <c r="L25" s="92"/>
    </row>
    <row r="26" spans="1:17" ht="15" x14ac:dyDescent="0.2">
      <c r="A26" s="38" t="s">
        <v>48</v>
      </c>
      <c r="B26" s="30" t="s">
        <v>49</v>
      </c>
      <c r="C26" s="52"/>
      <c r="D26" s="52"/>
      <c r="E26" s="52">
        <v>923656</v>
      </c>
      <c r="F26" s="52"/>
      <c r="G26" s="53">
        <f t="shared" si="1"/>
        <v>-923656</v>
      </c>
      <c r="H26" s="83">
        <f t="shared" si="2"/>
        <v>0</v>
      </c>
      <c r="I26" s="53">
        <f t="shared" si="4"/>
        <v>0</v>
      </c>
      <c r="J26" s="53"/>
      <c r="K26" s="54">
        <f t="shared" si="3"/>
        <v>0</v>
      </c>
      <c r="L26" s="92"/>
    </row>
    <row r="27" spans="1:17" ht="21" hidden="1" customHeight="1" x14ac:dyDescent="0.2">
      <c r="A27" s="39">
        <v>1162</v>
      </c>
      <c r="B27" s="30" t="s">
        <v>95</v>
      </c>
      <c r="C27" s="52"/>
      <c r="D27" s="52"/>
      <c r="E27" s="52"/>
      <c r="F27" s="52"/>
      <c r="G27" s="53">
        <f t="shared" si="1"/>
        <v>0</v>
      </c>
      <c r="H27" s="83" t="e">
        <f t="shared" si="2"/>
        <v>#DIV/0!</v>
      </c>
      <c r="I27" s="53">
        <f t="shared" si="4"/>
        <v>0</v>
      </c>
      <c r="J27" s="53" t="e">
        <f t="shared" si="5"/>
        <v>#DIV/0!</v>
      </c>
      <c r="K27" s="54">
        <f t="shared" si="3"/>
        <v>0</v>
      </c>
      <c r="L27" s="92" t="e">
        <f t="shared" si="6"/>
        <v>#DIV/0!</v>
      </c>
    </row>
    <row r="28" spans="1:17" ht="63.75" customHeight="1" x14ac:dyDescent="0.2">
      <c r="A28" s="39">
        <v>1181</v>
      </c>
      <c r="B28" s="30" t="s">
        <v>126</v>
      </c>
      <c r="C28" s="52">
        <v>433584</v>
      </c>
      <c r="D28" s="52">
        <v>433584</v>
      </c>
      <c r="E28" s="52"/>
      <c r="F28" s="52">
        <v>143789</v>
      </c>
      <c r="G28" s="53">
        <f t="shared" si="1"/>
        <v>143789</v>
      </c>
      <c r="H28" s="83"/>
      <c r="I28" s="53">
        <f t="shared" si="4"/>
        <v>-289795</v>
      </c>
      <c r="J28" s="53">
        <f t="shared" si="5"/>
        <v>33.162893464703494</v>
      </c>
      <c r="K28" s="54">
        <f t="shared" si="3"/>
        <v>-289795</v>
      </c>
      <c r="L28" s="92">
        <f t="shared" si="6"/>
        <v>33.162893464703494</v>
      </c>
    </row>
    <row r="29" spans="1:17" ht="66" customHeight="1" x14ac:dyDescent="0.2">
      <c r="A29" s="39">
        <v>1182</v>
      </c>
      <c r="B29" s="30" t="s">
        <v>127</v>
      </c>
      <c r="C29" s="52">
        <v>333625</v>
      </c>
      <c r="D29" s="52">
        <v>333625</v>
      </c>
      <c r="E29" s="52"/>
      <c r="F29" s="52">
        <v>106005</v>
      </c>
      <c r="G29" s="53">
        <f t="shared" si="1"/>
        <v>106005</v>
      </c>
      <c r="H29" s="83"/>
      <c r="I29" s="53">
        <f t="shared" si="4"/>
        <v>-227620</v>
      </c>
      <c r="J29" s="53">
        <f t="shared" si="5"/>
        <v>31.773698014237546</v>
      </c>
      <c r="K29" s="54">
        <f t="shared" si="3"/>
        <v>-227620</v>
      </c>
      <c r="L29" s="92">
        <f t="shared" si="6"/>
        <v>31.773698014237546</v>
      </c>
    </row>
    <row r="30" spans="1:17" ht="45" x14ac:dyDescent="0.2">
      <c r="A30" s="39">
        <v>1200</v>
      </c>
      <c r="B30" s="30" t="s">
        <v>112</v>
      </c>
      <c r="C30" s="52">
        <v>11384</v>
      </c>
      <c r="D30" s="52">
        <v>8538</v>
      </c>
      <c r="E30" s="52"/>
      <c r="F30" s="52">
        <v>7177</v>
      </c>
      <c r="G30" s="53">
        <f t="shared" si="1"/>
        <v>7177</v>
      </c>
      <c r="H30" s="83"/>
      <c r="I30" s="53">
        <f t="shared" si="4"/>
        <v>-4207</v>
      </c>
      <c r="J30" s="53">
        <f t="shared" si="5"/>
        <v>63.044624033731559</v>
      </c>
      <c r="K30" s="54">
        <f t="shared" si="3"/>
        <v>-1361</v>
      </c>
      <c r="L30" s="92">
        <f t="shared" si="6"/>
        <v>84.059498711642064</v>
      </c>
    </row>
    <row r="31" spans="1:17" ht="14.25" x14ac:dyDescent="0.2">
      <c r="A31" s="47">
        <v>2000</v>
      </c>
      <c r="B31" s="48" t="s">
        <v>113</v>
      </c>
      <c r="C31" s="57">
        <f>C32+C33+C34</f>
        <v>6209193</v>
      </c>
      <c r="D31" s="57">
        <f t="shared" ref="D31:L31" si="7">D32+D33+D34</f>
        <v>4523212</v>
      </c>
      <c r="E31" s="57">
        <f t="shared" si="7"/>
        <v>0</v>
      </c>
      <c r="F31" s="57">
        <f t="shared" si="7"/>
        <v>3273561</v>
      </c>
      <c r="G31" s="57">
        <f t="shared" si="7"/>
        <v>3273561</v>
      </c>
      <c r="H31" s="57">
        <f t="shared" si="7"/>
        <v>0</v>
      </c>
      <c r="I31" s="57">
        <f t="shared" si="7"/>
        <v>-2735632</v>
      </c>
      <c r="J31" s="57">
        <f t="shared" si="7"/>
        <v>120.08466351236254</v>
      </c>
      <c r="K31" s="57">
        <f t="shared" si="7"/>
        <v>-1169651</v>
      </c>
      <c r="L31" s="57">
        <f t="shared" si="7"/>
        <v>139.82919760733228</v>
      </c>
    </row>
    <row r="32" spans="1:17" ht="45" x14ac:dyDescent="0.2">
      <c r="A32" s="39">
        <v>2111</v>
      </c>
      <c r="B32" s="30" t="s">
        <v>114</v>
      </c>
      <c r="C32" s="52">
        <v>5864193</v>
      </c>
      <c r="D32" s="52">
        <v>4298212</v>
      </c>
      <c r="E32" s="52"/>
      <c r="F32" s="52">
        <v>3178019</v>
      </c>
      <c r="G32" s="53">
        <f t="shared" si="1"/>
        <v>3178019</v>
      </c>
      <c r="H32" s="83"/>
      <c r="I32" s="53">
        <f>F32-C32</f>
        <v>-2686174</v>
      </c>
      <c r="J32" s="53">
        <f>F32/C32*100</f>
        <v>54.193629029603905</v>
      </c>
      <c r="K32" s="54">
        <f>F32-D32</f>
        <v>-1120193</v>
      </c>
      <c r="L32" s="109">
        <f t="shared" ref="L32:L33" si="8">F32/D32*100</f>
        <v>73.938163124573663</v>
      </c>
    </row>
    <row r="33" spans="1:17" ht="30" x14ac:dyDescent="0.2">
      <c r="A33" s="39">
        <v>2144</v>
      </c>
      <c r="B33" s="30" t="s">
        <v>115</v>
      </c>
      <c r="C33" s="52">
        <v>145000</v>
      </c>
      <c r="D33" s="52">
        <v>145000</v>
      </c>
      <c r="E33" s="52"/>
      <c r="F33" s="52">
        <v>95542</v>
      </c>
      <c r="G33" s="53">
        <f t="shared" si="1"/>
        <v>95542</v>
      </c>
      <c r="H33" s="83"/>
      <c r="I33" s="53">
        <f>F33-C33</f>
        <v>-49458</v>
      </c>
      <c r="J33" s="53">
        <f>F33/C33*100</f>
        <v>65.891034482758627</v>
      </c>
      <c r="K33" s="54">
        <f>F33-D33</f>
        <v>-49458</v>
      </c>
      <c r="L33" s="109">
        <f t="shared" si="8"/>
        <v>65.891034482758627</v>
      </c>
    </row>
    <row r="34" spans="1:17" ht="15" x14ac:dyDescent="0.2">
      <c r="A34" s="39">
        <v>2152</v>
      </c>
      <c r="B34" s="30" t="s">
        <v>128</v>
      </c>
      <c r="C34" s="52">
        <v>200000</v>
      </c>
      <c r="D34" s="52">
        <v>80000</v>
      </c>
      <c r="E34" s="52"/>
      <c r="F34" s="52"/>
      <c r="G34" s="53"/>
      <c r="H34" s="83"/>
      <c r="I34" s="53"/>
      <c r="J34" s="53"/>
      <c r="K34" s="54"/>
      <c r="L34" s="109"/>
    </row>
    <row r="35" spans="1:17" s="8" customFormat="1" ht="14.25" x14ac:dyDescent="0.2">
      <c r="A35" s="40" t="s">
        <v>36</v>
      </c>
      <c r="B35" s="41" t="s">
        <v>37</v>
      </c>
      <c r="C35" s="55">
        <f>SUM(C36:C42)</f>
        <v>5908641</v>
      </c>
      <c r="D35" s="55">
        <f>SUM(D36:D42)</f>
        <v>4674905</v>
      </c>
      <c r="E35" s="55">
        <f>SUM(E36:E42)</f>
        <v>2004232</v>
      </c>
      <c r="F35" s="55">
        <f>SUM(F36:F42)</f>
        <v>3995648</v>
      </c>
      <c r="G35" s="55">
        <f t="shared" si="1"/>
        <v>1991416</v>
      </c>
      <c r="H35" s="84">
        <f t="shared" si="2"/>
        <v>199.36055306970451</v>
      </c>
      <c r="I35" s="55">
        <f t="shared" si="4"/>
        <v>-1912993</v>
      </c>
      <c r="J35" s="55">
        <f t="shared" si="5"/>
        <v>67.623807234184639</v>
      </c>
      <c r="K35" s="56">
        <f t="shared" si="3"/>
        <v>-679257</v>
      </c>
      <c r="L35" s="89">
        <f t="shared" si="6"/>
        <v>85.470143243552542</v>
      </c>
      <c r="M35" s="1"/>
      <c r="N35" s="1"/>
      <c r="O35" s="1"/>
      <c r="P35" s="1"/>
      <c r="Q35" s="1"/>
    </row>
    <row r="36" spans="1:17" ht="30" x14ac:dyDescent="0.2">
      <c r="A36" s="38" t="s">
        <v>50</v>
      </c>
      <c r="B36" s="30" t="s">
        <v>51</v>
      </c>
      <c r="C36" s="52">
        <v>16000</v>
      </c>
      <c r="D36" s="52">
        <v>12100</v>
      </c>
      <c r="E36" s="52">
        <v>2223</v>
      </c>
      <c r="F36" s="52">
        <v>1759</v>
      </c>
      <c r="G36" s="53">
        <f t="shared" si="1"/>
        <v>-464</v>
      </c>
      <c r="H36" s="83">
        <f t="shared" si="2"/>
        <v>79.127305443094926</v>
      </c>
      <c r="I36" s="53">
        <f t="shared" si="4"/>
        <v>-14241</v>
      </c>
      <c r="J36" s="53">
        <f t="shared" si="5"/>
        <v>10.993749999999999</v>
      </c>
      <c r="K36" s="54">
        <f t="shared" si="3"/>
        <v>-10341</v>
      </c>
      <c r="L36" s="92">
        <f t="shared" si="6"/>
        <v>14.537190082644628</v>
      </c>
    </row>
    <row r="37" spans="1:17" ht="45" x14ac:dyDescent="0.2">
      <c r="A37" s="38" t="s">
        <v>52</v>
      </c>
      <c r="B37" s="30" t="s">
        <v>53</v>
      </c>
      <c r="C37" s="52">
        <v>574500</v>
      </c>
      <c r="D37" s="52">
        <v>574500</v>
      </c>
      <c r="E37" s="52">
        <v>87000</v>
      </c>
      <c r="F37" s="52">
        <v>542800</v>
      </c>
      <c r="G37" s="53">
        <f t="shared" si="1"/>
        <v>455800</v>
      </c>
      <c r="H37" s="83">
        <f t="shared" si="2"/>
        <v>623.90804597701151</v>
      </c>
      <c r="I37" s="53">
        <f t="shared" si="4"/>
        <v>-31700</v>
      </c>
      <c r="J37" s="53">
        <f t="shared" si="5"/>
        <v>94.482158398607481</v>
      </c>
      <c r="K37" s="54">
        <f t="shared" si="3"/>
        <v>-31700</v>
      </c>
      <c r="L37" s="92">
        <f t="shared" si="6"/>
        <v>94.482158398607481</v>
      </c>
    </row>
    <row r="38" spans="1:17" ht="30" x14ac:dyDescent="0.2">
      <c r="A38" s="38" t="s">
        <v>54</v>
      </c>
      <c r="B38" s="30" t="s">
        <v>55</v>
      </c>
      <c r="C38" s="52">
        <v>396000</v>
      </c>
      <c r="D38" s="52">
        <v>371000</v>
      </c>
      <c r="E38" s="52">
        <v>161076</v>
      </c>
      <c r="F38" s="52">
        <v>313269</v>
      </c>
      <c r="G38" s="53">
        <f t="shared" si="1"/>
        <v>152193</v>
      </c>
      <c r="H38" s="83">
        <f t="shared" si="2"/>
        <v>194.48521194963868</v>
      </c>
      <c r="I38" s="53">
        <f t="shared" si="4"/>
        <v>-82731</v>
      </c>
      <c r="J38" s="53">
        <f t="shared" si="5"/>
        <v>79.108333333333334</v>
      </c>
      <c r="K38" s="54">
        <f t="shared" si="3"/>
        <v>-57731</v>
      </c>
      <c r="L38" s="92">
        <f t="shared" si="6"/>
        <v>84.439083557951477</v>
      </c>
    </row>
    <row r="39" spans="1:17" ht="60" x14ac:dyDescent="0.2">
      <c r="A39" s="38" t="s">
        <v>56</v>
      </c>
      <c r="B39" s="30" t="s">
        <v>57</v>
      </c>
      <c r="C39" s="52">
        <v>3514745</v>
      </c>
      <c r="D39" s="52">
        <v>2461145</v>
      </c>
      <c r="E39" s="52">
        <v>1297954</v>
      </c>
      <c r="F39" s="52">
        <v>2342610</v>
      </c>
      <c r="G39" s="53">
        <f t="shared" si="1"/>
        <v>1044656</v>
      </c>
      <c r="H39" s="83">
        <f t="shared" si="2"/>
        <v>180.48482457775853</v>
      </c>
      <c r="I39" s="53">
        <f t="shared" si="4"/>
        <v>-1172135</v>
      </c>
      <c r="J39" s="53">
        <f t="shared" si="5"/>
        <v>66.650923466709528</v>
      </c>
      <c r="K39" s="54">
        <f t="shared" si="3"/>
        <v>-118535</v>
      </c>
      <c r="L39" s="92">
        <f t="shared" si="6"/>
        <v>95.183745776864029</v>
      </c>
    </row>
    <row r="40" spans="1:17" ht="15" x14ac:dyDescent="0.2">
      <c r="A40" s="38" t="s">
        <v>7</v>
      </c>
      <c r="B40" s="30" t="s">
        <v>8</v>
      </c>
      <c r="C40" s="52">
        <v>29280</v>
      </c>
      <c r="D40" s="52">
        <v>29280</v>
      </c>
      <c r="E40" s="52"/>
      <c r="F40" s="52"/>
      <c r="G40" s="53">
        <f t="shared" si="1"/>
        <v>0</v>
      </c>
      <c r="H40" s="83"/>
      <c r="I40" s="53">
        <f t="shared" si="4"/>
        <v>-29280</v>
      </c>
      <c r="J40" s="53">
        <f t="shared" si="5"/>
        <v>0</v>
      </c>
      <c r="K40" s="54">
        <f t="shared" si="3"/>
        <v>-29280</v>
      </c>
      <c r="L40" s="92">
        <f t="shared" si="6"/>
        <v>0</v>
      </c>
    </row>
    <row r="41" spans="1:17" ht="30" x14ac:dyDescent="0.2">
      <c r="A41" s="38" t="s">
        <v>9</v>
      </c>
      <c r="B41" s="30" t="s">
        <v>10</v>
      </c>
      <c r="C41" s="52">
        <v>1309116</v>
      </c>
      <c r="D41" s="52">
        <v>1157880</v>
      </c>
      <c r="E41" s="52">
        <v>455979</v>
      </c>
      <c r="F41" s="52">
        <v>729690</v>
      </c>
      <c r="G41" s="53">
        <f t="shared" si="1"/>
        <v>273711</v>
      </c>
      <c r="H41" s="83">
        <f t="shared" si="2"/>
        <v>160.02710651148408</v>
      </c>
      <c r="I41" s="53">
        <f t="shared" si="4"/>
        <v>-579426</v>
      </c>
      <c r="J41" s="53">
        <f t="shared" si="5"/>
        <v>55.739139999816665</v>
      </c>
      <c r="K41" s="54">
        <f t="shared" si="3"/>
        <v>-428190</v>
      </c>
      <c r="L41" s="92">
        <f t="shared" si="6"/>
        <v>63.019483884340346</v>
      </c>
    </row>
    <row r="42" spans="1:17" ht="60" x14ac:dyDescent="0.2">
      <c r="A42" s="39">
        <v>3140</v>
      </c>
      <c r="B42" s="30" t="s">
        <v>96</v>
      </c>
      <c r="C42" s="52">
        <v>69000</v>
      </c>
      <c r="D42" s="52">
        <v>69000</v>
      </c>
      <c r="E42" s="52"/>
      <c r="F42" s="52">
        <v>65520</v>
      </c>
      <c r="G42" s="53">
        <f t="shared" si="1"/>
        <v>65520</v>
      </c>
      <c r="H42" s="83"/>
      <c r="I42" s="53">
        <f t="shared" si="4"/>
        <v>-3480</v>
      </c>
      <c r="J42" s="53">
        <f t="shared" si="5"/>
        <v>94.956521739130437</v>
      </c>
      <c r="K42" s="54">
        <f t="shared" si="3"/>
        <v>-3480</v>
      </c>
      <c r="L42" s="92">
        <f t="shared" si="6"/>
        <v>94.956521739130437</v>
      </c>
    </row>
    <row r="43" spans="1:17" s="8" customFormat="1" ht="14.25" x14ac:dyDescent="0.2">
      <c r="A43" s="40" t="s">
        <v>38</v>
      </c>
      <c r="B43" s="41" t="s">
        <v>58</v>
      </c>
      <c r="C43" s="55">
        <f>C44+C45+C46+C47</f>
        <v>6908908</v>
      </c>
      <c r="D43" s="55">
        <f>D44+D45+D46+D47</f>
        <v>5106913</v>
      </c>
      <c r="E43" s="55">
        <f>E44+E45+E46+E47</f>
        <v>2658515</v>
      </c>
      <c r="F43" s="55">
        <f>F44+F45+F46+F47</f>
        <v>4374153</v>
      </c>
      <c r="G43" s="55">
        <f t="shared" si="1"/>
        <v>1715638</v>
      </c>
      <c r="H43" s="84">
        <f t="shared" si="2"/>
        <v>164.53369644331516</v>
      </c>
      <c r="I43" s="55">
        <f t="shared" si="4"/>
        <v>-2534755</v>
      </c>
      <c r="J43" s="55">
        <f t="shared" si="5"/>
        <v>63.311785306737335</v>
      </c>
      <c r="K43" s="56">
        <f t="shared" si="3"/>
        <v>-732760</v>
      </c>
      <c r="L43" s="89">
        <f t="shared" si="6"/>
        <v>85.65160597018199</v>
      </c>
      <c r="M43" s="1"/>
      <c r="N43" s="1"/>
      <c r="O43" s="1"/>
      <c r="P43" s="1"/>
      <c r="Q43" s="1"/>
    </row>
    <row r="44" spans="1:17" ht="15" x14ac:dyDescent="0.2">
      <c r="A44" s="42" t="s">
        <v>15</v>
      </c>
      <c r="B44" s="30" t="s">
        <v>16</v>
      </c>
      <c r="C44" s="52">
        <v>257000</v>
      </c>
      <c r="D44" s="52">
        <v>184250</v>
      </c>
      <c r="E44" s="52">
        <v>57752</v>
      </c>
      <c r="F44" s="52">
        <v>181488</v>
      </c>
      <c r="G44" s="53">
        <f t="shared" si="1"/>
        <v>123736</v>
      </c>
      <c r="H44" s="86">
        <f t="shared" si="2"/>
        <v>314.25405180772958</v>
      </c>
      <c r="I44" s="53">
        <f t="shared" si="4"/>
        <v>-75512</v>
      </c>
      <c r="J44" s="53">
        <f>F44/C44*100</f>
        <v>70.617898832684816</v>
      </c>
      <c r="K44" s="54">
        <f t="shared" si="3"/>
        <v>-2762</v>
      </c>
      <c r="L44" s="92">
        <f t="shared" si="6"/>
        <v>98.500949796472185</v>
      </c>
    </row>
    <row r="45" spans="1:17" ht="15" x14ac:dyDescent="0.2">
      <c r="A45" s="42">
        <v>4030</v>
      </c>
      <c r="B45" s="30" t="s">
        <v>12</v>
      </c>
      <c r="C45" s="52">
        <v>1458637</v>
      </c>
      <c r="D45" s="52">
        <v>1088184</v>
      </c>
      <c r="E45" s="52">
        <v>554727</v>
      </c>
      <c r="F45" s="52">
        <v>937638</v>
      </c>
      <c r="G45" s="53">
        <f t="shared" si="1"/>
        <v>382911</v>
      </c>
      <c r="H45" s="83">
        <f t="shared" si="2"/>
        <v>169.02692675856773</v>
      </c>
      <c r="I45" s="53">
        <f t="shared" si="4"/>
        <v>-520999</v>
      </c>
      <c r="J45" s="53">
        <f t="shared" si="5"/>
        <v>64.281791837174012</v>
      </c>
      <c r="K45" s="54">
        <f t="shared" si="3"/>
        <v>-150546</v>
      </c>
      <c r="L45" s="92">
        <f t="shared" si="6"/>
        <v>86.16539114708543</v>
      </c>
    </row>
    <row r="46" spans="1:17" ht="30" x14ac:dyDescent="0.2">
      <c r="A46" s="42">
        <v>4060</v>
      </c>
      <c r="B46" s="30" t="s">
        <v>14</v>
      </c>
      <c r="C46" s="52">
        <v>4926271</v>
      </c>
      <c r="D46" s="52">
        <v>3674679</v>
      </c>
      <c r="E46" s="52">
        <v>1988445</v>
      </c>
      <c r="F46" s="52">
        <v>3139208</v>
      </c>
      <c r="G46" s="53">
        <f t="shared" si="1"/>
        <v>1150763</v>
      </c>
      <c r="H46" s="83">
        <f t="shared" si="2"/>
        <v>157.87250841738143</v>
      </c>
      <c r="I46" s="53">
        <f t="shared" si="4"/>
        <v>-1787063</v>
      </c>
      <c r="J46" s="53">
        <f t="shared" si="5"/>
        <v>63.723818685573733</v>
      </c>
      <c r="K46" s="54">
        <f t="shared" si="3"/>
        <v>-535471</v>
      </c>
      <c r="L46" s="92">
        <f t="shared" si="6"/>
        <v>85.428087732288986</v>
      </c>
    </row>
    <row r="47" spans="1:17" ht="15" x14ac:dyDescent="0.2">
      <c r="A47" s="42">
        <v>4082</v>
      </c>
      <c r="B47" s="30" t="s">
        <v>16</v>
      </c>
      <c r="C47" s="52">
        <v>267000</v>
      </c>
      <c r="D47" s="52">
        <v>159800</v>
      </c>
      <c r="E47" s="52">
        <v>57591</v>
      </c>
      <c r="F47" s="52">
        <v>115819</v>
      </c>
      <c r="G47" s="53">
        <f t="shared" si="1"/>
        <v>58228</v>
      </c>
      <c r="H47" s="83">
        <f t="shared" si="2"/>
        <v>201.10607560209058</v>
      </c>
      <c r="I47" s="53">
        <f t="shared" si="4"/>
        <v>-151181</v>
      </c>
      <c r="J47" s="53">
        <f t="shared" si="5"/>
        <v>43.377902621722846</v>
      </c>
      <c r="K47" s="54">
        <f t="shared" si="3"/>
        <v>-43981</v>
      </c>
      <c r="L47" s="92">
        <f t="shared" si="6"/>
        <v>72.477471839799747</v>
      </c>
    </row>
    <row r="48" spans="1:17" ht="15" x14ac:dyDescent="0.2">
      <c r="A48" s="43">
        <v>5000</v>
      </c>
      <c r="B48" s="41" t="s">
        <v>97</v>
      </c>
      <c r="C48" s="55">
        <f>C49+C50</f>
        <v>292000</v>
      </c>
      <c r="D48" s="55">
        <f>D49+D50</f>
        <v>272800</v>
      </c>
      <c r="E48" s="55">
        <f>E49+E50</f>
        <v>14200</v>
      </c>
      <c r="F48" s="55">
        <f>F49+F50</f>
        <v>75323</v>
      </c>
      <c r="G48" s="55">
        <f t="shared" si="1"/>
        <v>61123</v>
      </c>
      <c r="H48" s="110">
        <f t="shared" si="2"/>
        <v>530.44366197183092</v>
      </c>
      <c r="I48" s="55">
        <f t="shared" si="4"/>
        <v>-216677</v>
      </c>
      <c r="J48" s="55">
        <f t="shared" si="5"/>
        <v>25.795547945205477</v>
      </c>
      <c r="K48" s="56">
        <f t="shared" si="3"/>
        <v>-197477</v>
      </c>
      <c r="L48" s="89">
        <f t="shared" si="6"/>
        <v>27.611070381231674</v>
      </c>
    </row>
    <row r="49" spans="1:17" ht="30" x14ac:dyDescent="0.2">
      <c r="A49" s="42">
        <v>5012</v>
      </c>
      <c r="B49" s="30" t="s">
        <v>98</v>
      </c>
      <c r="C49" s="52">
        <v>152000</v>
      </c>
      <c r="D49" s="52">
        <v>132800</v>
      </c>
      <c r="E49" s="52">
        <v>14200</v>
      </c>
      <c r="F49" s="52">
        <v>75323</v>
      </c>
      <c r="G49" s="58">
        <f t="shared" si="1"/>
        <v>61123</v>
      </c>
      <c r="H49" s="83">
        <f t="shared" si="2"/>
        <v>530.44366197183092</v>
      </c>
      <c r="I49" s="58">
        <f>F49-C49</f>
        <v>-76677</v>
      </c>
      <c r="J49" s="58">
        <f t="shared" si="5"/>
        <v>49.554605263157896</v>
      </c>
      <c r="K49" s="59">
        <f>F49-D49</f>
        <v>-57477</v>
      </c>
      <c r="L49" s="109">
        <f t="shared" si="6"/>
        <v>56.719126506024097</v>
      </c>
    </row>
    <row r="50" spans="1:17" ht="15.75" customHeight="1" x14ac:dyDescent="0.2">
      <c r="A50" s="42">
        <v>5041</v>
      </c>
      <c r="B50" s="30" t="s">
        <v>99</v>
      </c>
      <c r="C50" s="52">
        <v>140000</v>
      </c>
      <c r="D50" s="52">
        <v>140000</v>
      </c>
      <c r="E50" s="52"/>
      <c r="F50" s="52"/>
      <c r="G50" s="53"/>
      <c r="H50" s="83"/>
      <c r="I50" s="53">
        <f t="shared" si="4"/>
        <v>-140000</v>
      </c>
      <c r="J50" s="53"/>
      <c r="K50" s="54">
        <f t="shared" si="3"/>
        <v>-140000</v>
      </c>
      <c r="L50" s="92">
        <f t="shared" si="6"/>
        <v>0</v>
      </c>
    </row>
    <row r="51" spans="1:17" s="8" customFormat="1" ht="14.25" x14ac:dyDescent="0.2">
      <c r="A51" s="40" t="s">
        <v>59</v>
      </c>
      <c r="B51" s="41" t="s">
        <v>60</v>
      </c>
      <c r="C51" s="55">
        <f>SUM(C52:C54)</f>
        <v>9514764</v>
      </c>
      <c r="D51" s="55">
        <f>SUM(D52:D54)</f>
        <v>7316670</v>
      </c>
      <c r="E51" s="55">
        <f>SUM(E52:E54)</f>
        <v>4170951</v>
      </c>
      <c r="F51" s="55">
        <f>SUM(F52:F54)</f>
        <v>5546243</v>
      </c>
      <c r="G51" s="55">
        <f t="shared" si="1"/>
        <v>1375292</v>
      </c>
      <c r="H51" s="84">
        <f t="shared" si="2"/>
        <v>132.97310373581468</v>
      </c>
      <c r="I51" s="55">
        <f t="shared" si="4"/>
        <v>-3968521</v>
      </c>
      <c r="J51" s="55">
        <f t="shared" si="5"/>
        <v>58.290915045291712</v>
      </c>
      <c r="K51" s="56">
        <f t="shared" si="3"/>
        <v>-1770427</v>
      </c>
      <c r="L51" s="89">
        <f t="shared" si="6"/>
        <v>75.802831069325251</v>
      </c>
      <c r="M51" s="1"/>
      <c r="N51" s="1"/>
      <c r="O51" s="1"/>
      <c r="P51" s="1"/>
      <c r="Q51" s="1"/>
    </row>
    <row r="52" spans="1:17" ht="30" x14ac:dyDescent="0.2">
      <c r="A52" s="38" t="s">
        <v>17</v>
      </c>
      <c r="B52" s="30" t="s">
        <v>18</v>
      </c>
      <c r="C52" s="52">
        <v>601648</v>
      </c>
      <c r="D52" s="52">
        <v>478412</v>
      </c>
      <c r="E52" s="52">
        <v>61388</v>
      </c>
      <c r="F52" s="52">
        <v>261759</v>
      </c>
      <c r="G52" s="53">
        <f t="shared" si="1"/>
        <v>200371</v>
      </c>
      <c r="H52" s="83">
        <f t="shared" si="2"/>
        <v>426.40092526226618</v>
      </c>
      <c r="I52" s="53">
        <f t="shared" si="4"/>
        <v>-339889</v>
      </c>
      <c r="J52" s="53">
        <f t="shared" si="5"/>
        <v>43.507000771215068</v>
      </c>
      <c r="K52" s="54">
        <f t="shared" si="3"/>
        <v>-216653</v>
      </c>
      <c r="L52" s="92">
        <f t="shared" si="6"/>
        <v>54.714137605244019</v>
      </c>
    </row>
    <row r="53" spans="1:17" ht="15" x14ac:dyDescent="0.2">
      <c r="A53" s="38" t="s">
        <v>19</v>
      </c>
      <c r="B53" s="30" t="s">
        <v>20</v>
      </c>
      <c r="C53" s="52">
        <v>8765116</v>
      </c>
      <c r="D53" s="52">
        <v>6690258</v>
      </c>
      <c r="E53" s="52">
        <v>4024003</v>
      </c>
      <c r="F53" s="52">
        <v>5283113</v>
      </c>
      <c r="G53" s="53">
        <f t="shared" si="1"/>
        <v>1259110</v>
      </c>
      <c r="H53" s="83">
        <f t="shared" si="2"/>
        <v>131.28998661283305</v>
      </c>
      <c r="I53" s="53">
        <f t="shared" si="4"/>
        <v>-3482003</v>
      </c>
      <c r="J53" s="53">
        <f t="shared" si="5"/>
        <v>60.274307835743414</v>
      </c>
      <c r="K53" s="54">
        <f t="shared" si="3"/>
        <v>-1407145</v>
      </c>
      <c r="L53" s="92">
        <f t="shared" si="6"/>
        <v>78.967253579757312</v>
      </c>
    </row>
    <row r="54" spans="1:17" ht="30" x14ac:dyDescent="0.2">
      <c r="A54" s="38" t="s">
        <v>71</v>
      </c>
      <c r="B54" s="30" t="s">
        <v>72</v>
      </c>
      <c r="C54" s="52">
        <v>148000</v>
      </c>
      <c r="D54" s="52">
        <v>148000</v>
      </c>
      <c r="E54" s="52">
        <v>85560</v>
      </c>
      <c r="F54" s="52">
        <v>1371</v>
      </c>
      <c r="G54" s="53">
        <f t="shared" si="1"/>
        <v>-84189</v>
      </c>
      <c r="H54" s="83">
        <f t="shared" si="2"/>
        <v>1.6023842917251052</v>
      </c>
      <c r="I54" s="53">
        <f t="shared" si="4"/>
        <v>-146629</v>
      </c>
      <c r="J54" s="53"/>
      <c r="K54" s="54">
        <f t="shared" si="3"/>
        <v>-146629</v>
      </c>
      <c r="L54" s="92">
        <f t="shared" si="6"/>
        <v>0.92635135135135138</v>
      </c>
    </row>
    <row r="55" spans="1:17" s="8" customFormat="1" ht="15" x14ac:dyDescent="0.2">
      <c r="A55" s="40" t="s">
        <v>39</v>
      </c>
      <c r="B55" s="41" t="s">
        <v>40</v>
      </c>
      <c r="C55" s="55">
        <f>SUM(C56:C64)</f>
        <v>7173673</v>
      </c>
      <c r="D55" s="55">
        <f>SUM(D56:D64)</f>
        <v>6165697</v>
      </c>
      <c r="E55" s="55">
        <f>SUM(E56:E64)</f>
        <v>13125202</v>
      </c>
      <c r="F55" s="55">
        <f>SUM(F56:F64)</f>
        <v>4692062</v>
      </c>
      <c r="G55" s="55">
        <f t="shared" si="1"/>
        <v>-8433140</v>
      </c>
      <c r="H55" s="110">
        <f t="shared" si="2"/>
        <v>35.748493623183855</v>
      </c>
      <c r="I55" s="55">
        <f t="shared" si="4"/>
        <v>-2481611</v>
      </c>
      <c r="J55" s="55">
        <f t="shared" si="5"/>
        <v>65.406689153520105</v>
      </c>
      <c r="K55" s="56">
        <f t="shared" si="3"/>
        <v>-1473635</v>
      </c>
      <c r="L55" s="89">
        <f t="shared" si="6"/>
        <v>76.09945801747962</v>
      </c>
      <c r="M55" s="1"/>
      <c r="N55" s="1"/>
      <c r="O55" s="1"/>
      <c r="P55" s="1"/>
      <c r="Q55" s="1"/>
    </row>
    <row r="56" spans="1:17" ht="15" x14ac:dyDescent="0.2">
      <c r="A56" s="38" t="s">
        <v>21</v>
      </c>
      <c r="B56" s="30" t="s">
        <v>22</v>
      </c>
      <c r="C56" s="52">
        <v>47000</v>
      </c>
      <c r="D56" s="52">
        <v>47000</v>
      </c>
      <c r="E56" s="52">
        <v>60743</v>
      </c>
      <c r="F56" s="52">
        <v>12700</v>
      </c>
      <c r="G56" s="53">
        <f t="shared" si="1"/>
        <v>-48043</v>
      </c>
      <c r="H56" s="83">
        <f t="shared" si="2"/>
        <v>20.907758918723147</v>
      </c>
      <c r="I56" s="53">
        <f t="shared" si="4"/>
        <v>-34300</v>
      </c>
      <c r="J56" s="53">
        <f t="shared" si="5"/>
        <v>27.021276595744681</v>
      </c>
      <c r="K56" s="54">
        <f t="shared" si="3"/>
        <v>-34300</v>
      </c>
      <c r="L56" s="92">
        <f t="shared" si="6"/>
        <v>27.021276595744681</v>
      </c>
    </row>
    <row r="57" spans="1:17" ht="15" hidden="1" customHeight="1" x14ac:dyDescent="0.2">
      <c r="A57" s="38" t="s">
        <v>73</v>
      </c>
      <c r="B57" s="30" t="s">
        <v>74</v>
      </c>
      <c r="C57" s="52"/>
      <c r="D57" s="52"/>
      <c r="E57" s="52"/>
      <c r="F57" s="52"/>
      <c r="G57" s="53">
        <f t="shared" si="1"/>
        <v>0</v>
      </c>
      <c r="H57" s="83" t="e">
        <f t="shared" si="2"/>
        <v>#DIV/0!</v>
      </c>
      <c r="I57" s="53"/>
      <c r="J57" s="53" t="e">
        <f t="shared" si="5"/>
        <v>#DIV/0!</v>
      </c>
      <c r="K57" s="54">
        <f t="shared" si="3"/>
        <v>0</v>
      </c>
      <c r="L57" s="92" t="e">
        <f t="shared" si="6"/>
        <v>#DIV/0!</v>
      </c>
    </row>
    <row r="58" spans="1:17" ht="21" hidden="1" customHeight="1" x14ac:dyDescent="0.2">
      <c r="A58" s="38" t="s">
        <v>75</v>
      </c>
      <c r="B58" s="30" t="s">
        <v>76</v>
      </c>
      <c r="C58" s="52"/>
      <c r="D58" s="52"/>
      <c r="E58" s="52"/>
      <c r="F58" s="52"/>
      <c r="G58" s="53">
        <f t="shared" si="1"/>
        <v>0</v>
      </c>
      <c r="H58" s="83" t="e">
        <f t="shared" si="2"/>
        <v>#DIV/0!</v>
      </c>
      <c r="I58" s="53"/>
      <c r="J58" s="53" t="e">
        <f t="shared" si="5"/>
        <v>#DIV/0!</v>
      </c>
      <c r="K58" s="54">
        <f t="shared" si="3"/>
        <v>0</v>
      </c>
      <c r="L58" s="92" t="e">
        <f t="shared" si="6"/>
        <v>#DIV/0!</v>
      </c>
    </row>
    <row r="59" spans="1:17" ht="22.5" hidden="1" customHeight="1" x14ac:dyDescent="0.2">
      <c r="A59" s="38" t="s">
        <v>77</v>
      </c>
      <c r="B59" s="30" t="s">
        <v>78</v>
      </c>
      <c r="C59" s="52"/>
      <c r="D59" s="52"/>
      <c r="E59" s="52"/>
      <c r="F59" s="52"/>
      <c r="G59" s="53">
        <f t="shared" si="1"/>
        <v>0</v>
      </c>
      <c r="H59" s="83" t="e">
        <f t="shared" si="2"/>
        <v>#DIV/0!</v>
      </c>
      <c r="I59" s="53"/>
      <c r="J59" s="53" t="e">
        <f t="shared" si="5"/>
        <v>#DIV/0!</v>
      </c>
      <c r="K59" s="54">
        <f t="shared" si="3"/>
        <v>0</v>
      </c>
      <c r="L59" s="92" t="e">
        <f t="shared" si="6"/>
        <v>#DIV/0!</v>
      </c>
    </row>
    <row r="60" spans="1:17" ht="27" hidden="1" customHeight="1" x14ac:dyDescent="0.2">
      <c r="A60" s="38" t="s">
        <v>79</v>
      </c>
      <c r="B60" s="30" t="s">
        <v>80</v>
      </c>
      <c r="C60" s="52"/>
      <c r="D60" s="52"/>
      <c r="E60" s="52"/>
      <c r="F60" s="52"/>
      <c r="G60" s="53">
        <f t="shared" si="1"/>
        <v>0</v>
      </c>
      <c r="H60" s="83" t="e">
        <f t="shared" si="2"/>
        <v>#DIV/0!</v>
      </c>
      <c r="I60" s="53"/>
      <c r="J60" s="53" t="e">
        <f t="shared" si="5"/>
        <v>#DIV/0!</v>
      </c>
      <c r="K60" s="54">
        <f t="shared" si="3"/>
        <v>0</v>
      </c>
      <c r="L60" s="92" t="e">
        <f t="shared" si="6"/>
        <v>#DIV/0!</v>
      </c>
    </row>
    <row r="61" spans="1:17" ht="24" hidden="1" customHeight="1" x14ac:dyDescent="0.2">
      <c r="A61" s="38" t="s">
        <v>81</v>
      </c>
      <c r="B61" s="30" t="s">
        <v>82</v>
      </c>
      <c r="C61" s="52"/>
      <c r="D61" s="52"/>
      <c r="E61" s="52"/>
      <c r="F61" s="52"/>
      <c r="G61" s="53">
        <f t="shared" si="1"/>
        <v>0</v>
      </c>
      <c r="H61" s="83" t="e">
        <f t="shared" si="2"/>
        <v>#DIV/0!</v>
      </c>
      <c r="I61" s="53"/>
      <c r="J61" s="53" t="e">
        <f t="shared" si="5"/>
        <v>#DIV/0!</v>
      </c>
      <c r="K61" s="54">
        <f t="shared" si="3"/>
        <v>0</v>
      </c>
      <c r="L61" s="92" t="e">
        <f t="shared" si="6"/>
        <v>#DIV/0!</v>
      </c>
    </row>
    <row r="62" spans="1:17" ht="45" x14ac:dyDescent="0.2">
      <c r="A62" s="38" t="s">
        <v>23</v>
      </c>
      <c r="B62" s="30" t="s">
        <v>24</v>
      </c>
      <c r="C62" s="52">
        <v>7043673</v>
      </c>
      <c r="D62" s="52">
        <v>6055697</v>
      </c>
      <c r="E62" s="52">
        <v>13034106</v>
      </c>
      <c r="F62" s="52">
        <v>4669962</v>
      </c>
      <c r="G62" s="53">
        <f t="shared" si="1"/>
        <v>-8364144</v>
      </c>
      <c r="H62" s="83">
        <f t="shared" si="2"/>
        <v>35.828786416191491</v>
      </c>
      <c r="I62" s="53">
        <f t="shared" si="4"/>
        <v>-2373711</v>
      </c>
      <c r="J62" s="53">
        <f t="shared" si="5"/>
        <v>66.300096554737848</v>
      </c>
      <c r="K62" s="54">
        <f t="shared" si="3"/>
        <v>-1385735</v>
      </c>
      <c r="L62" s="92">
        <f t="shared" si="6"/>
        <v>77.116837252590415</v>
      </c>
    </row>
    <row r="63" spans="1:17" ht="30" x14ac:dyDescent="0.2">
      <c r="A63" s="38" t="s">
        <v>61</v>
      </c>
      <c r="B63" s="30" t="s">
        <v>62</v>
      </c>
      <c r="C63" s="52">
        <v>35000</v>
      </c>
      <c r="D63" s="52">
        <v>15000</v>
      </c>
      <c r="E63" s="52">
        <v>17353</v>
      </c>
      <c r="F63" s="52">
        <v>9400</v>
      </c>
      <c r="G63" s="53">
        <f t="shared" si="1"/>
        <v>-7953</v>
      </c>
      <c r="H63" s="83">
        <f t="shared" si="2"/>
        <v>54.169307900651184</v>
      </c>
      <c r="I63" s="53">
        <f t="shared" si="4"/>
        <v>-25600</v>
      </c>
      <c r="J63" s="53">
        <f t="shared" si="5"/>
        <v>26.857142857142858</v>
      </c>
      <c r="K63" s="54">
        <f t="shared" si="3"/>
        <v>-5600</v>
      </c>
      <c r="L63" s="92">
        <f t="shared" si="6"/>
        <v>62.666666666666671</v>
      </c>
    </row>
    <row r="64" spans="1:17" ht="15" x14ac:dyDescent="0.2">
      <c r="A64" s="39">
        <v>7130</v>
      </c>
      <c r="B64" s="30" t="s">
        <v>22</v>
      </c>
      <c r="C64" s="52">
        <v>48000</v>
      </c>
      <c r="D64" s="52">
        <v>48000</v>
      </c>
      <c r="E64" s="52">
        <v>13000</v>
      </c>
      <c r="F64" s="52"/>
      <c r="G64" s="53">
        <f t="shared" si="1"/>
        <v>-13000</v>
      </c>
      <c r="H64" s="83">
        <f t="shared" si="2"/>
        <v>0</v>
      </c>
      <c r="I64" s="53">
        <f t="shared" si="4"/>
        <v>-48000</v>
      </c>
      <c r="J64" s="53">
        <f t="shared" si="5"/>
        <v>0</v>
      </c>
      <c r="K64" s="54">
        <f t="shared" si="3"/>
        <v>-48000</v>
      </c>
      <c r="L64" s="92">
        <f t="shared" si="6"/>
        <v>0</v>
      </c>
    </row>
    <row r="65" spans="1:17" s="8" customFormat="1" ht="15" x14ac:dyDescent="0.2">
      <c r="A65" s="40" t="s">
        <v>63</v>
      </c>
      <c r="B65" s="41" t="s">
        <v>41</v>
      </c>
      <c r="C65" s="55">
        <f>SUM(C66:C67)</f>
        <v>75000</v>
      </c>
      <c r="D65" s="55">
        <f>SUM(D66:D67)</f>
        <v>0</v>
      </c>
      <c r="E65" s="55">
        <f>SUM(E66:E67)</f>
        <v>0</v>
      </c>
      <c r="F65" s="55">
        <f>SUM(F66:F67)</f>
        <v>0</v>
      </c>
      <c r="G65" s="55">
        <f t="shared" si="1"/>
        <v>0</v>
      </c>
      <c r="H65" s="110"/>
      <c r="I65" s="55">
        <f t="shared" si="4"/>
        <v>-75000</v>
      </c>
      <c r="J65" s="55"/>
      <c r="K65" s="56">
        <f t="shared" si="3"/>
        <v>0</v>
      </c>
      <c r="L65" s="89">
        <v>0</v>
      </c>
      <c r="M65" s="1"/>
      <c r="N65" s="1"/>
      <c r="O65" s="1"/>
      <c r="P65" s="1"/>
      <c r="Q65" s="1"/>
    </row>
    <row r="66" spans="1:17" ht="30" hidden="1" x14ac:dyDescent="0.2">
      <c r="A66" s="44">
        <v>8110</v>
      </c>
      <c r="B66" s="30" t="s">
        <v>103</v>
      </c>
      <c r="C66" s="53"/>
      <c r="D66" s="53"/>
      <c r="E66" s="60"/>
      <c r="F66" s="60"/>
      <c r="G66" s="53"/>
      <c r="H66" s="83" t="e">
        <f t="shared" si="2"/>
        <v>#DIV/0!</v>
      </c>
      <c r="I66" s="53"/>
      <c r="J66" s="53"/>
      <c r="K66" s="54"/>
      <c r="L66" s="92"/>
    </row>
    <row r="67" spans="1:17" ht="15" x14ac:dyDescent="0.2">
      <c r="A67" s="39">
        <v>8700</v>
      </c>
      <c r="B67" s="30" t="s">
        <v>26</v>
      </c>
      <c r="C67" s="52">
        <v>75000</v>
      </c>
      <c r="D67" s="52"/>
      <c r="E67" s="52"/>
      <c r="F67" s="52"/>
      <c r="G67" s="53"/>
      <c r="H67" s="83"/>
      <c r="I67" s="53">
        <f t="shared" si="4"/>
        <v>-75000</v>
      </c>
      <c r="J67" s="53"/>
      <c r="K67" s="54"/>
      <c r="L67" s="92"/>
    </row>
    <row r="68" spans="1:17" s="8" customFormat="1" ht="14.25" x14ac:dyDescent="0.2">
      <c r="A68" s="40" t="s">
        <v>64</v>
      </c>
      <c r="B68" s="41" t="s">
        <v>42</v>
      </c>
      <c r="C68" s="55">
        <f>SUM(C69:C72)</f>
        <v>1121073</v>
      </c>
      <c r="D68" s="55">
        <f>SUM(D69:D72)</f>
        <v>1007473</v>
      </c>
      <c r="E68" s="55">
        <f>SUM(E69:E72)</f>
        <v>4648822</v>
      </c>
      <c r="F68" s="55">
        <f>SUM(F69:F72)</f>
        <v>1006400</v>
      </c>
      <c r="G68" s="55">
        <f t="shared" si="1"/>
        <v>-3642422</v>
      </c>
      <c r="H68" s="84">
        <f>F68/E68*100</f>
        <v>21.648495038097824</v>
      </c>
      <c r="I68" s="55">
        <f t="shared" si="4"/>
        <v>-114673</v>
      </c>
      <c r="J68" s="55">
        <f t="shared" si="5"/>
        <v>89.771138899964583</v>
      </c>
      <c r="K68" s="56">
        <f t="shared" si="3"/>
        <v>-1073</v>
      </c>
      <c r="L68" s="89">
        <f t="shared" si="6"/>
        <v>99.893495905101176</v>
      </c>
      <c r="M68" s="1"/>
      <c r="N68" s="1"/>
      <c r="O68" s="1"/>
      <c r="P68" s="1"/>
      <c r="Q68" s="1"/>
    </row>
    <row r="69" spans="1:17" ht="75" hidden="1" x14ac:dyDescent="0.2">
      <c r="A69" s="38" t="s">
        <v>65</v>
      </c>
      <c r="B69" s="30" t="s">
        <v>66</v>
      </c>
      <c r="C69" s="52"/>
      <c r="D69" s="52"/>
      <c r="E69" s="52"/>
      <c r="F69" s="52"/>
      <c r="G69" s="53"/>
      <c r="H69" s="84" t="e">
        <f t="shared" ref="H69:H72" si="9">F69/E69*100</f>
        <v>#DIV/0!</v>
      </c>
      <c r="I69" s="55">
        <f t="shared" si="4"/>
        <v>0</v>
      </c>
      <c r="J69" s="55" t="e">
        <f t="shared" si="5"/>
        <v>#DIV/0!</v>
      </c>
      <c r="K69" s="56">
        <f t="shared" si="3"/>
        <v>0</v>
      </c>
      <c r="L69" s="89" t="e">
        <f t="shared" si="6"/>
        <v>#DIV/0!</v>
      </c>
    </row>
    <row r="70" spans="1:17" ht="45" x14ac:dyDescent="0.2">
      <c r="A70" s="38" t="s">
        <v>67</v>
      </c>
      <c r="B70" s="30" t="s">
        <v>68</v>
      </c>
      <c r="C70" s="52"/>
      <c r="D70" s="52"/>
      <c r="E70" s="52">
        <v>1054600</v>
      </c>
      <c r="F70" s="52"/>
      <c r="G70" s="53">
        <f t="shared" si="1"/>
        <v>-1054600</v>
      </c>
      <c r="H70" s="86">
        <f t="shared" si="9"/>
        <v>0</v>
      </c>
      <c r="I70" s="107">
        <f t="shared" si="4"/>
        <v>0</v>
      </c>
      <c r="J70" s="107"/>
      <c r="K70" s="108">
        <f t="shared" si="3"/>
        <v>0</v>
      </c>
      <c r="L70" s="109"/>
    </row>
    <row r="71" spans="1:17" ht="15" x14ac:dyDescent="0.2">
      <c r="A71" s="38" t="s">
        <v>27</v>
      </c>
      <c r="B71" s="30" t="s">
        <v>28</v>
      </c>
      <c r="C71" s="52">
        <v>1041073</v>
      </c>
      <c r="D71" s="52">
        <v>927473</v>
      </c>
      <c r="E71" s="52">
        <v>3544222</v>
      </c>
      <c r="F71" s="52">
        <v>926400</v>
      </c>
      <c r="G71" s="53">
        <f t="shared" si="1"/>
        <v>-2617822</v>
      </c>
      <c r="H71" s="85">
        <f t="shared" si="9"/>
        <v>26.138317520742209</v>
      </c>
      <c r="I71" s="107">
        <f t="shared" si="4"/>
        <v>-114673</v>
      </c>
      <c r="J71" s="107">
        <f t="shared" si="5"/>
        <v>88.985114396396796</v>
      </c>
      <c r="K71" s="108">
        <f t="shared" si="3"/>
        <v>-1073</v>
      </c>
      <c r="L71" s="109">
        <f t="shared" si="6"/>
        <v>99.884309300648098</v>
      </c>
    </row>
    <row r="72" spans="1:17" ht="45" x14ac:dyDescent="0.2">
      <c r="A72" s="38" t="s">
        <v>69</v>
      </c>
      <c r="B72" s="30" t="s">
        <v>70</v>
      </c>
      <c r="C72" s="52">
        <v>80000</v>
      </c>
      <c r="D72" s="52">
        <v>80000</v>
      </c>
      <c r="E72" s="52">
        <v>50000</v>
      </c>
      <c r="F72" s="52">
        <v>80000</v>
      </c>
      <c r="G72" s="53">
        <f t="shared" si="1"/>
        <v>30000</v>
      </c>
      <c r="H72" s="85">
        <f t="shared" si="9"/>
        <v>160</v>
      </c>
      <c r="I72" s="58">
        <f t="shared" si="4"/>
        <v>0</v>
      </c>
      <c r="J72" s="58">
        <f t="shared" si="5"/>
        <v>100</v>
      </c>
      <c r="K72" s="59">
        <f t="shared" si="3"/>
        <v>0</v>
      </c>
      <c r="L72" s="109">
        <f t="shared" si="6"/>
        <v>100</v>
      </c>
    </row>
    <row r="73" spans="1:17" s="8" customFormat="1" ht="15" thickBot="1" x14ac:dyDescent="0.25">
      <c r="A73" s="45" t="s">
        <v>85</v>
      </c>
      <c r="B73" s="46" t="s">
        <v>86</v>
      </c>
      <c r="C73" s="61">
        <f>C68+C65+C55+C51+C43+C35+C18+C13+C48+C31</f>
        <v>116158487</v>
      </c>
      <c r="D73" s="61">
        <f>D68+D65+D55+D51+D43+D35+D18+D13+D48+D31</f>
        <v>86292412</v>
      </c>
      <c r="E73" s="61">
        <f>E68+E65+E55+E51+E43+E35+E18+E13+E48+E31</f>
        <v>53942698</v>
      </c>
      <c r="F73" s="61">
        <f>F68+F65+F55+F51+F43+F35+F18+F13+F48+F31</f>
        <v>74604580</v>
      </c>
      <c r="G73" s="62">
        <f>F73-E73</f>
        <v>20661882</v>
      </c>
      <c r="H73" s="87">
        <f>F73/E73*100</f>
        <v>138.30339001582755</v>
      </c>
      <c r="I73" s="62">
        <f>F73-C73</f>
        <v>-41553907</v>
      </c>
      <c r="J73" s="62">
        <f t="shared" si="5"/>
        <v>64.226542482427476</v>
      </c>
      <c r="K73" s="63">
        <f>F73-D73</f>
        <v>-11687832</v>
      </c>
      <c r="L73" s="90">
        <f t="shared" si="6"/>
        <v>86.455550691989004</v>
      </c>
      <c r="M73" s="1"/>
      <c r="N73" s="1"/>
      <c r="O73" s="1"/>
      <c r="P73" s="1"/>
      <c r="Q73" s="1"/>
    </row>
    <row r="74" spans="1:17" ht="18.75" x14ac:dyDescent="0.3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</row>
    <row r="75" spans="1:17" ht="18.75" x14ac:dyDescent="0.3">
      <c r="A75" s="26"/>
      <c r="B75" s="27" t="s">
        <v>87</v>
      </c>
      <c r="C75" s="27"/>
      <c r="D75" s="27"/>
      <c r="E75" s="27"/>
      <c r="F75" s="27"/>
      <c r="G75" s="27"/>
      <c r="H75" s="27"/>
      <c r="I75" s="27"/>
      <c r="J75" s="27" t="s">
        <v>116</v>
      </c>
      <c r="K75" s="27"/>
      <c r="L75" s="27"/>
    </row>
  </sheetData>
  <mergeCells count="20">
    <mergeCell ref="A7:Q7"/>
    <mergeCell ref="I3:L3"/>
    <mergeCell ref="I4:K4"/>
    <mergeCell ref="K11:L11"/>
    <mergeCell ref="A9:A12"/>
    <mergeCell ref="B9:B12"/>
    <mergeCell ref="C10:C12"/>
    <mergeCell ref="D10:D12"/>
    <mergeCell ref="E11:E12"/>
    <mergeCell ref="F11:F12"/>
    <mergeCell ref="C9:L9"/>
    <mergeCell ref="E10:F10"/>
    <mergeCell ref="G10:L10"/>
    <mergeCell ref="G11:H11"/>
    <mergeCell ref="I11:J11"/>
    <mergeCell ref="I1:K1"/>
    <mergeCell ref="O2:Q2"/>
    <mergeCell ref="O3:Q3"/>
    <mergeCell ref="O4:Q4"/>
    <mergeCell ref="O5:Q5"/>
  </mergeCells>
  <pageMargins left="0.31496062992125984" right="0.31496062992125984" top="0.39370078740157483" bottom="0.39370078740157483" header="0" footer="0"/>
  <pageSetup paperSize="9" scale="71" fitToHeight="0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zoomScaleNormal="100" workbookViewId="0">
      <selection activeCell="G4" sqref="G4:J4"/>
    </sheetView>
  </sheetViews>
  <sheetFormatPr defaultRowHeight="12.75" x14ac:dyDescent="0.2"/>
  <cols>
    <col min="2" max="2" width="42.42578125" customWidth="1"/>
    <col min="3" max="3" width="16.28515625" customWidth="1"/>
    <col min="4" max="5" width="14.85546875" customWidth="1"/>
    <col min="6" max="6" width="15" customWidth="1"/>
    <col min="7" max="7" width="13.7109375" customWidth="1"/>
    <col min="8" max="8" width="10.42578125" customWidth="1"/>
    <col min="9" max="9" width="14.7109375" customWidth="1"/>
    <col min="10" max="10" width="9.5703125" bestFit="1" customWidth="1"/>
    <col min="11" max="11" width="15.28515625" customWidth="1"/>
    <col min="12" max="12" width="11.42578125" customWidth="1"/>
  </cols>
  <sheetData>
    <row r="1" spans="1:14" s="18" customFormat="1" ht="18.75" x14ac:dyDescent="0.3">
      <c r="G1" s="147" t="s">
        <v>121</v>
      </c>
      <c r="H1" s="147"/>
      <c r="I1" s="147"/>
      <c r="J1" s="147"/>
    </row>
    <row r="2" spans="1:14" ht="18.75" x14ac:dyDescent="0.3">
      <c r="A2" s="1"/>
      <c r="B2" s="4"/>
      <c r="C2" s="1"/>
      <c r="D2" s="1"/>
      <c r="E2" s="14"/>
      <c r="F2" s="14"/>
      <c r="G2" s="145" t="s">
        <v>29</v>
      </c>
      <c r="H2" s="145"/>
      <c r="I2" s="19"/>
      <c r="J2" s="19"/>
      <c r="K2" s="14"/>
      <c r="L2" s="14"/>
      <c r="M2" s="14"/>
      <c r="N2" s="14"/>
    </row>
    <row r="3" spans="1:14" ht="18.75" x14ac:dyDescent="0.3">
      <c r="A3" s="1"/>
      <c r="B3" s="1"/>
      <c r="C3" s="1"/>
      <c r="D3" s="1"/>
      <c r="E3" s="14"/>
      <c r="F3" s="14"/>
      <c r="G3" s="117" t="s">
        <v>133</v>
      </c>
      <c r="H3" s="117"/>
      <c r="I3" s="117"/>
      <c r="J3" s="117"/>
      <c r="K3" s="117"/>
      <c r="L3" s="117"/>
      <c r="M3" s="14"/>
      <c r="N3" s="14"/>
    </row>
    <row r="4" spans="1:14" ht="18.75" x14ac:dyDescent="0.3">
      <c r="A4" s="1"/>
      <c r="B4" s="1"/>
      <c r="C4" s="1"/>
      <c r="D4" s="1"/>
      <c r="E4" s="14"/>
      <c r="F4" s="14"/>
      <c r="G4" s="117" t="s">
        <v>134</v>
      </c>
      <c r="H4" s="117"/>
      <c r="I4" s="117"/>
      <c r="J4" s="117"/>
      <c r="K4" s="14"/>
      <c r="L4" s="14"/>
      <c r="M4" s="14"/>
      <c r="N4" s="14"/>
    </row>
    <row r="5" spans="1:14" ht="18.75" x14ac:dyDescent="0.3">
      <c r="A5" s="1"/>
      <c r="B5" s="1"/>
      <c r="C5" s="1"/>
      <c r="D5" s="1"/>
      <c r="E5" s="14"/>
      <c r="F5" s="14"/>
      <c r="G5" s="14"/>
      <c r="H5" s="14"/>
      <c r="I5" s="146"/>
      <c r="J5" s="146"/>
      <c r="K5" s="146"/>
      <c r="L5" s="146"/>
      <c r="M5" s="14"/>
      <c r="N5" s="14"/>
    </row>
    <row r="6" spans="1:14" ht="15.75" x14ac:dyDescent="0.25">
      <c r="A6" s="1"/>
      <c r="B6" s="1"/>
      <c r="C6" s="1"/>
      <c r="D6" s="1"/>
      <c r="E6" s="11"/>
      <c r="F6" s="11"/>
      <c r="G6" s="11"/>
      <c r="H6" s="11"/>
      <c r="I6" s="11"/>
      <c r="J6" s="11"/>
      <c r="K6" s="11"/>
      <c r="L6" s="11"/>
    </row>
    <row r="7" spans="1:14" ht="20.25" x14ac:dyDescent="0.3">
      <c r="A7" s="116" t="s">
        <v>129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14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 t="s">
        <v>1</v>
      </c>
    </row>
    <row r="9" spans="1:14" ht="10.5" customHeight="1" x14ac:dyDescent="0.2">
      <c r="A9" s="140" t="s">
        <v>2</v>
      </c>
      <c r="B9" s="140" t="s">
        <v>30</v>
      </c>
      <c r="C9" s="142" t="s">
        <v>31</v>
      </c>
      <c r="D9" s="142"/>
      <c r="E9" s="142"/>
      <c r="F9" s="142"/>
      <c r="G9" s="142"/>
      <c r="H9" s="142"/>
      <c r="I9" s="142"/>
      <c r="J9" s="142"/>
      <c r="K9" s="142"/>
      <c r="L9" s="142"/>
    </row>
    <row r="10" spans="1:14" ht="32.25" customHeight="1" x14ac:dyDescent="0.2">
      <c r="A10" s="140"/>
      <c r="B10" s="140"/>
      <c r="C10" s="141" t="s">
        <v>105</v>
      </c>
      <c r="D10" s="141" t="s">
        <v>122</v>
      </c>
      <c r="E10" s="140" t="s">
        <v>130</v>
      </c>
      <c r="F10" s="140"/>
      <c r="G10" s="143" t="s">
        <v>90</v>
      </c>
      <c r="H10" s="144"/>
      <c r="I10" s="144"/>
      <c r="J10" s="144"/>
      <c r="K10" s="144"/>
      <c r="L10" s="144"/>
    </row>
    <row r="11" spans="1:14" ht="75" customHeight="1" x14ac:dyDescent="0.2">
      <c r="A11" s="140"/>
      <c r="B11" s="140"/>
      <c r="C11" s="141"/>
      <c r="D11" s="141"/>
      <c r="E11" s="140" t="s">
        <v>88</v>
      </c>
      <c r="F11" s="140" t="s">
        <v>106</v>
      </c>
      <c r="G11" s="143" t="s">
        <v>91</v>
      </c>
      <c r="H11" s="143"/>
      <c r="I11" s="143" t="s">
        <v>107</v>
      </c>
      <c r="J11" s="143"/>
      <c r="K11" s="143" t="s">
        <v>131</v>
      </c>
      <c r="L11" s="143"/>
    </row>
    <row r="12" spans="1:14" x14ac:dyDescent="0.2">
      <c r="A12" s="140"/>
      <c r="B12" s="140"/>
      <c r="C12" s="141"/>
      <c r="D12" s="141"/>
      <c r="E12" s="140"/>
      <c r="F12" s="140"/>
      <c r="G12" s="12" t="s">
        <v>92</v>
      </c>
      <c r="H12" s="94" t="s">
        <v>93</v>
      </c>
      <c r="I12" s="12" t="s">
        <v>92</v>
      </c>
      <c r="J12" s="13" t="s">
        <v>93</v>
      </c>
      <c r="K12" s="12" t="s">
        <v>92</v>
      </c>
      <c r="L12" s="13" t="s">
        <v>93</v>
      </c>
    </row>
    <row r="13" spans="1:14" ht="10.5" customHeight="1" x14ac:dyDescent="0.2">
      <c r="A13" s="31" t="s">
        <v>32</v>
      </c>
      <c r="B13" s="32" t="s">
        <v>33</v>
      </c>
      <c r="C13" s="64">
        <f>SUM(C14:C15)</f>
        <v>20000</v>
      </c>
      <c r="D13" s="64">
        <f>SUM(D14:D15)</f>
        <v>20000</v>
      </c>
      <c r="E13" s="64">
        <f>SUM(E14:E15)</f>
        <v>1796733</v>
      </c>
      <c r="F13" s="64">
        <f>SUM(F14:F15)</f>
        <v>206432</v>
      </c>
      <c r="G13" s="65">
        <f t="shared" ref="G13:G33" si="0">F13-E13</f>
        <v>-1590301</v>
      </c>
      <c r="H13" s="95">
        <f t="shared" ref="H13:H21" si="1">F13/E13*100</f>
        <v>11.489297519442232</v>
      </c>
      <c r="I13" s="65">
        <f>F13-C13</f>
        <v>186432</v>
      </c>
      <c r="J13" s="65">
        <f>F13/C13*100</f>
        <v>1032.1600000000001</v>
      </c>
      <c r="K13" s="66">
        <f>F13-D13</f>
        <v>186432</v>
      </c>
      <c r="L13" s="102">
        <f>F13/D13*100</f>
        <v>1032.1600000000001</v>
      </c>
    </row>
    <row r="14" spans="1:14" ht="64.5" customHeight="1" x14ac:dyDescent="0.2">
      <c r="A14" s="7" t="s">
        <v>3</v>
      </c>
      <c r="B14" s="21" t="s">
        <v>4</v>
      </c>
      <c r="C14" s="67"/>
      <c r="D14" s="67"/>
      <c r="E14" s="67">
        <v>1787754</v>
      </c>
      <c r="F14" s="67">
        <v>186017</v>
      </c>
      <c r="G14" s="68">
        <f t="shared" si="0"/>
        <v>-1601737</v>
      </c>
      <c r="H14" s="96">
        <f t="shared" si="1"/>
        <v>10.405066916365451</v>
      </c>
      <c r="I14" s="68">
        <f t="shared" ref="I14:I62" si="2">F14-C14</f>
        <v>186017</v>
      </c>
      <c r="J14" s="68"/>
      <c r="K14" s="69">
        <f t="shared" ref="K14:K62" si="3">F14-D14</f>
        <v>186017</v>
      </c>
      <c r="L14" s="103"/>
    </row>
    <row r="15" spans="1:14" ht="42" customHeight="1" x14ac:dyDescent="0.2">
      <c r="A15" s="7" t="s">
        <v>43</v>
      </c>
      <c r="B15" s="5" t="s">
        <v>44</v>
      </c>
      <c r="C15" s="67">
        <v>20000</v>
      </c>
      <c r="D15" s="67">
        <v>20000</v>
      </c>
      <c r="E15" s="67">
        <v>8979</v>
      </c>
      <c r="F15" s="67">
        <v>20415</v>
      </c>
      <c r="G15" s="68">
        <f>F15-E15</f>
        <v>11436</v>
      </c>
      <c r="H15" s="96">
        <f>F15/E15*100</f>
        <v>227.36384898095557</v>
      </c>
      <c r="I15" s="68">
        <f t="shared" si="2"/>
        <v>415</v>
      </c>
      <c r="J15" s="68">
        <f>F15/C15*100</f>
        <v>102.075</v>
      </c>
      <c r="K15" s="69">
        <f t="shared" si="3"/>
        <v>415</v>
      </c>
      <c r="L15" s="103">
        <f t="shared" ref="L15" si="4">F15/D15*100</f>
        <v>102.075</v>
      </c>
    </row>
    <row r="16" spans="1:14" ht="23.25" customHeight="1" x14ac:dyDescent="0.2">
      <c r="A16" s="33" t="s">
        <v>34</v>
      </c>
      <c r="B16" s="34" t="s">
        <v>35</v>
      </c>
      <c r="C16" s="70">
        <f>SUM(C17:C24)</f>
        <v>2003477</v>
      </c>
      <c r="D16" s="70">
        <f>SUM(D17:D24)</f>
        <v>1799402</v>
      </c>
      <c r="E16" s="70">
        <f>SUM(E17:E24)</f>
        <v>566512</v>
      </c>
      <c r="F16" s="70">
        <f>SUM(F17:F24)</f>
        <v>1075559</v>
      </c>
      <c r="G16" s="70">
        <f t="shared" si="0"/>
        <v>509047</v>
      </c>
      <c r="H16" s="97">
        <f t="shared" si="1"/>
        <v>189.85634902702856</v>
      </c>
      <c r="I16" s="70">
        <f t="shared" si="2"/>
        <v>-927918</v>
      </c>
      <c r="J16" s="70">
        <f t="shared" ref="J16:J26" si="5">F16/C16*100</f>
        <v>53.684619289365443</v>
      </c>
      <c r="K16" s="66">
        <f t="shared" si="3"/>
        <v>-723843</v>
      </c>
      <c r="L16" s="102">
        <f>F16/D16*100</f>
        <v>59.773135741763092</v>
      </c>
    </row>
    <row r="17" spans="1:12" ht="23.25" customHeight="1" x14ac:dyDescent="0.2">
      <c r="A17" s="7" t="s">
        <v>5</v>
      </c>
      <c r="B17" s="5" t="s">
        <v>6</v>
      </c>
      <c r="C17" s="67">
        <v>143808</v>
      </c>
      <c r="D17" s="67">
        <v>143808</v>
      </c>
      <c r="E17" s="67">
        <v>45233</v>
      </c>
      <c r="F17" s="67">
        <v>99298</v>
      </c>
      <c r="G17" s="68">
        <f t="shared" si="0"/>
        <v>54065</v>
      </c>
      <c r="H17" s="96">
        <f t="shared" si="1"/>
        <v>219.52556761656314</v>
      </c>
      <c r="I17" s="68">
        <f t="shared" si="2"/>
        <v>-44510</v>
      </c>
      <c r="J17" s="68">
        <f t="shared" si="5"/>
        <v>69.049009790832216</v>
      </c>
      <c r="K17" s="69">
        <f t="shared" si="3"/>
        <v>-44510</v>
      </c>
      <c r="L17" s="103">
        <f t="shared" ref="L17:L26" si="6">F17/D17*100</f>
        <v>69.049009790832216</v>
      </c>
    </row>
    <row r="18" spans="1:12" ht="37.5" customHeight="1" x14ac:dyDescent="0.2">
      <c r="A18" s="7" t="s">
        <v>109</v>
      </c>
      <c r="B18" s="5" t="s">
        <v>45</v>
      </c>
      <c r="C18" s="67">
        <v>1119556</v>
      </c>
      <c r="D18" s="67">
        <v>919556</v>
      </c>
      <c r="E18" s="67">
        <v>480459</v>
      </c>
      <c r="F18" s="67">
        <v>340259</v>
      </c>
      <c r="G18" s="68">
        <f t="shared" si="0"/>
        <v>-140200</v>
      </c>
      <c r="H18" s="96">
        <f t="shared" si="1"/>
        <v>70.819570452421544</v>
      </c>
      <c r="I18" s="68">
        <f t="shared" si="2"/>
        <v>-779297</v>
      </c>
      <c r="J18" s="68">
        <f t="shared" si="5"/>
        <v>30.392316239652146</v>
      </c>
      <c r="K18" s="69">
        <f t="shared" si="3"/>
        <v>-579297</v>
      </c>
      <c r="L18" s="103">
        <f t="shared" si="6"/>
        <v>37.002531656582086</v>
      </c>
    </row>
    <row r="19" spans="1:12" ht="23.25" customHeight="1" x14ac:dyDescent="0.2">
      <c r="A19" s="7" t="s">
        <v>46</v>
      </c>
      <c r="B19" s="5" t="s">
        <v>47</v>
      </c>
      <c r="C19" s="67"/>
      <c r="D19" s="67"/>
      <c r="E19" s="67">
        <v>9898</v>
      </c>
      <c r="F19" s="67"/>
      <c r="G19" s="68">
        <f t="shared" si="0"/>
        <v>-9898</v>
      </c>
      <c r="H19" s="96">
        <f t="shared" si="1"/>
        <v>0</v>
      </c>
      <c r="I19" s="68">
        <f t="shared" si="2"/>
        <v>0</v>
      </c>
      <c r="J19" s="68"/>
      <c r="K19" s="69">
        <f t="shared" si="3"/>
        <v>0</v>
      </c>
      <c r="L19" s="103"/>
    </row>
    <row r="20" spans="1:12" s="18" customFormat="1" ht="44.25" customHeight="1" x14ac:dyDescent="0.2">
      <c r="A20" s="15">
        <v>1070</v>
      </c>
      <c r="B20" s="5" t="s">
        <v>117</v>
      </c>
      <c r="C20" s="67">
        <v>40000</v>
      </c>
      <c r="D20" s="67">
        <v>40000</v>
      </c>
      <c r="E20" s="67"/>
      <c r="F20" s="67">
        <v>40000</v>
      </c>
      <c r="G20" s="68">
        <f t="shared" si="0"/>
        <v>40000</v>
      </c>
      <c r="H20" s="96"/>
      <c r="I20" s="68">
        <f t="shared" si="2"/>
        <v>0</v>
      </c>
      <c r="J20" s="68">
        <f t="shared" si="5"/>
        <v>100</v>
      </c>
      <c r="K20" s="69">
        <f t="shared" si="3"/>
        <v>0</v>
      </c>
      <c r="L20" s="103">
        <f t="shared" si="6"/>
        <v>100</v>
      </c>
    </row>
    <row r="21" spans="1:12" s="18" customFormat="1" ht="33" customHeight="1" x14ac:dyDescent="0.2">
      <c r="A21" s="15">
        <v>1141</v>
      </c>
      <c r="B21" s="5" t="s">
        <v>49</v>
      </c>
      <c r="C21" s="67">
        <v>80000</v>
      </c>
      <c r="D21" s="67">
        <v>80000</v>
      </c>
      <c r="E21" s="67">
        <v>30922</v>
      </c>
      <c r="F21" s="67">
        <v>79900</v>
      </c>
      <c r="G21" s="68">
        <f t="shared" si="0"/>
        <v>48978</v>
      </c>
      <c r="H21" s="96">
        <f t="shared" si="1"/>
        <v>258.39208330638377</v>
      </c>
      <c r="I21" s="68">
        <f t="shared" si="2"/>
        <v>-100</v>
      </c>
      <c r="J21" s="68">
        <f t="shared" si="5"/>
        <v>99.875</v>
      </c>
      <c r="K21" s="69">
        <f t="shared" si="3"/>
        <v>-100</v>
      </c>
      <c r="L21" s="103">
        <f t="shared" si="6"/>
        <v>99.875</v>
      </c>
    </row>
    <row r="22" spans="1:12" s="18" customFormat="1" ht="67.5" customHeight="1" x14ac:dyDescent="0.2">
      <c r="A22" s="15">
        <v>1181</v>
      </c>
      <c r="B22" s="5" t="s">
        <v>126</v>
      </c>
      <c r="C22" s="67">
        <v>444728</v>
      </c>
      <c r="D22" s="67">
        <v>444728</v>
      </c>
      <c r="E22" s="67"/>
      <c r="F22" s="67">
        <v>352390</v>
      </c>
      <c r="G22" s="68"/>
      <c r="H22" s="96"/>
      <c r="I22" s="68">
        <f t="shared" si="2"/>
        <v>-92338</v>
      </c>
      <c r="J22" s="68">
        <f t="shared" si="5"/>
        <v>79.237196668525485</v>
      </c>
      <c r="K22" s="69">
        <f t="shared" si="3"/>
        <v>-92338</v>
      </c>
      <c r="L22" s="103">
        <f t="shared" si="6"/>
        <v>79.237196668525485</v>
      </c>
    </row>
    <row r="23" spans="1:12" s="18" customFormat="1" ht="62.25" customHeight="1" x14ac:dyDescent="0.2">
      <c r="A23" s="15">
        <v>1182</v>
      </c>
      <c r="B23" s="5" t="s">
        <v>127</v>
      </c>
      <c r="C23" s="67">
        <v>169609</v>
      </c>
      <c r="D23" s="67">
        <v>169609</v>
      </c>
      <c r="E23" s="67"/>
      <c r="F23" s="67">
        <v>163712</v>
      </c>
      <c r="G23" s="68"/>
      <c r="H23" s="96"/>
      <c r="I23" s="68">
        <f t="shared" si="2"/>
        <v>-5897</v>
      </c>
      <c r="J23" s="68">
        <f t="shared" si="5"/>
        <v>96.523179784091653</v>
      </c>
      <c r="K23" s="69">
        <f t="shared" si="3"/>
        <v>-5897</v>
      </c>
      <c r="L23" s="103">
        <f t="shared" si="6"/>
        <v>96.523179784091653</v>
      </c>
    </row>
    <row r="24" spans="1:12" s="18" customFormat="1" ht="55.5" customHeight="1" x14ac:dyDescent="0.2">
      <c r="A24" s="15">
        <v>1200</v>
      </c>
      <c r="B24" s="5" t="s">
        <v>118</v>
      </c>
      <c r="C24" s="67">
        <v>5776</v>
      </c>
      <c r="D24" s="67">
        <v>1701</v>
      </c>
      <c r="E24" s="67"/>
      <c r="F24" s="67"/>
      <c r="G24" s="68">
        <f t="shared" si="0"/>
        <v>0</v>
      </c>
      <c r="H24" s="96"/>
      <c r="I24" s="68">
        <f t="shared" si="2"/>
        <v>-5776</v>
      </c>
      <c r="J24" s="68">
        <f t="shared" si="5"/>
        <v>0</v>
      </c>
      <c r="K24" s="69">
        <f t="shared" si="3"/>
        <v>-1701</v>
      </c>
      <c r="L24" s="103">
        <f t="shared" si="6"/>
        <v>0</v>
      </c>
    </row>
    <row r="25" spans="1:12" s="18" customFormat="1" ht="55.5" customHeight="1" x14ac:dyDescent="0.2">
      <c r="A25" s="111">
        <v>2000</v>
      </c>
      <c r="B25" s="34" t="s">
        <v>113</v>
      </c>
      <c r="C25" s="70">
        <f>C26</f>
        <v>1802407</v>
      </c>
      <c r="D25" s="70">
        <f t="shared" ref="D25:F25" si="7">D26</f>
        <v>1332475</v>
      </c>
      <c r="E25" s="70">
        <f t="shared" si="7"/>
        <v>0</v>
      </c>
      <c r="F25" s="70">
        <f t="shared" si="7"/>
        <v>1321950</v>
      </c>
      <c r="G25" s="70">
        <f>F25-E25</f>
        <v>1321950</v>
      </c>
      <c r="H25" s="97"/>
      <c r="I25" s="80">
        <f t="shared" si="2"/>
        <v>-480457</v>
      </c>
      <c r="J25" s="80">
        <f t="shared" si="5"/>
        <v>73.34358998827679</v>
      </c>
      <c r="K25" s="79">
        <f t="shared" si="3"/>
        <v>-10525</v>
      </c>
      <c r="L25" s="102">
        <f t="shared" si="6"/>
        <v>99.210116512504925</v>
      </c>
    </row>
    <row r="26" spans="1:12" s="18" customFormat="1" ht="55.5" customHeight="1" x14ac:dyDescent="0.2">
      <c r="A26" s="15">
        <v>2111</v>
      </c>
      <c r="B26" s="5" t="s">
        <v>132</v>
      </c>
      <c r="C26" s="67">
        <v>1802407</v>
      </c>
      <c r="D26" s="67">
        <v>1332475</v>
      </c>
      <c r="E26" s="67"/>
      <c r="F26" s="67">
        <v>1321950</v>
      </c>
      <c r="G26" s="77">
        <f>F26-E26</f>
        <v>1321950</v>
      </c>
      <c r="H26" s="96"/>
      <c r="I26" s="68">
        <f t="shared" si="2"/>
        <v>-480457</v>
      </c>
      <c r="J26" s="68">
        <f t="shared" si="5"/>
        <v>73.34358998827679</v>
      </c>
      <c r="K26" s="69">
        <f t="shared" si="3"/>
        <v>-10525</v>
      </c>
      <c r="L26" s="103">
        <f t="shared" si="6"/>
        <v>99.210116512504925</v>
      </c>
    </row>
    <row r="27" spans="1:12" ht="23.25" customHeight="1" x14ac:dyDescent="0.2">
      <c r="A27" s="33" t="s">
        <v>36</v>
      </c>
      <c r="B27" s="34" t="s">
        <v>37</v>
      </c>
      <c r="C27" s="70">
        <f>SUM(C28:C33)</f>
        <v>20000</v>
      </c>
      <c r="D27" s="70">
        <f>SUM(D28:D33)</f>
        <v>20000</v>
      </c>
      <c r="E27" s="70">
        <f>SUM(E28:E33)</f>
        <v>41904</v>
      </c>
      <c r="F27" s="70">
        <f>SUM(F28:F33)</f>
        <v>18000</v>
      </c>
      <c r="G27" s="70">
        <f t="shared" si="0"/>
        <v>-23904</v>
      </c>
      <c r="H27" s="97">
        <f>F27/E27*100</f>
        <v>42.955326460481096</v>
      </c>
      <c r="I27" s="70">
        <f t="shared" si="2"/>
        <v>-2000</v>
      </c>
      <c r="J27" s="70">
        <f>F27/C27*100</f>
        <v>90</v>
      </c>
      <c r="K27" s="66">
        <f t="shared" si="3"/>
        <v>-2000</v>
      </c>
      <c r="L27" s="102">
        <f>F27/D27*100</f>
        <v>90</v>
      </c>
    </row>
    <row r="28" spans="1:12" ht="23.25" hidden="1" customHeight="1" x14ac:dyDescent="0.2">
      <c r="A28" s="7" t="s">
        <v>50</v>
      </c>
      <c r="B28" s="5" t="s">
        <v>51</v>
      </c>
      <c r="C28" s="69"/>
      <c r="D28" s="69"/>
      <c r="E28" s="69"/>
      <c r="F28" s="69"/>
      <c r="G28" s="70">
        <f t="shared" si="0"/>
        <v>0</v>
      </c>
      <c r="H28" s="97" t="e">
        <f t="shared" ref="H28:H30" si="8">F28/E28*100</f>
        <v>#DIV/0!</v>
      </c>
      <c r="I28" s="70">
        <f t="shared" si="2"/>
        <v>0</v>
      </c>
      <c r="J28" s="70" t="e">
        <f t="shared" ref="J28:J31" si="9">F28/C28*100</f>
        <v>#DIV/0!</v>
      </c>
      <c r="K28" s="66">
        <f t="shared" si="3"/>
        <v>0</v>
      </c>
      <c r="L28" s="102" t="e">
        <f t="shared" ref="L28:L33" si="10">F28/D28*100</f>
        <v>#DIV/0!</v>
      </c>
    </row>
    <row r="29" spans="1:12" ht="23.25" hidden="1" customHeight="1" x14ac:dyDescent="0.2">
      <c r="A29" s="7" t="s">
        <v>52</v>
      </c>
      <c r="B29" s="5" t="s">
        <v>53</v>
      </c>
      <c r="C29" s="69"/>
      <c r="D29" s="69"/>
      <c r="E29" s="69"/>
      <c r="F29" s="69"/>
      <c r="G29" s="70">
        <f t="shared" si="0"/>
        <v>0</v>
      </c>
      <c r="H29" s="97" t="e">
        <f t="shared" si="8"/>
        <v>#DIV/0!</v>
      </c>
      <c r="I29" s="70">
        <f t="shared" si="2"/>
        <v>0</v>
      </c>
      <c r="J29" s="70" t="e">
        <f t="shared" si="9"/>
        <v>#DIV/0!</v>
      </c>
      <c r="K29" s="66">
        <f t="shared" si="3"/>
        <v>0</v>
      </c>
      <c r="L29" s="102" t="e">
        <f t="shared" si="10"/>
        <v>#DIV/0!</v>
      </c>
    </row>
    <row r="30" spans="1:12" ht="23.25" hidden="1" customHeight="1" x14ac:dyDescent="0.2">
      <c r="A30" s="7" t="s">
        <v>54</v>
      </c>
      <c r="B30" s="5" t="s">
        <v>55</v>
      </c>
      <c r="C30" s="69"/>
      <c r="D30" s="69"/>
      <c r="E30" s="69"/>
      <c r="F30" s="69"/>
      <c r="G30" s="70">
        <f t="shared" si="0"/>
        <v>0</v>
      </c>
      <c r="H30" s="97" t="e">
        <f t="shared" si="8"/>
        <v>#DIV/0!</v>
      </c>
      <c r="I30" s="70">
        <f t="shared" si="2"/>
        <v>0</v>
      </c>
      <c r="J30" s="70" t="e">
        <f t="shared" si="9"/>
        <v>#DIV/0!</v>
      </c>
      <c r="K30" s="66">
        <f t="shared" si="3"/>
        <v>0</v>
      </c>
      <c r="L30" s="102" t="e">
        <f t="shared" si="10"/>
        <v>#DIV/0!</v>
      </c>
    </row>
    <row r="31" spans="1:12" ht="53.25" customHeight="1" x14ac:dyDescent="0.2">
      <c r="A31" s="7" t="s">
        <v>56</v>
      </c>
      <c r="B31" s="5" t="s">
        <v>57</v>
      </c>
      <c r="C31" s="67">
        <v>20000</v>
      </c>
      <c r="D31" s="67">
        <v>20000</v>
      </c>
      <c r="E31" s="67">
        <v>4472</v>
      </c>
      <c r="F31" s="67">
        <v>18000</v>
      </c>
      <c r="G31" s="73">
        <f t="shared" si="0"/>
        <v>13528</v>
      </c>
      <c r="H31" s="98"/>
      <c r="I31" s="73">
        <f t="shared" si="2"/>
        <v>-2000</v>
      </c>
      <c r="J31" s="73">
        <f t="shared" si="9"/>
        <v>90</v>
      </c>
      <c r="K31" s="71">
        <f t="shared" si="3"/>
        <v>-2000</v>
      </c>
      <c r="L31" s="103">
        <f t="shared" si="10"/>
        <v>90</v>
      </c>
    </row>
    <row r="32" spans="1:12" ht="17.25" hidden="1" customHeight="1" x14ac:dyDescent="0.2">
      <c r="A32" s="7" t="s">
        <v>7</v>
      </c>
      <c r="B32" s="5" t="s">
        <v>8</v>
      </c>
      <c r="C32" s="69"/>
      <c r="D32" s="69"/>
      <c r="E32" s="69"/>
      <c r="F32" s="69"/>
      <c r="G32" s="73">
        <f t="shared" si="0"/>
        <v>0</v>
      </c>
      <c r="H32" s="98"/>
      <c r="I32" s="73">
        <f t="shared" si="2"/>
        <v>0</v>
      </c>
      <c r="J32" s="73" t="e">
        <f>F32/C32*100</f>
        <v>#DIV/0!</v>
      </c>
      <c r="K32" s="71">
        <f t="shared" si="3"/>
        <v>0</v>
      </c>
      <c r="L32" s="103" t="e">
        <f t="shared" si="10"/>
        <v>#DIV/0!</v>
      </c>
    </row>
    <row r="33" spans="1:12" ht="23.25" customHeight="1" x14ac:dyDescent="0.2">
      <c r="A33" s="7" t="s">
        <v>9</v>
      </c>
      <c r="B33" s="5" t="s">
        <v>10</v>
      </c>
      <c r="C33" s="69"/>
      <c r="D33" s="69"/>
      <c r="E33" s="69">
        <v>37432</v>
      </c>
      <c r="F33" s="69"/>
      <c r="G33" s="73">
        <f t="shared" si="0"/>
        <v>-37432</v>
      </c>
      <c r="H33" s="98"/>
      <c r="I33" s="73">
        <f t="shared" si="2"/>
        <v>0</v>
      </c>
      <c r="J33" s="73"/>
      <c r="K33" s="71">
        <f t="shared" si="3"/>
        <v>0</v>
      </c>
      <c r="L33" s="103" t="e">
        <f t="shared" si="10"/>
        <v>#DIV/0!</v>
      </c>
    </row>
    <row r="34" spans="1:12" ht="23.25" customHeight="1" x14ac:dyDescent="0.2">
      <c r="A34" s="33" t="s">
        <v>38</v>
      </c>
      <c r="B34" s="34" t="s">
        <v>58</v>
      </c>
      <c r="C34" s="70">
        <f>SUM(C35:C37)</f>
        <v>129578</v>
      </c>
      <c r="D34" s="70">
        <f>SUM(D35:D37)</f>
        <v>129578</v>
      </c>
      <c r="E34" s="70">
        <f>SUM(E35:E37)</f>
        <v>3011565</v>
      </c>
      <c r="F34" s="70">
        <f>SUM(F35:F37)</f>
        <v>151822</v>
      </c>
      <c r="G34" s="70">
        <f>F34-E34</f>
        <v>-2859743</v>
      </c>
      <c r="H34" s="97">
        <f>F34/E34*100</f>
        <v>5.0412991252056658</v>
      </c>
      <c r="I34" s="70">
        <f t="shared" si="2"/>
        <v>22244</v>
      </c>
      <c r="J34" s="70"/>
      <c r="K34" s="66">
        <f t="shared" si="3"/>
        <v>22244</v>
      </c>
      <c r="L34" s="102"/>
    </row>
    <row r="35" spans="1:12" ht="23.25" customHeight="1" x14ac:dyDescent="0.2">
      <c r="A35" s="7" t="s">
        <v>11</v>
      </c>
      <c r="B35" s="5" t="s">
        <v>12</v>
      </c>
      <c r="C35" s="67"/>
      <c r="D35" s="67"/>
      <c r="E35" s="67">
        <v>71107</v>
      </c>
      <c r="F35" s="67">
        <v>205</v>
      </c>
      <c r="G35" s="68">
        <f>F35-E35</f>
        <v>-70902</v>
      </c>
      <c r="H35" s="96">
        <v>0</v>
      </c>
      <c r="I35" s="68">
        <f t="shared" si="2"/>
        <v>205</v>
      </c>
      <c r="J35" s="68"/>
      <c r="K35" s="69">
        <f t="shared" si="3"/>
        <v>205</v>
      </c>
      <c r="L35" s="104"/>
    </row>
    <row r="36" spans="1:12" ht="36" customHeight="1" x14ac:dyDescent="0.2">
      <c r="A36" s="7" t="s">
        <v>13</v>
      </c>
      <c r="B36" s="5" t="s">
        <v>14</v>
      </c>
      <c r="C36" s="67">
        <v>104578</v>
      </c>
      <c r="D36" s="67">
        <v>104578</v>
      </c>
      <c r="E36" s="67">
        <v>2940458</v>
      </c>
      <c r="F36" s="67">
        <v>126618</v>
      </c>
      <c r="G36" s="68">
        <f>F36-E36</f>
        <v>-2813840</v>
      </c>
      <c r="H36" s="96">
        <f>F36/E36*100</f>
        <v>4.3060638852858979</v>
      </c>
      <c r="I36" s="68">
        <f t="shared" si="2"/>
        <v>22040</v>
      </c>
      <c r="J36" s="68"/>
      <c r="K36" s="69">
        <f t="shared" si="3"/>
        <v>22040</v>
      </c>
      <c r="L36" s="104"/>
    </row>
    <row r="37" spans="1:12" ht="12.75" customHeight="1" x14ac:dyDescent="0.2">
      <c r="A37" s="7" t="s">
        <v>15</v>
      </c>
      <c r="B37" s="5" t="s">
        <v>16</v>
      </c>
      <c r="C37" s="69">
        <v>25000</v>
      </c>
      <c r="D37" s="69">
        <v>25000</v>
      </c>
      <c r="E37" s="69"/>
      <c r="F37" s="69">
        <v>24999</v>
      </c>
      <c r="G37" s="74"/>
      <c r="H37" s="99"/>
      <c r="I37" s="74"/>
      <c r="J37" s="74"/>
      <c r="K37" s="72"/>
      <c r="L37" s="103"/>
    </row>
    <row r="38" spans="1:12" s="16" customFormat="1" ht="11.25" hidden="1" customHeight="1" x14ac:dyDescent="0.2">
      <c r="A38" s="35" t="s">
        <v>100</v>
      </c>
      <c r="B38" s="34" t="s">
        <v>101</v>
      </c>
      <c r="C38" s="66">
        <f>C39</f>
        <v>0</v>
      </c>
      <c r="D38" s="66">
        <f>D39</f>
        <v>0</v>
      </c>
      <c r="E38" s="66">
        <f>E39</f>
        <v>0</v>
      </c>
      <c r="F38" s="66">
        <f>F39</f>
        <v>0</v>
      </c>
      <c r="G38" s="70">
        <v>0</v>
      </c>
      <c r="H38" s="97">
        <v>0</v>
      </c>
      <c r="I38" s="70">
        <v>0</v>
      </c>
      <c r="J38" s="70">
        <v>0</v>
      </c>
      <c r="K38" s="66">
        <v>0</v>
      </c>
      <c r="L38" s="102">
        <v>0</v>
      </c>
    </row>
    <row r="39" spans="1:12" s="16" customFormat="1" ht="2.25" hidden="1" customHeight="1" x14ac:dyDescent="0.2">
      <c r="A39" s="17">
        <v>5041</v>
      </c>
      <c r="B39" s="5" t="s">
        <v>99</v>
      </c>
      <c r="C39" s="69"/>
      <c r="D39" s="69"/>
      <c r="E39" s="69"/>
      <c r="F39" s="69"/>
      <c r="G39" s="74"/>
      <c r="H39" s="99"/>
      <c r="I39" s="74"/>
      <c r="J39" s="74"/>
      <c r="K39" s="72"/>
      <c r="L39" s="103"/>
    </row>
    <row r="40" spans="1:12" ht="23.25" customHeight="1" x14ac:dyDescent="0.2">
      <c r="A40" s="33" t="s">
        <v>59</v>
      </c>
      <c r="B40" s="34" t="s">
        <v>60</v>
      </c>
      <c r="C40" s="70">
        <f>SUM(C41:C42)</f>
        <v>6310000</v>
      </c>
      <c r="D40" s="70">
        <f>SUM(D41:D42)</f>
        <v>3255000</v>
      </c>
      <c r="E40" s="70">
        <f>SUM(E41:E42)</f>
        <v>1855183</v>
      </c>
      <c r="F40" s="70">
        <f>SUM(F41:F42)</f>
        <v>2326000</v>
      </c>
      <c r="G40" s="70">
        <f>F40-E40</f>
        <v>470817</v>
      </c>
      <c r="H40" s="97">
        <f>F40/E40*100</f>
        <v>125.37846670651898</v>
      </c>
      <c r="I40" s="70">
        <f t="shared" si="2"/>
        <v>-3984000</v>
      </c>
      <c r="J40" s="70">
        <f>F40/C40*100</f>
        <v>36.862123613312207</v>
      </c>
      <c r="K40" s="66">
        <f t="shared" si="3"/>
        <v>-929000</v>
      </c>
      <c r="L40" s="102">
        <f>F40/D40*100</f>
        <v>71.459293394777262</v>
      </c>
    </row>
    <row r="41" spans="1:12" ht="22.5" customHeight="1" x14ac:dyDescent="0.2">
      <c r="A41" s="15">
        <v>6030</v>
      </c>
      <c r="B41" s="5" t="s">
        <v>20</v>
      </c>
      <c r="C41" s="67">
        <v>6306000</v>
      </c>
      <c r="D41" s="67">
        <v>3251000</v>
      </c>
      <c r="E41" s="67">
        <v>1855183</v>
      </c>
      <c r="F41" s="67">
        <v>2326000</v>
      </c>
      <c r="G41" s="68">
        <f>F41-E41</f>
        <v>470817</v>
      </c>
      <c r="H41" s="98">
        <f t="shared" ref="H41" si="11">F41/E41*100</f>
        <v>125.37846670651898</v>
      </c>
      <c r="I41" s="73">
        <f t="shared" si="2"/>
        <v>-3980000</v>
      </c>
      <c r="J41" s="73">
        <f t="shared" ref="J41:J42" si="12">F41/C41*100</f>
        <v>36.885505867427845</v>
      </c>
      <c r="K41" s="69">
        <f t="shared" si="3"/>
        <v>-925000</v>
      </c>
      <c r="L41" s="105">
        <f t="shared" ref="L41" si="13">F41/D41*100</f>
        <v>71.547216241156562</v>
      </c>
    </row>
    <row r="42" spans="1:12" ht="36.75" customHeight="1" x14ac:dyDescent="0.2">
      <c r="A42" s="7" t="s">
        <v>71</v>
      </c>
      <c r="B42" s="5" t="s">
        <v>72</v>
      </c>
      <c r="C42" s="67">
        <v>4000</v>
      </c>
      <c r="D42" s="67">
        <v>4000</v>
      </c>
      <c r="E42" s="67"/>
      <c r="F42" s="67"/>
      <c r="G42" s="74"/>
      <c r="H42" s="98"/>
      <c r="I42" s="73">
        <f t="shared" si="2"/>
        <v>-4000</v>
      </c>
      <c r="J42" s="73">
        <f t="shared" si="12"/>
        <v>0</v>
      </c>
      <c r="K42" s="69">
        <f t="shared" si="3"/>
        <v>-4000</v>
      </c>
      <c r="L42" s="105"/>
    </row>
    <row r="43" spans="1:12" ht="23.25" customHeight="1" x14ac:dyDescent="0.2">
      <c r="A43" s="33" t="s">
        <v>39</v>
      </c>
      <c r="B43" s="34" t="s">
        <v>40</v>
      </c>
      <c r="C43" s="70">
        <f>SUM(C44:C53)</f>
        <v>13763499</v>
      </c>
      <c r="D43" s="70">
        <f>SUM(D44:D53)</f>
        <v>12563499</v>
      </c>
      <c r="E43" s="70">
        <f>SUM(E44:E53)</f>
        <v>1828863</v>
      </c>
      <c r="F43" s="70">
        <f>SUM(F44:F53)</f>
        <v>2858137</v>
      </c>
      <c r="G43" s="70">
        <f>F43-E43</f>
        <v>1029274</v>
      </c>
      <c r="H43" s="97">
        <f>F43/E43*100</f>
        <v>156.27944794115251</v>
      </c>
      <c r="I43" s="75">
        <f t="shared" si="2"/>
        <v>-10905362</v>
      </c>
      <c r="J43" s="75">
        <f>F43/C43*100</f>
        <v>20.766063920228426</v>
      </c>
      <c r="K43" s="76">
        <f t="shared" si="3"/>
        <v>-9705362</v>
      </c>
      <c r="L43" s="102">
        <f>F43/D43*100</f>
        <v>22.749530206513331</v>
      </c>
    </row>
    <row r="44" spans="1:12" ht="22.5" customHeight="1" x14ac:dyDescent="0.2">
      <c r="A44" s="15">
        <v>7321</v>
      </c>
      <c r="B44" s="5" t="s">
        <v>102</v>
      </c>
      <c r="C44" s="69">
        <v>5770000</v>
      </c>
      <c r="D44" s="69">
        <v>5770000</v>
      </c>
      <c r="E44" s="69">
        <v>26468</v>
      </c>
      <c r="F44" s="69">
        <v>1702422</v>
      </c>
      <c r="G44" s="77">
        <f t="shared" ref="G44:G51" si="14">F44-E44</f>
        <v>1675954</v>
      </c>
      <c r="H44" s="100">
        <f t="shared" ref="H44:H52" si="15">F44/E44*100</f>
        <v>6432.0009067553274</v>
      </c>
      <c r="I44" s="77">
        <f t="shared" si="2"/>
        <v>-4067578</v>
      </c>
      <c r="J44" s="77">
        <f t="shared" ref="J44:J53" si="16">F44/C44*100</f>
        <v>29.504714038128249</v>
      </c>
      <c r="K44" s="78">
        <f t="shared" si="3"/>
        <v>-4067578</v>
      </c>
      <c r="L44" s="106">
        <f t="shared" ref="L44:L52" si="17">F44/D44*100</f>
        <v>29.504714038128249</v>
      </c>
    </row>
    <row r="45" spans="1:12" s="18" customFormat="1" ht="22.5" customHeight="1" x14ac:dyDescent="0.2">
      <c r="A45" s="15">
        <v>7324</v>
      </c>
      <c r="B45" s="5" t="s">
        <v>119</v>
      </c>
      <c r="C45" s="69">
        <v>848274</v>
      </c>
      <c r="D45" s="69">
        <v>848274</v>
      </c>
      <c r="E45" s="69"/>
      <c r="F45" s="69">
        <v>325445</v>
      </c>
      <c r="G45" s="77">
        <f t="shared" si="14"/>
        <v>325445</v>
      </c>
      <c r="H45" s="100"/>
      <c r="I45" s="77">
        <f t="shared" si="2"/>
        <v>-522829</v>
      </c>
      <c r="J45" s="77">
        <f t="shared" si="16"/>
        <v>38.365551696739495</v>
      </c>
      <c r="K45" s="78">
        <f t="shared" si="3"/>
        <v>-522829</v>
      </c>
      <c r="L45" s="106">
        <f t="shared" si="17"/>
        <v>38.365551696739495</v>
      </c>
    </row>
    <row r="46" spans="1:12" ht="23.25" customHeight="1" x14ac:dyDescent="0.2">
      <c r="A46" s="7" t="s">
        <v>73</v>
      </c>
      <c r="B46" s="5" t="s">
        <v>74</v>
      </c>
      <c r="C46" s="67">
        <v>270000</v>
      </c>
      <c r="D46" s="67">
        <v>270000</v>
      </c>
      <c r="E46" s="67">
        <v>275664</v>
      </c>
      <c r="F46" s="67">
        <v>242547</v>
      </c>
      <c r="G46" s="77">
        <f t="shared" si="14"/>
        <v>-33117</v>
      </c>
      <c r="H46" s="100">
        <f t="shared" si="15"/>
        <v>87.986461779557729</v>
      </c>
      <c r="I46" s="77">
        <f t="shared" si="2"/>
        <v>-27453</v>
      </c>
      <c r="J46" s="77">
        <f t="shared" si="16"/>
        <v>89.832222222222228</v>
      </c>
      <c r="K46" s="78">
        <f t="shared" si="3"/>
        <v>-27453</v>
      </c>
      <c r="L46" s="106">
        <f t="shared" si="17"/>
        <v>89.832222222222228</v>
      </c>
    </row>
    <row r="47" spans="1:12" ht="23.25" customHeight="1" x14ac:dyDescent="0.2">
      <c r="A47" s="7" t="s">
        <v>75</v>
      </c>
      <c r="B47" s="5" t="s">
        <v>76</v>
      </c>
      <c r="C47" s="67">
        <v>2337325</v>
      </c>
      <c r="D47" s="67">
        <v>2337325</v>
      </c>
      <c r="E47" s="67">
        <v>223769</v>
      </c>
      <c r="F47" s="67">
        <v>532923</v>
      </c>
      <c r="G47" s="77">
        <f t="shared" si="14"/>
        <v>309154</v>
      </c>
      <c r="H47" s="100">
        <f t="shared" si="15"/>
        <v>238.15765365175693</v>
      </c>
      <c r="I47" s="77">
        <f t="shared" si="2"/>
        <v>-1804402</v>
      </c>
      <c r="J47" s="77">
        <f t="shared" si="16"/>
        <v>22.800551912977443</v>
      </c>
      <c r="K47" s="78">
        <f t="shared" si="3"/>
        <v>-1804402</v>
      </c>
      <c r="L47" s="106">
        <f t="shared" si="17"/>
        <v>22.800551912977443</v>
      </c>
    </row>
    <row r="48" spans="1:12" ht="14.25" customHeight="1" x14ac:dyDescent="0.2">
      <c r="A48" s="7" t="s">
        <v>77</v>
      </c>
      <c r="B48" s="5" t="s">
        <v>78</v>
      </c>
      <c r="C48" s="67"/>
      <c r="D48" s="67"/>
      <c r="E48" s="67">
        <v>389065</v>
      </c>
      <c r="F48" s="67"/>
      <c r="G48" s="77">
        <f t="shared" si="14"/>
        <v>-389065</v>
      </c>
      <c r="H48" s="100">
        <f t="shared" si="15"/>
        <v>0</v>
      </c>
      <c r="I48" s="77">
        <f t="shared" si="2"/>
        <v>0</v>
      </c>
      <c r="J48" s="77"/>
      <c r="K48" s="78">
        <f t="shared" si="3"/>
        <v>0</v>
      </c>
      <c r="L48" s="106"/>
    </row>
    <row r="49" spans="1:12" ht="27.75" customHeight="1" x14ac:dyDescent="0.2">
      <c r="A49" s="7" t="s">
        <v>79</v>
      </c>
      <c r="B49" s="5" t="s">
        <v>80</v>
      </c>
      <c r="C49" s="67">
        <v>302000</v>
      </c>
      <c r="D49" s="67">
        <v>302000</v>
      </c>
      <c r="E49" s="67">
        <v>190200</v>
      </c>
      <c r="F49" s="67"/>
      <c r="G49" s="77">
        <f t="shared" si="14"/>
        <v>-190200</v>
      </c>
      <c r="H49" s="100">
        <f t="shared" si="15"/>
        <v>0</v>
      </c>
      <c r="I49" s="77">
        <f t="shared" si="2"/>
        <v>-302000</v>
      </c>
      <c r="J49" s="77">
        <f t="shared" si="16"/>
        <v>0</v>
      </c>
      <c r="K49" s="78">
        <f t="shared" si="3"/>
        <v>-302000</v>
      </c>
      <c r="L49" s="106">
        <f t="shared" si="17"/>
        <v>0</v>
      </c>
    </row>
    <row r="50" spans="1:12" ht="23.25" customHeight="1" x14ac:dyDescent="0.2">
      <c r="A50" s="7" t="s">
        <v>81</v>
      </c>
      <c r="B50" s="5" t="s">
        <v>82</v>
      </c>
      <c r="C50" s="67"/>
      <c r="D50" s="67"/>
      <c r="E50" s="67">
        <v>702371</v>
      </c>
      <c r="F50" s="67"/>
      <c r="G50" s="77">
        <f t="shared" si="14"/>
        <v>-702371</v>
      </c>
      <c r="H50" s="100">
        <f t="shared" si="15"/>
        <v>0</v>
      </c>
      <c r="I50" s="77">
        <f t="shared" si="2"/>
        <v>0</v>
      </c>
      <c r="J50" s="77"/>
      <c r="K50" s="78">
        <f t="shared" si="3"/>
        <v>0</v>
      </c>
      <c r="L50" s="106"/>
    </row>
    <row r="51" spans="1:12" ht="43.5" customHeight="1" x14ac:dyDescent="0.2">
      <c r="A51" s="7" t="s">
        <v>23</v>
      </c>
      <c r="B51" s="5" t="s">
        <v>24</v>
      </c>
      <c r="C51" s="67">
        <v>3727900</v>
      </c>
      <c r="D51" s="67">
        <v>2527900</v>
      </c>
      <c r="E51" s="67">
        <v>21326</v>
      </c>
      <c r="F51" s="67">
        <v>49800</v>
      </c>
      <c r="G51" s="77">
        <f t="shared" si="14"/>
        <v>28474</v>
      </c>
      <c r="H51" s="100">
        <f t="shared" si="15"/>
        <v>233.51777173403357</v>
      </c>
      <c r="I51" s="77">
        <f t="shared" si="2"/>
        <v>-3678100</v>
      </c>
      <c r="J51" s="77">
        <f t="shared" si="16"/>
        <v>1.3358727433675797</v>
      </c>
      <c r="K51" s="78">
        <f t="shared" si="3"/>
        <v>-2478100</v>
      </c>
      <c r="L51" s="106">
        <f t="shared" si="17"/>
        <v>1.9700146366549309</v>
      </c>
    </row>
    <row r="52" spans="1:12" ht="1.5" hidden="1" customHeight="1" x14ac:dyDescent="0.2">
      <c r="A52" s="15">
        <v>7462</v>
      </c>
      <c r="B52" s="5" t="s">
        <v>104</v>
      </c>
      <c r="C52" s="69"/>
      <c r="D52" s="69"/>
      <c r="E52" s="69"/>
      <c r="F52" s="69"/>
      <c r="G52" s="74"/>
      <c r="H52" s="97" t="e">
        <f t="shared" si="15"/>
        <v>#DIV/0!</v>
      </c>
      <c r="I52" s="74"/>
      <c r="J52" s="73" t="e">
        <f t="shared" si="16"/>
        <v>#DIV/0!</v>
      </c>
      <c r="K52" s="72"/>
      <c r="L52" s="106" t="e">
        <f t="shared" si="17"/>
        <v>#DIV/0!</v>
      </c>
    </row>
    <row r="53" spans="1:12" s="18" customFormat="1" ht="106.5" customHeight="1" x14ac:dyDescent="0.2">
      <c r="A53" s="15">
        <v>7691</v>
      </c>
      <c r="B53" s="5" t="s">
        <v>120</v>
      </c>
      <c r="C53" s="69">
        <v>508000</v>
      </c>
      <c r="D53" s="69">
        <v>508000</v>
      </c>
      <c r="E53" s="69"/>
      <c r="F53" s="69">
        <v>5000</v>
      </c>
      <c r="G53" s="74"/>
      <c r="H53" s="99"/>
      <c r="I53" s="74"/>
      <c r="J53" s="73">
        <f t="shared" si="16"/>
        <v>0.98425196850393704</v>
      </c>
      <c r="K53" s="72"/>
      <c r="L53" s="106"/>
    </row>
    <row r="54" spans="1:12" ht="23.25" customHeight="1" x14ac:dyDescent="0.2">
      <c r="A54" s="33" t="s">
        <v>63</v>
      </c>
      <c r="B54" s="34" t="s">
        <v>41</v>
      </c>
      <c r="C54" s="70">
        <f>SUM(C55:C56)</f>
        <v>566500</v>
      </c>
      <c r="D54" s="70">
        <f>SUM(D55:D56)</f>
        <v>514000</v>
      </c>
      <c r="E54" s="70">
        <f>SUM(E55:E56)</f>
        <v>0</v>
      </c>
      <c r="F54" s="70">
        <f>SUM(F55:F56)</f>
        <v>28500</v>
      </c>
      <c r="G54" s="70">
        <f>F54-E54</f>
        <v>28500</v>
      </c>
      <c r="H54" s="97">
        <v>0</v>
      </c>
      <c r="I54" s="70">
        <f t="shared" si="2"/>
        <v>-538000</v>
      </c>
      <c r="J54" s="70">
        <f>F54/C54*100</f>
        <v>5.0308914386584291</v>
      </c>
      <c r="K54" s="66">
        <f t="shared" si="3"/>
        <v>-485500</v>
      </c>
      <c r="L54" s="102">
        <f>F54/D54*100</f>
        <v>5.5447470817120621</v>
      </c>
    </row>
    <row r="55" spans="1:12" ht="23.25" customHeight="1" x14ac:dyDescent="0.2">
      <c r="A55" s="9" t="s">
        <v>83</v>
      </c>
      <c r="B55" s="10" t="s">
        <v>84</v>
      </c>
      <c r="C55" s="68">
        <v>566500</v>
      </c>
      <c r="D55" s="68">
        <v>514000</v>
      </c>
      <c r="E55" s="68"/>
      <c r="F55" s="68">
        <v>28500</v>
      </c>
      <c r="G55" s="73">
        <f>F55-E55</f>
        <v>28500</v>
      </c>
      <c r="H55" s="98">
        <v>0</v>
      </c>
      <c r="I55" s="73">
        <f t="shared" si="2"/>
        <v>-538000</v>
      </c>
      <c r="J55" s="73">
        <f>F55/C55*100</f>
        <v>5.0308914386584291</v>
      </c>
      <c r="K55" s="71">
        <f t="shared" si="3"/>
        <v>-485500</v>
      </c>
      <c r="L55" s="103">
        <f>F55/D55*100</f>
        <v>5.5447470817120621</v>
      </c>
    </row>
    <row r="56" spans="1:12" ht="23.25" hidden="1" customHeight="1" x14ac:dyDescent="0.2">
      <c r="A56" s="7" t="s">
        <v>25</v>
      </c>
      <c r="B56" s="5" t="s">
        <v>26</v>
      </c>
      <c r="C56" s="69"/>
      <c r="D56" s="69"/>
      <c r="E56" s="69"/>
      <c r="F56" s="69"/>
      <c r="G56" s="68"/>
      <c r="H56" s="96"/>
      <c r="I56" s="70">
        <f t="shared" si="2"/>
        <v>0</v>
      </c>
      <c r="J56" s="68"/>
      <c r="K56" s="69"/>
      <c r="L56" s="104"/>
    </row>
    <row r="57" spans="1:12" ht="23.25" customHeight="1" x14ac:dyDescent="0.2">
      <c r="A57" s="33" t="s">
        <v>64</v>
      </c>
      <c r="B57" s="34" t="s">
        <v>42</v>
      </c>
      <c r="C57" s="70">
        <f>C58+C59+C60+C61</f>
        <v>640160</v>
      </c>
      <c r="D57" s="70">
        <f t="shared" ref="D57:L57" si="18">D58+D59+D60+D61</f>
        <v>640160</v>
      </c>
      <c r="E57" s="70">
        <f t="shared" si="18"/>
        <v>898533</v>
      </c>
      <c r="F57" s="70">
        <f>F58+F59+F60+F61</f>
        <v>170000</v>
      </c>
      <c r="G57" s="70">
        <f t="shared" si="18"/>
        <v>-728533</v>
      </c>
      <c r="H57" s="97">
        <f t="shared" si="18"/>
        <v>0</v>
      </c>
      <c r="I57" s="70">
        <f t="shared" si="18"/>
        <v>-470160</v>
      </c>
      <c r="J57" s="70">
        <f t="shared" si="18"/>
        <v>0</v>
      </c>
      <c r="K57" s="70">
        <f t="shared" si="18"/>
        <v>-470160</v>
      </c>
      <c r="L57" s="93">
        <f t="shared" si="18"/>
        <v>0</v>
      </c>
    </row>
    <row r="58" spans="1:12" ht="23.25" hidden="1" customHeight="1" x14ac:dyDescent="0.2">
      <c r="A58" s="7" t="s">
        <v>65</v>
      </c>
      <c r="B58" s="5" t="s">
        <v>66</v>
      </c>
      <c r="C58" s="69"/>
      <c r="D58" s="69"/>
      <c r="E58" s="69"/>
      <c r="F58" s="69"/>
      <c r="G58" s="68"/>
      <c r="H58" s="96"/>
      <c r="I58" s="68"/>
      <c r="J58" s="68"/>
      <c r="K58" s="69"/>
      <c r="L58" s="104"/>
    </row>
    <row r="59" spans="1:12" ht="23.25" hidden="1" customHeight="1" x14ac:dyDescent="0.2">
      <c r="A59" s="7" t="s">
        <v>67</v>
      </c>
      <c r="B59" s="5" t="s">
        <v>68</v>
      </c>
      <c r="C59" s="69"/>
      <c r="D59" s="69"/>
      <c r="E59" s="69"/>
      <c r="F59" s="69"/>
      <c r="G59" s="68"/>
      <c r="H59" s="96"/>
      <c r="I59" s="68"/>
      <c r="J59" s="68"/>
      <c r="K59" s="69"/>
      <c r="L59" s="104"/>
    </row>
    <row r="60" spans="1:12" s="1" customFormat="1" ht="23.25" customHeight="1" x14ac:dyDescent="0.2">
      <c r="A60" s="9" t="s">
        <v>27</v>
      </c>
      <c r="B60" s="10" t="s">
        <v>28</v>
      </c>
      <c r="C60" s="69">
        <v>470160</v>
      </c>
      <c r="D60" s="69">
        <v>470160</v>
      </c>
      <c r="E60" s="69">
        <v>898533</v>
      </c>
      <c r="F60" s="69"/>
      <c r="G60" s="68">
        <f>F60-E60</f>
        <v>-898533</v>
      </c>
      <c r="H60" s="96">
        <f>F60/E60*100</f>
        <v>0</v>
      </c>
      <c r="I60" s="68">
        <f>F60-C60</f>
        <v>-470160</v>
      </c>
      <c r="J60" s="68"/>
      <c r="K60" s="69">
        <f>F60-D60</f>
        <v>-470160</v>
      </c>
      <c r="L60" s="104"/>
    </row>
    <row r="61" spans="1:12" ht="45" customHeight="1" x14ac:dyDescent="0.2">
      <c r="A61" s="112" t="s">
        <v>69</v>
      </c>
      <c r="B61" s="113" t="s">
        <v>70</v>
      </c>
      <c r="C61" s="78">
        <v>170000</v>
      </c>
      <c r="D61" s="78">
        <v>170000</v>
      </c>
      <c r="E61" s="78"/>
      <c r="F61" s="78">
        <v>170000</v>
      </c>
      <c r="G61" s="68">
        <f>F61-E61</f>
        <v>170000</v>
      </c>
      <c r="H61" s="96"/>
      <c r="I61" s="68">
        <f>F61-C61</f>
        <v>0</v>
      </c>
      <c r="J61" s="77"/>
      <c r="K61" s="69">
        <f>F61-D61</f>
        <v>0</v>
      </c>
      <c r="L61" s="106"/>
    </row>
    <row r="62" spans="1:12" ht="10.5" customHeight="1" thickBot="1" x14ac:dyDescent="0.25">
      <c r="A62" s="36" t="s">
        <v>85</v>
      </c>
      <c r="B62" s="37" t="s">
        <v>86</v>
      </c>
      <c r="C62" s="81">
        <f>C57+C54+C43+C40+C34+C27+C16+C13+C38+C25</f>
        <v>25255621</v>
      </c>
      <c r="D62" s="81">
        <f>D57+D54+D43+D40+D34+D27+D16+D13+D38+D25</f>
        <v>20274114</v>
      </c>
      <c r="E62" s="81">
        <f>E57+E54+E43+E40+E34+E27+E16+E13+E38+E25</f>
        <v>9999293</v>
      </c>
      <c r="F62" s="81">
        <f>F57+F54+F43+F40+F34+F27+F16+F13+F38+F25</f>
        <v>8156400</v>
      </c>
      <c r="G62" s="64">
        <f>F62-E62</f>
        <v>-1842893</v>
      </c>
      <c r="H62" s="101">
        <f>F62/E62*100</f>
        <v>81.569766982525664</v>
      </c>
      <c r="I62" s="64">
        <f t="shared" si="2"/>
        <v>-17099221</v>
      </c>
      <c r="J62" s="64">
        <f>F62/C62*100</f>
        <v>32.295384857097751</v>
      </c>
      <c r="K62" s="66">
        <f t="shared" si="3"/>
        <v>-12117714</v>
      </c>
      <c r="L62" s="102">
        <f>F62/D62*100</f>
        <v>40.230611310560846</v>
      </c>
    </row>
    <row r="63" spans="1:12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.75" x14ac:dyDescent="0.25">
      <c r="A64" s="1"/>
      <c r="B64" s="6" t="s">
        <v>87</v>
      </c>
      <c r="C64" s="6"/>
      <c r="D64" s="6"/>
      <c r="E64" s="1"/>
      <c r="F64" s="1"/>
      <c r="G64" s="1"/>
      <c r="H64" s="1"/>
      <c r="I64" s="6" t="s">
        <v>116</v>
      </c>
      <c r="J64" s="1"/>
      <c r="K64" s="1"/>
      <c r="L64" s="1"/>
    </row>
  </sheetData>
  <mergeCells count="18">
    <mergeCell ref="G2:H2"/>
    <mergeCell ref="G3:L3"/>
    <mergeCell ref="G4:J4"/>
    <mergeCell ref="I5:L5"/>
    <mergeCell ref="G1:J1"/>
    <mergeCell ref="A7:L7"/>
    <mergeCell ref="A9:A12"/>
    <mergeCell ref="B9:B12"/>
    <mergeCell ref="C10:C12"/>
    <mergeCell ref="D10:D12"/>
    <mergeCell ref="E11:E12"/>
    <mergeCell ref="E10:F10"/>
    <mergeCell ref="F11:F12"/>
    <mergeCell ref="C9:L9"/>
    <mergeCell ref="G10:L10"/>
    <mergeCell ref="G11:H11"/>
    <mergeCell ref="I11:J11"/>
    <mergeCell ref="K11:L11"/>
  </mergeCells>
  <pageMargins left="0.70866141732283472" right="0.70866141732283472" top="0.74803149606299213" bottom="0.74803149606299213" header="0.31496062992125984" footer="0.31496062992125984"/>
  <pageSetup paperSize="9" scale="52" orientation="portrait" verticalDpi="360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Загальний фонд</vt:lpstr>
      <vt:lpstr>Спеціальний фонд</vt:lpstr>
      <vt:lpstr>'Загальний фонд'!Заголовки_для_печати</vt:lpstr>
      <vt:lpstr>'Загальний фонд'!Область_печати</vt:lpstr>
      <vt:lpstr>'Спеціальний фонд'!Область_печати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Ulya</cp:lastModifiedBy>
  <cp:lastPrinted>2021-08-06T10:37:42Z</cp:lastPrinted>
  <dcterms:created xsi:type="dcterms:W3CDTF">2019-01-09T08:23:28Z</dcterms:created>
  <dcterms:modified xsi:type="dcterms:W3CDTF">2021-10-21T10:08:57Z</dcterms:modified>
</cp:coreProperties>
</file>