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0\Звіт за 2020 рік\Звіт за 9 місяців\"/>
    </mc:Choice>
  </mc:AlternateContent>
  <bookViews>
    <workbookView xWindow="0" yWindow="90" windowWidth="19155" windowHeight="14370"/>
  </bookViews>
  <sheets>
    <sheet name="Лист1" sheetId="1" r:id="rId1"/>
  </sheets>
  <definedNames>
    <definedName name="_xlnm.Print_Titles" localSheetId="0">Лист1!$7:$9</definedName>
    <definedName name="_xlnm.Print_Area" localSheetId="0">Лист1!$A$1:$K$111</definedName>
  </definedNames>
  <calcPr calcId="162913"/>
</workbook>
</file>

<file path=xl/calcChain.xml><?xml version="1.0" encoding="utf-8"?>
<calcChain xmlns="http://schemas.openxmlformats.org/spreadsheetml/2006/main">
  <c r="I42" i="1" l="1"/>
  <c r="I74" i="1" l="1"/>
  <c r="I77" i="1"/>
  <c r="I78" i="1"/>
  <c r="H70" i="1"/>
  <c r="H63" i="1"/>
  <c r="H4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11" i="1"/>
  <c r="J28" i="1"/>
  <c r="J109" i="1" l="1"/>
  <c r="J108" i="1"/>
  <c r="J107" i="1"/>
  <c r="H109" i="1"/>
  <c r="H106" i="1"/>
  <c r="H108" i="1"/>
  <c r="K105" i="1"/>
  <c r="K104" i="1"/>
  <c r="J101" i="1"/>
  <c r="H101" i="1"/>
  <c r="H104" i="1"/>
  <c r="H105" i="1"/>
  <c r="F98" i="1"/>
  <c r="F94" i="1" s="1"/>
  <c r="F95" i="1"/>
  <c r="G94" i="1"/>
  <c r="G95" i="1"/>
  <c r="G98" i="1"/>
  <c r="C109" i="1"/>
  <c r="J54" i="1"/>
  <c r="J37" i="1"/>
  <c r="K38" i="1"/>
  <c r="K39" i="1"/>
  <c r="K36" i="1"/>
  <c r="K37" i="1"/>
  <c r="J36" i="1"/>
  <c r="K11" i="1"/>
  <c r="J11" i="1"/>
  <c r="G72" i="1"/>
  <c r="G64" i="1" s="1"/>
  <c r="G74" i="1"/>
  <c r="G65" i="1"/>
  <c r="G45" i="1"/>
  <c r="F74" i="1"/>
  <c r="F65" i="1"/>
  <c r="C74" i="1"/>
  <c r="E74" i="1"/>
  <c r="D74" i="1"/>
  <c r="D64" i="1"/>
  <c r="K76" i="1"/>
  <c r="J75" i="1"/>
  <c r="F72" i="1"/>
  <c r="F67" i="1"/>
  <c r="G67" i="1"/>
  <c r="F56" i="1"/>
  <c r="F52" i="1"/>
  <c r="F37" i="1"/>
  <c r="F27" i="1"/>
  <c r="F60" i="1"/>
  <c r="F59" i="1" s="1"/>
  <c r="F13" i="1"/>
  <c r="E72" i="1"/>
  <c r="E65" i="1"/>
  <c r="E67" i="1"/>
  <c r="E52" i="1"/>
  <c r="E45" i="1" s="1"/>
  <c r="E13" i="1"/>
  <c r="F26" i="1" l="1"/>
  <c r="E64" i="1"/>
  <c r="K93" i="1" l="1"/>
  <c r="K75" i="1"/>
  <c r="K77" i="1"/>
  <c r="K79" i="1"/>
  <c r="K74" i="1"/>
  <c r="K68" i="1"/>
  <c r="K69" i="1"/>
  <c r="I104" i="1"/>
  <c r="I106" i="1"/>
  <c r="H87" i="1"/>
  <c r="H88" i="1"/>
  <c r="H90" i="1"/>
  <c r="H91" i="1"/>
  <c r="H92" i="1"/>
  <c r="H93" i="1"/>
  <c r="H94" i="1"/>
  <c r="H95" i="1"/>
  <c r="H96" i="1"/>
  <c r="H97" i="1"/>
  <c r="H98" i="1"/>
  <c r="H99" i="1"/>
  <c r="H100" i="1"/>
  <c r="H44" i="1"/>
  <c r="H47" i="1"/>
  <c r="H48" i="1"/>
  <c r="H49" i="1"/>
  <c r="H50" i="1"/>
  <c r="H51" i="1"/>
  <c r="H52" i="1"/>
  <c r="H53" i="1"/>
  <c r="H54" i="1"/>
  <c r="H55" i="1"/>
  <c r="H57" i="1"/>
  <c r="H58" i="1"/>
  <c r="H59" i="1"/>
  <c r="H60" i="1"/>
  <c r="H61" i="1"/>
  <c r="H62" i="1"/>
  <c r="H65" i="1"/>
  <c r="H66" i="1"/>
  <c r="H67" i="1"/>
  <c r="H68" i="1"/>
  <c r="H69" i="1"/>
  <c r="H71" i="1"/>
  <c r="H72" i="1"/>
  <c r="H73" i="1"/>
  <c r="H75" i="1"/>
  <c r="H76" i="1"/>
  <c r="H77" i="1"/>
  <c r="H79" i="1"/>
  <c r="J104" i="1"/>
  <c r="J105" i="1"/>
  <c r="J106" i="1"/>
  <c r="J68" i="1" l="1"/>
  <c r="J69" i="1"/>
  <c r="J77" i="1"/>
  <c r="J79" i="1"/>
  <c r="E103" i="1"/>
  <c r="E102" i="1" s="1"/>
  <c r="E101" i="1" s="1"/>
  <c r="F103" i="1"/>
  <c r="F102" i="1" s="1"/>
  <c r="F101" i="1" s="1"/>
  <c r="G103" i="1"/>
  <c r="G102" i="1" s="1"/>
  <c r="D103" i="1"/>
  <c r="D102" i="1" s="1"/>
  <c r="D101" i="1" s="1"/>
  <c r="K100" i="1"/>
  <c r="G101" i="1" l="1"/>
  <c r="I102" i="1"/>
  <c r="H102" i="1"/>
  <c r="J102" i="1"/>
  <c r="K102" i="1"/>
  <c r="I103" i="1"/>
  <c r="H103" i="1"/>
  <c r="K103" i="1"/>
  <c r="J103" i="1"/>
  <c r="F20" i="1"/>
  <c r="F64" i="1"/>
  <c r="F63" i="1" s="1"/>
  <c r="E20" i="1"/>
  <c r="G20" i="1"/>
  <c r="H74" i="1"/>
  <c r="E27" i="1"/>
  <c r="I101" i="1" l="1"/>
  <c r="K101" i="1"/>
  <c r="D63" i="1"/>
  <c r="E63" i="1" l="1"/>
  <c r="G27" i="1"/>
  <c r="G17" i="1"/>
  <c r="G13" i="1"/>
  <c r="D89" i="1"/>
  <c r="E89" i="1"/>
  <c r="F89" i="1"/>
  <c r="G89" i="1"/>
  <c r="C89" i="1"/>
  <c r="D86" i="1"/>
  <c r="D85" i="1" s="1"/>
  <c r="D84" i="1" s="1"/>
  <c r="E86" i="1"/>
  <c r="E85" i="1" s="1"/>
  <c r="E84" i="1" s="1"/>
  <c r="F86" i="1"/>
  <c r="F85" i="1" s="1"/>
  <c r="F84" i="1" s="1"/>
  <c r="G86" i="1"/>
  <c r="C86" i="1"/>
  <c r="C85" i="1" s="1"/>
  <c r="C84" i="1" s="1"/>
  <c r="C107" i="1" s="1"/>
  <c r="C108" i="1" s="1"/>
  <c r="K87" i="1"/>
  <c r="K88" i="1"/>
  <c r="K90" i="1"/>
  <c r="K94" i="1"/>
  <c r="K95" i="1"/>
  <c r="K96" i="1"/>
  <c r="K97" i="1"/>
  <c r="K98" i="1"/>
  <c r="K99" i="1"/>
  <c r="J87" i="1"/>
  <c r="J88" i="1"/>
  <c r="J90" i="1"/>
  <c r="J91" i="1"/>
  <c r="J92" i="1"/>
  <c r="J93" i="1"/>
  <c r="J94" i="1"/>
  <c r="J95" i="1"/>
  <c r="J96" i="1"/>
  <c r="J97" i="1"/>
  <c r="J98" i="1"/>
  <c r="J99" i="1"/>
  <c r="J100" i="1"/>
  <c r="I87" i="1"/>
  <c r="I88" i="1"/>
  <c r="I94" i="1"/>
  <c r="I95" i="1"/>
  <c r="I96" i="1"/>
  <c r="K14" i="1"/>
  <c r="K15" i="1"/>
  <c r="K16" i="1"/>
  <c r="K18" i="1"/>
  <c r="K19" i="1"/>
  <c r="K21" i="1"/>
  <c r="K22" i="1"/>
  <c r="K23" i="1"/>
  <c r="K25" i="1"/>
  <c r="K28" i="1"/>
  <c r="K29" i="1"/>
  <c r="K30" i="1"/>
  <c r="K31" i="1"/>
  <c r="K32" i="1"/>
  <c r="K33" i="1"/>
  <c r="K34" i="1"/>
  <c r="K35" i="1"/>
  <c r="K40" i="1"/>
  <c r="K44" i="1"/>
  <c r="K48" i="1"/>
  <c r="K49" i="1"/>
  <c r="K50" i="1"/>
  <c r="K51" i="1"/>
  <c r="K52" i="1"/>
  <c r="K53" i="1"/>
  <c r="K55" i="1"/>
  <c r="K57" i="1"/>
  <c r="K58" i="1"/>
  <c r="K65" i="1"/>
  <c r="K66" i="1"/>
  <c r="K67" i="1"/>
  <c r="K70" i="1"/>
  <c r="K71" i="1"/>
  <c r="K72" i="1"/>
  <c r="K73" i="1"/>
  <c r="J14" i="1"/>
  <c r="J15" i="1"/>
  <c r="J16" i="1"/>
  <c r="J18" i="1"/>
  <c r="J19" i="1"/>
  <c r="J21" i="1"/>
  <c r="J22" i="1"/>
  <c r="J23" i="1"/>
  <c r="J25" i="1"/>
  <c r="J29" i="1"/>
  <c r="J30" i="1"/>
  <c r="J31" i="1"/>
  <c r="J32" i="1"/>
  <c r="J33" i="1"/>
  <c r="J34" i="1"/>
  <c r="J35" i="1"/>
  <c r="J38" i="1"/>
  <c r="J39" i="1"/>
  <c r="J40" i="1"/>
  <c r="J44" i="1"/>
  <c r="J47" i="1"/>
  <c r="J48" i="1"/>
  <c r="J49" i="1"/>
  <c r="J50" i="1"/>
  <c r="J51" i="1"/>
  <c r="J52" i="1"/>
  <c r="J53" i="1"/>
  <c r="J55" i="1"/>
  <c r="J57" i="1"/>
  <c r="J58" i="1"/>
  <c r="J65" i="1"/>
  <c r="J66" i="1"/>
  <c r="J67" i="1"/>
  <c r="J70" i="1"/>
  <c r="J71" i="1"/>
  <c r="J72" i="1"/>
  <c r="J73" i="1"/>
  <c r="J74" i="1"/>
  <c r="J76" i="1"/>
  <c r="I14" i="1"/>
  <c r="I15" i="1"/>
  <c r="I16" i="1"/>
  <c r="I21" i="1"/>
  <c r="I22" i="1"/>
  <c r="I23" i="1"/>
  <c r="I25" i="1"/>
  <c r="I28" i="1"/>
  <c r="I29" i="1"/>
  <c r="I30" i="1"/>
  <c r="I31" i="1"/>
  <c r="I32" i="1"/>
  <c r="I33" i="1"/>
  <c r="I34" i="1"/>
  <c r="I35" i="1"/>
  <c r="I38" i="1"/>
  <c r="I39" i="1"/>
  <c r="I40" i="1"/>
  <c r="I44" i="1"/>
  <c r="I48" i="1"/>
  <c r="I49" i="1"/>
  <c r="I50" i="1"/>
  <c r="I51" i="1"/>
  <c r="I52" i="1"/>
  <c r="I53" i="1"/>
  <c r="I55" i="1"/>
  <c r="I57" i="1"/>
  <c r="I58" i="1"/>
  <c r="I65" i="1"/>
  <c r="I66" i="1"/>
  <c r="I67" i="1"/>
  <c r="I70" i="1"/>
  <c r="I71" i="1"/>
  <c r="I72" i="1"/>
  <c r="I73" i="1"/>
  <c r="E107" i="1" l="1"/>
  <c r="E108" i="1" s="1"/>
  <c r="F107" i="1"/>
  <c r="F108" i="1" s="1"/>
  <c r="G85" i="1"/>
  <c r="I85" i="1" s="1"/>
  <c r="H86" i="1"/>
  <c r="H46" i="1"/>
  <c r="H89" i="1"/>
  <c r="H85" i="1"/>
  <c r="J89" i="1"/>
  <c r="K89" i="1"/>
  <c r="I89" i="1"/>
  <c r="I86" i="1"/>
  <c r="K86" i="1"/>
  <c r="J86" i="1"/>
  <c r="K85" i="1" l="1"/>
  <c r="J85" i="1"/>
  <c r="G84" i="1"/>
  <c r="G107" i="1" s="1"/>
  <c r="I107" i="1" s="1"/>
  <c r="K84" i="1" l="1"/>
  <c r="G108" i="1"/>
  <c r="J84" i="1"/>
  <c r="H84" i="1"/>
  <c r="I84" i="1"/>
  <c r="C64" i="1"/>
  <c r="D56" i="1"/>
  <c r="E56" i="1"/>
  <c r="G56" i="1"/>
  <c r="C56" i="1"/>
  <c r="D46" i="1"/>
  <c r="D45" i="1" s="1"/>
  <c r="C46" i="1"/>
  <c r="C45" i="1" s="1"/>
  <c r="D43" i="1"/>
  <c r="D42" i="1" s="1"/>
  <c r="E43" i="1"/>
  <c r="F43" i="1"/>
  <c r="F42" i="1" s="1"/>
  <c r="G43" i="1"/>
  <c r="C43" i="1"/>
  <c r="C42" i="1" s="1"/>
  <c r="G37" i="1"/>
  <c r="D37" i="1"/>
  <c r="E37" i="1"/>
  <c r="C37" i="1"/>
  <c r="D27" i="1"/>
  <c r="I27" i="1"/>
  <c r="C27" i="1"/>
  <c r="D24" i="1"/>
  <c r="E24" i="1"/>
  <c r="F24" i="1"/>
  <c r="G24" i="1"/>
  <c r="C24" i="1"/>
  <c r="D20" i="1"/>
  <c r="D17" i="1" s="1"/>
  <c r="C20" i="1"/>
  <c r="C17" i="1" s="1"/>
  <c r="G12" i="1"/>
  <c r="D13" i="1"/>
  <c r="D12" i="1" s="1"/>
  <c r="C13" i="1"/>
  <c r="C12" i="1" s="1"/>
  <c r="C26" i="1" l="1"/>
  <c r="H56" i="1"/>
  <c r="G63" i="1"/>
  <c r="H64" i="1"/>
  <c r="D26" i="1"/>
  <c r="E42" i="1"/>
  <c r="H43" i="1"/>
  <c r="I64" i="1"/>
  <c r="K64" i="1"/>
  <c r="J64" i="1"/>
  <c r="E17" i="1"/>
  <c r="I17" i="1" s="1"/>
  <c r="I20" i="1"/>
  <c r="F12" i="1"/>
  <c r="K13" i="1"/>
  <c r="J13" i="1"/>
  <c r="F45" i="1"/>
  <c r="F41" i="1" s="1"/>
  <c r="K46" i="1"/>
  <c r="J46" i="1"/>
  <c r="G42" i="1"/>
  <c r="J43" i="1"/>
  <c r="K43" i="1"/>
  <c r="I43" i="1"/>
  <c r="E12" i="1"/>
  <c r="I12" i="1" s="1"/>
  <c r="I13" i="1"/>
  <c r="F17" i="1"/>
  <c r="K17" i="1" s="1"/>
  <c r="K20" i="1"/>
  <c r="J20" i="1"/>
  <c r="C41" i="1"/>
  <c r="D41" i="1"/>
  <c r="I46" i="1"/>
  <c r="E26" i="1"/>
  <c r="K27" i="1"/>
  <c r="J27" i="1"/>
  <c r="J56" i="1"/>
  <c r="I56" i="1"/>
  <c r="K56" i="1"/>
  <c r="G26" i="1"/>
  <c r="I37" i="1"/>
  <c r="J24" i="1"/>
  <c r="K24" i="1"/>
  <c r="I24" i="1"/>
  <c r="D11" i="1"/>
  <c r="C11" i="1"/>
  <c r="J63" i="1" l="1"/>
  <c r="K63" i="1"/>
  <c r="I63" i="1"/>
  <c r="H42" i="1"/>
  <c r="K12" i="1"/>
  <c r="F11" i="1"/>
  <c r="F81" i="1" s="1"/>
  <c r="D81" i="1"/>
  <c r="D82" i="1" s="1"/>
  <c r="E41" i="1"/>
  <c r="H45" i="1"/>
  <c r="E11" i="1"/>
  <c r="J12" i="1"/>
  <c r="J17" i="1"/>
  <c r="K42" i="1"/>
  <c r="J42" i="1"/>
  <c r="I45" i="1"/>
  <c r="G41" i="1"/>
  <c r="J45" i="1"/>
  <c r="K45" i="1"/>
  <c r="J26" i="1"/>
  <c r="I26" i="1"/>
  <c r="K26" i="1"/>
  <c r="G11" i="1"/>
  <c r="C81" i="1"/>
  <c r="C82" i="1" s="1"/>
  <c r="I41" i="1" l="1"/>
  <c r="E81" i="1"/>
  <c r="F82" i="1"/>
  <c r="F109" i="1" s="1"/>
  <c r="J41" i="1"/>
  <c r="K41" i="1"/>
  <c r="G81" i="1"/>
  <c r="I11" i="1"/>
  <c r="K107" i="1"/>
  <c r="D107" i="1"/>
  <c r="D108" i="1" s="1"/>
  <c r="I81" i="1" l="1"/>
  <c r="E82" i="1"/>
  <c r="K81" i="1"/>
  <c r="G82" i="1"/>
  <c r="G109" i="1" s="1"/>
  <c r="H81" i="1"/>
  <c r="J81" i="1"/>
  <c r="D109" i="1"/>
  <c r="H107" i="1"/>
  <c r="K108" i="1"/>
  <c r="H82" i="1" l="1"/>
  <c r="I82" i="1"/>
  <c r="J82" i="1"/>
  <c r="K82" i="1"/>
  <c r="K109" i="1" s="1"/>
  <c r="E109" i="1"/>
  <c r="I108" i="1"/>
  <c r="I109" i="1" l="1"/>
</calcChain>
</file>

<file path=xl/sharedStrings.xml><?xml version="1.0" encoding="utf-8"?>
<sst xmlns="http://schemas.openxmlformats.org/spreadsheetml/2006/main" count="171" uniqueCount="163">
  <si>
    <t>Єдиний податок з фізичних осіб </t>
  </si>
  <si>
    <t>Інші надходження  </t>
  </si>
  <si>
    <t>Плата за надання інших адміністративних послуг</t>
  </si>
  <si>
    <t>Інші субвенції з місцевого бюджету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</si>
  <si>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</si>
  <si>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Плата за послуги, що надаються бюджетними установами згідно з їх основною діяльністю </t>
  </si>
  <si>
    <t>Надходження бюджетних установ від реалізації в установленому порядку майна (крім нерухомого майна) </t>
  </si>
  <si>
    <t>Благодійні внески, гранти та дарунки </t>
  </si>
  <si>
    <t>грн.</t>
  </si>
  <si>
    <t>Загальний фонд</t>
  </si>
  <si>
    <t>Спеціальний фонд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</si>
  <si>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</si>
  <si>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</si>
  <si>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</si>
  <si>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за користування надрами для видобування корисних копалин загальнодержавного значення </t>
  </si>
  <si>
    <t>Рентна плата за користування надрами для видобування природного газу </t>
  </si>
  <si>
    <t>Рентна плата за користування надрами для видобування газового конденсату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</si>
  <si>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</si>
  <si>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Базова дотація 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</si>
  <si>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</si>
  <si>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</si>
  <si>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</si>
  <si>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</si>
  <si>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коштів пайової участі у розвитку інфраструктури населеного пункту</t>
  </si>
  <si>
    <t>Код</t>
  </si>
  <si>
    <t xml:space="preserve">Доходи  </t>
  </si>
  <si>
    <t xml:space="preserve">Фактичне виконання </t>
  </si>
  <si>
    <t>2019р</t>
  </si>
  <si>
    <t>+, -</t>
  </si>
  <si>
    <t>%</t>
  </si>
  <si>
    <t>10000000</t>
  </si>
  <si>
    <t>Податкові надходження</t>
  </si>
  <si>
    <t>11000000</t>
  </si>
  <si>
    <t xml:space="preserve">Податки на доходи, податки на прибуток, податки на збільшення ринкової вартості </t>
  </si>
  <si>
    <t>11010000</t>
  </si>
  <si>
    <t xml:space="preserve">Податок та збір на доходи фізичних осіб 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</si>
  <si>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</si>
  <si>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</si>
  <si>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</si>
  <si>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</si>
  <si>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</si>
  <si>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</si>
  <si>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</si>
  <si>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 </t>
  </si>
  <si>
    <t>13030100</t>
  </si>
  <si>
    <t>14000000</t>
  </si>
  <si>
    <t xml:space="preserve">Внутрішні податки на товари та послуги  </t>
  </si>
  <si>
    <t>14040000</t>
  </si>
  <si>
    <t>Акцизний податок з реалізації суб`єктами господарювання роздрібної торгівлі підакцизних товарів</t>
  </si>
  <si>
    <t>18000000</t>
  </si>
  <si>
    <t>Місцеві податки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</si>
  <si>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</si>
  <si>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</si>
  <si>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</si>
  <si>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</si>
  <si>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</si>
  <si>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</si>
  <si>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</si>
  <si>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</si>
  <si>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</si>
  <si>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відземельної ділянки, сплачений юридичними особами, які є власниками об`єктів нежитлової нерухомості</t>
  </si>
  <si>
    <t>18010500</t>
  </si>
  <si>
    <t xml:space="preserve">Земельний податок з юридичних осіб  </t>
  </si>
  <si>
    <t>18010600</t>
  </si>
  <si>
    <t xml:space="preserve">Орендна плата з юридичних осіб  </t>
  </si>
  <si>
    <t>18010700</t>
  </si>
  <si>
    <t xml:space="preserve">Земельний податок з фізичних осіб </t>
  </si>
  <si>
    <t>18010900</t>
  </si>
  <si>
    <t xml:space="preserve">Орендна плата з фізичних осіб  </t>
  </si>
  <si>
    <t>18011100</t>
  </si>
  <si>
    <t>Транспортний податок з юридичних осіб</t>
  </si>
  <si>
    <t>18050000</t>
  </si>
  <si>
    <t xml:space="preserve">Єдиний податок </t>
  </si>
  <si>
    <t>18050300</t>
  </si>
  <si>
    <t>Єдиний податок з юридичних осіб</t>
  </si>
  <si>
    <t>18050400</t>
  </si>
  <si>
    <t>20000000</t>
  </si>
  <si>
    <t xml:space="preserve">Неподаткові надходження  </t>
  </si>
  <si>
    <t>21000000</t>
  </si>
  <si>
    <t xml:space="preserve">Доходи від власності та підприємницької діяльності  </t>
  </si>
  <si>
    <t>21080000</t>
  </si>
  <si>
    <t>Інші надходження </t>
  </si>
  <si>
    <t>21081100</t>
  </si>
  <si>
    <t>Адміністративні штрафи та інші санкції</t>
  </si>
  <si>
    <t>22000000</t>
  </si>
  <si>
    <t>Адміністративні збори та платежі, доходи від некомерційної господарської діяльності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</si>
  <si>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</si>
  <si>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</si>
  <si>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</si>
  <si>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</si>
  <si>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</si>
  <si>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 xml:space="preserve">Надходження від орендної плати за користування цілісним майновим комплексом та іншим державним майном </t>
  </si>
  <si>
    <t>22080400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</si>
  <si>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</si>
  <si>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22090000</t>
  </si>
  <si>
    <t>Державне мито</t>
  </si>
  <si>
    <t>22090100</t>
  </si>
  <si>
    <t xml:space="preserve">Державне мито, що сплачується за місцем розгляду та оформлення документів, у тому числі за оформлення документів на спадщину і дарування </t>
  </si>
  <si>
    <t>22090400</t>
  </si>
  <si>
    <t xml:space="preserve">Державне мито, пов'язане з видачею та оформленням закордонних паспортів (посвідок) та паспортів громадян України </t>
  </si>
  <si>
    <t>24000000</t>
  </si>
  <si>
    <t xml:space="preserve">Інші неподаткові надходження </t>
  </si>
  <si>
    <t>24060000</t>
  </si>
  <si>
    <t>Інші находження</t>
  </si>
  <si>
    <t>24060300</t>
  </si>
  <si>
    <t xml:space="preserve">30000000 </t>
  </si>
  <si>
    <t xml:space="preserve">Доходи від операцій з капіталом </t>
  </si>
  <si>
    <t>31000000</t>
  </si>
  <si>
    <t xml:space="preserve">Надходження від продажу основного капіталу </t>
  </si>
  <si>
    <t>31010000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</si>
  <si>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</si>
  <si>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31010200</t>
  </si>
  <si>
    <t xml:space="preserve"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</t>
  </si>
  <si>
    <t>40000000</t>
  </si>
  <si>
    <t>Офіційні  трансферти</t>
  </si>
  <si>
    <t xml:space="preserve">41000000 </t>
  </si>
  <si>
    <t xml:space="preserve">Від органів державного управління 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</si>
  <si>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</si>
  <si>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</si>
  <si>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</si>
  <si>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Субвенції з місцевих бюджетів іншим місцевим бюджетам</t>
  </si>
  <si>
    <t>Доходи загального фонду  без урахування трансфертів</t>
  </si>
  <si>
    <t xml:space="preserve">Доходи загального фонду </t>
  </si>
  <si>
    <t>2020р</t>
  </si>
  <si>
    <t>13030800</t>
  </si>
  <si>
    <t>Дотації з державного бюджету місцевим бюджетам</t>
  </si>
  <si>
    <t>Субвенції з державного бюджету місцевим бюджетам</t>
  </si>
  <si>
    <t>Субвенція з державного бюджету місцевим бюджетам на формування інфраструктури об`єднаних територіальних громад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</si>
  <si>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</si>
  <si>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</si>
  <si>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Податкові надходження  </t>
  </si>
  <si>
    <t>Інші податки та збори </t>
  </si>
  <si>
    <t>Екологічний податок </t>
  </si>
  <si>
    <t>Неподаткові надходження  </t>
  </si>
  <si>
    <t>Інші 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</si>
  <si>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</si>
  <si>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</si>
  <si>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Інші джерела власних надходжень бюджетних установ 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</si>
  <si>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</si>
  <si>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Офіційні трансферти  </t>
  </si>
  <si>
    <t>Від органів державного управління  </t>
  </si>
  <si>
    <t>Всього без урахування трансферт</t>
  </si>
  <si>
    <t>Всього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</si>
  <si>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</si>
  <si>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ВСЬОГО ДОХОДІВ</t>
  </si>
  <si>
    <t>Затверджено по бюджету на 2020 рік</t>
  </si>
  <si>
    <t>Затверджено по бюджету з урахуванням змін за 2020 рік</t>
  </si>
  <si>
    <t>до відповідного виконання минулого року (2019 рік)</t>
  </si>
  <si>
    <t>Секретар сільської ради</t>
  </si>
  <si>
    <t>Додаток  1</t>
  </si>
  <si>
    <t>Алла СИЗОВА</t>
  </si>
  <si>
    <t>22090200</t>
  </si>
  <si>
    <t>Державне мито, не віднесене до інших категорій  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</si>
  <si>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</t>
  </si>
  <si>
    <t>Звіт про виконання сільського бюджету по доходах за 9 місяців 2020 року</t>
  </si>
  <si>
    <t>Затверджено по бюджету з урахуванням змін за січень-вересень 2020 року</t>
  </si>
  <si>
    <t>до плану за  9 місяців  2020 р.</t>
  </si>
  <si>
    <t>Відхилення фактичного виконання за  9 місяців   2020 р.</t>
  </si>
  <si>
    <t>41053000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</si>
  <si>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</si>
  <si>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41054300</t>
  </si>
  <si>
    <t xml:space="preserve">до рішення  ХХХII    сесії  VII скликання № </t>
  </si>
  <si>
    <t>від       _________   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</si>
</sst>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.0"/>
    <numFmt numFmtId="165" formatCode="_-* #,##0\ _₽_-;\-* #,##0\ _₽_-;_-* &quot;-&quot;??\ _₽_-;_-@_-"/>
  </numFmts>
  <fonts count="13" x14ac:knownFonts="1"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2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 Cyr"/>
      <charset val="204"/>
    </font>
    <font>
      <sz val="10"/>
      <color theme="1"/>
      <name val="Calibri"/>
      <family val="2"/>
      <charset val="204"/>
      <scheme val="minor"/>
    </font>
    <font>
      <b/>
      <sz val="14"/>
      <color indexed="8"/>
      <name val="Arial"/>
      <family val="2"/>
      <charset val="204"/>
    </font>
    <font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43" fontId="10" fillId="0" borderId="0" applyFont="0" applyFill="0" applyBorder="0" applyAlignment="0" applyProtection="0"/>
  </cellStyleXfs>
  <cellXfs count="164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/>
    <xf numFmtId="0" fontId="3" fillId="0" borderId="0" xfId="0" applyFont="1" applyFill="1" applyAlignment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1" fillId="0" borderId="0" xfId="0" applyFont="1"/>
    <xf numFmtId="0" fontId="6" fillId="0" borderId="0" xfId="0" applyFont="1"/>
    <xf numFmtId="0" fontId="1" fillId="0" borderId="0" xfId="0" applyFont="1" applyAlignment="1">
      <alignment wrapText="1"/>
    </xf>
    <xf numFmtId="0" fontId="3" fillId="0" borderId="0" xfId="0" applyFont="1" applyFill="1" applyAlignment="1">
      <alignment horizontal="center"/>
    </xf>
    <xf numFmtId="0" fontId="6" fillId="0" borderId="0" xfId="0" applyFont="1" applyFill="1"/>
    <xf numFmtId="43" fontId="1" fillId="0" borderId="0" xfId="0" applyNumberFormat="1" applyFont="1" applyFill="1"/>
    <xf numFmtId="43" fontId="1" fillId="0" borderId="0" xfId="0" applyNumberFormat="1" applyFont="1"/>
    <xf numFmtId="0" fontId="7" fillId="0" borderId="0" xfId="0" applyFont="1" applyFill="1" applyAlignment="1"/>
    <xf numFmtId="164" fontId="2" fillId="0" borderId="10" xfId="0" applyNumberFormat="1" applyFont="1" applyFill="1" applyBorder="1" applyAlignment="1" applyProtection="1">
      <alignment horizontal="center" vertical="center" wrapText="1"/>
    </xf>
    <xf numFmtId="164" fontId="2" fillId="0" borderId="12" xfId="0" applyNumberFormat="1" applyFont="1" applyFill="1" applyBorder="1" applyAlignment="1" applyProtection="1">
      <alignment horizontal="center" vertical="center" wrapText="1"/>
    </xf>
    <xf numFmtId="4" fontId="2" fillId="0" borderId="29" xfId="0" applyNumberFormat="1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4" fontId="2" fillId="0" borderId="25" xfId="0" applyNumberFormat="1" applyFont="1" applyFill="1" applyBorder="1" applyAlignment="1">
      <alignment horizontal="center" vertical="center" wrapText="1"/>
    </xf>
    <xf numFmtId="4" fontId="2" fillId="0" borderId="27" xfId="0" applyNumberFormat="1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 wrapText="1"/>
    </xf>
    <xf numFmtId="49" fontId="5" fillId="2" borderId="19" xfId="0" applyNumberFormat="1" applyFont="1" applyFill="1" applyBorder="1" applyAlignment="1" applyProtection="1">
      <alignment horizontal="center" vertical="center"/>
    </xf>
    <xf numFmtId="165" fontId="6" fillId="3" borderId="1" xfId="2" applyNumberFormat="1" applyFont="1" applyFill="1" applyBorder="1"/>
    <xf numFmtId="49" fontId="5" fillId="0" borderId="7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left" vertical="center" wrapText="1"/>
    </xf>
    <xf numFmtId="165" fontId="6" fillId="0" borderId="1" xfId="2" applyNumberFormat="1" applyFont="1" applyBorder="1"/>
    <xf numFmtId="165" fontId="2" fillId="0" borderId="16" xfId="2" applyNumberFormat="1" applyFont="1" applyFill="1" applyBorder="1" applyAlignment="1"/>
    <xf numFmtId="43" fontId="2" fillId="0" borderId="20" xfId="2" applyFont="1" applyFill="1" applyBorder="1" applyAlignment="1"/>
    <xf numFmtId="49" fontId="12" fillId="0" borderId="7" xfId="0" applyNumberFormat="1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left" vertical="center" wrapText="1"/>
    </xf>
    <xf numFmtId="165" fontId="1" fillId="0" borderId="1" xfId="2" applyNumberFormat="1" applyFont="1" applyBorder="1"/>
    <xf numFmtId="165" fontId="3" fillId="0" borderId="16" xfId="2" applyNumberFormat="1" applyFont="1" applyFill="1" applyBorder="1" applyAlignment="1"/>
    <xf numFmtId="43" fontId="3" fillId="0" borderId="20" xfId="2" applyFont="1" applyFill="1" applyBorder="1" applyAlignment="1"/>
    <xf numFmtId="165" fontId="1" fillId="0" borderId="1" xfId="2" applyNumberFormat="1" applyFont="1" applyFill="1" applyBorder="1"/>
    <xf numFmtId="0" fontId="5" fillId="0" borderId="1" xfId="0" applyFont="1" applyBorder="1" applyAlignment="1">
      <alignment horizontal="center" vertical="center" wrapText="1"/>
    </xf>
    <xf numFmtId="165" fontId="3" fillId="0" borderId="8" xfId="2" applyNumberFormat="1" applyFont="1" applyFill="1" applyBorder="1" applyAlignment="1">
      <alignment horizontal="center"/>
    </xf>
    <xf numFmtId="165" fontId="3" fillId="0" borderId="16" xfId="2" applyNumberFormat="1" applyFont="1" applyFill="1" applyBorder="1" applyAlignment="1">
      <alignment horizontal="center"/>
    </xf>
    <xf numFmtId="43" fontId="3" fillId="0" borderId="20" xfId="2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165" fontId="2" fillId="0" borderId="16" xfId="2" applyNumberFormat="1" applyFont="1" applyFill="1" applyBorder="1" applyAlignment="1">
      <alignment horizontal="center"/>
    </xf>
    <xf numFmtId="43" fontId="2" fillId="0" borderId="20" xfId="2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0" xfId="0" applyFont="1"/>
    <xf numFmtId="49" fontId="5" fillId="2" borderId="7" xfId="0" applyNumberFormat="1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165" fontId="1" fillId="3" borderId="1" xfId="2" applyNumberFormat="1" applyFont="1" applyFill="1" applyBorder="1"/>
    <xf numFmtId="165" fontId="2" fillId="3" borderId="16" xfId="2" applyNumberFormat="1" applyFont="1" applyFill="1" applyBorder="1" applyAlignment="1">
      <alignment horizontal="center"/>
    </xf>
    <xf numFmtId="43" fontId="2" fillId="3" borderId="20" xfId="2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49" fontId="5" fillId="0" borderId="7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49" fontId="12" fillId="0" borderId="7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165" fontId="6" fillId="0" borderId="1" xfId="2" applyNumberFormat="1" applyFont="1" applyFill="1" applyBorder="1"/>
    <xf numFmtId="0" fontId="5" fillId="2" borderId="1" xfId="0" applyFont="1" applyFill="1" applyBorder="1" applyAlignment="1" applyProtection="1">
      <alignment horizontal="left" vertical="center" wrapText="1"/>
    </xf>
    <xf numFmtId="0" fontId="1" fillId="0" borderId="1" xfId="0" applyFont="1" applyBorder="1"/>
    <xf numFmtId="0" fontId="3" fillId="0" borderId="7" xfId="1" applyFont="1" applyFill="1" applyBorder="1" applyAlignment="1">
      <alignment horizontal="center" vertical="center"/>
    </xf>
    <xf numFmtId="165" fontId="12" fillId="0" borderId="1" xfId="2" applyNumberFormat="1" applyFont="1" applyFill="1" applyBorder="1" applyAlignment="1">
      <alignment horizontal="center" vertical="center"/>
    </xf>
    <xf numFmtId="165" fontId="12" fillId="0" borderId="17" xfId="2" applyNumberFormat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 wrapText="1"/>
    </xf>
    <xf numFmtId="165" fontId="12" fillId="0" borderId="1" xfId="2" applyNumberFormat="1" applyFont="1" applyFill="1" applyBorder="1" applyAlignment="1" applyProtection="1">
      <alignment horizontal="center" vertical="center" wrapText="1"/>
    </xf>
    <xf numFmtId="165" fontId="3" fillId="0" borderId="17" xfId="2" applyNumberFormat="1" applyFont="1" applyFill="1" applyBorder="1" applyAlignment="1" applyProtection="1">
      <alignment horizontal="center" vertical="center"/>
    </xf>
    <xf numFmtId="165" fontId="12" fillId="0" borderId="18" xfId="2" applyNumberFormat="1" applyFont="1" applyFill="1" applyBorder="1" applyAlignment="1">
      <alignment horizontal="center" vertical="center"/>
    </xf>
    <xf numFmtId="165" fontId="6" fillId="4" borderId="1" xfId="2" applyNumberFormat="1" applyFont="1" applyFill="1" applyBorder="1"/>
    <xf numFmtId="165" fontId="5" fillId="4" borderId="19" xfId="2" applyNumberFormat="1" applyFont="1" applyFill="1" applyBorder="1" applyAlignment="1">
      <alignment horizontal="center" vertical="center"/>
    </xf>
    <xf numFmtId="165" fontId="2" fillId="4" borderId="8" xfId="2" applyNumberFormat="1" applyFont="1" applyFill="1" applyBorder="1" applyAlignment="1">
      <alignment horizontal="center"/>
    </xf>
    <xf numFmtId="165" fontId="2" fillId="4" borderId="16" xfId="2" applyNumberFormat="1" applyFont="1" applyFill="1" applyBorder="1" applyAlignment="1">
      <alignment horizontal="center"/>
    </xf>
    <xf numFmtId="43" fontId="2" fillId="4" borderId="20" xfId="2" applyFont="1" applyFill="1" applyBorder="1" applyAlignment="1">
      <alignment horizontal="center"/>
    </xf>
    <xf numFmtId="165" fontId="6" fillId="4" borderId="9" xfId="2" applyNumberFormat="1" applyFont="1" applyFill="1" applyBorder="1"/>
    <xf numFmtId="165" fontId="5" fillId="4" borderId="14" xfId="2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wrapText="1"/>
    </xf>
    <xf numFmtId="43" fontId="1" fillId="0" borderId="1" xfId="2" applyFont="1" applyFill="1" applyBorder="1"/>
    <xf numFmtId="43" fontId="1" fillId="0" borderId="1" xfId="2" applyFont="1" applyBorder="1"/>
    <xf numFmtId="165" fontId="1" fillId="4" borderId="1" xfId="2" applyNumberFormat="1" applyFont="1" applyFill="1" applyBorder="1" applyAlignment="1"/>
    <xf numFmtId="165" fontId="1" fillId="4" borderId="1" xfId="2" applyNumberFormat="1" applyFont="1" applyFill="1" applyBorder="1"/>
    <xf numFmtId="43" fontId="1" fillId="4" borderId="1" xfId="2" applyFont="1" applyFill="1" applyBorder="1"/>
    <xf numFmtId="165" fontId="2" fillId="3" borderId="1" xfId="2" applyNumberFormat="1" applyFont="1" applyFill="1" applyBorder="1" applyAlignment="1"/>
    <xf numFmtId="165" fontId="2" fillId="0" borderId="1" xfId="2" applyNumberFormat="1" applyFont="1" applyFill="1" applyBorder="1" applyAlignment="1"/>
    <xf numFmtId="43" fontId="2" fillId="3" borderId="1" xfId="2" applyFont="1" applyFill="1" applyBorder="1" applyAlignment="1"/>
    <xf numFmtId="165" fontId="12" fillId="3" borderId="1" xfId="2" applyNumberFormat="1" applyFont="1" applyFill="1" applyBorder="1" applyAlignment="1" applyProtection="1">
      <alignment horizontal="center" vertical="center" wrapText="1"/>
    </xf>
    <xf numFmtId="165" fontId="2" fillId="3" borderId="1" xfId="2" applyNumberFormat="1" applyFont="1" applyFill="1" applyBorder="1" applyAlignment="1">
      <alignment horizontal="center"/>
    </xf>
    <xf numFmtId="43" fontId="2" fillId="3" borderId="1" xfId="2" applyFont="1" applyFill="1" applyBorder="1" applyAlignment="1">
      <alignment horizont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165" fontId="5" fillId="0" borderId="1" xfId="2" applyNumberFormat="1" applyFont="1" applyFill="1" applyBorder="1" applyAlignment="1" applyProtection="1">
      <alignment horizontal="center" vertical="center" wrapText="1"/>
    </xf>
    <xf numFmtId="165" fontId="2" fillId="0" borderId="1" xfId="2" applyNumberFormat="1" applyFont="1" applyFill="1" applyBorder="1" applyAlignment="1">
      <alignment horizontal="center"/>
    </xf>
    <xf numFmtId="43" fontId="2" fillId="0" borderId="1" xfId="2" applyFont="1" applyFill="1" applyBorder="1" applyAlignment="1">
      <alignment horizontal="center"/>
    </xf>
    <xf numFmtId="49" fontId="12" fillId="0" borderId="1" xfId="0" applyNumberFormat="1" applyFont="1" applyFill="1" applyBorder="1" applyAlignment="1" applyProtection="1">
      <alignment horizontal="center" vertical="center"/>
    </xf>
    <xf numFmtId="165" fontId="12" fillId="0" borderId="8" xfId="2" applyNumberFormat="1" applyFont="1" applyFill="1" applyBorder="1" applyAlignment="1">
      <alignment horizontal="center" vertical="center"/>
    </xf>
    <xf numFmtId="0" fontId="1" fillId="0" borderId="18" xfId="0" applyFont="1" applyBorder="1" applyAlignment="1">
      <alignment horizontal="center"/>
    </xf>
    <xf numFmtId="165" fontId="1" fillId="0" borderId="1" xfId="2" applyNumberFormat="1" applyFont="1" applyFill="1" applyBorder="1" applyAlignment="1">
      <alignment horizontal="center" vertical="center"/>
    </xf>
    <xf numFmtId="165" fontId="3" fillId="0" borderId="16" xfId="2" applyNumberFormat="1" applyFont="1" applyFill="1" applyBorder="1" applyAlignment="1">
      <alignment horizontal="center" vertical="center"/>
    </xf>
    <xf numFmtId="165" fontId="3" fillId="3" borderId="8" xfId="2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165" fontId="2" fillId="0" borderId="8" xfId="2" applyNumberFormat="1" applyFont="1" applyFill="1" applyBorder="1" applyAlignment="1">
      <alignment horizontal="center"/>
    </xf>
    <xf numFmtId="0" fontId="6" fillId="0" borderId="1" xfId="0" applyFont="1" applyBorder="1"/>
    <xf numFmtId="0" fontId="2" fillId="0" borderId="7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65" fontId="2" fillId="0" borderId="16" xfId="2" applyNumberFormat="1" applyFont="1" applyFill="1" applyBorder="1" applyAlignment="1">
      <alignment horizontal="center" vertical="center"/>
    </xf>
    <xf numFmtId="165" fontId="5" fillId="0" borderId="17" xfId="2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/>
    </xf>
    <xf numFmtId="0" fontId="1" fillId="0" borderId="1" xfId="0" quotePrefix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5" fontId="2" fillId="3" borderId="8" xfId="2" applyNumberFormat="1" applyFont="1" applyFill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Border="1" applyAlignment="1">
      <alignment wrapText="1"/>
    </xf>
    <xf numFmtId="43" fontId="6" fillId="0" borderId="1" xfId="2" applyFont="1" applyFill="1" applyBorder="1"/>
    <xf numFmtId="43" fontId="6" fillId="3" borderId="1" xfId="2" applyFont="1" applyFill="1" applyBorder="1"/>
    <xf numFmtId="0" fontId="6" fillId="3" borderId="1" xfId="0" applyFont="1" applyFill="1" applyBorder="1" applyAlignment="1">
      <alignment horizontal="center"/>
    </xf>
    <xf numFmtId="165" fontId="1" fillId="5" borderId="1" xfId="0" applyNumberFormat="1" applyFont="1" applyFill="1" applyBorder="1"/>
    <xf numFmtId="165" fontId="1" fillId="5" borderId="1" xfId="2" applyNumberFormat="1" applyFont="1" applyFill="1" applyBorder="1"/>
    <xf numFmtId="43" fontId="1" fillId="5" borderId="1" xfId="0" applyNumberFormat="1" applyFont="1" applyFill="1" applyBorder="1"/>
    <xf numFmtId="0" fontId="1" fillId="0" borderId="0" xfId="0" applyFont="1" applyAlignment="1">
      <alignment horizontal="center"/>
    </xf>
    <xf numFmtId="0" fontId="3" fillId="0" borderId="0" xfId="0" applyFont="1" applyFill="1" applyAlignment="1">
      <alignment horizontal="left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164" fontId="2" fillId="0" borderId="17" xfId="0" applyNumberFormat="1" applyFont="1" applyFill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6" fillId="4" borderId="17" xfId="0" applyFont="1" applyFill="1" applyBorder="1" applyAlignment="1">
      <alignment horizontal="left"/>
    </xf>
    <xf numFmtId="0" fontId="6" fillId="4" borderId="18" xfId="0" applyFont="1" applyFill="1" applyBorder="1" applyAlignment="1">
      <alignment horizontal="left"/>
    </xf>
    <xf numFmtId="0" fontId="2" fillId="4" borderId="14" xfId="1" applyFont="1" applyFill="1" applyBorder="1" applyAlignment="1">
      <alignment horizontal="center" vertical="center" wrapText="1"/>
    </xf>
    <xf numFmtId="0" fontId="2" fillId="4" borderId="9" xfId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164" fontId="2" fillId="0" borderId="24" xfId="0" applyNumberFormat="1" applyFont="1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center" wrapText="1"/>
    </xf>
    <xf numFmtId="164" fontId="2" fillId="0" borderId="25" xfId="0" applyNumberFormat="1" applyFont="1" applyFill="1" applyBorder="1" applyAlignment="1">
      <alignment horizontal="center" vertical="center" wrapText="1"/>
    </xf>
    <xf numFmtId="164" fontId="5" fillId="0" borderId="24" xfId="0" applyNumberFormat="1" applyFont="1" applyFill="1" applyBorder="1" applyAlignment="1" applyProtection="1">
      <alignment horizontal="center" vertical="center" wrapText="1"/>
    </xf>
    <xf numFmtId="164" fontId="5" fillId="0" borderId="15" xfId="0" applyNumberFormat="1" applyFont="1" applyFill="1" applyBorder="1" applyAlignment="1" applyProtection="1">
      <alignment horizontal="center" vertical="center" wrapText="1"/>
    </xf>
    <xf numFmtId="164" fontId="5" fillId="0" borderId="25" xfId="0" applyNumberFormat="1" applyFont="1" applyFill="1" applyBorder="1" applyAlignment="1" applyProtection="1">
      <alignment horizontal="center" vertical="center" wrapText="1"/>
    </xf>
    <xf numFmtId="0" fontId="2" fillId="4" borderId="19" xfId="1" applyFont="1" applyFill="1" applyBorder="1" applyAlignment="1">
      <alignment horizontal="center" vertical="center" wrapText="1"/>
    </xf>
    <xf numFmtId="0" fontId="2" fillId="4" borderId="16" xfId="1" applyFont="1" applyFill="1" applyBorder="1" applyAlignment="1">
      <alignment horizontal="center" vertical="center" wrapText="1"/>
    </xf>
    <xf numFmtId="164" fontId="2" fillId="0" borderId="26" xfId="0" applyNumberFormat="1" applyFont="1" applyFill="1" applyBorder="1" applyAlignment="1">
      <alignment horizontal="center" vertical="center" wrapText="1"/>
    </xf>
    <xf numFmtId="164" fontId="2" fillId="0" borderId="22" xfId="0" applyNumberFormat="1" applyFont="1" applyFill="1" applyBorder="1" applyAlignment="1">
      <alignment horizontal="center" vertical="center" wrapText="1"/>
    </xf>
    <xf numFmtId="164" fontId="2" fillId="0" borderId="27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</cellXfs>
  <cellStyles count="3">
    <cellStyle name="Обычный" xfId="0" builtinId="0"/>
    <cellStyle name="Обычный_analis 1998 1999 2000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1"/>
  <sheetViews>
    <sheetView tabSelected="1" zoomScaleNormal="100" workbookViewId="0">
      <selection activeCell="H4" sqref="H4"/>
    </sheetView>
  </sheetViews>
  <sheetFormatPr defaultRowHeight="18.75" x14ac:dyDescent="0.3"/>
  <cols>
    <col min="1" max="1" width="15.140625" style="8" bestFit="1" customWidth="1"/>
    <col min="2" max="2" width="66.7109375" style="9" customWidth="1"/>
    <col min="3" max="3" width="21.28515625" style="7" customWidth="1"/>
    <col min="4" max="4" width="21" style="7" customWidth="1"/>
    <col min="5" max="5" width="21.7109375" style="7" customWidth="1"/>
    <col min="6" max="6" width="21" style="7" customWidth="1"/>
    <col min="7" max="7" width="20.28515625" style="7" customWidth="1"/>
    <col min="8" max="8" width="19.5703125" style="7" customWidth="1"/>
    <col min="9" max="9" width="13.5703125" style="7" customWidth="1"/>
    <col min="10" max="10" width="21.28515625" style="7" customWidth="1"/>
    <col min="11" max="11" width="17.140625" style="7" customWidth="1"/>
    <col min="12" max="12" width="21.42578125" style="7" customWidth="1"/>
    <col min="13" max="13" width="21.28515625" style="7" customWidth="1"/>
    <col min="14" max="15" width="16.85546875" style="7" customWidth="1"/>
    <col min="16" max="16" width="20.5703125" style="7" customWidth="1"/>
    <col min="17" max="17" width="9.140625" style="7"/>
    <col min="18" max="18" width="9.140625" style="7" customWidth="1"/>
    <col min="19" max="16384" width="9.140625" style="7"/>
  </cols>
  <sheetData>
    <row r="1" spans="1:17" s="3" customFormat="1" x14ac:dyDescent="0.3">
      <c r="A1" s="1"/>
      <c r="B1" s="2"/>
      <c r="C1" s="1"/>
      <c r="D1" s="1"/>
      <c r="E1" s="1"/>
      <c r="G1" s="4"/>
      <c r="H1" s="4" t="s">
        <v>149</v>
      </c>
      <c r="I1" s="4"/>
      <c r="J1" s="4"/>
      <c r="K1" s="4"/>
      <c r="L1" s="4"/>
      <c r="M1" s="4"/>
      <c r="N1" s="4"/>
      <c r="O1" s="4"/>
      <c r="P1" s="4"/>
      <c r="Q1" s="4"/>
    </row>
    <row r="2" spans="1:17" s="3" customFormat="1" x14ac:dyDescent="0.3">
      <c r="A2" s="1"/>
      <c r="B2" s="2"/>
      <c r="C2" s="1"/>
      <c r="D2" s="1"/>
      <c r="E2" s="1"/>
      <c r="G2" s="4"/>
      <c r="H2" s="123" t="s">
        <v>161</v>
      </c>
      <c r="I2" s="123"/>
      <c r="J2" s="123"/>
      <c r="K2" s="123"/>
      <c r="L2" s="4"/>
      <c r="M2" s="4"/>
      <c r="N2" s="4"/>
      <c r="O2" s="4"/>
      <c r="P2" s="4"/>
      <c r="Q2" s="4"/>
    </row>
    <row r="3" spans="1:17" s="3" customFormat="1" x14ac:dyDescent="0.3">
      <c r="A3" s="1"/>
      <c r="B3" s="2"/>
      <c r="C3" s="1"/>
      <c r="D3" s="1"/>
      <c r="E3" s="1"/>
      <c r="G3" s="4"/>
      <c r="H3" s="123" t="s">
        <v>162</v>
      </c>
      <c r="I3" s="123"/>
      <c r="J3" s="123"/>
      <c r="K3" s="4"/>
      <c r="L3" s="4"/>
      <c r="M3" s="4"/>
      <c r="N3" s="4"/>
      <c r="O3" s="4"/>
      <c r="P3" s="4"/>
      <c r="Q3" s="4"/>
    </row>
    <row r="4" spans="1:17" s="3" customFormat="1" x14ac:dyDescent="0.3">
      <c r="A4" s="1"/>
      <c r="B4" s="2"/>
      <c r="C4" s="1"/>
      <c r="D4" s="1"/>
      <c r="E4" s="1"/>
      <c r="G4" s="4"/>
      <c r="H4" s="4"/>
      <c r="I4" s="123"/>
      <c r="J4" s="123"/>
      <c r="K4" s="123"/>
      <c r="L4" s="4"/>
      <c r="M4" s="4"/>
      <c r="N4" s="4"/>
      <c r="O4" s="4"/>
      <c r="P4" s="4"/>
      <c r="Q4" s="4"/>
    </row>
    <row r="5" spans="1:17" s="3" customFormat="1" ht="27" x14ac:dyDescent="0.35">
      <c r="A5" s="163" t="s">
        <v>154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4"/>
      <c r="M5" s="14"/>
      <c r="N5" s="14"/>
      <c r="O5" s="14"/>
    </row>
    <row r="6" spans="1:17" s="3" customFormat="1" ht="20.25" thickBot="1" x14ac:dyDescent="0.4">
      <c r="A6" s="5"/>
      <c r="B6" s="6"/>
      <c r="C6" s="5"/>
      <c r="D6" s="5"/>
      <c r="E6" s="5"/>
      <c r="F6" s="5"/>
      <c r="G6" s="5"/>
      <c r="H6" s="5"/>
      <c r="I6" s="5"/>
      <c r="J6" s="5"/>
      <c r="K6" s="5" t="s">
        <v>8</v>
      </c>
      <c r="L6" s="5"/>
      <c r="M6" s="5"/>
      <c r="N6" s="5"/>
      <c r="O6" s="5"/>
    </row>
    <row r="7" spans="1:17" s="3" customFormat="1" ht="19.5" x14ac:dyDescent="0.35">
      <c r="A7" s="144" t="s">
        <v>24</v>
      </c>
      <c r="B7" s="147" t="s">
        <v>25</v>
      </c>
      <c r="C7" s="150" t="s">
        <v>145</v>
      </c>
      <c r="D7" s="153" t="s">
        <v>146</v>
      </c>
      <c r="E7" s="158" t="s">
        <v>155</v>
      </c>
      <c r="F7" s="124" t="s">
        <v>26</v>
      </c>
      <c r="G7" s="125"/>
      <c r="H7" s="128" t="s">
        <v>157</v>
      </c>
      <c r="I7" s="129"/>
      <c r="J7" s="129"/>
      <c r="K7" s="130"/>
      <c r="L7" s="5"/>
      <c r="M7" s="5"/>
      <c r="N7" s="10"/>
      <c r="O7" s="5"/>
    </row>
    <row r="8" spans="1:17" s="3" customFormat="1" ht="57.75" customHeight="1" x14ac:dyDescent="0.3">
      <c r="A8" s="145"/>
      <c r="B8" s="148"/>
      <c r="C8" s="151"/>
      <c r="D8" s="154"/>
      <c r="E8" s="159"/>
      <c r="F8" s="126"/>
      <c r="G8" s="127"/>
      <c r="H8" s="131" t="s">
        <v>156</v>
      </c>
      <c r="I8" s="131"/>
      <c r="J8" s="132" t="s">
        <v>147</v>
      </c>
      <c r="K8" s="132"/>
      <c r="L8" s="161"/>
      <c r="M8" s="161"/>
      <c r="N8" s="162"/>
      <c r="O8" s="162"/>
    </row>
    <row r="9" spans="1:17" s="11" customFormat="1" ht="50.25" customHeight="1" thickBot="1" x14ac:dyDescent="0.35">
      <c r="A9" s="146"/>
      <c r="B9" s="149"/>
      <c r="C9" s="152"/>
      <c r="D9" s="155"/>
      <c r="E9" s="160"/>
      <c r="F9" s="15" t="s">
        <v>27</v>
      </c>
      <c r="G9" s="16" t="s">
        <v>123</v>
      </c>
      <c r="H9" s="17" t="s">
        <v>28</v>
      </c>
      <c r="I9" s="18" t="s">
        <v>29</v>
      </c>
      <c r="J9" s="19" t="s">
        <v>28</v>
      </c>
      <c r="K9" s="20" t="s">
        <v>29</v>
      </c>
    </row>
    <row r="10" spans="1:17" s="11" customFormat="1" x14ac:dyDescent="0.3">
      <c r="A10" s="21"/>
      <c r="B10" s="22"/>
      <c r="C10" s="141" t="s">
        <v>9</v>
      </c>
      <c r="D10" s="142"/>
      <c r="E10" s="142"/>
      <c r="F10" s="142"/>
      <c r="G10" s="142"/>
      <c r="H10" s="142"/>
      <c r="I10" s="142"/>
      <c r="J10" s="142"/>
      <c r="K10" s="143"/>
    </row>
    <row r="11" spans="1:17" s="3" customFormat="1" x14ac:dyDescent="0.3">
      <c r="A11" s="23" t="s">
        <v>30</v>
      </c>
      <c r="B11" s="50" t="s">
        <v>31</v>
      </c>
      <c r="C11" s="24">
        <f>C12+C17+C24+C26</f>
        <v>77789164</v>
      </c>
      <c r="D11" s="24">
        <f t="shared" ref="D11:G11" si="0">D12+D17+D24+D26</f>
        <v>71289164</v>
      </c>
      <c r="E11" s="24">
        <f t="shared" si="0"/>
        <v>46752808</v>
      </c>
      <c r="F11" s="24">
        <f>F12+F17+F24+F26</f>
        <v>67293030</v>
      </c>
      <c r="G11" s="24">
        <f t="shared" si="0"/>
        <v>37986524</v>
      </c>
      <c r="H11" s="84">
        <f>G11-E11</f>
        <v>-8766284</v>
      </c>
      <c r="I11" s="84">
        <f>G11/E11*100</f>
        <v>81.249716594562614</v>
      </c>
      <c r="J11" s="84">
        <f>G11-F11</f>
        <v>-29306506</v>
      </c>
      <c r="K11" s="86">
        <f>G11/F11*100</f>
        <v>56.449418312713817</v>
      </c>
    </row>
    <row r="12" spans="1:17" s="3" customFormat="1" ht="37.5" x14ac:dyDescent="0.3">
      <c r="A12" s="25" t="s">
        <v>32</v>
      </c>
      <c r="B12" s="26" t="s">
        <v>33</v>
      </c>
      <c r="C12" s="27">
        <f>C13</f>
        <v>13390193</v>
      </c>
      <c r="D12" s="27">
        <f t="shared" ref="D12:G12" si="1">D13</f>
        <v>13390193</v>
      </c>
      <c r="E12" s="27">
        <f t="shared" si="1"/>
        <v>8596808</v>
      </c>
      <c r="F12" s="27">
        <f t="shared" si="1"/>
        <v>7790987</v>
      </c>
      <c r="G12" s="27">
        <f t="shared" si="1"/>
        <v>8766710</v>
      </c>
      <c r="H12" s="85">
        <f t="shared" ref="H12:H40" si="2">G12-E12</f>
        <v>169902</v>
      </c>
      <c r="I12" s="28">
        <f t="shared" ref="I12:I74" si="3">G12/E12*100</f>
        <v>101.97633819436238</v>
      </c>
      <c r="J12" s="28">
        <f t="shared" ref="J12:J77" si="4">G12-F12</f>
        <v>975723</v>
      </c>
      <c r="K12" s="29">
        <f t="shared" ref="K12:K76" si="5">G12/F12*100</f>
        <v>112.52374057356276</v>
      </c>
      <c r="L12" s="12"/>
    </row>
    <row r="13" spans="1:17" x14ac:dyDescent="0.3">
      <c r="A13" s="25" t="s">
        <v>34</v>
      </c>
      <c r="B13" s="26" t="s">
        <v>35</v>
      </c>
      <c r="C13" s="27">
        <f>C14+C15+C16</f>
        <v>13390193</v>
      </c>
      <c r="D13" s="27">
        <f t="shared" ref="D13:E13" si="6">D14+D15+D16</f>
        <v>13390193</v>
      </c>
      <c r="E13" s="27">
        <f t="shared" si="6"/>
        <v>8596808</v>
      </c>
      <c r="F13" s="27">
        <f>F14+F15+F16</f>
        <v>7790987</v>
      </c>
      <c r="G13" s="27">
        <f>G14+G15+G16</f>
        <v>8766710</v>
      </c>
      <c r="H13" s="85">
        <f t="shared" si="2"/>
        <v>169902</v>
      </c>
      <c r="I13" s="28">
        <f t="shared" si="3"/>
        <v>101.97633819436238</v>
      </c>
      <c r="J13" s="28">
        <f t="shared" si="4"/>
        <v>975723</v>
      </c>
      <c r="K13" s="29">
        <f t="shared" si="5"/>
        <v>112.52374057356276</v>
      </c>
    </row>
    <row r="14" spans="1:17" ht="56.25" x14ac:dyDescent="0.3">
      <c r="A14" s="30">
        <v>11010100</v>
      </c>
      <c r="B14" s="31" t="s">
        <v>11</v>
      </c>
      <c r="C14" s="32">
        <v>7623439</v>
      </c>
      <c r="D14" s="32">
        <v>7623439</v>
      </c>
      <c r="E14" s="32">
        <v>4625001</v>
      </c>
      <c r="F14" s="35">
        <v>4930016</v>
      </c>
      <c r="G14" s="32">
        <v>4736422</v>
      </c>
      <c r="H14" s="85">
        <f t="shared" si="2"/>
        <v>111421</v>
      </c>
      <c r="I14" s="33">
        <f t="shared" si="3"/>
        <v>102.40910218181574</v>
      </c>
      <c r="J14" s="33">
        <f t="shared" si="4"/>
        <v>-193594</v>
      </c>
      <c r="K14" s="34">
        <f t="shared" si="5"/>
        <v>96.073156760546013</v>
      </c>
    </row>
    <row r="15" spans="1:17" ht="56.25" x14ac:dyDescent="0.3">
      <c r="A15" s="30">
        <v>11010400</v>
      </c>
      <c r="B15" s="31" t="s">
        <v>12</v>
      </c>
      <c r="C15" s="32">
        <v>5216754</v>
      </c>
      <c r="D15" s="32">
        <v>5216754</v>
      </c>
      <c r="E15" s="32">
        <v>3446586</v>
      </c>
      <c r="F15" s="35">
        <v>2316960</v>
      </c>
      <c r="G15" s="32">
        <v>3503253</v>
      </c>
      <c r="H15" s="85">
        <f t="shared" si="2"/>
        <v>56667</v>
      </c>
      <c r="I15" s="33">
        <f t="shared" si="3"/>
        <v>101.64414873152737</v>
      </c>
      <c r="J15" s="33">
        <f t="shared" si="4"/>
        <v>1186293</v>
      </c>
      <c r="K15" s="34">
        <f t="shared" si="5"/>
        <v>151.20040915682617</v>
      </c>
    </row>
    <row r="16" spans="1:17" ht="56.25" x14ac:dyDescent="0.3">
      <c r="A16" s="30">
        <v>11010500</v>
      </c>
      <c r="B16" s="31" t="s">
        <v>13</v>
      </c>
      <c r="C16" s="32">
        <v>550000</v>
      </c>
      <c r="D16" s="32">
        <v>550000</v>
      </c>
      <c r="E16" s="32">
        <v>525221</v>
      </c>
      <c r="F16" s="35">
        <v>544011</v>
      </c>
      <c r="G16" s="32">
        <v>527035</v>
      </c>
      <c r="H16" s="85">
        <f t="shared" si="2"/>
        <v>1814</v>
      </c>
      <c r="I16" s="33">
        <f t="shared" si="3"/>
        <v>100.34537842165487</v>
      </c>
      <c r="J16" s="33">
        <f t="shared" si="4"/>
        <v>-16976</v>
      </c>
      <c r="K16" s="34">
        <f t="shared" si="5"/>
        <v>96.87947486355975</v>
      </c>
    </row>
    <row r="17" spans="1:12" ht="37.5" x14ac:dyDescent="0.3">
      <c r="A17" s="25" t="s">
        <v>36</v>
      </c>
      <c r="B17" s="36" t="s">
        <v>37</v>
      </c>
      <c r="C17" s="27">
        <f>C20+C18</f>
        <v>52107264</v>
      </c>
      <c r="D17" s="27">
        <f t="shared" ref="D17:F17" si="7">D20+D18</f>
        <v>45717264</v>
      </c>
      <c r="E17" s="27">
        <f t="shared" si="7"/>
        <v>30042360</v>
      </c>
      <c r="F17" s="27">
        <f t="shared" si="7"/>
        <v>52753519</v>
      </c>
      <c r="G17" s="27">
        <f>G20+G18</f>
        <v>21366150</v>
      </c>
      <c r="H17" s="85">
        <f t="shared" si="2"/>
        <v>-8676210</v>
      </c>
      <c r="I17" s="28">
        <f t="shared" si="3"/>
        <v>71.12007844922968</v>
      </c>
      <c r="J17" s="28">
        <f t="shared" si="4"/>
        <v>-31387369</v>
      </c>
      <c r="K17" s="29">
        <f t="shared" si="5"/>
        <v>40.501847848292357</v>
      </c>
    </row>
    <row r="18" spans="1:12" ht="37.5" x14ac:dyDescent="0.3">
      <c r="A18" s="25" t="s">
        <v>38</v>
      </c>
      <c r="B18" s="26" t="s">
        <v>39</v>
      </c>
      <c r="C18" s="27"/>
      <c r="D18" s="27"/>
      <c r="E18" s="27"/>
      <c r="F18" s="61">
        <v>221784</v>
      </c>
      <c r="G18" s="27">
        <v>111</v>
      </c>
      <c r="H18" s="85">
        <f t="shared" si="2"/>
        <v>111</v>
      </c>
      <c r="I18" s="42"/>
      <c r="J18" s="42">
        <f t="shared" si="4"/>
        <v>-221673</v>
      </c>
      <c r="K18" s="43">
        <f t="shared" si="5"/>
        <v>5.0048696028568339E-2</v>
      </c>
    </row>
    <row r="19" spans="1:12" ht="93.75" x14ac:dyDescent="0.3">
      <c r="A19" s="30" t="s">
        <v>40</v>
      </c>
      <c r="B19" s="31" t="s">
        <v>41</v>
      </c>
      <c r="C19" s="32"/>
      <c r="D19" s="32"/>
      <c r="E19" s="32"/>
      <c r="F19" s="35">
        <v>221784</v>
      </c>
      <c r="G19" s="32">
        <v>111</v>
      </c>
      <c r="H19" s="85">
        <f t="shared" si="2"/>
        <v>111</v>
      </c>
      <c r="I19" s="38"/>
      <c r="J19" s="38">
        <f t="shared" si="4"/>
        <v>-221673</v>
      </c>
      <c r="K19" s="39">
        <f t="shared" si="5"/>
        <v>5.0048696028568339E-2</v>
      </c>
    </row>
    <row r="20" spans="1:12" x14ac:dyDescent="0.3">
      <c r="A20" s="25" t="s">
        <v>42</v>
      </c>
      <c r="B20" s="26" t="s">
        <v>43</v>
      </c>
      <c r="C20" s="27">
        <f>C21+C22+C23</f>
        <v>52107264</v>
      </c>
      <c r="D20" s="27">
        <f t="shared" ref="D20:G20" si="8">D21+D22+D23</f>
        <v>45717264</v>
      </c>
      <c r="E20" s="27">
        <f t="shared" si="8"/>
        <v>30042360</v>
      </c>
      <c r="F20" s="61">
        <f>F21+F22+F23</f>
        <v>52531735</v>
      </c>
      <c r="G20" s="61">
        <f t="shared" si="8"/>
        <v>21366039</v>
      </c>
      <c r="H20" s="85">
        <f t="shared" si="2"/>
        <v>-8676321</v>
      </c>
      <c r="I20" s="42">
        <f t="shared" si="3"/>
        <v>71.119708970933033</v>
      </c>
      <c r="J20" s="42">
        <f t="shared" si="4"/>
        <v>-31165696</v>
      </c>
      <c r="K20" s="43">
        <f t="shared" si="5"/>
        <v>40.672631505508051</v>
      </c>
    </row>
    <row r="21" spans="1:12" ht="56.25" x14ac:dyDescent="0.3">
      <c r="A21" s="30" t="s">
        <v>44</v>
      </c>
      <c r="B21" s="31" t="s">
        <v>14</v>
      </c>
      <c r="C21" s="32">
        <v>320</v>
      </c>
      <c r="D21" s="32">
        <v>320</v>
      </c>
      <c r="E21" s="32">
        <v>298</v>
      </c>
      <c r="F21" s="35">
        <v>225</v>
      </c>
      <c r="G21" s="32">
        <v>349</v>
      </c>
      <c r="H21" s="85">
        <f t="shared" si="2"/>
        <v>51</v>
      </c>
      <c r="I21" s="38">
        <f t="shared" si="3"/>
        <v>117.11409395973153</v>
      </c>
      <c r="J21" s="38">
        <f t="shared" si="4"/>
        <v>124</v>
      </c>
      <c r="K21" s="39">
        <f t="shared" si="5"/>
        <v>155.11111111111111</v>
      </c>
    </row>
    <row r="22" spans="1:12" ht="37.5" x14ac:dyDescent="0.3">
      <c r="A22" s="30" t="s">
        <v>124</v>
      </c>
      <c r="B22" s="40" t="s">
        <v>15</v>
      </c>
      <c r="C22" s="32">
        <v>50000000</v>
      </c>
      <c r="D22" s="32">
        <v>43860000</v>
      </c>
      <c r="E22" s="32">
        <v>28810513</v>
      </c>
      <c r="F22" s="35">
        <v>50999958</v>
      </c>
      <c r="G22" s="32">
        <v>20554319</v>
      </c>
      <c r="H22" s="85">
        <f t="shared" si="2"/>
        <v>-8256194</v>
      </c>
      <c r="I22" s="38">
        <f t="shared" si="3"/>
        <v>71.343120478278195</v>
      </c>
      <c r="J22" s="38">
        <f t="shared" si="4"/>
        <v>-30445639</v>
      </c>
      <c r="K22" s="39">
        <f t="shared" si="5"/>
        <v>40.302619464902307</v>
      </c>
    </row>
    <row r="23" spans="1:12" ht="37.5" x14ac:dyDescent="0.3">
      <c r="A23" s="41">
        <v>13030900</v>
      </c>
      <c r="B23" s="40" t="s">
        <v>16</v>
      </c>
      <c r="C23" s="32">
        <v>2106944</v>
      </c>
      <c r="D23" s="32">
        <v>1856944</v>
      </c>
      <c r="E23" s="32">
        <v>1231549</v>
      </c>
      <c r="F23" s="35">
        <v>1531552</v>
      </c>
      <c r="G23" s="32">
        <v>811371</v>
      </c>
      <c r="H23" s="85">
        <f t="shared" si="2"/>
        <v>-420178</v>
      </c>
      <c r="I23" s="38">
        <f t="shared" si="3"/>
        <v>65.8821532882573</v>
      </c>
      <c r="J23" s="38">
        <f t="shared" si="4"/>
        <v>-720181</v>
      </c>
      <c r="K23" s="39">
        <f t="shared" si="5"/>
        <v>52.977045506780051</v>
      </c>
    </row>
    <row r="24" spans="1:12" x14ac:dyDescent="0.3">
      <c r="A24" s="25" t="s">
        <v>45</v>
      </c>
      <c r="B24" s="36" t="s">
        <v>46</v>
      </c>
      <c r="C24" s="27">
        <f>C25</f>
        <v>36600</v>
      </c>
      <c r="D24" s="27">
        <f t="shared" ref="D24:G24" si="9">D25</f>
        <v>36600</v>
      </c>
      <c r="E24" s="27">
        <f t="shared" si="9"/>
        <v>27271</v>
      </c>
      <c r="F24" s="27">
        <f t="shared" si="9"/>
        <v>26892</v>
      </c>
      <c r="G24" s="27">
        <f t="shared" si="9"/>
        <v>28071</v>
      </c>
      <c r="H24" s="85">
        <f t="shared" si="2"/>
        <v>800</v>
      </c>
      <c r="I24" s="42">
        <f t="shared" si="3"/>
        <v>102.93351912287778</v>
      </c>
      <c r="J24" s="42">
        <f t="shared" si="4"/>
        <v>1179</v>
      </c>
      <c r="K24" s="43">
        <f t="shared" si="5"/>
        <v>104.38420348058904</v>
      </c>
    </row>
    <row r="25" spans="1:12" ht="56.25" x14ac:dyDescent="0.3">
      <c r="A25" s="30" t="s">
        <v>47</v>
      </c>
      <c r="B25" s="31" t="s">
        <v>48</v>
      </c>
      <c r="C25" s="32">
        <v>36600</v>
      </c>
      <c r="D25" s="32">
        <v>36600</v>
      </c>
      <c r="E25" s="32">
        <v>27271</v>
      </c>
      <c r="F25" s="35">
        <v>26892</v>
      </c>
      <c r="G25" s="32">
        <v>28071</v>
      </c>
      <c r="H25" s="85">
        <f t="shared" si="2"/>
        <v>800</v>
      </c>
      <c r="I25" s="38">
        <f t="shared" si="3"/>
        <v>102.93351912287778</v>
      </c>
      <c r="J25" s="38">
        <f t="shared" si="4"/>
        <v>1179</v>
      </c>
      <c r="K25" s="39">
        <f t="shared" si="5"/>
        <v>104.38420348058904</v>
      </c>
    </row>
    <row r="26" spans="1:12" x14ac:dyDescent="0.3">
      <c r="A26" s="44" t="s">
        <v>49</v>
      </c>
      <c r="B26" s="45" t="s">
        <v>50</v>
      </c>
      <c r="C26" s="27">
        <f>C27+C37</f>
        <v>12255107</v>
      </c>
      <c r="D26" s="27">
        <f t="shared" ref="D26:E26" si="10">D27+D37</f>
        <v>12145107</v>
      </c>
      <c r="E26" s="27">
        <f t="shared" si="10"/>
        <v>8086369</v>
      </c>
      <c r="F26" s="27">
        <f>F27+F37</f>
        <v>6721632</v>
      </c>
      <c r="G26" s="27">
        <f>G27+G37</f>
        <v>7825593</v>
      </c>
      <c r="H26" s="85">
        <f t="shared" si="2"/>
        <v>-260776</v>
      </c>
      <c r="I26" s="42">
        <f t="shared" si="3"/>
        <v>96.775116248096026</v>
      </c>
      <c r="J26" s="42">
        <f t="shared" si="4"/>
        <v>1103961</v>
      </c>
      <c r="K26" s="43">
        <f t="shared" si="5"/>
        <v>116.42400238513504</v>
      </c>
    </row>
    <row r="27" spans="1:12" x14ac:dyDescent="0.3">
      <c r="A27" s="44" t="s">
        <v>51</v>
      </c>
      <c r="B27" s="45" t="s">
        <v>52</v>
      </c>
      <c r="C27" s="27">
        <f>C28+C29+C30+C31+C32+C33+C34+C35+C36</f>
        <v>4689302</v>
      </c>
      <c r="D27" s="27">
        <f t="shared" ref="D27" si="11">D28+D29+D30+D31+D32+D33+D34+D35+D36</f>
        <v>4579302</v>
      </c>
      <c r="E27" s="27">
        <f>E28+E29+E30+E31+E32+E33+E34+E35+E36</f>
        <v>3543415</v>
      </c>
      <c r="F27" s="27">
        <f>F28+F29+F30+F31+F32+F33+F34+F35+F36</f>
        <v>3403704</v>
      </c>
      <c r="G27" s="27">
        <f>G28+G29+G30+G31+G32+G33+G34+G35+G36</f>
        <v>3200454</v>
      </c>
      <c r="H27" s="85">
        <f t="shared" si="2"/>
        <v>-342961</v>
      </c>
      <c r="I27" s="42">
        <f t="shared" si="3"/>
        <v>90.321173218491197</v>
      </c>
      <c r="J27" s="42">
        <f t="shared" si="4"/>
        <v>-203250</v>
      </c>
      <c r="K27" s="43">
        <f t="shared" si="5"/>
        <v>94.028564175968299</v>
      </c>
    </row>
    <row r="28" spans="1:12" ht="56.25" x14ac:dyDescent="0.3">
      <c r="A28" s="46" t="s">
        <v>53</v>
      </c>
      <c r="B28" s="47" t="s">
        <v>54</v>
      </c>
      <c r="C28" s="32">
        <v>8300</v>
      </c>
      <c r="D28" s="32">
        <v>8300</v>
      </c>
      <c r="E28" s="32">
        <v>7284</v>
      </c>
      <c r="F28" s="35">
        <v>7257</v>
      </c>
      <c r="G28" s="32">
        <v>7283</v>
      </c>
      <c r="H28" s="85">
        <f t="shared" si="2"/>
        <v>-1</v>
      </c>
      <c r="I28" s="38">
        <f t="shared" si="3"/>
        <v>99.986271279516743</v>
      </c>
      <c r="J28" s="38">
        <f>G28-F28</f>
        <v>26</v>
      </c>
      <c r="K28" s="39">
        <f t="shared" si="5"/>
        <v>100.35827476918837</v>
      </c>
      <c r="L28" s="13"/>
    </row>
    <row r="29" spans="1:12" ht="56.25" x14ac:dyDescent="0.3">
      <c r="A29" s="46" t="s">
        <v>55</v>
      </c>
      <c r="B29" s="47" t="s">
        <v>56</v>
      </c>
      <c r="C29" s="32">
        <v>52000</v>
      </c>
      <c r="D29" s="32">
        <v>52000</v>
      </c>
      <c r="E29" s="32">
        <v>31946</v>
      </c>
      <c r="F29" s="35">
        <v>25625</v>
      </c>
      <c r="G29" s="32">
        <v>31945</v>
      </c>
      <c r="H29" s="85">
        <f t="shared" si="2"/>
        <v>-1</v>
      </c>
      <c r="I29" s="38">
        <f t="shared" si="3"/>
        <v>99.996869717648522</v>
      </c>
      <c r="J29" s="38">
        <f t="shared" si="4"/>
        <v>6320</v>
      </c>
      <c r="K29" s="39">
        <f t="shared" si="5"/>
        <v>124.66341463414633</v>
      </c>
    </row>
    <row r="30" spans="1:12" ht="56.25" x14ac:dyDescent="0.3">
      <c r="A30" s="46" t="s">
        <v>57</v>
      </c>
      <c r="B30" s="47" t="s">
        <v>58</v>
      </c>
      <c r="C30" s="32">
        <v>450000</v>
      </c>
      <c r="D30" s="32">
        <v>450000</v>
      </c>
      <c r="E30" s="32">
        <v>365087</v>
      </c>
      <c r="F30" s="35">
        <v>365087</v>
      </c>
      <c r="G30" s="32">
        <v>127367</v>
      </c>
      <c r="H30" s="85">
        <f t="shared" si="2"/>
        <v>-237720</v>
      </c>
      <c r="I30" s="38">
        <f t="shared" si="3"/>
        <v>34.88675302051292</v>
      </c>
      <c r="J30" s="38">
        <f t="shared" si="4"/>
        <v>-237720</v>
      </c>
      <c r="K30" s="39">
        <f t="shared" si="5"/>
        <v>34.88675302051292</v>
      </c>
    </row>
    <row r="31" spans="1:12" ht="56.25" x14ac:dyDescent="0.3">
      <c r="A31" s="46" t="s">
        <v>59</v>
      </c>
      <c r="B31" s="47" t="s">
        <v>60</v>
      </c>
      <c r="C31" s="32">
        <v>130000</v>
      </c>
      <c r="D31" s="32">
        <v>130000</v>
      </c>
      <c r="E31" s="32">
        <v>115648</v>
      </c>
      <c r="F31" s="35">
        <v>92288</v>
      </c>
      <c r="G31" s="32">
        <v>167609</v>
      </c>
      <c r="H31" s="85">
        <f t="shared" si="2"/>
        <v>51961</v>
      </c>
      <c r="I31" s="38">
        <f t="shared" si="3"/>
        <v>144.93030575539569</v>
      </c>
      <c r="J31" s="38">
        <f t="shared" si="4"/>
        <v>75321</v>
      </c>
      <c r="K31" s="39">
        <f t="shared" si="5"/>
        <v>181.61516123439668</v>
      </c>
    </row>
    <row r="32" spans="1:12" x14ac:dyDescent="0.3">
      <c r="A32" s="46" t="s">
        <v>61</v>
      </c>
      <c r="B32" s="47" t="s">
        <v>62</v>
      </c>
      <c r="C32" s="32">
        <v>329710</v>
      </c>
      <c r="D32" s="32">
        <v>329710</v>
      </c>
      <c r="E32" s="32">
        <v>255542</v>
      </c>
      <c r="F32" s="35">
        <v>255541</v>
      </c>
      <c r="G32" s="32">
        <v>187541</v>
      </c>
      <c r="H32" s="85">
        <f t="shared" si="2"/>
        <v>-68001</v>
      </c>
      <c r="I32" s="38">
        <f t="shared" si="3"/>
        <v>73.389501530081162</v>
      </c>
      <c r="J32" s="38">
        <f t="shared" si="4"/>
        <v>-68000</v>
      </c>
      <c r="K32" s="39">
        <f t="shared" si="5"/>
        <v>73.389788722748989</v>
      </c>
    </row>
    <row r="33" spans="1:11" x14ac:dyDescent="0.3">
      <c r="A33" s="46" t="s">
        <v>63</v>
      </c>
      <c r="B33" s="47" t="s">
        <v>64</v>
      </c>
      <c r="C33" s="32">
        <v>2623720</v>
      </c>
      <c r="D33" s="32">
        <v>2623720</v>
      </c>
      <c r="E33" s="32">
        <v>1856336</v>
      </c>
      <c r="F33" s="35">
        <v>1802205</v>
      </c>
      <c r="G33" s="32">
        <v>1878782</v>
      </c>
      <c r="H33" s="85">
        <f t="shared" si="2"/>
        <v>22446</v>
      </c>
      <c r="I33" s="38">
        <f t="shared" si="3"/>
        <v>101.20915610105068</v>
      </c>
      <c r="J33" s="38">
        <f t="shared" si="4"/>
        <v>76577</v>
      </c>
      <c r="K33" s="39">
        <f t="shared" si="5"/>
        <v>104.24907266376466</v>
      </c>
    </row>
    <row r="34" spans="1:11" x14ac:dyDescent="0.3">
      <c r="A34" s="46" t="s">
        <v>65</v>
      </c>
      <c r="B34" s="47" t="s">
        <v>66</v>
      </c>
      <c r="C34" s="32">
        <v>441125</v>
      </c>
      <c r="D34" s="32">
        <v>441125</v>
      </c>
      <c r="E34" s="32">
        <v>409125</v>
      </c>
      <c r="F34" s="35">
        <v>352864</v>
      </c>
      <c r="G34" s="32">
        <v>368136</v>
      </c>
      <c r="H34" s="85">
        <f t="shared" si="2"/>
        <v>-40989</v>
      </c>
      <c r="I34" s="38">
        <f t="shared" si="3"/>
        <v>89.981301558203484</v>
      </c>
      <c r="J34" s="38">
        <f t="shared" si="4"/>
        <v>15272</v>
      </c>
      <c r="K34" s="39">
        <f t="shared" si="5"/>
        <v>104.32801305885553</v>
      </c>
    </row>
    <row r="35" spans="1:11" x14ac:dyDescent="0.3">
      <c r="A35" s="46" t="s">
        <v>67</v>
      </c>
      <c r="B35" s="47" t="s">
        <v>68</v>
      </c>
      <c r="C35" s="32">
        <v>529447</v>
      </c>
      <c r="D35" s="32">
        <v>529447</v>
      </c>
      <c r="E35" s="32">
        <v>502447</v>
      </c>
      <c r="F35" s="35">
        <v>440337</v>
      </c>
      <c r="G35" s="32">
        <v>431791</v>
      </c>
      <c r="H35" s="85">
        <f t="shared" si="2"/>
        <v>-70656</v>
      </c>
      <c r="I35" s="38">
        <f t="shared" si="3"/>
        <v>85.9376212814486</v>
      </c>
      <c r="J35" s="38">
        <f t="shared" si="4"/>
        <v>-8546</v>
      </c>
      <c r="K35" s="39">
        <f t="shared" si="5"/>
        <v>98.059213738568417</v>
      </c>
    </row>
    <row r="36" spans="1:11" x14ac:dyDescent="0.3">
      <c r="A36" s="46" t="s">
        <v>69</v>
      </c>
      <c r="B36" s="47" t="s">
        <v>70</v>
      </c>
      <c r="C36" s="32">
        <v>125000</v>
      </c>
      <c r="D36" s="32">
        <v>15000</v>
      </c>
      <c r="E36" s="32"/>
      <c r="F36" s="35">
        <v>62500</v>
      </c>
      <c r="G36" s="32"/>
      <c r="H36" s="85">
        <f t="shared" si="2"/>
        <v>0</v>
      </c>
      <c r="I36" s="38"/>
      <c r="J36" s="38">
        <f t="shared" si="4"/>
        <v>-62500</v>
      </c>
      <c r="K36" s="39">
        <f t="shared" si="5"/>
        <v>0</v>
      </c>
    </row>
    <row r="37" spans="1:11" x14ac:dyDescent="0.3">
      <c r="A37" s="25" t="s">
        <v>71</v>
      </c>
      <c r="B37" s="26" t="s">
        <v>72</v>
      </c>
      <c r="C37" s="27">
        <f>C38+C39+C40</f>
        <v>7565805</v>
      </c>
      <c r="D37" s="27">
        <f t="shared" ref="D37:E37" si="12">D38+D39+D40</f>
        <v>7565805</v>
      </c>
      <c r="E37" s="27">
        <f t="shared" si="12"/>
        <v>4542954</v>
      </c>
      <c r="F37" s="27">
        <f>F38+F39+F40</f>
        <v>3317928</v>
      </c>
      <c r="G37" s="27">
        <f>G38+G39+G40</f>
        <v>4625139</v>
      </c>
      <c r="H37" s="85">
        <f t="shared" si="2"/>
        <v>82185</v>
      </c>
      <c r="I37" s="42">
        <f t="shared" si="3"/>
        <v>101.80906520294945</v>
      </c>
      <c r="J37" s="38">
        <f t="shared" si="4"/>
        <v>1307211</v>
      </c>
      <c r="K37" s="39">
        <f t="shared" si="5"/>
        <v>139.39841370879657</v>
      </c>
    </row>
    <row r="38" spans="1:11" x14ac:dyDescent="0.3">
      <c r="A38" s="30" t="s">
        <v>73</v>
      </c>
      <c r="B38" s="31" t="s">
        <v>74</v>
      </c>
      <c r="C38" s="32">
        <v>232830</v>
      </c>
      <c r="D38" s="32">
        <v>232830</v>
      </c>
      <c r="E38" s="32">
        <v>212830</v>
      </c>
      <c r="F38" s="35">
        <v>88839</v>
      </c>
      <c r="G38" s="32">
        <v>247790</v>
      </c>
      <c r="H38" s="85">
        <f t="shared" si="2"/>
        <v>34960</v>
      </c>
      <c r="I38" s="38">
        <f t="shared" si="3"/>
        <v>116.4262556970352</v>
      </c>
      <c r="J38" s="38">
        <f t="shared" si="4"/>
        <v>158951</v>
      </c>
      <c r="K38" s="39">
        <f t="shared" si="5"/>
        <v>278.92029401501594</v>
      </c>
    </row>
    <row r="39" spans="1:11" x14ac:dyDescent="0.3">
      <c r="A39" s="30" t="s">
        <v>75</v>
      </c>
      <c r="B39" s="48" t="s">
        <v>0</v>
      </c>
      <c r="C39" s="32">
        <v>1595827</v>
      </c>
      <c r="D39" s="32">
        <v>1595827</v>
      </c>
      <c r="E39" s="32">
        <v>1237150</v>
      </c>
      <c r="F39" s="35">
        <v>843154</v>
      </c>
      <c r="G39" s="32">
        <v>1237149</v>
      </c>
      <c r="H39" s="85">
        <f t="shared" si="2"/>
        <v>-1</v>
      </c>
      <c r="I39" s="38">
        <f t="shared" si="3"/>
        <v>99.999919169057918</v>
      </c>
      <c r="J39" s="38">
        <f t="shared" si="4"/>
        <v>393995</v>
      </c>
      <c r="K39" s="39">
        <f t="shared" si="5"/>
        <v>146.72871148093941</v>
      </c>
    </row>
    <row r="40" spans="1:11" ht="93.75" x14ac:dyDescent="0.3">
      <c r="A40" s="41">
        <v>18050500</v>
      </c>
      <c r="B40" s="40" t="s">
        <v>17</v>
      </c>
      <c r="C40" s="32">
        <v>5737148</v>
      </c>
      <c r="D40" s="32">
        <v>5737148</v>
      </c>
      <c r="E40" s="32">
        <v>3092974</v>
      </c>
      <c r="F40" s="35">
        <v>2385935</v>
      </c>
      <c r="G40" s="32">
        <v>3140200</v>
      </c>
      <c r="H40" s="85">
        <f t="shared" si="2"/>
        <v>47226</v>
      </c>
      <c r="I40" s="38">
        <f t="shared" si="3"/>
        <v>101.52687995437401</v>
      </c>
      <c r="J40" s="38">
        <f t="shared" si="4"/>
        <v>754265</v>
      </c>
      <c r="K40" s="39">
        <f t="shared" si="5"/>
        <v>131.61297353029315</v>
      </c>
    </row>
    <row r="41" spans="1:11" x14ac:dyDescent="0.3">
      <c r="A41" s="49" t="s">
        <v>76</v>
      </c>
      <c r="B41" s="50" t="s">
        <v>77</v>
      </c>
      <c r="C41" s="24">
        <f>C42+C45+C59+C56</f>
        <v>182039</v>
      </c>
      <c r="D41" s="24">
        <f t="shared" ref="D41:G41" si="13">D42+D45+D59+D56</f>
        <v>182039</v>
      </c>
      <c r="E41" s="24">
        <f t="shared" si="13"/>
        <v>147355</v>
      </c>
      <c r="F41" s="24">
        <f>F42+F45+F56</f>
        <v>143695</v>
      </c>
      <c r="G41" s="24">
        <f t="shared" si="13"/>
        <v>189476</v>
      </c>
      <c r="H41" s="112">
        <f>G41-E41</f>
        <v>42121</v>
      </c>
      <c r="I41" s="52">
        <f t="shared" si="3"/>
        <v>128.58471039326795</v>
      </c>
      <c r="J41" s="52">
        <f t="shared" si="4"/>
        <v>45781</v>
      </c>
      <c r="K41" s="53">
        <f t="shared" si="5"/>
        <v>131.85984202651449</v>
      </c>
    </row>
    <row r="42" spans="1:11" ht="37.5" x14ac:dyDescent="0.3">
      <c r="A42" s="25" t="s">
        <v>78</v>
      </c>
      <c r="B42" s="26" t="s">
        <v>79</v>
      </c>
      <c r="C42" s="27">
        <f>C43</f>
        <v>2755</v>
      </c>
      <c r="D42" s="27">
        <f t="shared" ref="D42:G42" si="14">D43</f>
        <v>2755</v>
      </c>
      <c r="E42" s="27">
        <f t="shared" si="14"/>
        <v>1650</v>
      </c>
      <c r="F42" s="27">
        <f t="shared" si="14"/>
        <v>1650</v>
      </c>
      <c r="G42" s="27">
        <f t="shared" si="14"/>
        <v>31548</v>
      </c>
      <c r="H42" s="37">
        <f t="shared" ref="H42:H79" si="15">G42-E42</f>
        <v>29898</v>
      </c>
      <c r="I42" s="42">
        <f>G42/E42*100</f>
        <v>1912</v>
      </c>
      <c r="J42" s="42">
        <f t="shared" si="4"/>
        <v>29898</v>
      </c>
      <c r="K42" s="43">
        <f t="shared" si="5"/>
        <v>1912</v>
      </c>
    </row>
    <row r="43" spans="1:11" x14ac:dyDescent="0.3">
      <c r="A43" s="25" t="s">
        <v>80</v>
      </c>
      <c r="B43" s="54" t="s">
        <v>81</v>
      </c>
      <c r="C43" s="27">
        <f>C44</f>
        <v>2755</v>
      </c>
      <c r="D43" s="27">
        <f t="shared" ref="D43:G43" si="16">D44</f>
        <v>2755</v>
      </c>
      <c r="E43" s="27">
        <f t="shared" si="16"/>
        <v>1650</v>
      </c>
      <c r="F43" s="27">
        <f t="shared" si="16"/>
        <v>1650</v>
      </c>
      <c r="G43" s="27">
        <f t="shared" si="16"/>
        <v>31548</v>
      </c>
      <c r="H43" s="37">
        <f t="shared" si="15"/>
        <v>29898</v>
      </c>
      <c r="I43" s="42">
        <f t="shared" si="3"/>
        <v>1912</v>
      </c>
      <c r="J43" s="42">
        <f t="shared" si="4"/>
        <v>29898</v>
      </c>
      <c r="K43" s="43">
        <f t="shared" si="5"/>
        <v>1912</v>
      </c>
    </row>
    <row r="44" spans="1:11" x14ac:dyDescent="0.3">
      <c r="A44" s="30" t="s">
        <v>82</v>
      </c>
      <c r="B44" s="55" t="s">
        <v>83</v>
      </c>
      <c r="C44" s="32">
        <v>2755</v>
      </c>
      <c r="D44" s="32">
        <v>2755</v>
      </c>
      <c r="E44" s="32">
        <v>1650</v>
      </c>
      <c r="F44" s="35">
        <v>1650</v>
      </c>
      <c r="G44" s="32">
        <v>31548</v>
      </c>
      <c r="H44" s="37">
        <f t="shared" si="15"/>
        <v>29898</v>
      </c>
      <c r="I44" s="38">
        <f t="shared" si="3"/>
        <v>1912</v>
      </c>
      <c r="J44" s="38">
        <f t="shared" si="4"/>
        <v>29898</v>
      </c>
      <c r="K44" s="39">
        <f t="shared" si="5"/>
        <v>1912</v>
      </c>
    </row>
    <row r="45" spans="1:11" ht="37.5" x14ac:dyDescent="0.3">
      <c r="A45" s="56" t="s">
        <v>84</v>
      </c>
      <c r="B45" s="26" t="s">
        <v>85</v>
      </c>
      <c r="C45" s="27">
        <f>C46+C50+C52</f>
        <v>163778</v>
      </c>
      <c r="D45" s="27">
        <f t="shared" ref="D45:F45" si="17">D46+D50+D52</f>
        <v>163778</v>
      </c>
      <c r="E45" s="27">
        <f>E46+E50+E52</f>
        <v>131782</v>
      </c>
      <c r="F45" s="27">
        <f t="shared" si="17"/>
        <v>126538</v>
      </c>
      <c r="G45" s="27">
        <f>G46+G50+G52</f>
        <v>146005</v>
      </c>
      <c r="H45" s="37">
        <f t="shared" si="15"/>
        <v>14223</v>
      </c>
      <c r="I45" s="42">
        <f t="shared" si="3"/>
        <v>110.79282451321122</v>
      </c>
      <c r="J45" s="42">
        <f t="shared" si="4"/>
        <v>19467</v>
      </c>
      <c r="K45" s="43">
        <f t="shared" si="5"/>
        <v>115.38431143213896</v>
      </c>
    </row>
    <row r="46" spans="1:11" x14ac:dyDescent="0.3">
      <c r="A46" s="57">
        <v>22010000</v>
      </c>
      <c r="B46" s="31" t="s">
        <v>2</v>
      </c>
      <c r="C46" s="32">
        <f>C47+C48+C49</f>
        <v>111000</v>
      </c>
      <c r="D46" s="32">
        <f t="shared" ref="D46" si="18">D47+D48+D49</f>
        <v>111000</v>
      </c>
      <c r="E46" s="32">
        <v>89355</v>
      </c>
      <c r="F46" s="32">
        <v>84251</v>
      </c>
      <c r="G46" s="32">
        <v>103888</v>
      </c>
      <c r="H46" s="37">
        <f t="shared" si="15"/>
        <v>14533</v>
      </c>
      <c r="I46" s="42">
        <f t="shared" si="3"/>
        <v>116.26433887303453</v>
      </c>
      <c r="J46" s="42">
        <f t="shared" si="4"/>
        <v>19637</v>
      </c>
      <c r="K46" s="43">
        <f t="shared" si="5"/>
        <v>123.30773521975999</v>
      </c>
    </row>
    <row r="47" spans="1:11" ht="56.25" x14ac:dyDescent="0.3">
      <c r="A47" s="58">
        <v>22010300</v>
      </c>
      <c r="B47" s="40" t="s">
        <v>86</v>
      </c>
      <c r="C47" s="32">
        <v>0</v>
      </c>
      <c r="D47" s="32">
        <v>0</v>
      </c>
      <c r="E47" s="32">
        <v>0</v>
      </c>
      <c r="F47" s="35"/>
      <c r="G47" s="32">
        <v>4620</v>
      </c>
      <c r="H47" s="37">
        <f t="shared" si="15"/>
        <v>4620</v>
      </c>
      <c r="I47" s="38"/>
      <c r="J47" s="38">
        <f t="shared" si="4"/>
        <v>4620</v>
      </c>
      <c r="K47" s="43"/>
    </row>
    <row r="48" spans="1:11" x14ac:dyDescent="0.3">
      <c r="A48" s="59" t="s">
        <v>87</v>
      </c>
      <c r="B48" s="60" t="s">
        <v>2</v>
      </c>
      <c r="C48" s="32">
        <v>6000</v>
      </c>
      <c r="D48" s="32">
        <v>6000</v>
      </c>
      <c r="E48" s="32">
        <v>3045</v>
      </c>
      <c r="F48" s="35">
        <v>3923</v>
      </c>
      <c r="G48" s="32">
        <v>3059</v>
      </c>
      <c r="H48" s="37">
        <f t="shared" si="15"/>
        <v>14</v>
      </c>
      <c r="I48" s="38">
        <f t="shared" si="3"/>
        <v>100.45977011494254</v>
      </c>
      <c r="J48" s="38">
        <f t="shared" si="4"/>
        <v>-864</v>
      </c>
      <c r="K48" s="39">
        <f t="shared" si="5"/>
        <v>77.97603874585775</v>
      </c>
    </row>
    <row r="49" spans="1:12" ht="37.5" x14ac:dyDescent="0.3">
      <c r="A49" s="59" t="s">
        <v>88</v>
      </c>
      <c r="B49" s="55" t="s">
        <v>89</v>
      </c>
      <c r="C49" s="32">
        <v>105000</v>
      </c>
      <c r="D49" s="32">
        <v>105000</v>
      </c>
      <c r="E49" s="32">
        <v>86310</v>
      </c>
      <c r="F49" s="35">
        <v>80328</v>
      </c>
      <c r="G49" s="32">
        <v>96209</v>
      </c>
      <c r="H49" s="37">
        <f t="shared" si="15"/>
        <v>9899</v>
      </c>
      <c r="I49" s="38">
        <f t="shared" si="3"/>
        <v>111.46912292897694</v>
      </c>
      <c r="J49" s="38">
        <f t="shared" si="4"/>
        <v>15881</v>
      </c>
      <c r="K49" s="39">
        <f t="shared" si="5"/>
        <v>119.77019221193108</v>
      </c>
    </row>
    <row r="50" spans="1:12" ht="56.25" x14ac:dyDescent="0.3">
      <c r="A50" s="25" t="s">
        <v>90</v>
      </c>
      <c r="B50" s="113" t="s">
        <v>91</v>
      </c>
      <c r="C50" s="27">
        <v>50000</v>
      </c>
      <c r="D50" s="27">
        <v>50000</v>
      </c>
      <c r="E50" s="27">
        <v>40655</v>
      </c>
      <c r="F50" s="61">
        <v>40504</v>
      </c>
      <c r="G50" s="27">
        <v>41381</v>
      </c>
      <c r="H50" s="101">
        <f t="shared" si="15"/>
        <v>726</v>
      </c>
      <c r="I50" s="42">
        <f t="shared" si="3"/>
        <v>101.78575820932234</v>
      </c>
      <c r="J50" s="42">
        <f t="shared" si="4"/>
        <v>877</v>
      </c>
      <c r="K50" s="43">
        <f t="shared" si="5"/>
        <v>102.16521825004938</v>
      </c>
    </row>
    <row r="51" spans="1:12" ht="56.25" x14ac:dyDescent="0.3">
      <c r="A51" s="59" t="s">
        <v>92</v>
      </c>
      <c r="B51" s="55" t="s">
        <v>93</v>
      </c>
      <c r="C51" s="32">
        <v>50000</v>
      </c>
      <c r="D51" s="32">
        <v>50000</v>
      </c>
      <c r="E51" s="32">
        <v>40655</v>
      </c>
      <c r="F51" s="35">
        <v>40504</v>
      </c>
      <c r="G51" s="32">
        <v>41381</v>
      </c>
      <c r="H51" s="37">
        <f t="shared" si="15"/>
        <v>726</v>
      </c>
      <c r="I51" s="38">
        <f t="shared" si="3"/>
        <v>101.78575820932234</v>
      </c>
      <c r="J51" s="38">
        <f t="shared" si="4"/>
        <v>877</v>
      </c>
      <c r="K51" s="39">
        <f t="shared" si="5"/>
        <v>102.16521825004938</v>
      </c>
    </row>
    <row r="52" spans="1:12" x14ac:dyDescent="0.3">
      <c r="A52" s="25" t="s">
        <v>94</v>
      </c>
      <c r="B52" s="26" t="s">
        <v>95</v>
      </c>
      <c r="C52" s="27">
        <v>2778</v>
      </c>
      <c r="D52" s="27">
        <v>2778</v>
      </c>
      <c r="E52" s="27">
        <f>E53+E55</f>
        <v>1772</v>
      </c>
      <c r="F52" s="27">
        <f>F53+F55</f>
        <v>1783</v>
      </c>
      <c r="G52" s="27">
        <v>736</v>
      </c>
      <c r="H52" s="101">
        <f t="shared" si="15"/>
        <v>-1036</v>
      </c>
      <c r="I52" s="42">
        <f t="shared" si="3"/>
        <v>41.534988713318285</v>
      </c>
      <c r="J52" s="42">
        <f t="shared" si="4"/>
        <v>-1047</v>
      </c>
      <c r="K52" s="43">
        <f t="shared" si="5"/>
        <v>41.278743690409421</v>
      </c>
    </row>
    <row r="53" spans="1:12" ht="56.25" x14ac:dyDescent="0.3">
      <c r="A53" s="30" t="s">
        <v>96</v>
      </c>
      <c r="B53" s="55" t="s">
        <v>97</v>
      </c>
      <c r="C53" s="32">
        <v>500</v>
      </c>
      <c r="D53" s="32">
        <v>500</v>
      </c>
      <c r="E53" s="32">
        <v>39</v>
      </c>
      <c r="F53" s="35">
        <v>185</v>
      </c>
      <c r="G53" s="32">
        <v>39</v>
      </c>
      <c r="H53" s="37">
        <f t="shared" si="15"/>
        <v>0</v>
      </c>
      <c r="I53" s="38">
        <f t="shared" si="3"/>
        <v>100</v>
      </c>
      <c r="J53" s="38">
        <f t="shared" si="4"/>
        <v>-146</v>
      </c>
      <c r="K53" s="39">
        <f t="shared" si="5"/>
        <v>21.081081081081081</v>
      </c>
    </row>
    <row r="54" spans="1:12" x14ac:dyDescent="0.3">
      <c r="A54" s="30" t="s">
        <v>151</v>
      </c>
      <c r="B54" s="63" t="s">
        <v>152</v>
      </c>
      <c r="C54" s="32"/>
      <c r="D54" s="32"/>
      <c r="E54" s="32"/>
      <c r="F54" s="35"/>
      <c r="G54" s="32">
        <v>68</v>
      </c>
      <c r="H54" s="37">
        <f t="shared" si="15"/>
        <v>68</v>
      </c>
      <c r="I54" s="38"/>
      <c r="J54" s="38">
        <f t="shared" si="4"/>
        <v>68</v>
      </c>
      <c r="K54" s="39"/>
    </row>
    <row r="55" spans="1:12" ht="56.25" x14ac:dyDescent="0.3">
      <c r="A55" s="30" t="s">
        <v>98</v>
      </c>
      <c r="B55" s="55" t="s">
        <v>99</v>
      </c>
      <c r="C55" s="32">
        <v>2278</v>
      </c>
      <c r="D55" s="32">
        <v>2278</v>
      </c>
      <c r="E55" s="32">
        <v>1733</v>
      </c>
      <c r="F55" s="35">
        <v>1598</v>
      </c>
      <c r="G55" s="32">
        <v>629</v>
      </c>
      <c r="H55" s="37">
        <f t="shared" si="15"/>
        <v>-1104</v>
      </c>
      <c r="I55" s="38">
        <f t="shared" si="3"/>
        <v>36.295441431044431</v>
      </c>
      <c r="J55" s="38">
        <f t="shared" si="4"/>
        <v>-969</v>
      </c>
      <c r="K55" s="39">
        <f t="shared" si="5"/>
        <v>39.361702127659576</v>
      </c>
    </row>
    <row r="56" spans="1:12" x14ac:dyDescent="0.3">
      <c r="A56" s="25" t="s">
        <v>100</v>
      </c>
      <c r="B56" s="26" t="s">
        <v>101</v>
      </c>
      <c r="C56" s="27">
        <f>C57</f>
        <v>15506</v>
      </c>
      <c r="D56" s="27">
        <f t="shared" ref="D56:G56" si="19">D57</f>
        <v>15506</v>
      </c>
      <c r="E56" s="27">
        <f t="shared" si="19"/>
        <v>13923</v>
      </c>
      <c r="F56" s="61">
        <f>F57</f>
        <v>15507</v>
      </c>
      <c r="G56" s="27">
        <f t="shared" si="19"/>
        <v>11923</v>
      </c>
      <c r="H56" s="37">
        <f t="shared" si="15"/>
        <v>-2000</v>
      </c>
      <c r="I56" s="42">
        <f t="shared" si="3"/>
        <v>85.635279752926806</v>
      </c>
      <c r="J56" s="42">
        <f t="shared" si="4"/>
        <v>-3584</v>
      </c>
      <c r="K56" s="43">
        <f t="shared" si="5"/>
        <v>76.887857096795003</v>
      </c>
    </row>
    <row r="57" spans="1:12" x14ac:dyDescent="0.3">
      <c r="A57" s="30" t="s">
        <v>102</v>
      </c>
      <c r="B57" s="31" t="s">
        <v>103</v>
      </c>
      <c r="C57" s="32">
        <v>15506</v>
      </c>
      <c r="D57" s="32">
        <v>15506</v>
      </c>
      <c r="E57" s="32">
        <v>13923</v>
      </c>
      <c r="F57" s="35">
        <v>15507</v>
      </c>
      <c r="G57" s="32">
        <v>11923</v>
      </c>
      <c r="H57" s="37">
        <f t="shared" si="15"/>
        <v>-2000</v>
      </c>
      <c r="I57" s="38">
        <f t="shared" si="3"/>
        <v>85.635279752926806</v>
      </c>
      <c r="J57" s="38">
        <f t="shared" si="4"/>
        <v>-3584</v>
      </c>
      <c r="K57" s="39">
        <f t="shared" si="5"/>
        <v>76.887857096795003</v>
      </c>
    </row>
    <row r="58" spans="1:12" ht="14.25" customHeight="1" x14ac:dyDescent="0.3">
      <c r="A58" s="30" t="s">
        <v>104</v>
      </c>
      <c r="B58" s="31" t="s">
        <v>103</v>
      </c>
      <c r="C58" s="32">
        <v>15506</v>
      </c>
      <c r="D58" s="32">
        <v>15506</v>
      </c>
      <c r="E58" s="32">
        <v>13923</v>
      </c>
      <c r="F58" s="35">
        <v>15507</v>
      </c>
      <c r="G58" s="32">
        <v>11923</v>
      </c>
      <c r="H58" s="37">
        <f t="shared" si="15"/>
        <v>-2000</v>
      </c>
      <c r="I58" s="38">
        <f t="shared" si="3"/>
        <v>85.635279752926806</v>
      </c>
      <c r="J58" s="38">
        <f t="shared" si="4"/>
        <v>-3584</v>
      </c>
      <c r="K58" s="39">
        <f t="shared" si="5"/>
        <v>76.887857096795003</v>
      </c>
    </row>
    <row r="59" spans="1:12" ht="22.5" customHeight="1" x14ac:dyDescent="0.3">
      <c r="A59" s="114" t="s">
        <v>105</v>
      </c>
      <c r="B59" s="62" t="s">
        <v>106</v>
      </c>
      <c r="C59" s="51"/>
      <c r="D59" s="51"/>
      <c r="E59" s="51"/>
      <c r="F59" s="24">
        <f>F60</f>
        <v>1000</v>
      </c>
      <c r="G59" s="87"/>
      <c r="H59" s="99">
        <f t="shared" si="15"/>
        <v>0</v>
      </c>
      <c r="I59" s="88"/>
      <c r="J59" s="88"/>
      <c r="K59" s="89"/>
    </row>
    <row r="60" spans="1:12" ht="24" customHeight="1" x14ac:dyDescent="0.3">
      <c r="A60" s="90" t="s">
        <v>107</v>
      </c>
      <c r="B60" s="26" t="s">
        <v>108</v>
      </c>
      <c r="C60" s="32"/>
      <c r="D60" s="32"/>
      <c r="E60" s="32"/>
      <c r="F60" s="35">
        <f>F61</f>
        <v>1000</v>
      </c>
      <c r="G60" s="91"/>
      <c r="H60" s="37">
        <f t="shared" si="15"/>
        <v>0</v>
      </c>
      <c r="I60" s="92"/>
      <c r="J60" s="92"/>
      <c r="K60" s="93"/>
    </row>
    <row r="61" spans="1:12" ht="97.5" customHeight="1" x14ac:dyDescent="0.3">
      <c r="A61" s="94" t="s">
        <v>109</v>
      </c>
      <c r="B61" s="31" t="s">
        <v>110</v>
      </c>
      <c r="C61" s="32"/>
      <c r="D61" s="32"/>
      <c r="E61" s="32"/>
      <c r="F61" s="35">
        <v>1000</v>
      </c>
      <c r="G61" s="68"/>
      <c r="H61" s="37">
        <f t="shared" si="15"/>
        <v>0</v>
      </c>
      <c r="I61" s="92"/>
      <c r="J61" s="92"/>
      <c r="K61" s="93"/>
    </row>
    <row r="62" spans="1:12" ht="84" customHeight="1" x14ac:dyDescent="0.3">
      <c r="A62" s="94" t="s">
        <v>111</v>
      </c>
      <c r="B62" s="31" t="s">
        <v>112</v>
      </c>
      <c r="C62" s="32"/>
      <c r="D62" s="32"/>
      <c r="E62" s="32"/>
      <c r="F62" s="35">
        <v>1000</v>
      </c>
      <c r="G62" s="65"/>
      <c r="H62" s="37">
        <f t="shared" si="15"/>
        <v>0</v>
      </c>
      <c r="I62" s="92"/>
      <c r="J62" s="92"/>
      <c r="K62" s="93"/>
    </row>
    <row r="63" spans="1:12" x14ac:dyDescent="0.3">
      <c r="A63" s="49" t="s">
        <v>113</v>
      </c>
      <c r="B63" s="62" t="s">
        <v>114</v>
      </c>
      <c r="C63" s="24">
        <v>18835000</v>
      </c>
      <c r="D63" s="24">
        <f>D64</f>
        <v>19602659</v>
      </c>
      <c r="E63" s="24">
        <f>E64</f>
        <v>14448285</v>
      </c>
      <c r="F63" s="24">
        <f>F64</f>
        <v>22436243</v>
      </c>
      <c r="G63" s="24">
        <f>G64</f>
        <v>14420494</v>
      </c>
      <c r="H63" s="112">
        <f>G63-E63</f>
        <v>-27791</v>
      </c>
      <c r="I63" s="52">
        <f t="shared" si="3"/>
        <v>99.80765191162827</v>
      </c>
      <c r="J63" s="52">
        <f t="shared" si="4"/>
        <v>-8015749</v>
      </c>
      <c r="K63" s="53">
        <f t="shared" si="5"/>
        <v>64.273211874198367</v>
      </c>
    </row>
    <row r="64" spans="1:12" x14ac:dyDescent="0.3">
      <c r="A64" s="25" t="s">
        <v>115</v>
      </c>
      <c r="B64" s="26" t="s">
        <v>116</v>
      </c>
      <c r="C64" s="27">
        <f>C65+C70+C71+C72+C74</f>
        <v>18835000</v>
      </c>
      <c r="D64" s="27">
        <f>D65+D70+D71+D72+D74</f>
        <v>19602659</v>
      </c>
      <c r="E64" s="27">
        <f>E65+E70+E71+E72+E74</f>
        <v>14448285</v>
      </c>
      <c r="F64" s="27">
        <f>F65+F70+F71+F72+F74+F69</f>
        <v>22436243</v>
      </c>
      <c r="G64" s="27">
        <f>G65+G70+G71+G72+G74</f>
        <v>14420494</v>
      </c>
      <c r="H64" s="101">
        <f t="shared" si="15"/>
        <v>-27791</v>
      </c>
      <c r="I64" s="42">
        <f t="shared" si="3"/>
        <v>99.80765191162827</v>
      </c>
      <c r="J64" s="42">
        <f t="shared" si="4"/>
        <v>-8015749</v>
      </c>
      <c r="K64" s="43">
        <f t="shared" si="5"/>
        <v>64.273211874198367</v>
      </c>
      <c r="L64" s="13"/>
    </row>
    <row r="65" spans="1:11" x14ac:dyDescent="0.3">
      <c r="A65" s="100">
        <v>41020000</v>
      </c>
      <c r="B65" s="102" t="s">
        <v>125</v>
      </c>
      <c r="C65" s="27">
        <v>3133200</v>
      </c>
      <c r="D65" s="27">
        <v>3133200</v>
      </c>
      <c r="E65" s="27">
        <f>E66</f>
        <v>2349900</v>
      </c>
      <c r="F65" s="27">
        <f>F66</f>
        <v>2356200</v>
      </c>
      <c r="G65" s="27">
        <f>G66</f>
        <v>2349900</v>
      </c>
      <c r="H65" s="101">
        <f t="shared" si="15"/>
        <v>0</v>
      </c>
      <c r="I65" s="42">
        <f t="shared" si="3"/>
        <v>100</v>
      </c>
      <c r="J65" s="42">
        <f t="shared" si="4"/>
        <v>-6300</v>
      </c>
      <c r="K65" s="43">
        <f t="shared" si="5"/>
        <v>99.732620320855617</v>
      </c>
    </row>
    <row r="66" spans="1:11" x14ac:dyDescent="0.3">
      <c r="A66" s="41">
        <v>41020100</v>
      </c>
      <c r="B66" s="63" t="s">
        <v>18</v>
      </c>
      <c r="C66" s="32">
        <v>3133200</v>
      </c>
      <c r="D66" s="32">
        <v>3133200</v>
      </c>
      <c r="E66" s="32">
        <v>2349900</v>
      </c>
      <c r="F66" s="35">
        <v>2356200</v>
      </c>
      <c r="G66" s="32">
        <v>2349900</v>
      </c>
      <c r="H66" s="37">
        <f t="shared" si="15"/>
        <v>0</v>
      </c>
      <c r="I66" s="38">
        <f t="shared" si="3"/>
        <v>100</v>
      </c>
      <c r="J66" s="38">
        <f t="shared" si="4"/>
        <v>-6300</v>
      </c>
      <c r="K66" s="39">
        <f t="shared" si="5"/>
        <v>99.732620320855617</v>
      </c>
    </row>
    <row r="67" spans="1:11" x14ac:dyDescent="0.3">
      <c r="A67" s="103">
        <v>41030000</v>
      </c>
      <c r="B67" s="102" t="s">
        <v>126</v>
      </c>
      <c r="C67" s="27">
        <v>13504400</v>
      </c>
      <c r="D67" s="27">
        <v>13072500</v>
      </c>
      <c r="E67" s="27">
        <f>E70+E71</f>
        <v>10132500</v>
      </c>
      <c r="F67" s="27">
        <f>F70+F71+F69</f>
        <v>14073300</v>
      </c>
      <c r="G67" s="27">
        <f t="shared" ref="G67" si="20">G70+G71</f>
        <v>10132500</v>
      </c>
      <c r="H67" s="101">
        <f t="shared" si="15"/>
        <v>0</v>
      </c>
      <c r="I67" s="42">
        <f t="shared" si="3"/>
        <v>100</v>
      </c>
      <c r="J67" s="42">
        <f t="shared" si="4"/>
        <v>-3940800</v>
      </c>
      <c r="K67" s="43">
        <f t="shared" si="5"/>
        <v>71.998038839504602</v>
      </c>
    </row>
    <row r="68" spans="1:11" ht="56.25" hidden="1" x14ac:dyDescent="0.3">
      <c r="A68" s="41">
        <v>41033200</v>
      </c>
      <c r="B68" s="40" t="s">
        <v>127</v>
      </c>
      <c r="C68" s="32"/>
      <c r="D68" s="32"/>
      <c r="E68" s="32"/>
      <c r="F68" s="35"/>
      <c r="G68" s="65"/>
      <c r="H68" s="37">
        <f t="shared" si="15"/>
        <v>0</v>
      </c>
      <c r="I68" s="38"/>
      <c r="J68" s="38">
        <f t="shared" si="4"/>
        <v>0</v>
      </c>
      <c r="K68" s="39" t="e">
        <f t="shared" si="5"/>
        <v>#DIV/0!</v>
      </c>
    </row>
    <row r="69" spans="1:11" ht="56.25" x14ac:dyDescent="0.3">
      <c r="A69" s="96">
        <v>41033200</v>
      </c>
      <c r="B69" s="40" t="s">
        <v>127</v>
      </c>
      <c r="C69" s="32"/>
      <c r="D69" s="32"/>
      <c r="E69" s="32"/>
      <c r="F69" s="35">
        <v>2286000</v>
      </c>
      <c r="G69" s="65"/>
      <c r="H69" s="37">
        <f t="shared" si="15"/>
        <v>0</v>
      </c>
      <c r="I69" s="38"/>
      <c r="J69" s="38">
        <f t="shared" si="4"/>
        <v>-2286000</v>
      </c>
      <c r="K69" s="39">
        <f t="shared" si="5"/>
        <v>0</v>
      </c>
    </row>
    <row r="70" spans="1:11" ht="37.5" x14ac:dyDescent="0.3">
      <c r="A70" s="64">
        <v>41033900</v>
      </c>
      <c r="B70" s="55" t="s">
        <v>117</v>
      </c>
      <c r="C70" s="32">
        <v>12449800</v>
      </c>
      <c r="D70" s="32">
        <v>12251400</v>
      </c>
      <c r="E70" s="32">
        <v>9077900</v>
      </c>
      <c r="F70" s="35">
        <v>8831600</v>
      </c>
      <c r="G70" s="32">
        <v>9077900</v>
      </c>
      <c r="H70" s="37">
        <f>G70-E70</f>
        <v>0</v>
      </c>
      <c r="I70" s="38">
        <f t="shared" si="3"/>
        <v>100</v>
      </c>
      <c r="J70" s="98">
        <f t="shared" si="4"/>
        <v>246300</v>
      </c>
      <c r="K70" s="39">
        <f t="shared" si="5"/>
        <v>102.78884913266</v>
      </c>
    </row>
    <row r="71" spans="1:11" ht="37.5" x14ac:dyDescent="0.3">
      <c r="A71" s="64">
        <v>41034200</v>
      </c>
      <c r="B71" s="55" t="s">
        <v>118</v>
      </c>
      <c r="C71" s="32">
        <v>1054600</v>
      </c>
      <c r="D71" s="32">
        <v>1054600</v>
      </c>
      <c r="E71" s="32">
        <v>1054600</v>
      </c>
      <c r="F71" s="35">
        <v>2955700</v>
      </c>
      <c r="G71" s="32">
        <v>1054600</v>
      </c>
      <c r="H71" s="37">
        <f t="shared" si="15"/>
        <v>0</v>
      </c>
      <c r="I71" s="38">
        <f t="shared" si="3"/>
        <v>100</v>
      </c>
      <c r="J71" s="98">
        <f t="shared" si="4"/>
        <v>-1901100</v>
      </c>
      <c r="K71" s="39">
        <f t="shared" si="5"/>
        <v>35.680211117501777</v>
      </c>
    </row>
    <row r="72" spans="1:11" ht="37.5" x14ac:dyDescent="0.3">
      <c r="A72" s="103">
        <v>41040000</v>
      </c>
      <c r="B72" s="104" t="s">
        <v>119</v>
      </c>
      <c r="C72" s="27">
        <v>2197400</v>
      </c>
      <c r="D72" s="27">
        <v>2197400</v>
      </c>
      <c r="E72" s="27">
        <f>E73</f>
        <v>1648053</v>
      </c>
      <c r="F72" s="61">
        <f>F73</f>
        <v>5593626</v>
      </c>
      <c r="G72" s="61">
        <f>G73</f>
        <v>1648053</v>
      </c>
      <c r="H72" s="101">
        <f t="shared" si="15"/>
        <v>0</v>
      </c>
      <c r="I72" s="42">
        <f t="shared" si="3"/>
        <v>100</v>
      </c>
      <c r="J72" s="105">
        <f t="shared" si="4"/>
        <v>-3945573</v>
      </c>
      <c r="K72" s="43">
        <f t="shared" si="5"/>
        <v>29.463053125110616</v>
      </c>
    </row>
    <row r="73" spans="1:11" ht="75" x14ac:dyDescent="0.3">
      <c r="A73" s="64">
        <v>41040200</v>
      </c>
      <c r="B73" s="55" t="s">
        <v>19</v>
      </c>
      <c r="C73" s="32">
        <v>2197400</v>
      </c>
      <c r="D73" s="32">
        <v>2197400</v>
      </c>
      <c r="E73" s="32">
        <v>1648053</v>
      </c>
      <c r="F73" s="35">
        <v>5593626</v>
      </c>
      <c r="G73" s="32">
        <v>1648053</v>
      </c>
      <c r="H73" s="37">
        <f t="shared" si="15"/>
        <v>0</v>
      </c>
      <c r="I73" s="38">
        <f t="shared" si="3"/>
        <v>100</v>
      </c>
      <c r="J73" s="98">
        <f t="shared" si="4"/>
        <v>-3945573</v>
      </c>
      <c r="K73" s="39">
        <f t="shared" si="5"/>
        <v>29.463053125110616</v>
      </c>
    </row>
    <row r="74" spans="1:11" ht="36" customHeight="1" x14ac:dyDescent="0.3">
      <c r="A74" s="103">
        <v>41050000</v>
      </c>
      <c r="B74" s="104" t="s">
        <v>120</v>
      </c>
      <c r="C74" s="106">
        <f>C75+C76+C77+C78+C79</f>
        <v>0</v>
      </c>
      <c r="D74" s="106">
        <f>D77+D78</f>
        <v>966059</v>
      </c>
      <c r="E74" s="106">
        <f t="shared" ref="E74" si="21">E77+E78</f>
        <v>317832</v>
      </c>
      <c r="F74" s="106">
        <f>F75+F76+F77+F78+F79</f>
        <v>413117</v>
      </c>
      <c r="G74" s="107">
        <f>G75+G76+G77+G78+G79</f>
        <v>290041</v>
      </c>
      <c r="H74" s="101">
        <f t="shared" si="15"/>
        <v>-27791</v>
      </c>
      <c r="I74" s="38">
        <f t="shared" si="3"/>
        <v>91.256072390445269</v>
      </c>
      <c r="J74" s="105">
        <f t="shared" si="4"/>
        <v>-123076</v>
      </c>
      <c r="K74" s="43">
        <f t="shared" si="5"/>
        <v>70.207955615479392</v>
      </c>
    </row>
    <row r="75" spans="1:11" ht="60.75" customHeight="1" x14ac:dyDescent="0.3">
      <c r="A75" s="67">
        <v>41051100</v>
      </c>
      <c r="B75" s="40" t="s">
        <v>20</v>
      </c>
      <c r="C75" s="66"/>
      <c r="D75" s="68"/>
      <c r="E75" s="69"/>
      <c r="F75" s="35">
        <v>157668</v>
      </c>
      <c r="G75" s="70"/>
      <c r="H75" s="37">
        <f t="shared" si="15"/>
        <v>0</v>
      </c>
      <c r="I75" s="38"/>
      <c r="J75" s="38">
        <f t="shared" si="4"/>
        <v>-157668</v>
      </c>
      <c r="K75" s="39">
        <f t="shared" si="5"/>
        <v>0</v>
      </c>
    </row>
    <row r="76" spans="1:11" ht="63.75" customHeight="1" x14ac:dyDescent="0.3">
      <c r="A76" s="67">
        <v>41051200</v>
      </c>
      <c r="B76" s="40" t="s">
        <v>21</v>
      </c>
      <c r="C76" s="66"/>
      <c r="D76" s="68"/>
      <c r="E76" s="69"/>
      <c r="F76" s="35">
        <v>17260</v>
      </c>
      <c r="G76" s="70"/>
      <c r="H76" s="37">
        <f t="shared" si="15"/>
        <v>0</v>
      </c>
      <c r="I76" s="38"/>
      <c r="J76" s="38">
        <f t="shared" si="4"/>
        <v>-17260</v>
      </c>
      <c r="K76" s="39">
        <f t="shared" si="5"/>
        <v>0</v>
      </c>
    </row>
    <row r="77" spans="1:11" ht="69" customHeight="1" x14ac:dyDescent="0.3">
      <c r="A77" s="67">
        <v>41051400</v>
      </c>
      <c r="B77" s="40" t="s">
        <v>128</v>
      </c>
      <c r="C77" s="66"/>
      <c r="D77" s="68">
        <v>226343</v>
      </c>
      <c r="E77" s="69">
        <v>203026</v>
      </c>
      <c r="F77" s="35">
        <v>218189</v>
      </c>
      <c r="G77" s="70">
        <v>175235</v>
      </c>
      <c r="H77" s="37">
        <f t="shared" si="15"/>
        <v>-27791</v>
      </c>
      <c r="I77" s="38">
        <f t="shared" ref="I77:I78" si="22">G77/E77*100</f>
        <v>86.311605410144509</v>
      </c>
      <c r="J77" s="38">
        <f t="shared" si="4"/>
        <v>-42954</v>
      </c>
      <c r="K77" s="39">
        <f t="shared" ref="K77:K79" si="23">G77/F77*100</f>
        <v>80.313398017315265</v>
      </c>
    </row>
    <row r="78" spans="1:11" ht="69" customHeight="1" x14ac:dyDescent="0.3">
      <c r="A78" s="110" t="s">
        <v>158</v>
      </c>
      <c r="B78" s="111" t="s">
        <v>159</v>
      </c>
      <c r="C78" s="66"/>
      <c r="D78" s="68">
        <v>739716</v>
      </c>
      <c r="E78" s="69">
        <v>114806</v>
      </c>
      <c r="F78" s="35"/>
      <c r="G78" s="70">
        <v>114806</v>
      </c>
      <c r="H78" s="37"/>
      <c r="I78" s="38">
        <f t="shared" si="22"/>
        <v>100</v>
      </c>
      <c r="J78" s="38"/>
      <c r="K78" s="39"/>
    </row>
    <row r="79" spans="1:11" ht="24" customHeight="1" x14ac:dyDescent="0.3">
      <c r="A79" s="67">
        <v>41053900</v>
      </c>
      <c r="B79" s="63" t="s">
        <v>3</v>
      </c>
      <c r="C79" s="66"/>
      <c r="D79" s="68"/>
      <c r="E79" s="69"/>
      <c r="F79" s="35">
        <v>20000</v>
      </c>
      <c r="G79" s="70"/>
      <c r="H79" s="37">
        <f t="shared" si="15"/>
        <v>0</v>
      </c>
      <c r="I79" s="38"/>
      <c r="J79" s="38">
        <f t="shared" ref="J79" si="24">G79-F79</f>
        <v>-20000</v>
      </c>
      <c r="K79" s="39">
        <f t="shared" si="23"/>
        <v>0</v>
      </c>
    </row>
    <row r="80" spans="1:11" ht="56.25" hidden="1" x14ac:dyDescent="0.3">
      <c r="A80" s="108" t="s">
        <v>160</v>
      </c>
      <c r="B80" s="109" t="s">
        <v>129</v>
      </c>
      <c r="C80" s="66"/>
      <c r="D80" s="68"/>
      <c r="E80" s="69"/>
      <c r="F80" s="97"/>
      <c r="G80" s="95"/>
      <c r="H80" s="37"/>
      <c r="I80" s="38"/>
      <c r="J80" s="38"/>
      <c r="K80" s="39"/>
    </row>
    <row r="81" spans="1:11" x14ac:dyDescent="0.3">
      <c r="A81" s="156" t="s">
        <v>121</v>
      </c>
      <c r="B81" s="157"/>
      <c r="C81" s="71">
        <f>C11+C41+C59</f>
        <v>77971203</v>
      </c>
      <c r="D81" s="71">
        <f>D11+D41+D59</f>
        <v>71471203</v>
      </c>
      <c r="E81" s="71">
        <f>E11+E41+E59</f>
        <v>46900163</v>
      </c>
      <c r="F81" s="71">
        <f>F11+F41+F59</f>
        <v>67437725</v>
      </c>
      <c r="G81" s="72">
        <f>G11+G41+G59</f>
        <v>38176000</v>
      </c>
      <c r="H81" s="73">
        <f t="shared" ref="H81" si="25">G81-E81</f>
        <v>-8724163</v>
      </c>
      <c r="I81" s="74">
        <f>G81/E81*100</f>
        <v>81.398437783681061</v>
      </c>
      <c r="J81" s="74">
        <f t="shared" ref="J81:J82" si="26">G81-F81</f>
        <v>-29261725</v>
      </c>
      <c r="K81" s="75">
        <f t="shared" ref="K81:K82" si="27">G81/F81*100</f>
        <v>56.609264324975371</v>
      </c>
    </row>
    <row r="82" spans="1:11" x14ac:dyDescent="0.3">
      <c r="A82" s="139" t="s">
        <v>122</v>
      </c>
      <c r="B82" s="140"/>
      <c r="C82" s="76">
        <f>C81+C63</f>
        <v>96806203</v>
      </c>
      <c r="D82" s="76">
        <f>D81+D63</f>
        <v>91073862</v>
      </c>
      <c r="E82" s="76">
        <f>E81+E63</f>
        <v>61348448</v>
      </c>
      <c r="F82" s="76">
        <f>F81+F63</f>
        <v>89873968</v>
      </c>
      <c r="G82" s="77">
        <f>G81+G63</f>
        <v>52596494</v>
      </c>
      <c r="H82" s="73">
        <f>G82-E82</f>
        <v>-8751954</v>
      </c>
      <c r="I82" s="74">
        <f t="shared" ref="I82" si="28">G82/E82*100</f>
        <v>85.73402541495426</v>
      </c>
      <c r="J82" s="74">
        <f t="shared" si="26"/>
        <v>-37277474</v>
      </c>
      <c r="K82" s="75">
        <f t="shared" si="27"/>
        <v>58.522501198567312</v>
      </c>
    </row>
    <row r="83" spans="1:11" x14ac:dyDescent="0.3">
      <c r="A83" s="133" t="s">
        <v>10</v>
      </c>
      <c r="B83" s="134"/>
      <c r="C83" s="134"/>
      <c r="D83" s="134"/>
      <c r="E83" s="134"/>
      <c r="F83" s="134"/>
      <c r="G83" s="134"/>
      <c r="H83" s="134"/>
      <c r="I83" s="134"/>
      <c r="J83" s="134"/>
      <c r="K83" s="135"/>
    </row>
    <row r="84" spans="1:11" x14ac:dyDescent="0.3">
      <c r="A84" s="118">
        <v>10000000</v>
      </c>
      <c r="B84" s="78" t="s">
        <v>130</v>
      </c>
      <c r="C84" s="24">
        <f>C85</f>
        <v>309700</v>
      </c>
      <c r="D84" s="24">
        <f t="shared" ref="D84:G84" si="29">D85</f>
        <v>309700</v>
      </c>
      <c r="E84" s="24">
        <f t="shared" si="29"/>
        <v>232275</v>
      </c>
      <c r="F84" s="24">
        <f t="shared" si="29"/>
        <v>261583</v>
      </c>
      <c r="G84" s="24">
        <f t="shared" si="29"/>
        <v>129190</v>
      </c>
      <c r="H84" s="24">
        <f>G84-E84</f>
        <v>-103085</v>
      </c>
      <c r="I84" s="24">
        <f>G84/E84*100</f>
        <v>55.61941663975891</v>
      </c>
      <c r="J84" s="24">
        <f>G84-F84</f>
        <v>-132393</v>
      </c>
      <c r="K84" s="117">
        <f>G84/F84*100</f>
        <v>49.387766024550523</v>
      </c>
    </row>
    <row r="85" spans="1:11" x14ac:dyDescent="0.3">
      <c r="A85" s="100">
        <v>19000000</v>
      </c>
      <c r="B85" s="115" t="s">
        <v>131</v>
      </c>
      <c r="C85" s="27">
        <f>C86</f>
        <v>309700</v>
      </c>
      <c r="D85" s="27">
        <f t="shared" ref="D85:G85" si="30">D86</f>
        <v>309700</v>
      </c>
      <c r="E85" s="27">
        <f t="shared" si="30"/>
        <v>232275</v>
      </c>
      <c r="F85" s="27">
        <f t="shared" si="30"/>
        <v>261583</v>
      </c>
      <c r="G85" s="27">
        <f t="shared" si="30"/>
        <v>129190</v>
      </c>
      <c r="H85" s="61">
        <f t="shared" ref="H85:H107" si="31">G85-E85</f>
        <v>-103085</v>
      </c>
      <c r="I85" s="61">
        <f t="shared" ref="I85:I108" si="32">G85/E85*100</f>
        <v>55.61941663975891</v>
      </c>
      <c r="J85" s="61">
        <f t="shared" ref="J85:J106" si="33">G85-F85</f>
        <v>-132393</v>
      </c>
      <c r="K85" s="116">
        <f t="shared" ref="K85:K108" si="34">G85/F85*100</f>
        <v>49.387766024550523</v>
      </c>
    </row>
    <row r="86" spans="1:11" x14ac:dyDescent="0.3">
      <c r="A86" s="100">
        <v>19010000</v>
      </c>
      <c r="B86" s="115" t="s">
        <v>132</v>
      </c>
      <c r="C86" s="27">
        <f>C87+C88</f>
        <v>309700</v>
      </c>
      <c r="D86" s="27">
        <f t="shared" ref="D86:G86" si="35">D87+D88</f>
        <v>309700</v>
      </c>
      <c r="E86" s="27">
        <f t="shared" si="35"/>
        <v>232275</v>
      </c>
      <c r="F86" s="27">
        <f t="shared" si="35"/>
        <v>261583</v>
      </c>
      <c r="G86" s="27">
        <f t="shared" si="35"/>
        <v>129190</v>
      </c>
      <c r="H86" s="61">
        <f t="shared" si="31"/>
        <v>-103085</v>
      </c>
      <c r="I86" s="61">
        <f t="shared" si="32"/>
        <v>55.61941663975891</v>
      </c>
      <c r="J86" s="61">
        <f t="shared" si="33"/>
        <v>-132393</v>
      </c>
      <c r="K86" s="116">
        <f t="shared" si="34"/>
        <v>49.387766024550523</v>
      </c>
    </row>
    <row r="87" spans="1:11" ht="75" x14ac:dyDescent="0.3">
      <c r="A87" s="41">
        <v>19010100</v>
      </c>
      <c r="B87" s="40" t="s">
        <v>22</v>
      </c>
      <c r="C87" s="32">
        <v>300000</v>
      </c>
      <c r="D87" s="32">
        <v>300000</v>
      </c>
      <c r="E87" s="32">
        <v>225000</v>
      </c>
      <c r="F87" s="32">
        <v>253861</v>
      </c>
      <c r="G87" s="32">
        <v>124209</v>
      </c>
      <c r="H87" s="35">
        <f t="shared" si="31"/>
        <v>-100791</v>
      </c>
      <c r="I87" s="35">
        <f t="shared" si="32"/>
        <v>55.204000000000001</v>
      </c>
      <c r="J87" s="35">
        <f t="shared" si="33"/>
        <v>-129652</v>
      </c>
      <c r="K87" s="79">
        <f t="shared" si="34"/>
        <v>48.927956637687551</v>
      </c>
    </row>
    <row r="88" spans="1:11" ht="75" x14ac:dyDescent="0.3">
      <c r="A88" s="41">
        <v>19010300</v>
      </c>
      <c r="B88" s="40" t="s">
        <v>4</v>
      </c>
      <c r="C88" s="32">
        <v>9700</v>
      </c>
      <c r="D88" s="32">
        <v>9700</v>
      </c>
      <c r="E88" s="32">
        <v>7275</v>
      </c>
      <c r="F88" s="32">
        <v>7722</v>
      </c>
      <c r="G88" s="32">
        <v>4981</v>
      </c>
      <c r="H88" s="35">
        <f t="shared" si="31"/>
        <v>-2294</v>
      </c>
      <c r="I88" s="35">
        <f t="shared" si="32"/>
        <v>68.467353951890033</v>
      </c>
      <c r="J88" s="35">
        <f t="shared" si="33"/>
        <v>-2741</v>
      </c>
      <c r="K88" s="79">
        <f t="shared" si="34"/>
        <v>64.504014504014506</v>
      </c>
    </row>
    <row r="89" spans="1:11" x14ac:dyDescent="0.3">
      <c r="A89" s="118">
        <v>20000000</v>
      </c>
      <c r="B89" s="78" t="s">
        <v>133</v>
      </c>
      <c r="C89" s="24">
        <f>C90+C94</f>
        <v>418783</v>
      </c>
      <c r="D89" s="24">
        <f t="shared" ref="D89:G89" si="36">D90+D94</f>
        <v>418783</v>
      </c>
      <c r="E89" s="24">
        <f t="shared" si="36"/>
        <v>314087</v>
      </c>
      <c r="F89" s="24">
        <f t="shared" si="36"/>
        <v>1526000</v>
      </c>
      <c r="G89" s="24">
        <f t="shared" si="36"/>
        <v>1068835</v>
      </c>
      <c r="H89" s="24">
        <f t="shared" si="31"/>
        <v>754748</v>
      </c>
      <c r="I89" s="24">
        <f t="shared" si="32"/>
        <v>340.29902542926004</v>
      </c>
      <c r="J89" s="24">
        <f t="shared" si="33"/>
        <v>-457165</v>
      </c>
      <c r="K89" s="117">
        <f t="shared" si="34"/>
        <v>70.041612057667095</v>
      </c>
    </row>
    <row r="90" spans="1:11" x14ac:dyDescent="0.3">
      <c r="A90" s="100">
        <v>24000000</v>
      </c>
      <c r="B90" s="115" t="s">
        <v>134</v>
      </c>
      <c r="C90" s="27"/>
      <c r="D90" s="27"/>
      <c r="E90" s="27"/>
      <c r="F90" s="27">
        <v>26904</v>
      </c>
      <c r="G90" s="27">
        <v>1383</v>
      </c>
      <c r="H90" s="61">
        <f t="shared" si="31"/>
        <v>1383</v>
      </c>
      <c r="I90" s="61"/>
      <c r="J90" s="61">
        <f t="shared" si="33"/>
        <v>-25521</v>
      </c>
      <c r="K90" s="116">
        <f t="shared" si="34"/>
        <v>5.1404995539696703</v>
      </c>
    </row>
    <row r="91" spans="1:11" x14ac:dyDescent="0.3">
      <c r="A91" s="100">
        <v>24060000</v>
      </c>
      <c r="B91" s="102" t="s">
        <v>1</v>
      </c>
      <c r="C91" s="27"/>
      <c r="D91" s="27"/>
      <c r="E91" s="27"/>
      <c r="F91" s="27"/>
      <c r="G91" s="27">
        <v>1383</v>
      </c>
      <c r="H91" s="61">
        <f t="shared" si="31"/>
        <v>1383</v>
      </c>
      <c r="I91" s="61"/>
      <c r="J91" s="61">
        <f t="shared" si="33"/>
        <v>1383</v>
      </c>
      <c r="K91" s="116"/>
    </row>
    <row r="92" spans="1:11" ht="75" x14ac:dyDescent="0.3">
      <c r="A92" s="41">
        <v>24062100</v>
      </c>
      <c r="B92" s="40" t="s">
        <v>143</v>
      </c>
      <c r="C92" s="32"/>
      <c r="D92" s="32"/>
      <c r="E92" s="32"/>
      <c r="F92" s="32"/>
      <c r="G92" s="32">
        <v>1383</v>
      </c>
      <c r="H92" s="35">
        <f t="shared" si="31"/>
        <v>1383</v>
      </c>
      <c r="I92" s="35"/>
      <c r="J92" s="35">
        <f t="shared" si="33"/>
        <v>1383</v>
      </c>
      <c r="K92" s="79"/>
    </row>
    <row r="93" spans="1:11" ht="37.5" x14ac:dyDescent="0.3">
      <c r="A93" s="41">
        <v>24170000</v>
      </c>
      <c r="B93" s="40" t="s">
        <v>23</v>
      </c>
      <c r="C93" s="32"/>
      <c r="D93" s="32"/>
      <c r="E93" s="32"/>
      <c r="F93" s="32">
        <v>26904</v>
      </c>
      <c r="G93" s="32"/>
      <c r="H93" s="35">
        <f t="shared" si="31"/>
        <v>0</v>
      </c>
      <c r="I93" s="35"/>
      <c r="J93" s="35">
        <f t="shared" si="33"/>
        <v>-26904</v>
      </c>
      <c r="K93" s="79">
        <f t="shared" si="34"/>
        <v>0</v>
      </c>
    </row>
    <row r="94" spans="1:11" x14ac:dyDescent="0.3">
      <c r="A94" s="100">
        <v>25000000</v>
      </c>
      <c r="B94" s="115" t="s">
        <v>135</v>
      </c>
      <c r="C94" s="27">
        <v>418783</v>
      </c>
      <c r="D94" s="27">
        <v>418783</v>
      </c>
      <c r="E94" s="27">
        <v>314087</v>
      </c>
      <c r="F94" s="27">
        <f>F95+F98</f>
        <v>1499096</v>
      </c>
      <c r="G94" s="27">
        <f>G95+G98</f>
        <v>1067452</v>
      </c>
      <c r="H94" s="61">
        <f t="shared" si="31"/>
        <v>753365</v>
      </c>
      <c r="I94" s="61">
        <f t="shared" si="32"/>
        <v>339.85870156994719</v>
      </c>
      <c r="J94" s="61">
        <f t="shared" si="33"/>
        <v>-431644</v>
      </c>
      <c r="K94" s="116">
        <f t="shared" si="34"/>
        <v>71.206380378574821</v>
      </c>
    </row>
    <row r="95" spans="1:11" ht="56.25" x14ac:dyDescent="0.3">
      <c r="A95" s="100">
        <v>25010000</v>
      </c>
      <c r="B95" s="115" t="s">
        <v>136</v>
      </c>
      <c r="C95" s="27">
        <v>418783</v>
      </c>
      <c r="D95" s="27">
        <v>418783</v>
      </c>
      <c r="E95" s="27">
        <v>314087</v>
      </c>
      <c r="F95" s="27">
        <f>F96+F97</f>
        <v>116917</v>
      </c>
      <c r="G95" s="27">
        <f>G96+G97</f>
        <v>234726</v>
      </c>
      <c r="H95" s="61">
        <f t="shared" si="31"/>
        <v>-79361</v>
      </c>
      <c r="I95" s="61">
        <f t="shared" si="32"/>
        <v>74.732796963898537</v>
      </c>
      <c r="J95" s="61">
        <f t="shared" si="33"/>
        <v>117809</v>
      </c>
      <c r="K95" s="116">
        <f t="shared" si="34"/>
        <v>200.76293438935312</v>
      </c>
    </row>
    <row r="96" spans="1:11" ht="37.5" x14ac:dyDescent="0.3">
      <c r="A96" s="41">
        <v>25010100</v>
      </c>
      <c r="B96" s="40" t="s">
        <v>5</v>
      </c>
      <c r="C96" s="32">
        <v>418783</v>
      </c>
      <c r="D96" s="32">
        <v>418783</v>
      </c>
      <c r="E96" s="32">
        <v>314087</v>
      </c>
      <c r="F96" s="32">
        <v>116817</v>
      </c>
      <c r="G96" s="32">
        <v>97875</v>
      </c>
      <c r="H96" s="35">
        <f t="shared" si="31"/>
        <v>-216212</v>
      </c>
      <c r="I96" s="35">
        <f t="shared" si="32"/>
        <v>31.16174817805258</v>
      </c>
      <c r="J96" s="35">
        <f t="shared" si="33"/>
        <v>-18942</v>
      </c>
      <c r="K96" s="79">
        <f t="shared" si="34"/>
        <v>83.784894321888075</v>
      </c>
    </row>
    <row r="97" spans="1:11" ht="56.25" x14ac:dyDescent="0.3">
      <c r="A97" s="41">
        <v>25010400</v>
      </c>
      <c r="B97" s="40" t="s">
        <v>6</v>
      </c>
      <c r="C97" s="32"/>
      <c r="D97" s="32"/>
      <c r="E97" s="32"/>
      <c r="F97" s="32">
        <v>100</v>
      </c>
      <c r="G97" s="32">
        <v>136851</v>
      </c>
      <c r="H97" s="35">
        <f t="shared" si="31"/>
        <v>136851</v>
      </c>
      <c r="I97" s="35"/>
      <c r="J97" s="35">
        <f t="shared" si="33"/>
        <v>136751</v>
      </c>
      <c r="K97" s="79">
        <f t="shared" si="34"/>
        <v>136851</v>
      </c>
    </row>
    <row r="98" spans="1:11" ht="37.5" x14ac:dyDescent="0.3">
      <c r="A98" s="100">
        <v>25020000</v>
      </c>
      <c r="B98" s="115" t="s">
        <v>137</v>
      </c>
      <c r="C98" s="27"/>
      <c r="D98" s="27"/>
      <c r="E98" s="27"/>
      <c r="F98" s="27">
        <f>F99+F100</f>
        <v>1382179</v>
      </c>
      <c r="G98" s="27">
        <f>G99+G100</f>
        <v>832726</v>
      </c>
      <c r="H98" s="61">
        <f t="shared" si="31"/>
        <v>832726</v>
      </c>
      <c r="I98" s="35"/>
      <c r="J98" s="61">
        <f t="shared" si="33"/>
        <v>-549453</v>
      </c>
      <c r="K98" s="116">
        <f t="shared" si="34"/>
        <v>60.247334100720671</v>
      </c>
    </row>
    <row r="99" spans="1:11" x14ac:dyDescent="0.3">
      <c r="A99" s="41">
        <v>25020100</v>
      </c>
      <c r="B99" s="40" t="s">
        <v>7</v>
      </c>
      <c r="C99" s="32"/>
      <c r="D99" s="32"/>
      <c r="E99" s="32"/>
      <c r="F99" s="32">
        <v>1235579</v>
      </c>
      <c r="G99" s="32">
        <v>19690</v>
      </c>
      <c r="H99" s="35">
        <f t="shared" si="31"/>
        <v>19690</v>
      </c>
      <c r="I99" s="35"/>
      <c r="J99" s="35">
        <f t="shared" si="33"/>
        <v>-1215889</v>
      </c>
      <c r="K99" s="79">
        <f t="shared" si="34"/>
        <v>1.593584869927378</v>
      </c>
    </row>
    <row r="100" spans="1:11" ht="112.5" x14ac:dyDescent="0.3">
      <c r="A100" s="41">
        <v>25020200</v>
      </c>
      <c r="B100" s="40" t="s">
        <v>138</v>
      </c>
      <c r="C100" s="32"/>
      <c r="D100" s="32"/>
      <c r="E100" s="32"/>
      <c r="F100" s="32">
        <v>146600</v>
      </c>
      <c r="G100" s="32">
        <v>813036</v>
      </c>
      <c r="H100" s="35">
        <f t="shared" si="31"/>
        <v>813036</v>
      </c>
      <c r="I100" s="35"/>
      <c r="J100" s="35">
        <f t="shared" si="33"/>
        <v>666436</v>
      </c>
      <c r="K100" s="79">
        <f t="shared" si="34"/>
        <v>554.59481582537512</v>
      </c>
    </row>
    <row r="101" spans="1:11" x14ac:dyDescent="0.3">
      <c r="A101" s="118">
        <v>40000000</v>
      </c>
      <c r="B101" s="78" t="s">
        <v>139</v>
      </c>
      <c r="C101" s="24"/>
      <c r="D101" s="24">
        <f>D102</f>
        <v>747411</v>
      </c>
      <c r="E101" s="24">
        <f t="shared" ref="E101:G102" si="37">E102</f>
        <v>258611</v>
      </c>
      <c r="F101" s="24">
        <f t="shared" si="37"/>
        <v>1396916</v>
      </c>
      <c r="G101" s="24">
        <f t="shared" si="37"/>
        <v>220000</v>
      </c>
      <c r="H101" s="24">
        <f>G101-E101</f>
        <v>-38611</v>
      </c>
      <c r="I101" s="24">
        <f t="shared" si="32"/>
        <v>85.069853950528014</v>
      </c>
      <c r="J101" s="24">
        <f>G101-F101</f>
        <v>-1176916</v>
      </c>
      <c r="K101" s="117">
        <f t="shared" si="34"/>
        <v>15.748978463987815</v>
      </c>
    </row>
    <row r="102" spans="1:11" x14ac:dyDescent="0.3">
      <c r="A102" s="100">
        <v>41000000</v>
      </c>
      <c r="B102" s="115" t="s">
        <v>140</v>
      </c>
      <c r="C102" s="27"/>
      <c r="D102" s="27">
        <f>D103</f>
        <v>747411</v>
      </c>
      <c r="E102" s="27">
        <f t="shared" si="37"/>
        <v>258611</v>
      </c>
      <c r="F102" s="27">
        <f t="shared" si="37"/>
        <v>1396916</v>
      </c>
      <c r="G102" s="27">
        <f t="shared" si="37"/>
        <v>220000</v>
      </c>
      <c r="H102" s="61">
        <f t="shared" si="31"/>
        <v>-38611</v>
      </c>
      <c r="I102" s="61">
        <f t="shared" si="32"/>
        <v>85.069853950528014</v>
      </c>
      <c r="J102" s="61">
        <f t="shared" si="33"/>
        <v>-1176916</v>
      </c>
      <c r="K102" s="116">
        <f t="shared" si="34"/>
        <v>15.748978463987815</v>
      </c>
    </row>
    <row r="103" spans="1:11" ht="37.5" x14ac:dyDescent="0.3">
      <c r="A103" s="100">
        <v>41050000</v>
      </c>
      <c r="B103" s="115" t="s">
        <v>120</v>
      </c>
      <c r="C103" s="27"/>
      <c r="D103" s="27">
        <f>D104+D106+D105</f>
        <v>747411</v>
      </c>
      <c r="E103" s="27">
        <f t="shared" ref="E103:G103" si="38">E104+E106+E105</f>
        <v>258611</v>
      </c>
      <c r="F103" s="27">
        <f t="shared" si="38"/>
        <v>1396916</v>
      </c>
      <c r="G103" s="27">
        <f t="shared" si="38"/>
        <v>220000</v>
      </c>
      <c r="H103" s="61">
        <f t="shared" si="31"/>
        <v>-38611</v>
      </c>
      <c r="I103" s="61">
        <f t="shared" si="32"/>
        <v>85.069853950528014</v>
      </c>
      <c r="J103" s="61">
        <f t="shared" si="33"/>
        <v>-1176916</v>
      </c>
      <c r="K103" s="116">
        <f t="shared" si="34"/>
        <v>15.748978463987815</v>
      </c>
    </row>
    <row r="104" spans="1:11" ht="56.25" x14ac:dyDescent="0.3">
      <c r="A104" s="41">
        <v>41051100</v>
      </c>
      <c r="B104" s="40" t="s">
        <v>20</v>
      </c>
      <c r="C104" s="32"/>
      <c r="D104" s="32">
        <v>38611</v>
      </c>
      <c r="E104" s="32">
        <v>38611</v>
      </c>
      <c r="F104" s="32">
        <v>277716</v>
      </c>
      <c r="G104" s="32"/>
      <c r="H104" s="35">
        <f>G104-E104</f>
        <v>-38611</v>
      </c>
      <c r="I104" s="35">
        <f t="shared" si="32"/>
        <v>0</v>
      </c>
      <c r="J104" s="35">
        <f t="shared" si="33"/>
        <v>-277716</v>
      </c>
      <c r="K104" s="116">
        <f t="shared" si="34"/>
        <v>0</v>
      </c>
    </row>
    <row r="105" spans="1:11" x14ac:dyDescent="0.3">
      <c r="A105" s="41">
        <v>41053900</v>
      </c>
      <c r="B105" s="63" t="s">
        <v>3</v>
      </c>
      <c r="C105" s="32"/>
      <c r="D105" s="32"/>
      <c r="E105" s="32"/>
      <c r="F105" s="32">
        <v>1119200</v>
      </c>
      <c r="G105" s="32"/>
      <c r="H105" s="35">
        <f t="shared" si="31"/>
        <v>0</v>
      </c>
      <c r="I105" s="35"/>
      <c r="J105" s="35">
        <f t="shared" si="33"/>
        <v>-1119200</v>
      </c>
      <c r="K105" s="116">
        <f t="shared" si="34"/>
        <v>0</v>
      </c>
    </row>
    <row r="106" spans="1:11" ht="112.5" x14ac:dyDescent="0.3">
      <c r="A106" s="41">
        <v>41052600</v>
      </c>
      <c r="B106" s="40" t="s">
        <v>153</v>
      </c>
      <c r="C106" s="80"/>
      <c r="D106" s="80">
        <v>708800</v>
      </c>
      <c r="E106" s="80">
        <v>220000</v>
      </c>
      <c r="F106" s="80"/>
      <c r="G106" s="80">
        <v>220000</v>
      </c>
      <c r="H106" s="35">
        <f>G106-E106</f>
        <v>0</v>
      </c>
      <c r="I106" s="35">
        <f t="shared" si="32"/>
        <v>100</v>
      </c>
      <c r="J106" s="35">
        <f t="shared" si="33"/>
        <v>220000</v>
      </c>
      <c r="K106" s="116"/>
    </row>
    <row r="107" spans="1:11" x14ac:dyDescent="0.3">
      <c r="A107" s="137" t="s">
        <v>141</v>
      </c>
      <c r="B107" s="138"/>
      <c r="C107" s="81">
        <f>C84++C89</f>
        <v>728483</v>
      </c>
      <c r="D107" s="81">
        <f>D84++D89</f>
        <v>728483</v>
      </c>
      <c r="E107" s="81">
        <f>E84++E89</f>
        <v>546362</v>
      </c>
      <c r="F107" s="81">
        <f>F84++F89</f>
        <v>1787583</v>
      </c>
      <c r="G107" s="81">
        <f>G84++G89</f>
        <v>1198025</v>
      </c>
      <c r="H107" s="82">
        <f t="shared" si="31"/>
        <v>651663</v>
      </c>
      <c r="I107" s="82">
        <f>G107/E107*100</f>
        <v>219.27311928721252</v>
      </c>
      <c r="J107" s="82">
        <f>G107-F107</f>
        <v>-589558</v>
      </c>
      <c r="K107" s="83">
        <f t="shared" si="34"/>
        <v>67.019265678852392</v>
      </c>
    </row>
    <row r="108" spans="1:11" x14ac:dyDescent="0.3">
      <c r="A108" s="137" t="s">
        <v>142</v>
      </c>
      <c r="B108" s="138"/>
      <c r="C108" s="81">
        <f>C107+C101</f>
        <v>728483</v>
      </c>
      <c r="D108" s="81">
        <f>D107+D101</f>
        <v>1475894</v>
      </c>
      <c r="E108" s="81">
        <f>E107+E101</f>
        <v>804973</v>
      </c>
      <c r="F108" s="81">
        <f>F107+F101</f>
        <v>3184499</v>
      </c>
      <c r="G108" s="81">
        <f>G107+G101</f>
        <v>1418025</v>
      </c>
      <c r="H108" s="82">
        <f>G108-E108</f>
        <v>613052</v>
      </c>
      <c r="I108" s="82">
        <f t="shared" si="32"/>
        <v>176.1580823207735</v>
      </c>
      <c r="J108" s="82">
        <f>G108-F108</f>
        <v>-1766474</v>
      </c>
      <c r="K108" s="83">
        <f t="shared" si="34"/>
        <v>44.528982423922884</v>
      </c>
    </row>
    <row r="109" spans="1:11" x14ac:dyDescent="0.3">
      <c r="A109" s="136" t="s">
        <v>144</v>
      </c>
      <c r="B109" s="136"/>
      <c r="C109" s="119">
        <f>C108+C82</f>
        <v>97534686</v>
      </c>
      <c r="D109" s="119">
        <f t="shared" ref="D109:G109" si="39">D108+D82</f>
        <v>92549756</v>
      </c>
      <c r="E109" s="119">
        <f t="shared" si="39"/>
        <v>62153421</v>
      </c>
      <c r="F109" s="119">
        <f>F108+F82</f>
        <v>93058467</v>
      </c>
      <c r="G109" s="119">
        <f t="shared" si="39"/>
        <v>54014519</v>
      </c>
      <c r="H109" s="120">
        <f>G109-E109</f>
        <v>-8138902</v>
      </c>
      <c r="I109" s="119">
        <f>I108+I82</f>
        <v>261.89210773572779</v>
      </c>
      <c r="J109" s="119">
        <f>G109-F109</f>
        <v>-39043948</v>
      </c>
      <c r="K109" s="121">
        <f>K108+K82</f>
        <v>103.0514836224902</v>
      </c>
    </row>
    <row r="111" spans="1:11" x14ac:dyDescent="0.3">
      <c r="B111" s="9" t="s">
        <v>148</v>
      </c>
      <c r="G111" s="122" t="s">
        <v>150</v>
      </c>
      <c r="H111" s="122"/>
    </row>
  </sheetData>
  <mergeCells count="23">
    <mergeCell ref="A81:B81"/>
    <mergeCell ref="E7:E9"/>
    <mergeCell ref="H2:K2"/>
    <mergeCell ref="L8:M8"/>
    <mergeCell ref="N8:O8"/>
    <mergeCell ref="A5:K5"/>
    <mergeCell ref="H3:J3"/>
    <mergeCell ref="G111:H111"/>
    <mergeCell ref="I4:K4"/>
    <mergeCell ref="F7:G8"/>
    <mergeCell ref="H7:K7"/>
    <mergeCell ref="H8:I8"/>
    <mergeCell ref="J8:K8"/>
    <mergeCell ref="A83:K83"/>
    <mergeCell ref="A109:B109"/>
    <mergeCell ref="A107:B107"/>
    <mergeCell ref="A108:B108"/>
    <mergeCell ref="A82:B82"/>
    <mergeCell ref="C10:K10"/>
    <mergeCell ref="A7:A9"/>
    <mergeCell ref="B7:B9"/>
    <mergeCell ref="C7:C9"/>
    <mergeCell ref="D7:D9"/>
  </mergeCells>
  <pageMargins left="0.59055118110236227" right="0.59055118110236227" top="0.39370078740157483" bottom="0.39370078740157483" header="0" footer="0"/>
  <pageSetup paperSize="9" scale="38" fitToHeight="500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2020-10-01T10:29:44Z</cp:lastPrinted>
  <dcterms:created xsi:type="dcterms:W3CDTF">2019-01-11T08:21:20Z</dcterms:created>
  <dcterms:modified xsi:type="dcterms:W3CDTF">2020-10-07T07:42:45Z</dcterms:modified>
</cp:coreProperties>
</file>