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ЗВІТ ЗА 2021 рік\Звіт за 9 місяців\"/>
    </mc:Choice>
  </mc:AlternateContent>
  <bookViews>
    <workbookView xWindow="0" yWindow="90" windowWidth="19155" windowHeight="14370"/>
  </bookViews>
  <sheets>
    <sheet name="Лист1" sheetId="1" r:id="rId1"/>
  </sheets>
  <definedNames>
    <definedName name="_xlnm.Print_Titles" localSheetId="0">Лист1!$8:$10</definedName>
    <definedName name="_xlnm.Print_Area" localSheetId="0">Лист1!$A$2:$K$128</definedName>
  </definedNames>
  <calcPr calcId="162913"/>
</workbook>
</file>

<file path=xl/calcChain.xml><?xml version="1.0" encoding="utf-8"?>
<calcChain xmlns="http://schemas.openxmlformats.org/spreadsheetml/2006/main">
  <c r="J115" i="1" l="1"/>
  <c r="J112" i="1"/>
  <c r="J113" i="1"/>
  <c r="J114" i="1"/>
  <c r="H88" i="1"/>
  <c r="H89" i="1"/>
  <c r="H90" i="1"/>
  <c r="I88" i="1"/>
  <c r="I90" i="1"/>
  <c r="I91" i="1"/>
  <c r="J88" i="1"/>
  <c r="J89" i="1"/>
  <c r="J90" i="1"/>
  <c r="K82" i="1"/>
  <c r="K83" i="1"/>
  <c r="K84" i="1"/>
  <c r="K85" i="1"/>
  <c r="K86" i="1"/>
  <c r="K88" i="1"/>
  <c r="K89" i="1"/>
  <c r="K81" i="1"/>
  <c r="G31" i="1" l="1"/>
  <c r="G32" i="1"/>
  <c r="E124" i="1" l="1"/>
  <c r="H124" i="1" s="1"/>
  <c r="D125" i="1"/>
  <c r="G124" i="1"/>
  <c r="H122" i="1"/>
  <c r="H123" i="1"/>
  <c r="E122" i="1"/>
  <c r="F122" i="1"/>
  <c r="G122" i="1"/>
  <c r="D122" i="1"/>
  <c r="H115" i="1"/>
  <c r="H114" i="1"/>
  <c r="H113" i="1"/>
  <c r="H112" i="1"/>
  <c r="G101" i="1"/>
  <c r="G102" i="1"/>
  <c r="F74" i="1"/>
  <c r="F71" i="1"/>
  <c r="F81" i="1"/>
  <c r="F14" i="1"/>
  <c r="G70" i="1"/>
  <c r="E71" i="1"/>
  <c r="E81" i="1"/>
  <c r="E79" i="1"/>
  <c r="H79" i="1" s="1"/>
  <c r="F79" i="1"/>
  <c r="G79" i="1"/>
  <c r="D81" i="1"/>
  <c r="D71" i="1" s="1"/>
  <c r="D79" i="1"/>
  <c r="H78" i="1"/>
  <c r="H80" i="1"/>
  <c r="E25" i="1"/>
  <c r="D25" i="1"/>
  <c r="H26" i="1"/>
  <c r="H27" i="1"/>
  <c r="H28" i="1"/>
  <c r="H29" i="1"/>
  <c r="H30" i="1"/>
  <c r="I79" i="1" l="1"/>
  <c r="I80" i="1"/>
  <c r="H81" i="1"/>
  <c r="I81" i="1"/>
  <c r="I82" i="1"/>
  <c r="I83" i="1"/>
  <c r="I84" i="1"/>
  <c r="I85" i="1"/>
  <c r="I86" i="1"/>
  <c r="I87" i="1"/>
  <c r="K78" i="1"/>
  <c r="K79" i="1"/>
  <c r="K80" i="1"/>
  <c r="K91" i="1"/>
  <c r="H72" i="1"/>
  <c r="H73" i="1"/>
  <c r="H74" i="1"/>
  <c r="H75" i="1"/>
  <c r="H76" i="1"/>
  <c r="H77" i="1"/>
  <c r="H56" i="1"/>
  <c r="H57" i="1"/>
  <c r="H58" i="1"/>
  <c r="H46" i="1"/>
  <c r="H34" i="1"/>
  <c r="H35" i="1"/>
  <c r="H36" i="1"/>
  <c r="F21" i="1" l="1"/>
  <c r="K20" i="1" l="1"/>
  <c r="K54" i="1" l="1"/>
  <c r="I54" i="1"/>
  <c r="I20" i="1"/>
  <c r="H17" i="1"/>
  <c r="F102" i="1" l="1"/>
  <c r="F101" i="1" s="1"/>
  <c r="F57" i="1"/>
  <c r="F53" i="1"/>
  <c r="F100" i="1" l="1"/>
  <c r="G100" i="1"/>
  <c r="F70" i="1" l="1"/>
  <c r="J82" i="1"/>
  <c r="J83" i="1"/>
  <c r="J84" i="1"/>
  <c r="J85" i="1"/>
  <c r="J86" i="1"/>
  <c r="J87" i="1"/>
  <c r="J91" i="1"/>
  <c r="H82" i="1"/>
  <c r="H83" i="1"/>
  <c r="H84" i="1"/>
  <c r="H85" i="1"/>
  <c r="H86" i="1"/>
  <c r="H87" i="1"/>
  <c r="H91" i="1"/>
  <c r="C81" i="1"/>
  <c r="G49" i="1"/>
  <c r="G25" i="1"/>
  <c r="D59" i="1" l="1"/>
  <c r="E59" i="1"/>
  <c r="F59" i="1"/>
  <c r="G59" i="1"/>
  <c r="C59" i="1"/>
  <c r="J41" i="1"/>
  <c r="J42" i="1"/>
  <c r="H41" i="1"/>
  <c r="H42" i="1"/>
  <c r="D19" i="1"/>
  <c r="E19" i="1"/>
  <c r="F19" i="1"/>
  <c r="F18" i="1" s="1"/>
  <c r="G19" i="1"/>
  <c r="K19" i="1" s="1"/>
  <c r="C19" i="1"/>
  <c r="D21" i="1"/>
  <c r="E21" i="1"/>
  <c r="C21" i="1"/>
  <c r="C14" i="1"/>
  <c r="D14" i="1"/>
  <c r="E14" i="1"/>
  <c r="G14" i="1"/>
  <c r="I19" i="1" l="1"/>
  <c r="C18" i="1"/>
  <c r="H14" i="1"/>
  <c r="E18" i="1"/>
  <c r="D18" i="1"/>
  <c r="J61" i="1"/>
  <c r="F32" i="1"/>
  <c r="F25" i="1"/>
  <c r="K75" i="1" l="1"/>
  <c r="K76" i="1"/>
  <c r="I119" i="1"/>
  <c r="H98" i="1"/>
  <c r="H99" i="1"/>
  <c r="H104" i="1"/>
  <c r="H105" i="1"/>
  <c r="H106" i="1"/>
  <c r="H107" i="1"/>
  <c r="H108" i="1"/>
  <c r="H109" i="1"/>
  <c r="H110" i="1"/>
  <c r="H111" i="1"/>
  <c r="H23" i="1"/>
  <c r="H24" i="1"/>
  <c r="H33" i="1"/>
  <c r="H37" i="1"/>
  <c r="H38" i="1"/>
  <c r="H39" i="1"/>
  <c r="H40" i="1"/>
  <c r="H44" i="1"/>
  <c r="H45" i="1"/>
  <c r="H54" i="1"/>
  <c r="H55" i="1"/>
  <c r="H59" i="1"/>
  <c r="H60" i="1"/>
  <c r="H64" i="1"/>
  <c r="H65" i="1"/>
  <c r="H66" i="1"/>
  <c r="H67" i="1"/>
  <c r="H68" i="1"/>
  <c r="H69" i="1"/>
  <c r="H22" i="1"/>
  <c r="J117" i="1"/>
  <c r="J118" i="1"/>
  <c r="J119" i="1"/>
  <c r="J120" i="1"/>
  <c r="J121" i="1"/>
  <c r="J75" i="1" l="1"/>
  <c r="J76" i="1"/>
  <c r="K111" i="1"/>
  <c r="F116" i="1"/>
  <c r="G116" i="1"/>
  <c r="J116" i="1" l="1"/>
  <c r="K116" i="1"/>
  <c r="H116" i="1"/>
  <c r="G21" i="1"/>
  <c r="E32" i="1"/>
  <c r="E70" i="1" l="1"/>
  <c r="D70" i="1"/>
  <c r="G53" i="1" l="1"/>
  <c r="G52" i="1" s="1"/>
  <c r="H32" i="1"/>
  <c r="G18" i="1"/>
  <c r="D100" i="1"/>
  <c r="E100" i="1"/>
  <c r="C100" i="1"/>
  <c r="D97" i="1"/>
  <c r="D96" i="1" s="1"/>
  <c r="D95" i="1" s="1"/>
  <c r="E97" i="1"/>
  <c r="F97" i="1"/>
  <c r="F96" i="1" s="1"/>
  <c r="F95" i="1" s="1"/>
  <c r="G97" i="1"/>
  <c r="G96" i="1" s="1"/>
  <c r="C97" i="1"/>
  <c r="C96" i="1" s="1"/>
  <c r="C95" i="1" s="1"/>
  <c r="K98" i="1"/>
  <c r="K99" i="1"/>
  <c r="K105" i="1"/>
  <c r="K106" i="1"/>
  <c r="K107" i="1"/>
  <c r="K108" i="1"/>
  <c r="K109" i="1"/>
  <c r="K110" i="1"/>
  <c r="J98" i="1"/>
  <c r="J99" i="1"/>
  <c r="J101" i="1"/>
  <c r="J102" i="1"/>
  <c r="J103" i="1"/>
  <c r="J104" i="1"/>
  <c r="J105" i="1"/>
  <c r="J106" i="1"/>
  <c r="J107" i="1"/>
  <c r="J108" i="1"/>
  <c r="J109" i="1"/>
  <c r="J110" i="1"/>
  <c r="J111" i="1"/>
  <c r="I98" i="1"/>
  <c r="I99" i="1"/>
  <c r="I105" i="1"/>
  <c r="I106" i="1"/>
  <c r="I107" i="1"/>
  <c r="K15" i="1"/>
  <c r="K16" i="1"/>
  <c r="K17" i="1"/>
  <c r="K22" i="1"/>
  <c r="K23" i="1"/>
  <c r="K24" i="1"/>
  <c r="K30" i="1"/>
  <c r="K33" i="1"/>
  <c r="K34" i="1"/>
  <c r="K35" i="1"/>
  <c r="K36" i="1"/>
  <c r="K37" i="1"/>
  <c r="K38" i="1"/>
  <c r="K39" i="1"/>
  <c r="K40" i="1"/>
  <c r="K44" i="1"/>
  <c r="K45" i="1"/>
  <c r="K46" i="1"/>
  <c r="K50" i="1"/>
  <c r="K55" i="1"/>
  <c r="K56" i="1"/>
  <c r="K57" i="1"/>
  <c r="K58" i="1"/>
  <c r="K59" i="1"/>
  <c r="K60" i="1"/>
  <c r="K62" i="1"/>
  <c r="K64" i="1"/>
  <c r="K65" i="1"/>
  <c r="K72" i="1"/>
  <c r="K73" i="1"/>
  <c r="K74" i="1"/>
  <c r="K77" i="1"/>
  <c r="J15" i="1"/>
  <c r="J16" i="1"/>
  <c r="J17" i="1"/>
  <c r="J19" i="1"/>
  <c r="J20" i="1"/>
  <c r="J22" i="1"/>
  <c r="J23" i="1"/>
  <c r="J24" i="1"/>
  <c r="J30" i="1"/>
  <c r="J33" i="1"/>
  <c r="J34" i="1"/>
  <c r="J35" i="1"/>
  <c r="J36" i="1"/>
  <c r="J37" i="1"/>
  <c r="J38" i="1"/>
  <c r="J39" i="1"/>
  <c r="J40" i="1"/>
  <c r="J44" i="1"/>
  <c r="J45" i="1"/>
  <c r="J46" i="1"/>
  <c r="J50" i="1"/>
  <c r="J54" i="1"/>
  <c r="J55" i="1"/>
  <c r="J56" i="1"/>
  <c r="J57" i="1"/>
  <c r="J58" i="1"/>
  <c r="J59" i="1"/>
  <c r="J60" i="1"/>
  <c r="J62" i="1"/>
  <c r="J64" i="1"/>
  <c r="J65" i="1"/>
  <c r="J72" i="1"/>
  <c r="J73" i="1"/>
  <c r="J74" i="1"/>
  <c r="J77" i="1"/>
  <c r="J78" i="1"/>
  <c r="J79" i="1"/>
  <c r="J80" i="1"/>
  <c r="J81" i="1"/>
  <c r="I15" i="1"/>
  <c r="I16" i="1"/>
  <c r="I17" i="1"/>
  <c r="I22" i="1"/>
  <c r="I23" i="1"/>
  <c r="I24" i="1"/>
  <c r="I30" i="1"/>
  <c r="I33" i="1"/>
  <c r="I34" i="1"/>
  <c r="I35" i="1"/>
  <c r="I36" i="1"/>
  <c r="I37" i="1"/>
  <c r="I38" i="1"/>
  <c r="I39" i="1"/>
  <c r="I40" i="1"/>
  <c r="I44" i="1"/>
  <c r="I45" i="1"/>
  <c r="I46" i="1"/>
  <c r="I50" i="1"/>
  <c r="I55" i="1"/>
  <c r="I56" i="1"/>
  <c r="I57" i="1"/>
  <c r="I58" i="1"/>
  <c r="I59" i="1"/>
  <c r="I60" i="1"/>
  <c r="I62" i="1"/>
  <c r="I64" i="1"/>
  <c r="I65" i="1"/>
  <c r="I72" i="1"/>
  <c r="I73" i="1"/>
  <c r="I74" i="1"/>
  <c r="I77" i="1"/>
  <c r="H15" i="1"/>
  <c r="H16" i="1"/>
  <c r="H19" i="1"/>
  <c r="H20" i="1"/>
  <c r="D124" i="1" l="1"/>
  <c r="C124" i="1"/>
  <c r="C125" i="1" s="1"/>
  <c r="H100" i="1"/>
  <c r="F124" i="1"/>
  <c r="F125" i="1" s="1"/>
  <c r="E96" i="1"/>
  <c r="E95" i="1" s="1"/>
  <c r="H97" i="1"/>
  <c r="H53" i="1"/>
  <c r="J100" i="1"/>
  <c r="G95" i="1"/>
  <c r="G125" i="1" s="1"/>
  <c r="K100" i="1"/>
  <c r="I100" i="1"/>
  <c r="I97" i="1"/>
  <c r="K97" i="1"/>
  <c r="J97" i="1"/>
  <c r="K96" i="1"/>
  <c r="J96" i="1"/>
  <c r="H96" i="1" l="1"/>
  <c r="I96" i="1"/>
  <c r="E125" i="1"/>
  <c r="I124" i="1"/>
  <c r="I95" i="1"/>
  <c r="H95" i="1"/>
  <c r="K95" i="1"/>
  <c r="J95" i="1"/>
  <c r="G71" i="1" l="1"/>
  <c r="C71" i="1"/>
  <c r="C70" i="1" s="1"/>
  <c r="D63" i="1"/>
  <c r="E63" i="1"/>
  <c r="F63" i="1"/>
  <c r="G63" i="1"/>
  <c r="C63" i="1"/>
  <c r="D53" i="1"/>
  <c r="D52" i="1" s="1"/>
  <c r="C53" i="1"/>
  <c r="C52" i="1" s="1"/>
  <c r="D49" i="1"/>
  <c r="D48" i="1" s="1"/>
  <c r="E49" i="1"/>
  <c r="F49" i="1"/>
  <c r="F48" i="1" s="1"/>
  <c r="C49" i="1"/>
  <c r="C48" i="1" s="1"/>
  <c r="G43" i="1"/>
  <c r="D43" i="1"/>
  <c r="E43" i="1"/>
  <c r="F43" i="1"/>
  <c r="F31" i="1" s="1"/>
  <c r="C43" i="1"/>
  <c r="D32" i="1"/>
  <c r="I32" i="1"/>
  <c r="C32" i="1"/>
  <c r="C25" i="1"/>
  <c r="H21" i="1"/>
  <c r="G13" i="1"/>
  <c r="D13" i="1"/>
  <c r="C13" i="1"/>
  <c r="H71" i="1" l="1"/>
  <c r="H63" i="1"/>
  <c r="E48" i="1"/>
  <c r="H49" i="1"/>
  <c r="H43" i="1"/>
  <c r="D31" i="1"/>
  <c r="C31" i="1"/>
  <c r="H25" i="1"/>
  <c r="I71" i="1"/>
  <c r="K71" i="1"/>
  <c r="J71" i="1"/>
  <c r="I18" i="1"/>
  <c r="I21" i="1"/>
  <c r="F13" i="1"/>
  <c r="K13" i="1" s="1"/>
  <c r="K14" i="1"/>
  <c r="J14" i="1"/>
  <c r="F52" i="1"/>
  <c r="F47" i="1" s="1"/>
  <c r="F92" i="1" s="1"/>
  <c r="K53" i="1"/>
  <c r="J53" i="1"/>
  <c r="G48" i="1"/>
  <c r="G47" i="1" s="1"/>
  <c r="J49" i="1"/>
  <c r="K49" i="1"/>
  <c r="I49" i="1"/>
  <c r="E13" i="1"/>
  <c r="I13" i="1" s="1"/>
  <c r="I14" i="1"/>
  <c r="K18" i="1"/>
  <c r="K21" i="1"/>
  <c r="J21" i="1"/>
  <c r="C47" i="1"/>
  <c r="D47" i="1"/>
  <c r="E52" i="1"/>
  <c r="E47" i="1" s="1"/>
  <c r="I53" i="1"/>
  <c r="E31" i="1"/>
  <c r="K32" i="1"/>
  <c r="J32" i="1"/>
  <c r="J63" i="1"/>
  <c r="I63" i="1"/>
  <c r="K63" i="1"/>
  <c r="G12" i="1"/>
  <c r="I43" i="1"/>
  <c r="K43" i="1"/>
  <c r="J43" i="1"/>
  <c r="J25" i="1"/>
  <c r="K25" i="1"/>
  <c r="I25" i="1"/>
  <c r="D12" i="1"/>
  <c r="C12" i="1"/>
  <c r="K70" i="1" l="1"/>
  <c r="I70" i="1"/>
  <c r="J70" i="1"/>
  <c r="H70" i="1"/>
  <c r="H52" i="1"/>
  <c r="H48" i="1"/>
  <c r="D92" i="1"/>
  <c r="D93" i="1" s="1"/>
  <c r="H31" i="1"/>
  <c r="H18" i="1"/>
  <c r="E12" i="1"/>
  <c r="E92" i="1" s="1"/>
  <c r="J13" i="1"/>
  <c r="F12" i="1"/>
  <c r="F93" i="1" s="1"/>
  <c r="J18" i="1"/>
  <c r="K48" i="1"/>
  <c r="J48" i="1"/>
  <c r="I48" i="1"/>
  <c r="I52" i="1"/>
  <c r="H13" i="1"/>
  <c r="J52" i="1"/>
  <c r="K52" i="1"/>
  <c r="J31" i="1"/>
  <c r="I31" i="1"/>
  <c r="K31" i="1"/>
  <c r="C92" i="1"/>
  <c r="C93" i="1" s="1"/>
  <c r="I47" i="1" l="1"/>
  <c r="H47" i="1"/>
  <c r="E93" i="1"/>
  <c r="H12" i="1"/>
  <c r="F126" i="1"/>
  <c r="J47" i="1"/>
  <c r="K47" i="1"/>
  <c r="G92" i="1"/>
  <c r="J12" i="1"/>
  <c r="I12" i="1"/>
  <c r="K12" i="1"/>
  <c r="J124" i="1"/>
  <c r="K124" i="1"/>
  <c r="C126" i="1"/>
  <c r="I92" i="1" l="1"/>
  <c r="G93" i="1"/>
  <c r="G126" i="1" s="1"/>
  <c r="K92" i="1"/>
  <c r="H92" i="1"/>
  <c r="J92" i="1"/>
  <c r="D126" i="1"/>
  <c r="H125" i="1"/>
  <c r="J125" i="1"/>
  <c r="K125" i="1"/>
  <c r="H93" i="1" l="1"/>
  <c r="I93" i="1"/>
  <c r="J93" i="1"/>
  <c r="J126" i="1" s="1"/>
  <c r="K93" i="1"/>
  <c r="K126" i="1" s="1"/>
  <c r="E126" i="1"/>
  <c r="H126" i="1" s="1"/>
  <c r="I125" i="1"/>
  <c r="I126" i="1" l="1"/>
</calcChain>
</file>

<file path=xl/sharedStrings.xml><?xml version="1.0" encoding="utf-8"?>
<sst xmlns="http://schemas.openxmlformats.org/spreadsheetml/2006/main" count="192" uniqueCount="181">
  <si>
    <t>Єдиний податок з фізичних осіб </t>
  </si>
  <si>
    <t>Інші надходження  </t>
  </si>
  <si>
    <t>Плата за надання інших адміністративних послуг</t>
  </si>
  <si>
    <t>Інші субвенції з місцевого бюджету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</si>
  <si>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</si>
  <si>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</si>
  <si>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</si>
  <si>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Благодійні внески, гранти та дарунки </t>
  </si>
  <si>
    <t>грн.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</si>
  <si>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</si>
  <si>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</si>
  <si>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</si>
  <si>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</si>
  <si>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</si>
  <si>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</si>
  <si>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природного газу </t>
  </si>
  <si>
    <t>Рентна плата за користування надрами для видобування газового конденсату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</si>
  <si>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</si>
  <si>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Базова дотація 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</si>
  <si>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</si>
  <si>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</si>
  <si>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</si>
  <si>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</si>
  <si>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коштів пайової участі у розвитку інфраструктури населеного пункту</t>
  </si>
  <si>
    <t>Код</t>
  </si>
  <si>
    <t xml:space="preserve">Доходи  </t>
  </si>
  <si>
    <t xml:space="preserve">Фактичне виконання </t>
  </si>
  <si>
    <t>+, -</t>
  </si>
  <si>
    <t>%</t>
  </si>
  <si>
    <t>10000000</t>
  </si>
  <si>
    <t>Податкові надходження</t>
  </si>
  <si>
    <t>11000000</t>
  </si>
  <si>
    <t xml:space="preserve">Податки на доходи, податки на прибуток, податки на збільшення ринкової вартості </t>
  </si>
  <si>
    <t>11010000</t>
  </si>
  <si>
    <t xml:space="preserve">Податок та збір на доходи фізичних осіб 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</si>
  <si>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</si>
  <si>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</si>
  <si>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</si>
  <si>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</si>
  <si>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</si>
  <si>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</si>
  <si>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</si>
  <si>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 </t>
  </si>
  <si>
    <t>13030100</t>
  </si>
  <si>
    <t>14000000</t>
  </si>
  <si>
    <t xml:space="preserve">Внутрішні податки на товари та послуги  </t>
  </si>
  <si>
    <t>14040000</t>
  </si>
  <si>
    <t>Акцизний податок з реалізації суб`єктами господарювання роздрібної торгівлі підакцизних товарів</t>
  </si>
  <si>
    <t>18000000</t>
  </si>
  <si>
    <t>Місцеві податки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</si>
  <si>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</si>
  <si>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</si>
  <si>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</si>
  <si>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</si>
  <si>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</si>
  <si>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</si>
  <si>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</si>
  <si>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</si>
  <si>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</si>
  <si>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відземельної ділянки, сплачений юридичними особами, які є власниками об`єктів нежитлової нерухомості</t>
  </si>
  <si>
    <t>18010500</t>
  </si>
  <si>
    <t xml:space="preserve">Земельний податок з юридичних осіб  </t>
  </si>
  <si>
    <t>18010600</t>
  </si>
  <si>
    <t xml:space="preserve">Орендна плата з юридичних осіб  </t>
  </si>
  <si>
    <t>18010700</t>
  </si>
  <si>
    <t xml:space="preserve">Земельний податок з фізичних осіб </t>
  </si>
  <si>
    <t>18010900</t>
  </si>
  <si>
    <t xml:space="preserve">Орендна плата з фізичних осіб  </t>
  </si>
  <si>
    <t>18011100</t>
  </si>
  <si>
    <t>18050000</t>
  </si>
  <si>
    <t xml:space="preserve">Єдиний податок </t>
  </si>
  <si>
    <t>18050300</t>
  </si>
  <si>
    <t>Єдиний податок з юридичних осіб</t>
  </si>
  <si>
    <t>18050400</t>
  </si>
  <si>
    <t>20000000</t>
  </si>
  <si>
    <t xml:space="preserve">Неподаткові надходження  </t>
  </si>
  <si>
    <t>21000000</t>
  </si>
  <si>
    <t xml:space="preserve">Доходи від власності та підприємницької діяльності  </t>
  </si>
  <si>
    <t>21080000</t>
  </si>
  <si>
    <t>Інші надходження </t>
  </si>
  <si>
    <t>21081100</t>
  </si>
  <si>
    <t>Адміністративні штрафи та інші санкції</t>
  </si>
  <si>
    <t>22000000</t>
  </si>
  <si>
    <t>Адміністративні збори та платежі, доходи від некомерційної господарської діяльності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</si>
  <si>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</si>
  <si>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</si>
  <si>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шнших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</si>
  <si>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</si>
  <si>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</si>
  <si>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</si>
  <si>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 xml:space="preserve">Надходження від орендної плати за користування цілісним майновим комплексом та іншим державним майном </t>
  </si>
  <si>
    <t>22080400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</si>
  <si>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</si>
  <si>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</si>
  <si>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</si>
  <si>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</si>
  <si>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 xml:space="preserve">Державне мито, що сплачується за місцем розгляду та оформлення документів, у тому числі за оформлення документів на спадщину і дарування </t>
  </si>
  <si>
    <t>22090400</t>
  </si>
  <si>
    <t xml:space="preserve">Державне мито, пов'язане з видачею та оформленням закордонних паспортів (посвідок) та паспортів громадян України </t>
  </si>
  <si>
    <t>24000000</t>
  </si>
  <si>
    <t xml:space="preserve">Інші неподаткові надходження </t>
  </si>
  <si>
    <t>24060000</t>
  </si>
  <si>
    <t>Інші находження</t>
  </si>
  <si>
    <t>24060300</t>
  </si>
  <si>
    <t xml:space="preserve">30000000 </t>
  </si>
  <si>
    <t xml:space="preserve">Доходи від операцій з капіталом </t>
  </si>
  <si>
    <t>31000000</t>
  </si>
  <si>
    <t xml:space="preserve">Надходження від продажу основного капіталу 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</si>
  <si>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</si>
  <si>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</si>
  <si>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31010200</t>
  </si>
  <si>
    <t xml:space="preserve"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</t>
  </si>
  <si>
    <t>40000000</t>
  </si>
  <si>
    <t>Офіційні  трансферти</t>
  </si>
  <si>
    <t xml:space="preserve">41000000 </t>
  </si>
  <si>
    <t xml:space="preserve">Від органів державного управління 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</si>
  <si>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</si>
  <si>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</si>
  <si>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</si>
  <si>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Субвенції з місцевих бюджетів іншим місцевим бюджетам</t>
  </si>
  <si>
    <t>Доходи загального фонду  без урахування трансфертів</t>
  </si>
  <si>
    <t xml:space="preserve">Доходи загального фонду </t>
  </si>
  <si>
    <t>13030800</t>
  </si>
  <si>
    <t>Дотації з державного бюджету місцевим бюджетам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</si>
  <si>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</si>
  <si>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</si>
  <si>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</si>
  <si>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</si>
  <si>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Податкові надходження  </t>
  </si>
  <si>
    <t>Інші податки та збори </t>
  </si>
  <si>
    <t>Екологічний податок </t>
  </si>
  <si>
    <t>Неподаткові надходження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</si>
  <si>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</si>
  <si>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</si>
  <si>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</si>
  <si>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</si>
  <si>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</si>
  <si>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Офіційні трансферти  </t>
  </si>
  <si>
    <t>Від органів державного управління  </t>
  </si>
  <si>
    <t>Всього без урахування трансферт</t>
  </si>
  <si>
    <t>Всього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</si>
  <si>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</si>
  <si>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ВСЬОГО ДОХОДІВ</t>
  </si>
  <si>
    <t>Секретар сільської ради</t>
  </si>
  <si>
    <t>Додаток  1</t>
  </si>
  <si>
    <t>22090200</t>
  </si>
  <si>
    <t>Державне мито, не віднесене до інших категорій  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</si>
  <si>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</si>
  <si>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Затверджено по бюджету на 2021 рік</t>
  </si>
  <si>
    <t>Затверджено по бюджету з урахуванням змін за 2021 рік</t>
  </si>
  <si>
    <t>до відповідного виконання минулого року (2020 рік)</t>
  </si>
  <si>
    <t>2021 р.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</si>
  <si>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</si>
  <si>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</si>
  <si>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</si>
  <si>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</si>
  <si>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</si>
  <si>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</si>
  <si>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</si>
  <si>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18030000</t>
  </si>
  <si>
    <t>Туристичний збір</t>
  </si>
  <si>
    <t>Туристичний збір, сплачений фізичними особами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</si>
  <si>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</si>
  <si>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</si>
  <si>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Цільові фонди</t>
  </si>
  <si>
    <t>Цільові фонди ,утворені Верховною Радою автономної Республіки Крим,органами місцевого самоврядування та місцевими органами виконавчої влади</t>
  </si>
  <si>
    <t xml:space="preserve">  2020 р.</t>
  </si>
  <si>
    <t>Людмила БАЛЮК</t>
  </si>
  <si>
    <t>Звіт про виконання сільського бюджету по доходах за 9 місяців 2021 року</t>
  </si>
  <si>
    <t>Затверджено по бюджету з урахуванням змін за січень-вересень 2021 року</t>
  </si>
  <si>
    <t>Відхилення фактичного виконання за 9 місяців  2021 р.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</si>
  <si>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</si>
  <si>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сільських,селищних, міських голів за рахунок відповідної субвенції з державного бюджету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</si>
  <si>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</si>
  <si>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</si>
  <si>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</si>
  <si>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</si>
  <si>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ПРОЄКТ</t>
  </si>
  <si>
    <t>до плану за  9 місяців  2021 р.</t>
  </si>
  <si>
    <t xml:space="preserve">до рішення   XVIII   сесії  VIII скликання № </t>
  </si>
  <si>
    <t>від  02 листопада    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</si>
</sst>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</numFmts>
  <fonts count="12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b/>
      <sz val="14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3" fontId="9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/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wrapText="1"/>
    </xf>
    <xf numFmtId="0" fontId="6" fillId="0" borderId="0" xfId="0" applyFont="1" applyFill="1"/>
    <xf numFmtId="164" fontId="2" fillId="0" borderId="10" xfId="0" applyNumberFormat="1" applyFont="1" applyFill="1" applyBorder="1" applyAlignment="1" applyProtection="1">
      <alignment horizontal="center" vertical="center" wrapText="1"/>
    </xf>
    <xf numFmtId="164" fontId="2" fillId="0" borderId="12" xfId="0" applyNumberFormat="1" applyFont="1" applyFill="1" applyBorder="1" applyAlignment="1" applyProtection="1">
      <alignment horizontal="center" vertical="center" wrapText="1"/>
    </xf>
    <xf numFmtId="4" fontId="2" fillId="0" borderId="29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49" fontId="5" fillId="2" borderId="19" xfId="0" applyNumberFormat="1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center" vertical="center" wrapText="1"/>
    </xf>
    <xf numFmtId="165" fontId="6" fillId="3" borderId="1" xfId="2" applyNumberFormat="1" applyFont="1" applyFill="1" applyBorder="1"/>
    <xf numFmtId="49" fontId="5" fillId="0" borderId="7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165" fontId="6" fillId="0" borderId="1" xfId="2" applyNumberFormat="1" applyFont="1" applyBorder="1"/>
    <xf numFmtId="165" fontId="2" fillId="0" borderId="8" xfId="2" applyNumberFormat="1" applyFont="1" applyFill="1" applyBorder="1" applyAlignment="1"/>
    <xf numFmtId="165" fontId="2" fillId="0" borderId="16" xfId="2" applyNumberFormat="1" applyFont="1" applyFill="1" applyBorder="1" applyAlignment="1"/>
    <xf numFmtId="43" fontId="2" fillId="0" borderId="20" xfId="2" applyFont="1" applyFill="1" applyBorder="1" applyAlignment="1"/>
    <xf numFmtId="49" fontId="11" fillId="0" borderId="7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165" fontId="1" fillId="0" borderId="1" xfId="2" applyNumberFormat="1" applyFont="1" applyBorder="1"/>
    <xf numFmtId="165" fontId="3" fillId="0" borderId="8" xfId="2" applyNumberFormat="1" applyFont="1" applyFill="1" applyBorder="1" applyAlignment="1"/>
    <xf numFmtId="165" fontId="3" fillId="0" borderId="16" xfId="2" applyNumberFormat="1" applyFont="1" applyFill="1" applyBorder="1" applyAlignment="1"/>
    <xf numFmtId="43" fontId="3" fillId="0" borderId="20" xfId="2" applyFont="1" applyFill="1" applyBorder="1" applyAlignment="1"/>
    <xf numFmtId="165" fontId="1" fillId="0" borderId="1" xfId="2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165" fontId="3" fillId="0" borderId="8" xfId="2" applyNumberFormat="1" applyFont="1" applyFill="1" applyBorder="1" applyAlignment="1">
      <alignment horizontal="center"/>
    </xf>
    <xf numFmtId="165" fontId="3" fillId="0" borderId="16" xfId="2" applyNumberFormat="1" applyFont="1" applyFill="1" applyBorder="1" applyAlignment="1">
      <alignment horizontal="center"/>
    </xf>
    <xf numFmtId="43" fontId="3" fillId="0" borderId="20" xfId="2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65" fontId="2" fillId="0" borderId="16" xfId="2" applyNumberFormat="1" applyFont="1" applyFill="1" applyBorder="1" applyAlignment="1">
      <alignment horizontal="center"/>
    </xf>
    <xf numFmtId="43" fontId="2" fillId="0" borderId="20" xfId="2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0" xfId="0" applyFont="1"/>
    <xf numFmtId="49" fontId="5" fillId="2" borderId="7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65" fontId="1" fillId="3" borderId="1" xfId="2" applyNumberFormat="1" applyFont="1" applyFill="1" applyBorder="1"/>
    <xf numFmtId="165" fontId="2" fillId="3" borderId="16" xfId="2" applyNumberFormat="1" applyFont="1" applyFill="1" applyBorder="1" applyAlignment="1">
      <alignment horizontal="center"/>
    </xf>
    <xf numFmtId="43" fontId="2" fillId="3" borderId="20" xfId="2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6" fillId="0" borderId="1" xfId="2" applyNumberFormat="1" applyFont="1" applyFill="1" applyBorder="1"/>
    <xf numFmtId="0" fontId="11" fillId="2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/>
    <xf numFmtId="0" fontId="3" fillId="0" borderId="7" xfId="1" applyFont="1" applyFill="1" applyBorder="1" applyAlignment="1">
      <alignment horizontal="center" vertical="center"/>
    </xf>
    <xf numFmtId="165" fontId="11" fillId="0" borderId="1" xfId="2" applyNumberFormat="1" applyFont="1" applyFill="1" applyBorder="1" applyAlignment="1">
      <alignment horizontal="center" vertical="center"/>
    </xf>
    <xf numFmtId="165" fontId="11" fillId="0" borderId="17" xfId="2" applyNumberFormat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165" fontId="11" fillId="0" borderId="1" xfId="2" applyNumberFormat="1" applyFont="1" applyFill="1" applyBorder="1" applyAlignment="1" applyProtection="1">
      <alignment horizontal="center" vertical="center" wrapText="1"/>
    </xf>
    <xf numFmtId="165" fontId="3" fillId="0" borderId="17" xfId="2" applyNumberFormat="1" applyFont="1" applyFill="1" applyBorder="1" applyAlignment="1" applyProtection="1">
      <alignment horizontal="center" vertical="center"/>
    </xf>
    <xf numFmtId="165" fontId="11" fillId="0" borderId="18" xfId="2" applyNumberFormat="1" applyFont="1" applyFill="1" applyBorder="1" applyAlignment="1">
      <alignment horizontal="center" vertical="center"/>
    </xf>
    <xf numFmtId="165" fontId="6" fillId="4" borderId="1" xfId="2" applyNumberFormat="1" applyFont="1" applyFill="1" applyBorder="1"/>
    <xf numFmtId="165" fontId="5" fillId="4" borderId="19" xfId="2" applyNumberFormat="1" applyFont="1" applyFill="1" applyBorder="1" applyAlignment="1">
      <alignment horizontal="center" vertical="center"/>
    </xf>
    <xf numFmtId="165" fontId="2" fillId="4" borderId="8" xfId="2" applyNumberFormat="1" applyFont="1" applyFill="1" applyBorder="1" applyAlignment="1">
      <alignment horizontal="center"/>
    </xf>
    <xf numFmtId="165" fontId="2" fillId="4" borderId="16" xfId="2" applyNumberFormat="1" applyFont="1" applyFill="1" applyBorder="1" applyAlignment="1">
      <alignment horizontal="center"/>
    </xf>
    <xf numFmtId="43" fontId="2" fillId="4" borderId="20" xfId="2" applyFont="1" applyFill="1" applyBorder="1" applyAlignment="1">
      <alignment horizontal="center"/>
    </xf>
    <xf numFmtId="165" fontId="6" fillId="4" borderId="9" xfId="2" applyNumberFormat="1" applyFont="1" applyFill="1" applyBorder="1"/>
    <xf numFmtId="165" fontId="5" fillId="4" borderId="14" xfId="2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43" fontId="1" fillId="3" borderId="1" xfId="2" applyFont="1" applyFill="1" applyBorder="1"/>
    <xf numFmtId="43" fontId="1" fillId="0" borderId="1" xfId="2" applyFont="1" applyFill="1" applyBorder="1"/>
    <xf numFmtId="0" fontId="1" fillId="3" borderId="1" xfId="0" applyFont="1" applyFill="1" applyBorder="1" applyAlignment="1">
      <alignment wrapText="1"/>
    </xf>
    <xf numFmtId="43" fontId="1" fillId="0" borderId="1" xfId="2" applyFont="1" applyBorder="1"/>
    <xf numFmtId="165" fontId="1" fillId="4" borderId="1" xfId="2" applyNumberFormat="1" applyFont="1" applyFill="1" applyBorder="1" applyAlignment="1"/>
    <xf numFmtId="165" fontId="1" fillId="4" borderId="1" xfId="2" applyNumberFormat="1" applyFont="1" applyFill="1" applyBorder="1"/>
    <xf numFmtId="43" fontId="1" fillId="4" borderId="1" xfId="2" applyFont="1" applyFill="1" applyBorder="1"/>
    <xf numFmtId="165" fontId="1" fillId="0" borderId="1" xfId="0" applyNumberFormat="1" applyFont="1" applyBorder="1"/>
    <xf numFmtId="43" fontId="1" fillId="0" borderId="1" xfId="0" applyNumberFormat="1" applyFont="1" applyBorder="1"/>
    <xf numFmtId="165" fontId="2" fillId="3" borderId="1" xfId="2" applyNumberFormat="1" applyFont="1" applyFill="1" applyBorder="1" applyAlignment="1"/>
    <xf numFmtId="165" fontId="2" fillId="0" borderId="1" xfId="2" applyNumberFormat="1" applyFont="1" applyFill="1" applyBorder="1" applyAlignment="1"/>
    <xf numFmtId="43" fontId="2" fillId="3" borderId="1" xfId="2" applyFont="1" applyFill="1" applyBorder="1" applyAlignment="1"/>
    <xf numFmtId="49" fontId="11" fillId="2" borderId="1" xfId="0" applyNumberFormat="1" applyFont="1" applyFill="1" applyBorder="1" applyAlignment="1" applyProtection="1">
      <alignment horizontal="center" vertical="center"/>
    </xf>
    <xf numFmtId="165" fontId="11" fillId="3" borderId="1" xfId="2" applyNumberFormat="1" applyFont="1" applyFill="1" applyBorder="1" applyAlignment="1" applyProtection="1">
      <alignment horizontal="center" vertical="center" wrapText="1"/>
    </xf>
    <xf numFmtId="165" fontId="2" fillId="3" borderId="1" xfId="2" applyNumberFormat="1" applyFont="1" applyFill="1" applyBorder="1" applyAlignment="1">
      <alignment horizontal="center"/>
    </xf>
    <xf numFmtId="43" fontId="2" fillId="3" borderId="1" xfId="2" applyFont="1" applyFill="1" applyBorder="1" applyAlignment="1">
      <alignment horizont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2" applyNumberFormat="1" applyFont="1" applyFill="1" applyBorder="1" applyAlignment="1" applyProtection="1">
      <alignment horizontal="center" vertical="center" wrapText="1"/>
    </xf>
    <xf numFmtId="165" fontId="2" fillId="0" borderId="1" xfId="2" applyNumberFormat="1" applyFont="1" applyFill="1" applyBorder="1" applyAlignment="1">
      <alignment horizontal="center"/>
    </xf>
    <xf numFmtId="43" fontId="2" fillId="0" borderId="1" xfId="2" applyFont="1" applyFill="1" applyBorder="1" applyAlignment="1">
      <alignment horizont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>
      <alignment horizontal="center" vertical="center" wrapText="1"/>
    </xf>
    <xf numFmtId="165" fontId="11" fillId="0" borderId="8" xfId="2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165" fontId="3" fillId="0" borderId="16" xfId="2" applyNumberFormat="1" applyFont="1" applyFill="1" applyBorder="1" applyAlignment="1">
      <alignment horizontal="center" vertical="center"/>
    </xf>
    <xf numFmtId="165" fontId="3" fillId="3" borderId="8" xfId="2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165" fontId="2" fillId="0" borderId="8" xfId="2" applyNumberFormat="1" applyFont="1" applyFill="1" applyBorder="1" applyAlignment="1">
      <alignment horizontal="center"/>
    </xf>
    <xf numFmtId="165" fontId="1" fillId="5" borderId="1" xfId="2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wrapText="1"/>
    </xf>
    <xf numFmtId="43" fontId="1" fillId="6" borderId="1" xfId="2" applyFont="1" applyFill="1" applyBorder="1"/>
    <xf numFmtId="165" fontId="1" fillId="6" borderId="1" xfId="2" applyNumberFormat="1" applyFont="1" applyFill="1" applyBorder="1"/>
    <xf numFmtId="43" fontId="3" fillId="0" borderId="16" xfId="2" applyFont="1" applyFill="1" applyBorder="1" applyAlignment="1">
      <alignment horizontal="center"/>
    </xf>
    <xf numFmtId="165" fontId="3" fillId="0" borderId="20" xfId="2" applyNumberFormat="1" applyFont="1" applyFill="1" applyBorder="1" applyAlignment="1"/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43" fontId="6" fillId="0" borderId="1" xfId="2" applyFont="1" applyFill="1" applyBorder="1"/>
    <xf numFmtId="43" fontId="6" fillId="3" borderId="1" xfId="2" applyFont="1" applyFill="1" applyBorder="1"/>
    <xf numFmtId="0" fontId="6" fillId="0" borderId="1" xfId="0" applyFont="1" applyBorder="1"/>
    <xf numFmtId="165" fontId="1" fillId="0" borderId="1" xfId="2" applyNumberFormat="1" applyFont="1" applyFill="1" applyBorder="1" applyAlignment="1">
      <alignment vertical="center"/>
    </xf>
    <xf numFmtId="165" fontId="3" fillId="0" borderId="8" xfId="2" applyNumberFormat="1" applyFont="1" applyFill="1" applyBorder="1" applyAlignment="1">
      <alignment horizontal="center" vertical="center"/>
    </xf>
    <xf numFmtId="43" fontId="3" fillId="0" borderId="20" xfId="2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4" borderId="17" xfId="0" applyFont="1" applyFill="1" applyBorder="1" applyAlignment="1">
      <alignment horizontal="left"/>
    </xf>
    <xf numFmtId="0" fontId="6" fillId="4" borderId="18" xfId="0" applyFont="1" applyFill="1" applyBorder="1" applyAlignment="1">
      <alignment horizontal="left"/>
    </xf>
    <xf numFmtId="0" fontId="2" fillId="4" borderId="14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 wrapText="1"/>
    </xf>
    <xf numFmtId="164" fontId="5" fillId="0" borderId="25" xfId="0" applyNumberFormat="1" applyFont="1" applyFill="1" applyBorder="1" applyAlignment="1" applyProtection="1">
      <alignment horizontal="center" vertical="center" wrapText="1"/>
    </xf>
    <xf numFmtId="0" fontId="2" fillId="4" borderId="19" xfId="1" applyFont="1" applyFill="1" applyBorder="1" applyAlignment="1">
      <alignment horizontal="center" vertical="center" wrapText="1"/>
    </xf>
    <xf numFmtId="0" fontId="2" fillId="4" borderId="16" xfId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3">
    <cellStyle name="Обычный" xfId="0" builtinId="0"/>
    <cellStyle name="Обычный_analis 1998 1999 2000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8"/>
  <sheetViews>
    <sheetView tabSelected="1" topLeftCell="B1" zoomScaleNormal="100" workbookViewId="0">
      <selection activeCell="H3" sqref="H3:K3"/>
    </sheetView>
  </sheetViews>
  <sheetFormatPr defaultRowHeight="18.75" x14ac:dyDescent="0.3"/>
  <cols>
    <col min="1" max="1" width="15.140625" style="8" bestFit="1" customWidth="1"/>
    <col min="2" max="2" width="66.7109375" style="9" customWidth="1"/>
    <col min="3" max="3" width="23.28515625" style="7" customWidth="1"/>
    <col min="4" max="4" width="23" style="7" customWidth="1"/>
    <col min="5" max="5" width="21.7109375" style="7" customWidth="1"/>
    <col min="6" max="6" width="21" style="7" customWidth="1"/>
    <col min="7" max="7" width="22" style="7" customWidth="1"/>
    <col min="8" max="8" width="21.5703125" style="7" customWidth="1"/>
    <col min="9" max="9" width="16.85546875" style="7" customWidth="1"/>
    <col min="10" max="10" width="21.28515625" style="7" customWidth="1"/>
    <col min="11" max="12" width="20.5703125" style="7" customWidth="1"/>
    <col min="13" max="13" width="9.140625" style="7"/>
    <col min="14" max="14" width="9.140625" style="7" customWidth="1"/>
    <col min="15" max="16384" width="9.140625" style="7"/>
  </cols>
  <sheetData>
    <row r="1" spans="1:13" x14ac:dyDescent="0.3">
      <c r="H1" s="123" t="s">
        <v>177</v>
      </c>
      <c r="I1" s="123"/>
    </row>
    <row r="2" spans="1:13" s="3" customFormat="1" x14ac:dyDescent="0.3">
      <c r="A2" s="1"/>
      <c r="B2" s="2"/>
      <c r="C2" s="1"/>
      <c r="D2" s="1"/>
      <c r="E2" s="1"/>
      <c r="G2" s="4"/>
      <c r="H2" s="4" t="s">
        <v>144</v>
      </c>
      <c r="I2" s="4"/>
      <c r="J2" s="4"/>
      <c r="K2" s="4"/>
      <c r="L2" s="4"/>
      <c r="M2" s="4"/>
    </row>
    <row r="3" spans="1:13" s="3" customFormat="1" x14ac:dyDescent="0.3">
      <c r="A3" s="1"/>
      <c r="B3" s="2"/>
      <c r="C3" s="1"/>
      <c r="D3" s="1"/>
      <c r="E3" s="1"/>
      <c r="G3" s="4"/>
      <c r="H3" s="125" t="s">
        <v>179</v>
      </c>
      <c r="I3" s="125"/>
      <c r="J3" s="125"/>
      <c r="K3" s="125"/>
      <c r="L3" s="4"/>
      <c r="M3" s="4"/>
    </row>
    <row r="4" spans="1:13" s="3" customFormat="1" x14ac:dyDescent="0.3">
      <c r="A4" s="1"/>
      <c r="B4" s="2"/>
      <c r="C4" s="1"/>
      <c r="D4" s="1"/>
      <c r="E4" s="1"/>
      <c r="G4" s="4"/>
      <c r="H4" s="125" t="s">
        <v>180</v>
      </c>
      <c r="I4" s="125"/>
      <c r="J4" s="125"/>
      <c r="K4" s="4"/>
      <c r="L4" s="4"/>
      <c r="M4" s="4"/>
    </row>
    <row r="5" spans="1:13" s="3" customFormat="1" x14ac:dyDescent="0.3">
      <c r="A5" s="1"/>
      <c r="B5" s="2"/>
      <c r="C5" s="1"/>
      <c r="D5" s="1"/>
      <c r="E5" s="1"/>
      <c r="G5" s="4"/>
      <c r="H5" s="4"/>
      <c r="I5" s="125"/>
      <c r="J5" s="125"/>
      <c r="K5" s="125"/>
      <c r="L5" s="4"/>
      <c r="M5" s="4"/>
    </row>
    <row r="6" spans="1:13" s="3" customFormat="1" ht="27" x14ac:dyDescent="0.35">
      <c r="A6" s="163" t="s">
        <v>168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</row>
    <row r="7" spans="1:13" s="3" customFormat="1" ht="20.25" thickBot="1" x14ac:dyDescent="0.4">
      <c r="A7" s="5"/>
      <c r="B7" s="6"/>
      <c r="C7" s="5"/>
      <c r="D7" s="5"/>
      <c r="E7" s="5"/>
      <c r="F7" s="5"/>
      <c r="G7" s="5"/>
      <c r="H7" s="5"/>
      <c r="I7" s="5"/>
      <c r="J7" s="5"/>
      <c r="K7" s="5" t="s">
        <v>8</v>
      </c>
    </row>
    <row r="8" spans="1:13" s="3" customFormat="1" x14ac:dyDescent="0.3">
      <c r="A8" s="146" t="s">
        <v>24</v>
      </c>
      <c r="B8" s="149" t="s">
        <v>25</v>
      </c>
      <c r="C8" s="152" t="s">
        <v>148</v>
      </c>
      <c r="D8" s="155" t="s">
        <v>149</v>
      </c>
      <c r="E8" s="160" t="s">
        <v>169</v>
      </c>
      <c r="F8" s="126" t="s">
        <v>26</v>
      </c>
      <c r="G8" s="127"/>
      <c r="H8" s="130" t="s">
        <v>170</v>
      </c>
      <c r="I8" s="131"/>
      <c r="J8" s="131"/>
      <c r="K8" s="132"/>
    </row>
    <row r="9" spans="1:13" s="3" customFormat="1" ht="57.75" customHeight="1" x14ac:dyDescent="0.3">
      <c r="A9" s="147"/>
      <c r="B9" s="150"/>
      <c r="C9" s="153"/>
      <c r="D9" s="156"/>
      <c r="E9" s="161"/>
      <c r="F9" s="128"/>
      <c r="G9" s="129"/>
      <c r="H9" s="133" t="s">
        <v>178</v>
      </c>
      <c r="I9" s="133"/>
      <c r="J9" s="134" t="s">
        <v>150</v>
      </c>
      <c r="K9" s="134"/>
    </row>
    <row r="10" spans="1:13" s="10" customFormat="1" ht="50.25" customHeight="1" thickBot="1" x14ac:dyDescent="0.35">
      <c r="A10" s="148"/>
      <c r="B10" s="151"/>
      <c r="C10" s="154"/>
      <c r="D10" s="157"/>
      <c r="E10" s="162"/>
      <c r="F10" s="11" t="s">
        <v>166</v>
      </c>
      <c r="G10" s="12" t="s">
        <v>151</v>
      </c>
      <c r="H10" s="13" t="s">
        <v>27</v>
      </c>
      <c r="I10" s="14" t="s">
        <v>28</v>
      </c>
      <c r="J10" s="15" t="s">
        <v>27</v>
      </c>
      <c r="K10" s="16" t="s">
        <v>28</v>
      </c>
    </row>
    <row r="11" spans="1:13" s="10" customFormat="1" x14ac:dyDescent="0.3">
      <c r="A11" s="17"/>
      <c r="B11" s="18"/>
      <c r="C11" s="143" t="s">
        <v>9</v>
      </c>
      <c r="D11" s="144"/>
      <c r="E11" s="144"/>
      <c r="F11" s="144"/>
      <c r="G11" s="144"/>
      <c r="H11" s="144"/>
      <c r="I11" s="144"/>
      <c r="J11" s="144"/>
      <c r="K11" s="145"/>
    </row>
    <row r="12" spans="1:13" s="3" customFormat="1" x14ac:dyDescent="0.3">
      <c r="A12" s="19" t="s">
        <v>29</v>
      </c>
      <c r="B12" s="20" t="s">
        <v>30</v>
      </c>
      <c r="C12" s="21">
        <f>C13+C18+C25+C31</f>
        <v>75084500</v>
      </c>
      <c r="D12" s="21">
        <f t="shared" ref="D12:F12" si="0">D13+D18+D25+D31</f>
        <v>91404508</v>
      </c>
      <c r="E12" s="21">
        <f t="shared" si="0"/>
        <v>72704488</v>
      </c>
      <c r="F12" s="21">
        <f t="shared" si="0"/>
        <v>37986524</v>
      </c>
      <c r="G12" s="21">
        <f>G13+G18+G25+G31</f>
        <v>92138131</v>
      </c>
      <c r="H12" s="88">
        <f>G12-E12</f>
        <v>19433643</v>
      </c>
      <c r="I12" s="88">
        <f>G12/E12*100</f>
        <v>126.72963325180146</v>
      </c>
      <c r="J12" s="88">
        <f>G12-F12</f>
        <v>54151607</v>
      </c>
      <c r="K12" s="90">
        <f>G12/F12*100</f>
        <v>242.55478337528328</v>
      </c>
    </row>
    <row r="13" spans="1:13" s="3" customFormat="1" ht="37.5" x14ac:dyDescent="0.3">
      <c r="A13" s="22" t="s">
        <v>31</v>
      </c>
      <c r="B13" s="23" t="s">
        <v>32</v>
      </c>
      <c r="C13" s="24">
        <f>C14</f>
        <v>23235000</v>
      </c>
      <c r="D13" s="24">
        <f t="shared" ref="D13:G13" si="1">D14</f>
        <v>23235000</v>
      </c>
      <c r="E13" s="24">
        <f t="shared" si="1"/>
        <v>15807580</v>
      </c>
      <c r="F13" s="24">
        <f t="shared" si="1"/>
        <v>8766710</v>
      </c>
      <c r="G13" s="24">
        <f t="shared" si="1"/>
        <v>17558279</v>
      </c>
      <c r="H13" s="89">
        <f t="shared" ref="H13:H20" si="2">G13-E13</f>
        <v>1750699</v>
      </c>
      <c r="I13" s="26">
        <f t="shared" ref="I13:I81" si="3">G13/E13*100</f>
        <v>111.07506019264176</v>
      </c>
      <c r="J13" s="26">
        <f t="shared" ref="J13:J84" si="4">G13-F13</f>
        <v>8791569</v>
      </c>
      <c r="K13" s="27">
        <f t="shared" ref="K13:K78" si="5">G13/F13*100</f>
        <v>200.2835613360086</v>
      </c>
    </row>
    <row r="14" spans="1:13" x14ac:dyDescent="0.3">
      <c r="A14" s="28" t="s">
        <v>33</v>
      </c>
      <c r="B14" s="29" t="s">
        <v>34</v>
      </c>
      <c r="C14" s="30">
        <f>C15+C16+C17</f>
        <v>23235000</v>
      </c>
      <c r="D14" s="30">
        <f t="shared" ref="D14:F14" si="6">D15+D16+D17</f>
        <v>23235000</v>
      </c>
      <c r="E14" s="30">
        <f t="shared" si="6"/>
        <v>15807580</v>
      </c>
      <c r="F14" s="30">
        <f t="shared" si="6"/>
        <v>8766710</v>
      </c>
      <c r="G14" s="30">
        <f>G15+G16+G17</f>
        <v>17558279</v>
      </c>
      <c r="H14" s="31">
        <f t="shared" si="2"/>
        <v>1750699</v>
      </c>
      <c r="I14" s="32">
        <f t="shared" si="3"/>
        <v>111.07506019264176</v>
      </c>
      <c r="J14" s="32">
        <f t="shared" si="4"/>
        <v>8791569</v>
      </c>
      <c r="K14" s="33">
        <f t="shared" si="5"/>
        <v>200.2835613360086</v>
      </c>
    </row>
    <row r="15" spans="1:13" ht="56.25" x14ac:dyDescent="0.3">
      <c r="A15" s="28">
        <v>11010100</v>
      </c>
      <c r="B15" s="29" t="s">
        <v>11</v>
      </c>
      <c r="C15" s="30">
        <v>11650000</v>
      </c>
      <c r="D15" s="30">
        <v>11650000</v>
      </c>
      <c r="E15" s="30">
        <v>9880228</v>
      </c>
      <c r="F15" s="34">
        <v>4736422</v>
      </c>
      <c r="G15" s="30">
        <v>11506211</v>
      </c>
      <c r="H15" s="31">
        <f t="shared" si="2"/>
        <v>1625983</v>
      </c>
      <c r="I15" s="32">
        <f t="shared" si="3"/>
        <v>116.456938038272</v>
      </c>
      <c r="J15" s="32">
        <f t="shared" si="4"/>
        <v>6769789</v>
      </c>
      <c r="K15" s="33">
        <f t="shared" si="5"/>
        <v>242.93044412005517</v>
      </c>
    </row>
    <row r="16" spans="1:13" ht="56.25" x14ac:dyDescent="0.3">
      <c r="A16" s="28">
        <v>11010400</v>
      </c>
      <c r="B16" s="29" t="s">
        <v>12</v>
      </c>
      <c r="C16" s="30">
        <v>10715000</v>
      </c>
      <c r="D16" s="30">
        <v>10715000</v>
      </c>
      <c r="E16" s="30">
        <v>5074652</v>
      </c>
      <c r="F16" s="34">
        <v>3503253</v>
      </c>
      <c r="G16" s="30">
        <v>5074652</v>
      </c>
      <c r="H16" s="31">
        <f t="shared" si="2"/>
        <v>0</v>
      </c>
      <c r="I16" s="32">
        <f t="shared" si="3"/>
        <v>100</v>
      </c>
      <c r="J16" s="32">
        <f t="shared" si="4"/>
        <v>1571399</v>
      </c>
      <c r="K16" s="33">
        <f t="shared" si="5"/>
        <v>144.85542437271872</v>
      </c>
    </row>
    <row r="17" spans="1:11" ht="56.25" x14ac:dyDescent="0.3">
      <c r="A17" s="28">
        <v>11010500</v>
      </c>
      <c r="B17" s="29" t="s">
        <v>13</v>
      </c>
      <c r="C17" s="30">
        <v>870000</v>
      </c>
      <c r="D17" s="30">
        <v>870000</v>
      </c>
      <c r="E17" s="30">
        <v>852700</v>
      </c>
      <c r="F17" s="34">
        <v>527035</v>
      </c>
      <c r="G17" s="30">
        <v>977416</v>
      </c>
      <c r="H17" s="31">
        <f t="shared" si="2"/>
        <v>124716</v>
      </c>
      <c r="I17" s="32">
        <f t="shared" si="3"/>
        <v>114.62601149290489</v>
      </c>
      <c r="J17" s="32">
        <f t="shared" si="4"/>
        <v>450381</v>
      </c>
      <c r="K17" s="33">
        <f t="shared" si="5"/>
        <v>185.45561490223611</v>
      </c>
    </row>
    <row r="18" spans="1:11" ht="37.5" x14ac:dyDescent="0.3">
      <c r="A18" s="22" t="s">
        <v>35</v>
      </c>
      <c r="B18" s="35" t="s">
        <v>36</v>
      </c>
      <c r="C18" s="24">
        <f>C21+C19</f>
        <v>30501000</v>
      </c>
      <c r="D18" s="24">
        <f t="shared" ref="D18:E18" si="7">D21+D19</f>
        <v>46691008</v>
      </c>
      <c r="E18" s="24">
        <f t="shared" si="7"/>
        <v>43396958</v>
      </c>
      <c r="F18" s="24">
        <f>F21+F19</f>
        <v>21366150</v>
      </c>
      <c r="G18" s="24">
        <f>G21+G19</f>
        <v>60570975</v>
      </c>
      <c r="H18" s="25">
        <f t="shared" si="2"/>
        <v>17174017</v>
      </c>
      <c r="I18" s="26">
        <f t="shared" si="3"/>
        <v>139.57424158624207</v>
      </c>
      <c r="J18" s="26">
        <f t="shared" si="4"/>
        <v>39204825</v>
      </c>
      <c r="K18" s="27">
        <f t="shared" si="5"/>
        <v>283.49035741113869</v>
      </c>
    </row>
    <row r="19" spans="1:11" ht="37.5" x14ac:dyDescent="0.3">
      <c r="A19" s="28" t="s">
        <v>37</v>
      </c>
      <c r="B19" s="29" t="s">
        <v>38</v>
      </c>
      <c r="C19" s="30">
        <f>C20</f>
        <v>200</v>
      </c>
      <c r="D19" s="30">
        <f t="shared" ref="D19:G19" si="8">D20</f>
        <v>240200</v>
      </c>
      <c r="E19" s="30">
        <f t="shared" si="8"/>
        <v>240200</v>
      </c>
      <c r="F19" s="30">
        <f t="shared" si="8"/>
        <v>111</v>
      </c>
      <c r="G19" s="30">
        <f t="shared" si="8"/>
        <v>242145</v>
      </c>
      <c r="H19" s="36">
        <f t="shared" si="2"/>
        <v>1945</v>
      </c>
      <c r="I19" s="32">
        <f t="shared" si="3"/>
        <v>100.80974188176519</v>
      </c>
      <c r="J19" s="37">
        <f t="shared" si="4"/>
        <v>242034</v>
      </c>
      <c r="K19" s="113">
        <f>G19/F19*100</f>
        <v>218148.64864864867</v>
      </c>
    </row>
    <row r="20" spans="1:11" ht="93.75" x14ac:dyDescent="0.3">
      <c r="A20" s="28" t="s">
        <v>39</v>
      </c>
      <c r="B20" s="29" t="s">
        <v>40</v>
      </c>
      <c r="C20" s="30">
        <v>200</v>
      </c>
      <c r="D20" s="30">
        <v>240200</v>
      </c>
      <c r="E20" s="30">
        <v>240200</v>
      </c>
      <c r="F20" s="34">
        <v>111</v>
      </c>
      <c r="G20" s="30">
        <v>242145</v>
      </c>
      <c r="H20" s="36">
        <f t="shared" si="2"/>
        <v>1945</v>
      </c>
      <c r="I20" s="32">
        <f t="shared" si="3"/>
        <v>100.80974188176519</v>
      </c>
      <c r="J20" s="37">
        <f t="shared" si="4"/>
        <v>242034</v>
      </c>
      <c r="K20" s="113">
        <f t="shared" si="5"/>
        <v>218148.64864864867</v>
      </c>
    </row>
    <row r="21" spans="1:11" x14ac:dyDescent="0.3">
      <c r="A21" s="22" t="s">
        <v>41</v>
      </c>
      <c r="B21" s="23" t="s">
        <v>42</v>
      </c>
      <c r="C21" s="24">
        <f>C22+C23+C24</f>
        <v>30500800</v>
      </c>
      <c r="D21" s="24">
        <f t="shared" ref="D21:E21" si="9">D22+D23+D24</f>
        <v>46450808</v>
      </c>
      <c r="E21" s="24">
        <f t="shared" si="9"/>
        <v>43156758</v>
      </c>
      <c r="F21" s="24">
        <f>F22+F24+F23</f>
        <v>21366039</v>
      </c>
      <c r="G21" s="60">
        <f t="shared" ref="G21" si="10">G22+G23+G24</f>
        <v>60328830</v>
      </c>
      <c r="H21" s="106">
        <f>G21-E21</f>
        <v>17172072</v>
      </c>
      <c r="I21" s="41">
        <f t="shared" si="3"/>
        <v>139.78999534673108</v>
      </c>
      <c r="J21" s="41">
        <f t="shared" si="4"/>
        <v>38962791</v>
      </c>
      <c r="K21" s="42">
        <f t="shared" si="5"/>
        <v>282.35851296536526</v>
      </c>
    </row>
    <row r="22" spans="1:11" ht="56.25" x14ac:dyDescent="0.3">
      <c r="A22" s="28" t="s">
        <v>43</v>
      </c>
      <c r="B22" s="29" t="s">
        <v>14</v>
      </c>
      <c r="C22" s="30">
        <v>800</v>
      </c>
      <c r="D22" s="30">
        <v>800</v>
      </c>
      <c r="E22" s="30">
        <v>681</v>
      </c>
      <c r="F22" s="34">
        <v>349</v>
      </c>
      <c r="G22" s="30">
        <v>752</v>
      </c>
      <c r="H22" s="36">
        <f>G22-E22</f>
        <v>71</v>
      </c>
      <c r="I22" s="37">
        <f t="shared" si="3"/>
        <v>110.42584434654918</v>
      </c>
      <c r="J22" s="37">
        <f t="shared" si="4"/>
        <v>403</v>
      </c>
      <c r="K22" s="38">
        <f t="shared" si="5"/>
        <v>215.47277936962752</v>
      </c>
    </row>
    <row r="23" spans="1:11" ht="37.5" x14ac:dyDescent="0.3">
      <c r="A23" s="28" t="s">
        <v>122</v>
      </c>
      <c r="B23" s="39" t="s">
        <v>15</v>
      </c>
      <c r="C23" s="30">
        <v>29500000</v>
      </c>
      <c r="D23" s="30">
        <v>45320008</v>
      </c>
      <c r="E23" s="30">
        <v>42070008</v>
      </c>
      <c r="F23" s="34">
        <v>20554319</v>
      </c>
      <c r="G23" s="30">
        <v>58846686</v>
      </c>
      <c r="H23" s="36">
        <f t="shared" ref="H23:H91" si="11">G23-E23</f>
        <v>16776678</v>
      </c>
      <c r="I23" s="37">
        <f t="shared" si="3"/>
        <v>139.87800049859749</v>
      </c>
      <c r="J23" s="37">
        <f t="shared" si="4"/>
        <v>38292367</v>
      </c>
      <c r="K23" s="38">
        <f t="shared" si="5"/>
        <v>286.29839791821854</v>
      </c>
    </row>
    <row r="24" spans="1:11" ht="37.5" x14ac:dyDescent="0.3">
      <c r="A24" s="40">
        <v>13030900</v>
      </c>
      <c r="B24" s="39" t="s">
        <v>16</v>
      </c>
      <c r="C24" s="30">
        <v>1000000</v>
      </c>
      <c r="D24" s="30">
        <v>1130000</v>
      </c>
      <c r="E24" s="30">
        <v>1086069</v>
      </c>
      <c r="F24" s="34">
        <v>811371</v>
      </c>
      <c r="G24" s="30">
        <v>1481392</v>
      </c>
      <c r="H24" s="36">
        <f t="shared" si="11"/>
        <v>395323</v>
      </c>
      <c r="I24" s="37">
        <f t="shared" si="3"/>
        <v>136.39943686819163</v>
      </c>
      <c r="J24" s="37">
        <f t="shared" si="4"/>
        <v>670021</v>
      </c>
      <c r="K24" s="38">
        <f t="shared" si="5"/>
        <v>182.57886959233198</v>
      </c>
    </row>
    <row r="25" spans="1:11" x14ac:dyDescent="0.3">
      <c r="A25" s="22" t="s">
        <v>44</v>
      </c>
      <c r="B25" s="35" t="s">
        <v>45</v>
      </c>
      <c r="C25" s="24">
        <f>C30</f>
        <v>81000</v>
      </c>
      <c r="D25" s="24">
        <f>D30+D26+D28</f>
        <v>211000</v>
      </c>
      <c r="E25" s="24">
        <f>E30+E26+E28</f>
        <v>204183</v>
      </c>
      <c r="F25" s="24">
        <f>F26+F28+F30</f>
        <v>28071</v>
      </c>
      <c r="G25" s="24">
        <f>G26+G28+G30</f>
        <v>218712</v>
      </c>
      <c r="H25" s="36">
        <f t="shared" si="11"/>
        <v>14529</v>
      </c>
      <c r="I25" s="41">
        <f t="shared" si="3"/>
        <v>107.11567564390766</v>
      </c>
      <c r="J25" s="41">
        <f t="shared" si="4"/>
        <v>190641</v>
      </c>
      <c r="K25" s="42">
        <f t="shared" si="5"/>
        <v>779.13861280324886</v>
      </c>
    </row>
    <row r="26" spans="1:11" ht="37.5" x14ac:dyDescent="0.3">
      <c r="A26" s="22" t="s">
        <v>152</v>
      </c>
      <c r="B26" s="115" t="s">
        <v>153</v>
      </c>
      <c r="C26" s="24"/>
      <c r="D26" s="24">
        <v>30000</v>
      </c>
      <c r="E26" s="24">
        <v>30000</v>
      </c>
      <c r="F26" s="24"/>
      <c r="G26" s="24">
        <v>31561</v>
      </c>
      <c r="H26" s="106">
        <f t="shared" si="11"/>
        <v>1561</v>
      </c>
      <c r="I26" s="41"/>
      <c r="J26" s="41"/>
      <c r="K26" s="42"/>
    </row>
    <row r="27" spans="1:11" x14ac:dyDescent="0.3">
      <c r="A27" s="28" t="s">
        <v>154</v>
      </c>
      <c r="B27" s="54" t="s">
        <v>155</v>
      </c>
      <c r="C27" s="24"/>
      <c r="D27" s="30">
        <v>30000</v>
      </c>
      <c r="E27" s="30">
        <v>30000</v>
      </c>
      <c r="F27" s="30"/>
      <c r="G27" s="30">
        <v>31561</v>
      </c>
      <c r="H27" s="36">
        <f t="shared" si="11"/>
        <v>1561</v>
      </c>
      <c r="I27" s="41"/>
      <c r="J27" s="41"/>
      <c r="K27" s="42"/>
    </row>
    <row r="28" spans="1:11" ht="33" customHeight="1" x14ac:dyDescent="0.3">
      <c r="A28" s="22" t="s">
        <v>156</v>
      </c>
      <c r="B28" s="115" t="s">
        <v>157</v>
      </c>
      <c r="C28" s="24"/>
      <c r="D28" s="24">
        <v>100000</v>
      </c>
      <c r="E28" s="24">
        <v>100000</v>
      </c>
      <c r="F28" s="24"/>
      <c r="G28" s="24">
        <v>107185</v>
      </c>
      <c r="H28" s="106">
        <f t="shared" si="11"/>
        <v>7185</v>
      </c>
      <c r="I28" s="41"/>
      <c r="J28" s="41"/>
      <c r="K28" s="42"/>
    </row>
    <row r="29" spans="1:11" ht="33" customHeight="1" x14ac:dyDescent="0.3">
      <c r="A29" s="28" t="s">
        <v>158</v>
      </c>
      <c r="B29" s="54" t="s">
        <v>155</v>
      </c>
      <c r="C29" s="24"/>
      <c r="D29" s="30">
        <v>100000</v>
      </c>
      <c r="E29" s="30">
        <v>100000</v>
      </c>
      <c r="F29" s="30"/>
      <c r="G29" s="30">
        <v>107185</v>
      </c>
      <c r="H29" s="36">
        <f t="shared" si="11"/>
        <v>7185</v>
      </c>
      <c r="I29" s="41"/>
      <c r="J29" s="41"/>
      <c r="K29" s="42"/>
    </row>
    <row r="30" spans="1:11" ht="56.25" x14ac:dyDescent="0.3">
      <c r="A30" s="22" t="s">
        <v>46</v>
      </c>
      <c r="B30" s="23" t="s">
        <v>47</v>
      </c>
      <c r="C30" s="24">
        <v>81000</v>
      </c>
      <c r="D30" s="24">
        <v>81000</v>
      </c>
      <c r="E30" s="24">
        <v>74183</v>
      </c>
      <c r="F30" s="60">
        <v>28071</v>
      </c>
      <c r="G30" s="24">
        <v>79966</v>
      </c>
      <c r="H30" s="106">
        <f t="shared" si="11"/>
        <v>5783</v>
      </c>
      <c r="I30" s="41">
        <f t="shared" si="3"/>
        <v>107.79558658991952</v>
      </c>
      <c r="J30" s="41">
        <f t="shared" si="4"/>
        <v>51895</v>
      </c>
      <c r="K30" s="42">
        <f t="shared" si="5"/>
        <v>284.87050692885896</v>
      </c>
    </row>
    <row r="31" spans="1:11" x14ac:dyDescent="0.3">
      <c r="A31" s="43" t="s">
        <v>48</v>
      </c>
      <c r="B31" s="44" t="s">
        <v>49</v>
      </c>
      <c r="C31" s="24">
        <f>C32+C43</f>
        <v>21267500</v>
      </c>
      <c r="D31" s="24">
        <f t="shared" ref="D31:E31" si="12">D32+D43</f>
        <v>21267500</v>
      </c>
      <c r="E31" s="24">
        <f t="shared" si="12"/>
        <v>13295767</v>
      </c>
      <c r="F31" s="24">
        <f>F32+F43</f>
        <v>7825593</v>
      </c>
      <c r="G31" s="24">
        <f>G32+G43+G41</f>
        <v>13790165</v>
      </c>
      <c r="H31" s="36">
        <f t="shared" si="11"/>
        <v>494398</v>
      </c>
      <c r="I31" s="41">
        <f t="shared" si="3"/>
        <v>103.71846167280158</v>
      </c>
      <c r="J31" s="41">
        <f t="shared" si="4"/>
        <v>5964572</v>
      </c>
      <c r="K31" s="42">
        <f t="shared" si="5"/>
        <v>176.21878623127984</v>
      </c>
    </row>
    <row r="32" spans="1:11" x14ac:dyDescent="0.3">
      <c r="A32" s="43" t="s">
        <v>50</v>
      </c>
      <c r="B32" s="44" t="s">
        <v>51</v>
      </c>
      <c r="C32" s="24">
        <f>C33+C34+C35+C36+C37+C38+C39+C40+C42</f>
        <v>8077500</v>
      </c>
      <c r="D32" s="24">
        <f t="shared" ref="D32" si="13">D33+D34+D35+D36+D37+D38+D39+D40+D42</f>
        <v>8077500</v>
      </c>
      <c r="E32" s="24">
        <f>E33+E34+E35+E36+E37+E38+E39+E40+E42</f>
        <v>6356462</v>
      </c>
      <c r="F32" s="24">
        <f>F33+F34+F35+F36+F37+F38+F39+F40+F42</f>
        <v>3200454</v>
      </c>
      <c r="G32" s="24">
        <f>G33+G34+G35+G36+G37+G38+G39+G40</f>
        <v>6747562</v>
      </c>
      <c r="H32" s="106">
        <f t="shared" si="11"/>
        <v>391100</v>
      </c>
      <c r="I32" s="41">
        <f t="shared" si="3"/>
        <v>106.15279380259017</v>
      </c>
      <c r="J32" s="41">
        <f t="shared" si="4"/>
        <v>3547108</v>
      </c>
      <c r="K32" s="42">
        <f t="shared" si="5"/>
        <v>210.8314007950122</v>
      </c>
    </row>
    <row r="33" spans="1:11" ht="56.25" x14ac:dyDescent="0.3">
      <c r="A33" s="45" t="s">
        <v>52</v>
      </c>
      <c r="B33" s="46" t="s">
        <v>53</v>
      </c>
      <c r="C33" s="30">
        <v>26000</v>
      </c>
      <c r="D33" s="30">
        <v>26000</v>
      </c>
      <c r="E33" s="30">
        <v>10454</v>
      </c>
      <c r="F33" s="34">
        <v>7283</v>
      </c>
      <c r="G33" s="30">
        <v>10976</v>
      </c>
      <c r="H33" s="36">
        <f t="shared" si="11"/>
        <v>522</v>
      </c>
      <c r="I33" s="37">
        <f t="shared" si="3"/>
        <v>104.99330399846949</v>
      </c>
      <c r="J33" s="37">
        <f t="shared" si="4"/>
        <v>3693</v>
      </c>
      <c r="K33" s="38">
        <f t="shared" si="5"/>
        <v>150.70712618426472</v>
      </c>
    </row>
    <row r="34" spans="1:11" ht="56.25" x14ac:dyDescent="0.3">
      <c r="A34" s="45" t="s">
        <v>54</v>
      </c>
      <c r="B34" s="46" t="s">
        <v>55</v>
      </c>
      <c r="C34" s="30">
        <v>71000</v>
      </c>
      <c r="D34" s="30">
        <v>71000</v>
      </c>
      <c r="E34" s="30">
        <v>16326</v>
      </c>
      <c r="F34" s="34">
        <v>31945</v>
      </c>
      <c r="G34" s="30">
        <v>16325</v>
      </c>
      <c r="H34" s="36">
        <f t="shared" si="11"/>
        <v>-1</v>
      </c>
      <c r="I34" s="37">
        <f t="shared" si="3"/>
        <v>99.993874800931025</v>
      </c>
      <c r="J34" s="37">
        <f t="shared" si="4"/>
        <v>-15620</v>
      </c>
      <c r="K34" s="38">
        <f t="shared" si="5"/>
        <v>51.103459070277033</v>
      </c>
    </row>
    <row r="35" spans="1:11" ht="56.25" x14ac:dyDescent="0.3">
      <c r="A35" s="45" t="s">
        <v>56</v>
      </c>
      <c r="B35" s="46" t="s">
        <v>57</v>
      </c>
      <c r="C35" s="30">
        <v>432500</v>
      </c>
      <c r="D35" s="30">
        <v>432500</v>
      </c>
      <c r="E35" s="30">
        <v>77271</v>
      </c>
      <c r="F35" s="34">
        <v>127367</v>
      </c>
      <c r="G35" s="30">
        <v>77270</v>
      </c>
      <c r="H35" s="36">
        <f t="shared" si="11"/>
        <v>-1</v>
      </c>
      <c r="I35" s="37">
        <f t="shared" si="3"/>
        <v>99.998705853424966</v>
      </c>
      <c r="J35" s="37">
        <f t="shared" si="4"/>
        <v>-50097</v>
      </c>
      <c r="K35" s="38">
        <f t="shared" si="5"/>
        <v>60.66720579113899</v>
      </c>
    </row>
    <row r="36" spans="1:11" ht="56.25" x14ac:dyDescent="0.3">
      <c r="A36" s="45" t="s">
        <v>58</v>
      </c>
      <c r="B36" s="46" t="s">
        <v>59</v>
      </c>
      <c r="C36" s="30">
        <v>506500</v>
      </c>
      <c r="D36" s="30">
        <v>506500</v>
      </c>
      <c r="E36" s="30">
        <v>478588</v>
      </c>
      <c r="F36" s="34">
        <v>167609</v>
      </c>
      <c r="G36" s="30">
        <v>636003</v>
      </c>
      <c r="H36" s="36">
        <f t="shared" si="11"/>
        <v>157415</v>
      </c>
      <c r="I36" s="37">
        <f t="shared" si="3"/>
        <v>132.89154763596244</v>
      </c>
      <c r="J36" s="37">
        <f t="shared" si="4"/>
        <v>468394</v>
      </c>
      <c r="K36" s="38">
        <f t="shared" si="5"/>
        <v>379.45635377575189</v>
      </c>
    </row>
    <row r="37" spans="1:11" x14ac:dyDescent="0.3">
      <c r="A37" s="45" t="s">
        <v>60</v>
      </c>
      <c r="B37" s="46" t="s">
        <v>61</v>
      </c>
      <c r="C37" s="30">
        <v>301500</v>
      </c>
      <c r="D37" s="30">
        <v>301500</v>
      </c>
      <c r="E37" s="30">
        <v>252071</v>
      </c>
      <c r="F37" s="34">
        <v>187541</v>
      </c>
      <c r="G37" s="30">
        <v>450171</v>
      </c>
      <c r="H37" s="36">
        <f t="shared" si="11"/>
        <v>198100</v>
      </c>
      <c r="I37" s="37">
        <f t="shared" si="3"/>
        <v>178.58896898096171</v>
      </c>
      <c r="J37" s="37">
        <f t="shared" si="4"/>
        <v>262630</v>
      </c>
      <c r="K37" s="38">
        <f t="shared" si="5"/>
        <v>240.03871153507768</v>
      </c>
    </row>
    <row r="38" spans="1:11" x14ac:dyDescent="0.3">
      <c r="A38" s="45" t="s">
        <v>62</v>
      </c>
      <c r="B38" s="46" t="s">
        <v>63</v>
      </c>
      <c r="C38" s="30">
        <v>4815000</v>
      </c>
      <c r="D38" s="30">
        <v>4815000</v>
      </c>
      <c r="E38" s="30">
        <v>3739543</v>
      </c>
      <c r="F38" s="34">
        <v>1878782</v>
      </c>
      <c r="G38" s="30">
        <v>3748084</v>
      </c>
      <c r="H38" s="36">
        <f t="shared" si="11"/>
        <v>8541</v>
      </c>
      <c r="I38" s="37">
        <f t="shared" si="3"/>
        <v>100.22839689234755</v>
      </c>
      <c r="J38" s="37">
        <f t="shared" si="4"/>
        <v>1869302</v>
      </c>
      <c r="K38" s="38">
        <f t="shared" si="5"/>
        <v>199.49541777598466</v>
      </c>
    </row>
    <row r="39" spans="1:11" x14ac:dyDescent="0.3">
      <c r="A39" s="45" t="s">
        <v>64</v>
      </c>
      <c r="B39" s="46" t="s">
        <v>65</v>
      </c>
      <c r="C39" s="30">
        <v>905000</v>
      </c>
      <c r="D39" s="30">
        <v>905000</v>
      </c>
      <c r="E39" s="30">
        <v>770032</v>
      </c>
      <c r="F39" s="34">
        <v>368136</v>
      </c>
      <c r="G39" s="30">
        <v>770031</v>
      </c>
      <c r="H39" s="36">
        <f t="shared" si="11"/>
        <v>-1</v>
      </c>
      <c r="I39" s="37">
        <f t="shared" si="3"/>
        <v>99.999870135267116</v>
      </c>
      <c r="J39" s="37">
        <f t="shared" si="4"/>
        <v>401895</v>
      </c>
      <c r="K39" s="38">
        <f t="shared" si="5"/>
        <v>209.17025229806376</v>
      </c>
    </row>
    <row r="40" spans="1:11" x14ac:dyDescent="0.3">
      <c r="A40" s="45" t="s">
        <v>66</v>
      </c>
      <c r="B40" s="46" t="s">
        <v>67</v>
      </c>
      <c r="C40" s="30">
        <v>1020000</v>
      </c>
      <c r="D40" s="30">
        <v>1020000</v>
      </c>
      <c r="E40" s="30">
        <v>1012177</v>
      </c>
      <c r="F40" s="34">
        <v>431791</v>
      </c>
      <c r="G40" s="30">
        <v>1038702</v>
      </c>
      <c r="H40" s="36">
        <f t="shared" si="11"/>
        <v>26525</v>
      </c>
      <c r="I40" s="37">
        <f t="shared" si="3"/>
        <v>102.62058908669135</v>
      </c>
      <c r="J40" s="37">
        <f t="shared" si="4"/>
        <v>606911</v>
      </c>
      <c r="K40" s="38">
        <f t="shared" si="5"/>
        <v>240.55665819806342</v>
      </c>
    </row>
    <row r="41" spans="1:11" x14ac:dyDescent="0.3">
      <c r="A41" s="45" t="s">
        <v>159</v>
      </c>
      <c r="B41" s="44" t="s">
        <v>160</v>
      </c>
      <c r="C41" s="24"/>
      <c r="D41" s="24"/>
      <c r="E41" s="24"/>
      <c r="F41" s="60"/>
      <c r="G41" s="24">
        <v>720</v>
      </c>
      <c r="H41" s="106">
        <f t="shared" si="11"/>
        <v>720</v>
      </c>
      <c r="I41" s="41"/>
      <c r="J41" s="41">
        <f t="shared" si="4"/>
        <v>720</v>
      </c>
      <c r="K41" s="42"/>
    </row>
    <row r="42" spans="1:11" x14ac:dyDescent="0.3">
      <c r="A42" s="45" t="s">
        <v>68</v>
      </c>
      <c r="B42" s="46" t="s">
        <v>161</v>
      </c>
      <c r="C42" s="30"/>
      <c r="D42" s="30"/>
      <c r="E42" s="30"/>
      <c r="F42" s="34">
        <v>0</v>
      </c>
      <c r="G42" s="30">
        <v>720</v>
      </c>
      <c r="H42" s="36">
        <f t="shared" si="11"/>
        <v>720</v>
      </c>
      <c r="I42" s="37"/>
      <c r="J42" s="37">
        <f t="shared" si="4"/>
        <v>720</v>
      </c>
      <c r="K42" s="38"/>
    </row>
    <row r="43" spans="1:11" x14ac:dyDescent="0.3">
      <c r="A43" s="22" t="s">
        <v>69</v>
      </c>
      <c r="B43" s="23" t="s">
        <v>70</v>
      </c>
      <c r="C43" s="24">
        <f>C44+C45+C46</f>
        <v>13190000</v>
      </c>
      <c r="D43" s="24">
        <f t="shared" ref="D43:F43" si="14">D44+D45+D46</f>
        <v>13190000</v>
      </c>
      <c r="E43" s="24">
        <f t="shared" si="14"/>
        <v>6939305</v>
      </c>
      <c r="F43" s="24">
        <f t="shared" si="14"/>
        <v>4625139</v>
      </c>
      <c r="G43" s="24">
        <f>G44+G45+G46</f>
        <v>7041883</v>
      </c>
      <c r="H43" s="36">
        <f t="shared" si="11"/>
        <v>102578</v>
      </c>
      <c r="I43" s="41">
        <f t="shared" si="3"/>
        <v>101.47821719898462</v>
      </c>
      <c r="J43" s="41">
        <f t="shared" si="4"/>
        <v>2416744</v>
      </c>
      <c r="K43" s="42">
        <f t="shared" si="5"/>
        <v>152.25235392925489</v>
      </c>
    </row>
    <row r="44" spans="1:11" x14ac:dyDescent="0.3">
      <c r="A44" s="28" t="s">
        <v>71</v>
      </c>
      <c r="B44" s="29" t="s">
        <v>72</v>
      </c>
      <c r="C44" s="30">
        <v>298000</v>
      </c>
      <c r="D44" s="30">
        <v>298000</v>
      </c>
      <c r="E44" s="30">
        <v>275500</v>
      </c>
      <c r="F44" s="34">
        <v>247790</v>
      </c>
      <c r="G44" s="30">
        <v>378079</v>
      </c>
      <c r="H44" s="36">
        <f t="shared" si="11"/>
        <v>102579</v>
      </c>
      <c r="I44" s="37">
        <f t="shared" si="3"/>
        <v>137.23375680580762</v>
      </c>
      <c r="J44" s="37">
        <f t="shared" si="4"/>
        <v>130289</v>
      </c>
      <c r="K44" s="38">
        <f t="shared" si="5"/>
        <v>152.58041083175269</v>
      </c>
    </row>
    <row r="45" spans="1:11" x14ac:dyDescent="0.3">
      <c r="A45" s="28" t="s">
        <v>73</v>
      </c>
      <c r="B45" s="47" t="s">
        <v>0</v>
      </c>
      <c r="C45" s="30">
        <v>2700000</v>
      </c>
      <c r="D45" s="30">
        <v>2700000</v>
      </c>
      <c r="E45" s="30">
        <v>2248001</v>
      </c>
      <c r="F45" s="34">
        <v>1237149</v>
      </c>
      <c r="G45" s="30">
        <v>2248000</v>
      </c>
      <c r="H45" s="36">
        <f t="shared" si="11"/>
        <v>-1</v>
      </c>
      <c r="I45" s="37">
        <f t="shared" si="3"/>
        <v>99.999955516034021</v>
      </c>
      <c r="J45" s="37">
        <f t="shared" si="4"/>
        <v>1010851</v>
      </c>
      <c r="K45" s="38">
        <f t="shared" si="5"/>
        <v>181.7081046826211</v>
      </c>
    </row>
    <row r="46" spans="1:11" ht="93.75" x14ac:dyDescent="0.3">
      <c r="A46" s="40">
        <v>18050500</v>
      </c>
      <c r="B46" s="39" t="s">
        <v>17</v>
      </c>
      <c r="C46" s="30">
        <v>10192000</v>
      </c>
      <c r="D46" s="30">
        <v>10192000</v>
      </c>
      <c r="E46" s="30">
        <v>4415804</v>
      </c>
      <c r="F46" s="34">
        <v>3140200</v>
      </c>
      <c r="G46" s="30">
        <v>4415804</v>
      </c>
      <c r="H46" s="36">
        <f t="shared" si="11"/>
        <v>0</v>
      </c>
      <c r="I46" s="37">
        <f t="shared" si="3"/>
        <v>100</v>
      </c>
      <c r="J46" s="37">
        <f t="shared" si="4"/>
        <v>1275604</v>
      </c>
      <c r="K46" s="38">
        <f t="shared" si="5"/>
        <v>140.6217438379721</v>
      </c>
    </row>
    <row r="47" spans="1:11" x14ac:dyDescent="0.3">
      <c r="A47" s="48" t="s">
        <v>74</v>
      </c>
      <c r="B47" s="49" t="s">
        <v>75</v>
      </c>
      <c r="C47" s="50">
        <f>C48+C52+C66+C63</f>
        <v>264442</v>
      </c>
      <c r="D47" s="50">
        <f t="shared" ref="D47" si="15">D48+D52+D66+D63</f>
        <v>264442</v>
      </c>
      <c r="E47" s="50">
        <f>E52+E63+E48</f>
        <v>108219</v>
      </c>
      <c r="F47" s="50">
        <f>F48+F52+F66+F63</f>
        <v>189476</v>
      </c>
      <c r="G47" s="50">
        <f>G48+G52+G66+G63</f>
        <v>191185</v>
      </c>
      <c r="H47" s="104">
        <f t="shared" si="11"/>
        <v>82966</v>
      </c>
      <c r="I47" s="51">
        <f t="shared" si="3"/>
        <v>176.66491096757503</v>
      </c>
      <c r="J47" s="51">
        <f t="shared" si="4"/>
        <v>1709</v>
      </c>
      <c r="K47" s="52">
        <f t="shared" si="5"/>
        <v>100.90196119825201</v>
      </c>
    </row>
    <row r="48" spans="1:11" ht="37.5" x14ac:dyDescent="0.3">
      <c r="A48" s="22" t="s">
        <v>76</v>
      </c>
      <c r="B48" s="23" t="s">
        <v>77</v>
      </c>
      <c r="C48" s="24">
        <f>C49</f>
        <v>3700</v>
      </c>
      <c r="D48" s="24">
        <f t="shared" ref="D48:G48" si="16">D49</f>
        <v>3700</v>
      </c>
      <c r="E48" s="24">
        <f t="shared" si="16"/>
        <v>2295</v>
      </c>
      <c r="F48" s="24">
        <f t="shared" si="16"/>
        <v>31548</v>
      </c>
      <c r="G48" s="24">
        <f t="shared" si="16"/>
        <v>12295</v>
      </c>
      <c r="H48" s="36">
        <f t="shared" si="11"/>
        <v>10000</v>
      </c>
      <c r="I48" s="41">
        <f t="shared" si="3"/>
        <v>535.72984749455338</v>
      </c>
      <c r="J48" s="41">
        <f t="shared" si="4"/>
        <v>-19253</v>
      </c>
      <c r="K48" s="42">
        <f t="shared" si="5"/>
        <v>38.972359579054142</v>
      </c>
    </row>
    <row r="49" spans="1:11" x14ac:dyDescent="0.3">
      <c r="A49" s="22" t="s">
        <v>78</v>
      </c>
      <c r="B49" s="53" t="s">
        <v>79</v>
      </c>
      <c r="C49" s="24">
        <f>C50</f>
        <v>3700</v>
      </c>
      <c r="D49" s="24">
        <f t="shared" ref="D49:F49" si="17">D50</f>
        <v>3700</v>
      </c>
      <c r="E49" s="24">
        <f t="shared" si="17"/>
        <v>2295</v>
      </c>
      <c r="F49" s="24">
        <f t="shared" si="17"/>
        <v>31548</v>
      </c>
      <c r="G49" s="24">
        <f>G50+G51</f>
        <v>12295</v>
      </c>
      <c r="H49" s="36">
        <f t="shared" si="11"/>
        <v>10000</v>
      </c>
      <c r="I49" s="41">
        <f t="shared" si="3"/>
        <v>535.72984749455338</v>
      </c>
      <c r="J49" s="41">
        <f t="shared" si="4"/>
        <v>-19253</v>
      </c>
      <c r="K49" s="42">
        <f t="shared" si="5"/>
        <v>38.972359579054142</v>
      </c>
    </row>
    <row r="50" spans="1:11" x14ac:dyDescent="0.3">
      <c r="A50" s="28" t="s">
        <v>80</v>
      </c>
      <c r="B50" s="54" t="s">
        <v>81</v>
      </c>
      <c r="C50" s="30">
        <v>3700</v>
      </c>
      <c r="D50" s="30">
        <v>3700</v>
      </c>
      <c r="E50" s="30">
        <v>2295</v>
      </c>
      <c r="F50" s="34">
        <v>31548</v>
      </c>
      <c r="G50" s="30">
        <v>2295</v>
      </c>
      <c r="H50" s="36"/>
      <c r="I50" s="37">
        <f t="shared" si="3"/>
        <v>100</v>
      </c>
      <c r="J50" s="37">
        <f t="shared" si="4"/>
        <v>-29253</v>
      </c>
      <c r="K50" s="38">
        <f t="shared" si="5"/>
        <v>7.2746291365538234</v>
      </c>
    </row>
    <row r="51" spans="1:11" ht="56.25" x14ac:dyDescent="0.3">
      <c r="A51" s="28" t="s">
        <v>162</v>
      </c>
      <c r="B51" s="54" t="s">
        <v>163</v>
      </c>
      <c r="C51" s="30"/>
      <c r="D51" s="30"/>
      <c r="E51" s="30"/>
      <c r="F51" s="34"/>
      <c r="G51" s="30">
        <v>10000</v>
      </c>
      <c r="H51" s="36"/>
      <c r="I51" s="37"/>
      <c r="J51" s="37"/>
      <c r="K51" s="38"/>
    </row>
    <row r="52" spans="1:11" ht="37.5" x14ac:dyDescent="0.3">
      <c r="A52" s="55" t="s">
        <v>82</v>
      </c>
      <c r="B52" s="23" t="s">
        <v>83</v>
      </c>
      <c r="C52" s="24">
        <f>C53+C57+C59</f>
        <v>244542</v>
      </c>
      <c r="D52" s="24">
        <f t="shared" ref="D52:F52" si="18">D53+D57+D59</f>
        <v>244542</v>
      </c>
      <c r="E52" s="24">
        <f t="shared" si="18"/>
        <v>95125</v>
      </c>
      <c r="F52" s="24">
        <f t="shared" si="18"/>
        <v>146005</v>
      </c>
      <c r="G52" s="24">
        <f>G53+G57+G59</f>
        <v>168091</v>
      </c>
      <c r="H52" s="36">
        <f t="shared" si="11"/>
        <v>72966</v>
      </c>
      <c r="I52" s="41">
        <f t="shared" si="3"/>
        <v>176.7053876478318</v>
      </c>
      <c r="J52" s="41">
        <f t="shared" si="4"/>
        <v>22086</v>
      </c>
      <c r="K52" s="42">
        <f t="shared" si="5"/>
        <v>115.12687921646518</v>
      </c>
    </row>
    <row r="53" spans="1:11" x14ac:dyDescent="0.3">
      <c r="A53" s="56">
        <v>22010000</v>
      </c>
      <c r="B53" s="29" t="s">
        <v>2</v>
      </c>
      <c r="C53" s="30">
        <f>C54+C55+C56</f>
        <v>164100</v>
      </c>
      <c r="D53" s="30">
        <f t="shared" ref="D53" si="19">D54+D55+D56</f>
        <v>164100</v>
      </c>
      <c r="E53" s="30">
        <v>77979</v>
      </c>
      <c r="F53" s="30">
        <f>F54+F55+F56</f>
        <v>103888</v>
      </c>
      <c r="G53" s="30">
        <f>G54+G55+G56</f>
        <v>150962</v>
      </c>
      <c r="H53" s="36">
        <f t="shared" si="11"/>
        <v>72983</v>
      </c>
      <c r="I53" s="41">
        <f t="shared" si="3"/>
        <v>193.59314687287602</v>
      </c>
      <c r="J53" s="41">
        <f t="shared" si="4"/>
        <v>47074</v>
      </c>
      <c r="K53" s="42">
        <f t="shared" si="5"/>
        <v>145.31225935622979</v>
      </c>
    </row>
    <row r="54" spans="1:11" ht="56.25" x14ac:dyDescent="0.3">
      <c r="A54" s="57">
        <v>22010300</v>
      </c>
      <c r="B54" s="39" t="s">
        <v>84</v>
      </c>
      <c r="C54" s="30">
        <v>6000</v>
      </c>
      <c r="D54" s="30">
        <v>6000</v>
      </c>
      <c r="E54" s="30">
        <v>4830</v>
      </c>
      <c r="F54" s="34">
        <v>4620</v>
      </c>
      <c r="G54" s="30">
        <v>59710</v>
      </c>
      <c r="H54" s="36">
        <f t="shared" si="11"/>
        <v>54880</v>
      </c>
      <c r="I54" s="112">
        <f t="shared" si="3"/>
        <v>1236.231884057971</v>
      </c>
      <c r="J54" s="37">
        <f t="shared" si="4"/>
        <v>55090</v>
      </c>
      <c r="K54" s="38">
        <f t="shared" si="5"/>
        <v>1292.4242424242425</v>
      </c>
    </row>
    <row r="55" spans="1:11" x14ac:dyDescent="0.3">
      <c r="A55" s="58" t="s">
        <v>85</v>
      </c>
      <c r="B55" s="59" t="s">
        <v>86</v>
      </c>
      <c r="C55" s="30">
        <v>8100</v>
      </c>
      <c r="D55" s="30">
        <v>8100</v>
      </c>
      <c r="E55" s="30">
        <v>7089</v>
      </c>
      <c r="F55" s="34">
        <v>3059</v>
      </c>
      <c r="G55" s="30">
        <v>25192</v>
      </c>
      <c r="H55" s="36">
        <f t="shared" si="11"/>
        <v>18103</v>
      </c>
      <c r="I55" s="37">
        <f t="shared" si="3"/>
        <v>355.36747072929893</v>
      </c>
      <c r="J55" s="37">
        <f t="shared" si="4"/>
        <v>22133</v>
      </c>
      <c r="K55" s="38">
        <f t="shared" si="5"/>
        <v>823.53710362863683</v>
      </c>
    </row>
    <row r="56" spans="1:11" ht="37.5" x14ac:dyDescent="0.3">
      <c r="A56" s="58" t="s">
        <v>87</v>
      </c>
      <c r="B56" s="54" t="s">
        <v>88</v>
      </c>
      <c r="C56" s="30">
        <v>150000</v>
      </c>
      <c r="D56" s="30">
        <v>150000</v>
      </c>
      <c r="E56" s="30">
        <v>66060</v>
      </c>
      <c r="F56" s="34">
        <v>96209</v>
      </c>
      <c r="G56" s="30">
        <v>66060</v>
      </c>
      <c r="H56" s="36">
        <f t="shared" si="11"/>
        <v>0</v>
      </c>
      <c r="I56" s="37">
        <f t="shared" si="3"/>
        <v>100</v>
      </c>
      <c r="J56" s="37">
        <f t="shared" si="4"/>
        <v>-30149</v>
      </c>
      <c r="K56" s="38">
        <f t="shared" si="5"/>
        <v>68.663014894656428</v>
      </c>
    </row>
    <row r="57" spans="1:11" ht="56.25" x14ac:dyDescent="0.3">
      <c r="A57" s="22" t="s">
        <v>89</v>
      </c>
      <c r="B57" s="105" t="s">
        <v>90</v>
      </c>
      <c r="C57" s="24">
        <v>75000</v>
      </c>
      <c r="D57" s="24">
        <v>75000</v>
      </c>
      <c r="E57" s="24">
        <v>14175</v>
      </c>
      <c r="F57" s="60">
        <f>F58</f>
        <v>41381</v>
      </c>
      <c r="G57" s="24">
        <v>14174</v>
      </c>
      <c r="H57" s="36">
        <f t="shared" si="11"/>
        <v>-1</v>
      </c>
      <c r="I57" s="41">
        <f t="shared" si="3"/>
        <v>99.992945326278658</v>
      </c>
      <c r="J57" s="41">
        <f t="shared" si="4"/>
        <v>-27207</v>
      </c>
      <c r="K57" s="42">
        <f t="shared" si="5"/>
        <v>34.25243469225007</v>
      </c>
    </row>
    <row r="58" spans="1:11" ht="56.25" x14ac:dyDescent="0.3">
      <c r="A58" s="58" t="s">
        <v>91</v>
      </c>
      <c r="B58" s="54" t="s">
        <v>92</v>
      </c>
      <c r="C58" s="30">
        <v>75000</v>
      </c>
      <c r="D58" s="30">
        <v>75000</v>
      </c>
      <c r="E58" s="30">
        <v>14175</v>
      </c>
      <c r="F58" s="34">
        <v>41381</v>
      </c>
      <c r="G58" s="30">
        <v>14174</v>
      </c>
      <c r="H58" s="36">
        <f t="shared" si="11"/>
        <v>-1</v>
      </c>
      <c r="I58" s="37">
        <f t="shared" si="3"/>
        <v>99.992945326278658</v>
      </c>
      <c r="J58" s="37">
        <f t="shared" si="4"/>
        <v>-27207</v>
      </c>
      <c r="K58" s="38">
        <f t="shared" si="5"/>
        <v>34.25243469225007</v>
      </c>
    </row>
    <row r="59" spans="1:11" x14ac:dyDescent="0.3">
      <c r="A59" s="22" t="s">
        <v>93</v>
      </c>
      <c r="B59" s="23" t="s">
        <v>94</v>
      </c>
      <c r="C59" s="24">
        <f>C60+C61+C62</f>
        <v>5442</v>
      </c>
      <c r="D59" s="24">
        <f t="shared" ref="D59:G59" si="20">D60+D61+D62</f>
        <v>5442</v>
      </c>
      <c r="E59" s="24">
        <f t="shared" si="20"/>
        <v>2971</v>
      </c>
      <c r="F59" s="24">
        <f t="shared" si="20"/>
        <v>736</v>
      </c>
      <c r="G59" s="24">
        <f t="shared" si="20"/>
        <v>2955</v>
      </c>
      <c r="H59" s="106">
        <f t="shared" si="11"/>
        <v>-16</v>
      </c>
      <c r="I59" s="41">
        <f t="shared" si="3"/>
        <v>99.461460787613603</v>
      </c>
      <c r="J59" s="41">
        <f t="shared" si="4"/>
        <v>2219</v>
      </c>
      <c r="K59" s="42">
        <f t="shared" si="5"/>
        <v>401.49456521739131</v>
      </c>
    </row>
    <row r="60" spans="1:11" ht="56.25" x14ac:dyDescent="0.3">
      <c r="A60" s="28" t="s">
        <v>95</v>
      </c>
      <c r="B60" s="54" t="s">
        <v>96</v>
      </c>
      <c r="C60" s="30">
        <v>242</v>
      </c>
      <c r="D60" s="30">
        <v>242</v>
      </c>
      <c r="E60" s="30">
        <v>183</v>
      </c>
      <c r="F60" s="34">
        <v>39</v>
      </c>
      <c r="G60" s="30">
        <v>235</v>
      </c>
      <c r="H60" s="36">
        <f t="shared" si="11"/>
        <v>52</v>
      </c>
      <c r="I60" s="37">
        <f t="shared" si="3"/>
        <v>128.41530054644809</v>
      </c>
      <c r="J60" s="37">
        <f t="shared" si="4"/>
        <v>196</v>
      </c>
      <c r="K60" s="38">
        <f t="shared" si="5"/>
        <v>602.56410256410254</v>
      </c>
    </row>
    <row r="61" spans="1:11" x14ac:dyDescent="0.3">
      <c r="A61" s="28" t="s">
        <v>145</v>
      </c>
      <c r="B61" s="63" t="s">
        <v>146</v>
      </c>
      <c r="C61" s="30">
        <v>100</v>
      </c>
      <c r="D61" s="30">
        <v>100</v>
      </c>
      <c r="E61" s="30">
        <v>68</v>
      </c>
      <c r="F61" s="34">
        <v>68</v>
      </c>
      <c r="G61" s="30"/>
      <c r="H61" s="36"/>
      <c r="I61" s="37"/>
      <c r="J61" s="37">
        <f t="shared" si="4"/>
        <v>-68</v>
      </c>
      <c r="K61" s="38"/>
    </row>
    <row r="62" spans="1:11" ht="56.25" x14ac:dyDescent="0.3">
      <c r="A62" s="28" t="s">
        <v>97</v>
      </c>
      <c r="B62" s="54" t="s">
        <v>98</v>
      </c>
      <c r="C62" s="30">
        <v>5100</v>
      </c>
      <c r="D62" s="30">
        <v>5100</v>
      </c>
      <c r="E62" s="30">
        <v>2720</v>
      </c>
      <c r="F62" s="34">
        <v>629</v>
      </c>
      <c r="G62" s="30">
        <v>2720</v>
      </c>
      <c r="H62" s="36"/>
      <c r="I62" s="37">
        <f t="shared" si="3"/>
        <v>100</v>
      </c>
      <c r="J62" s="37">
        <f t="shared" si="4"/>
        <v>2091</v>
      </c>
      <c r="K62" s="38">
        <f t="shared" si="5"/>
        <v>432.43243243243245</v>
      </c>
    </row>
    <row r="63" spans="1:11" x14ac:dyDescent="0.3">
      <c r="A63" s="22" t="s">
        <v>99</v>
      </c>
      <c r="B63" s="23" t="s">
        <v>100</v>
      </c>
      <c r="C63" s="24">
        <f>C64</f>
        <v>16200</v>
      </c>
      <c r="D63" s="24">
        <f t="shared" ref="D63:G63" si="21">D64</f>
        <v>16200</v>
      </c>
      <c r="E63" s="24">
        <f t="shared" si="21"/>
        <v>10799</v>
      </c>
      <c r="F63" s="60">
        <f t="shared" si="21"/>
        <v>11923</v>
      </c>
      <c r="G63" s="24">
        <f t="shared" si="21"/>
        <v>10799</v>
      </c>
      <c r="H63" s="36">
        <f t="shared" si="11"/>
        <v>0</v>
      </c>
      <c r="I63" s="41">
        <f t="shared" si="3"/>
        <v>100</v>
      </c>
      <c r="J63" s="41">
        <f t="shared" si="4"/>
        <v>-1124</v>
      </c>
      <c r="K63" s="42">
        <f t="shared" si="5"/>
        <v>90.572842405434869</v>
      </c>
    </row>
    <row r="64" spans="1:11" x14ac:dyDescent="0.3">
      <c r="A64" s="28" t="s">
        <v>101</v>
      </c>
      <c r="B64" s="29" t="s">
        <v>102</v>
      </c>
      <c r="C64" s="30">
        <v>16200</v>
      </c>
      <c r="D64" s="30">
        <v>16200</v>
      </c>
      <c r="E64" s="30">
        <v>10799</v>
      </c>
      <c r="F64" s="34">
        <v>11923</v>
      </c>
      <c r="G64" s="30">
        <v>10799</v>
      </c>
      <c r="H64" s="36">
        <f t="shared" si="11"/>
        <v>0</v>
      </c>
      <c r="I64" s="37">
        <f t="shared" si="3"/>
        <v>100</v>
      </c>
      <c r="J64" s="37">
        <f t="shared" si="4"/>
        <v>-1124</v>
      </c>
      <c r="K64" s="38">
        <f t="shared" si="5"/>
        <v>90.572842405434869</v>
      </c>
    </row>
    <row r="65" spans="1:11" ht="18" customHeight="1" x14ac:dyDescent="0.3">
      <c r="A65" s="28" t="s">
        <v>103</v>
      </c>
      <c r="B65" s="29" t="s">
        <v>102</v>
      </c>
      <c r="C65" s="30">
        <v>16200</v>
      </c>
      <c r="D65" s="30">
        <v>16200</v>
      </c>
      <c r="E65" s="30">
        <v>10799</v>
      </c>
      <c r="F65" s="34">
        <v>11923</v>
      </c>
      <c r="G65" s="30">
        <v>10799</v>
      </c>
      <c r="H65" s="36">
        <f t="shared" si="11"/>
        <v>0</v>
      </c>
      <c r="I65" s="37">
        <f t="shared" si="3"/>
        <v>100</v>
      </c>
      <c r="J65" s="37">
        <f t="shared" si="4"/>
        <v>-1124</v>
      </c>
      <c r="K65" s="38">
        <f t="shared" si="5"/>
        <v>90.572842405434869</v>
      </c>
    </row>
    <row r="66" spans="1:11" hidden="1" x14ac:dyDescent="0.3">
      <c r="A66" s="91" t="s">
        <v>104</v>
      </c>
      <c r="B66" s="61" t="s">
        <v>105</v>
      </c>
      <c r="C66" s="50"/>
      <c r="D66" s="50"/>
      <c r="E66" s="50"/>
      <c r="F66" s="50"/>
      <c r="G66" s="92"/>
      <c r="H66" s="36">
        <f t="shared" si="11"/>
        <v>0</v>
      </c>
      <c r="I66" s="93"/>
      <c r="J66" s="93"/>
      <c r="K66" s="94"/>
    </row>
    <row r="67" spans="1:11" hidden="1" x14ac:dyDescent="0.3">
      <c r="A67" s="95" t="s">
        <v>106</v>
      </c>
      <c r="B67" s="23" t="s">
        <v>107</v>
      </c>
      <c r="C67" s="30"/>
      <c r="D67" s="30"/>
      <c r="E67" s="30"/>
      <c r="F67" s="34"/>
      <c r="G67" s="96"/>
      <c r="H67" s="36">
        <f t="shared" si="11"/>
        <v>0</v>
      </c>
      <c r="I67" s="97"/>
      <c r="J67" s="97"/>
      <c r="K67" s="98"/>
    </row>
    <row r="68" spans="1:11" ht="6" hidden="1" customHeight="1" x14ac:dyDescent="0.3">
      <c r="A68" s="99" t="s">
        <v>108</v>
      </c>
      <c r="B68" s="29" t="s">
        <v>109</v>
      </c>
      <c r="C68" s="30"/>
      <c r="D68" s="30"/>
      <c r="E68" s="30"/>
      <c r="F68" s="34"/>
      <c r="G68" s="68"/>
      <c r="H68" s="36">
        <f t="shared" si="11"/>
        <v>0</v>
      </c>
      <c r="I68" s="97"/>
      <c r="J68" s="97"/>
      <c r="K68" s="98"/>
    </row>
    <row r="69" spans="1:11" ht="13.5" customHeight="1" x14ac:dyDescent="0.3">
      <c r="A69" s="99" t="s">
        <v>110</v>
      </c>
      <c r="B69" s="29" t="s">
        <v>111</v>
      </c>
      <c r="C69" s="30"/>
      <c r="D69" s="30"/>
      <c r="E69" s="30"/>
      <c r="F69" s="34"/>
      <c r="G69" s="65"/>
      <c r="H69" s="36">
        <f t="shared" si="11"/>
        <v>0</v>
      </c>
      <c r="I69" s="97"/>
      <c r="J69" s="97"/>
      <c r="K69" s="98"/>
    </row>
    <row r="70" spans="1:11" x14ac:dyDescent="0.3">
      <c r="A70" s="48" t="s">
        <v>112</v>
      </c>
      <c r="B70" s="62" t="s">
        <v>113</v>
      </c>
      <c r="C70" s="50">
        <f>C71</f>
        <v>33354090</v>
      </c>
      <c r="D70" s="50">
        <f>D71</f>
        <v>35519610</v>
      </c>
      <c r="E70" s="50">
        <f>E71</f>
        <v>25856132</v>
      </c>
      <c r="F70" s="50">
        <f>F71</f>
        <v>14420494</v>
      </c>
      <c r="G70" s="50">
        <f>G71</f>
        <v>25835272</v>
      </c>
      <c r="H70" s="104">
        <f t="shared" si="11"/>
        <v>-20860</v>
      </c>
      <c r="I70" s="51">
        <f t="shared" si="3"/>
        <v>99.919322812863115</v>
      </c>
      <c r="J70" s="51">
        <f t="shared" si="4"/>
        <v>11414778</v>
      </c>
      <c r="K70" s="52">
        <f t="shared" si="5"/>
        <v>179.15663638152756</v>
      </c>
    </row>
    <row r="71" spans="1:11" x14ac:dyDescent="0.3">
      <c r="A71" s="28" t="s">
        <v>114</v>
      </c>
      <c r="B71" s="29" t="s">
        <v>115</v>
      </c>
      <c r="C71" s="30">
        <f>C72+C77+C78+C79+C81</f>
        <v>33354090</v>
      </c>
      <c r="D71" s="30">
        <f>D72+D77+D78+D79+D81</f>
        <v>35519610</v>
      </c>
      <c r="E71" s="30">
        <f>E72+E77+E78+E79+E81</f>
        <v>25856132</v>
      </c>
      <c r="F71" s="34">
        <f>F72+F77+F78+F79+F81+F76</f>
        <v>14420494</v>
      </c>
      <c r="G71" s="30">
        <f t="shared" ref="G71" si="22">G72+G77+G78+G79+G81</f>
        <v>25835272</v>
      </c>
      <c r="H71" s="36">
        <f t="shared" si="11"/>
        <v>-20860</v>
      </c>
      <c r="I71" s="37">
        <f t="shared" si="3"/>
        <v>99.919322812863115</v>
      </c>
      <c r="J71" s="37">
        <f t="shared" si="4"/>
        <v>11414778</v>
      </c>
      <c r="K71" s="38">
        <f t="shared" si="5"/>
        <v>179.15663638152756</v>
      </c>
    </row>
    <row r="72" spans="1:11" x14ac:dyDescent="0.3">
      <c r="A72" s="40">
        <v>41020000</v>
      </c>
      <c r="B72" s="63" t="s">
        <v>123</v>
      </c>
      <c r="C72" s="30">
        <v>4422000</v>
      </c>
      <c r="D72" s="30">
        <v>4422000</v>
      </c>
      <c r="E72" s="30">
        <v>3316500</v>
      </c>
      <c r="F72" s="34">
        <v>2349900</v>
      </c>
      <c r="G72" s="30">
        <v>3316500</v>
      </c>
      <c r="H72" s="36">
        <f t="shared" si="11"/>
        <v>0</v>
      </c>
      <c r="I72" s="37">
        <f t="shared" si="3"/>
        <v>100</v>
      </c>
      <c r="J72" s="37">
        <f t="shared" si="4"/>
        <v>966600</v>
      </c>
      <c r="K72" s="38">
        <f t="shared" si="5"/>
        <v>141.13366526235157</v>
      </c>
    </row>
    <row r="73" spans="1:11" x14ac:dyDescent="0.3">
      <c r="A73" s="40">
        <v>41020100</v>
      </c>
      <c r="B73" s="63" t="s">
        <v>18</v>
      </c>
      <c r="C73" s="30">
        <v>4422000</v>
      </c>
      <c r="D73" s="30">
        <v>4422000</v>
      </c>
      <c r="E73" s="30">
        <v>3316500</v>
      </c>
      <c r="F73" s="34">
        <v>2349900</v>
      </c>
      <c r="G73" s="30">
        <v>3316500</v>
      </c>
      <c r="H73" s="36">
        <f t="shared" si="11"/>
        <v>0</v>
      </c>
      <c r="I73" s="37">
        <f t="shared" si="3"/>
        <v>100</v>
      </c>
      <c r="J73" s="37">
        <f t="shared" si="4"/>
        <v>966600</v>
      </c>
      <c r="K73" s="38">
        <f t="shared" si="5"/>
        <v>141.13366526235157</v>
      </c>
    </row>
    <row r="74" spans="1:11" x14ac:dyDescent="0.3">
      <c r="A74" s="64">
        <v>41030000</v>
      </c>
      <c r="B74" s="63" t="s">
        <v>124</v>
      </c>
      <c r="C74" s="30">
        <v>28749400</v>
      </c>
      <c r="D74" s="30">
        <v>28749400</v>
      </c>
      <c r="E74" s="30">
        <v>21152300</v>
      </c>
      <c r="F74" s="34">
        <f>F77+F78</f>
        <v>10132500</v>
      </c>
      <c r="G74" s="30">
        <v>21152300</v>
      </c>
      <c r="H74" s="36">
        <f t="shared" si="11"/>
        <v>0</v>
      </c>
      <c r="I74" s="37">
        <f t="shared" si="3"/>
        <v>100</v>
      </c>
      <c r="J74" s="37">
        <f t="shared" si="4"/>
        <v>11019800</v>
      </c>
      <c r="K74" s="38">
        <f t="shared" si="5"/>
        <v>208.75697014557119</v>
      </c>
    </row>
    <row r="75" spans="1:11" ht="56.25" hidden="1" x14ac:dyDescent="0.3">
      <c r="A75" s="40">
        <v>41033200</v>
      </c>
      <c r="B75" s="39" t="s">
        <v>125</v>
      </c>
      <c r="C75" s="30"/>
      <c r="D75" s="30"/>
      <c r="E75" s="30"/>
      <c r="F75" s="34"/>
      <c r="G75" s="65"/>
      <c r="H75" s="36">
        <f t="shared" si="11"/>
        <v>0</v>
      </c>
      <c r="I75" s="37"/>
      <c r="J75" s="37">
        <f t="shared" si="4"/>
        <v>0</v>
      </c>
      <c r="K75" s="38" t="e">
        <f t="shared" si="5"/>
        <v>#DIV/0!</v>
      </c>
    </row>
    <row r="76" spans="1:11" ht="56.25" hidden="1" x14ac:dyDescent="0.3">
      <c r="A76" s="102">
        <v>41033200</v>
      </c>
      <c r="B76" s="39" t="s">
        <v>125</v>
      </c>
      <c r="C76" s="30"/>
      <c r="D76" s="30"/>
      <c r="E76" s="30"/>
      <c r="F76" s="34"/>
      <c r="G76" s="65"/>
      <c r="H76" s="36">
        <f t="shared" si="11"/>
        <v>0</v>
      </c>
      <c r="I76" s="37"/>
      <c r="J76" s="37">
        <f t="shared" si="4"/>
        <v>0</v>
      </c>
      <c r="K76" s="38" t="e">
        <f t="shared" si="5"/>
        <v>#DIV/0!</v>
      </c>
    </row>
    <row r="77" spans="1:11" ht="37.5" x14ac:dyDescent="0.3">
      <c r="A77" s="64">
        <v>41033900</v>
      </c>
      <c r="B77" s="54" t="s">
        <v>116</v>
      </c>
      <c r="C77" s="30">
        <v>28749400</v>
      </c>
      <c r="D77" s="30">
        <v>28749400</v>
      </c>
      <c r="E77" s="30">
        <v>21152300</v>
      </c>
      <c r="F77" s="34">
        <v>9077900</v>
      </c>
      <c r="G77" s="30">
        <v>21152300</v>
      </c>
      <c r="H77" s="36">
        <f t="shared" si="11"/>
        <v>0</v>
      </c>
      <c r="I77" s="37">
        <f t="shared" si="3"/>
        <v>100</v>
      </c>
      <c r="J77" s="103">
        <f t="shared" si="4"/>
        <v>12074400</v>
      </c>
      <c r="K77" s="38">
        <f t="shared" si="5"/>
        <v>233.00873550050122</v>
      </c>
    </row>
    <row r="78" spans="1:11" ht="37.5" x14ac:dyDescent="0.3">
      <c r="A78" s="64">
        <v>41034200</v>
      </c>
      <c r="B78" s="54" t="s">
        <v>117</v>
      </c>
      <c r="C78" s="30"/>
      <c r="D78" s="30"/>
      <c r="E78" s="30"/>
      <c r="F78" s="34">
        <v>1054600</v>
      </c>
      <c r="G78" s="30"/>
      <c r="H78" s="36">
        <f t="shared" si="11"/>
        <v>0</v>
      </c>
      <c r="I78" s="37"/>
      <c r="J78" s="103">
        <f t="shared" si="4"/>
        <v>-1054600</v>
      </c>
      <c r="K78" s="38">
        <f t="shared" si="5"/>
        <v>0</v>
      </c>
    </row>
    <row r="79" spans="1:11" ht="37.5" x14ac:dyDescent="0.3">
      <c r="A79" s="64">
        <v>41040000</v>
      </c>
      <c r="B79" s="54" t="s">
        <v>118</v>
      </c>
      <c r="C79" s="30"/>
      <c r="D79" s="30">
        <f>D80</f>
        <v>1566200</v>
      </c>
      <c r="E79" s="30">
        <f t="shared" ref="E79:G79" si="23">E80</f>
        <v>783099</v>
      </c>
      <c r="F79" s="30">
        <f t="shared" si="23"/>
        <v>1648053</v>
      </c>
      <c r="G79" s="30">
        <f t="shared" si="23"/>
        <v>783099</v>
      </c>
      <c r="H79" s="36">
        <f t="shared" si="11"/>
        <v>0</v>
      </c>
      <c r="I79" s="37">
        <f t="shared" si="3"/>
        <v>100</v>
      </c>
      <c r="J79" s="103">
        <f t="shared" si="4"/>
        <v>-864954</v>
      </c>
      <c r="K79" s="38">
        <f t="shared" ref="K79:K91" si="24">G79/F79*100</f>
        <v>47.516615060316632</v>
      </c>
    </row>
    <row r="80" spans="1:11" ht="75" x14ac:dyDescent="0.3">
      <c r="A80" s="64">
        <v>41040200</v>
      </c>
      <c r="B80" s="54" t="s">
        <v>19</v>
      </c>
      <c r="C80" s="30"/>
      <c r="D80" s="30">
        <v>1566200</v>
      </c>
      <c r="E80" s="30">
        <v>783099</v>
      </c>
      <c r="F80" s="34">
        <v>1648053</v>
      </c>
      <c r="G80" s="30">
        <v>783099</v>
      </c>
      <c r="H80" s="36">
        <f t="shared" si="11"/>
        <v>0</v>
      </c>
      <c r="I80" s="37">
        <f t="shared" si="3"/>
        <v>100</v>
      </c>
      <c r="J80" s="103">
        <f t="shared" si="4"/>
        <v>-864954</v>
      </c>
      <c r="K80" s="38">
        <f t="shared" si="24"/>
        <v>47.516615060316632</v>
      </c>
    </row>
    <row r="81" spans="1:11" ht="37.5" x14ac:dyDescent="0.3">
      <c r="A81" s="64">
        <v>41050000</v>
      </c>
      <c r="B81" s="54" t="s">
        <v>119</v>
      </c>
      <c r="C81" s="66">
        <f>C87+C90</f>
        <v>182690</v>
      </c>
      <c r="D81" s="66">
        <f>D87+D90+D88</f>
        <v>782010</v>
      </c>
      <c r="E81" s="66">
        <f>E87+E90+E88</f>
        <v>604233</v>
      </c>
      <c r="F81" s="66">
        <f>F87+F90+F88+F89</f>
        <v>290041</v>
      </c>
      <c r="G81" s="65">
        <v>583373</v>
      </c>
      <c r="H81" s="121">
        <f t="shared" si="11"/>
        <v>-20860</v>
      </c>
      <c r="I81" s="103">
        <f t="shared" si="3"/>
        <v>96.547689384724094</v>
      </c>
      <c r="J81" s="103">
        <f t="shared" si="4"/>
        <v>293332</v>
      </c>
      <c r="K81" s="38">
        <f t="shared" si="24"/>
        <v>201.13466716774525</v>
      </c>
    </row>
    <row r="82" spans="1:11" ht="56.25" hidden="1" x14ac:dyDescent="0.3">
      <c r="A82" s="67">
        <v>41051100</v>
      </c>
      <c r="B82" s="39" t="s">
        <v>20</v>
      </c>
      <c r="C82" s="66"/>
      <c r="D82" s="68"/>
      <c r="E82" s="69"/>
      <c r="F82" s="34"/>
      <c r="G82" s="70"/>
      <c r="H82" s="36">
        <f t="shared" si="11"/>
        <v>0</v>
      </c>
      <c r="I82" s="37" t="e">
        <f t="shared" ref="I82:I91" si="25">G82/E82*100</f>
        <v>#DIV/0!</v>
      </c>
      <c r="J82" s="103">
        <f t="shared" si="4"/>
        <v>0</v>
      </c>
      <c r="K82" s="38" t="e">
        <f t="shared" si="24"/>
        <v>#DIV/0!</v>
      </c>
    </row>
    <row r="83" spans="1:11" ht="75" hidden="1" x14ac:dyDescent="0.3">
      <c r="A83" s="67">
        <v>41051200</v>
      </c>
      <c r="B83" s="39" t="s">
        <v>21</v>
      </c>
      <c r="C83" s="66"/>
      <c r="D83" s="68"/>
      <c r="E83" s="69"/>
      <c r="F83" s="34"/>
      <c r="G83" s="70"/>
      <c r="H83" s="36">
        <f t="shared" si="11"/>
        <v>0</v>
      </c>
      <c r="I83" s="37" t="e">
        <f t="shared" si="25"/>
        <v>#DIV/0!</v>
      </c>
      <c r="J83" s="103">
        <f t="shared" si="4"/>
        <v>0</v>
      </c>
      <c r="K83" s="38" t="e">
        <f t="shared" si="24"/>
        <v>#DIV/0!</v>
      </c>
    </row>
    <row r="84" spans="1:11" ht="75" hidden="1" x14ac:dyDescent="0.3">
      <c r="A84" s="67">
        <v>41051400</v>
      </c>
      <c r="B84" s="39" t="s">
        <v>126</v>
      </c>
      <c r="C84" s="66"/>
      <c r="D84" s="68"/>
      <c r="E84" s="69"/>
      <c r="F84" s="34"/>
      <c r="G84" s="70"/>
      <c r="H84" s="36">
        <f t="shared" si="11"/>
        <v>0</v>
      </c>
      <c r="I84" s="37" t="e">
        <f t="shared" si="25"/>
        <v>#DIV/0!</v>
      </c>
      <c r="J84" s="103">
        <f t="shared" si="4"/>
        <v>0</v>
      </c>
      <c r="K84" s="38" t="e">
        <f t="shared" si="24"/>
        <v>#DIV/0!</v>
      </c>
    </row>
    <row r="85" spans="1:11" hidden="1" x14ac:dyDescent="0.3">
      <c r="A85" s="67">
        <v>41053900</v>
      </c>
      <c r="B85" s="63" t="s">
        <v>3</v>
      </c>
      <c r="C85" s="66"/>
      <c r="D85" s="68"/>
      <c r="E85" s="69"/>
      <c r="F85" s="34"/>
      <c r="G85" s="70"/>
      <c r="H85" s="36">
        <f t="shared" si="11"/>
        <v>0</v>
      </c>
      <c r="I85" s="37" t="e">
        <f t="shared" si="25"/>
        <v>#DIV/0!</v>
      </c>
      <c r="J85" s="103">
        <f t="shared" ref="J85:J91" si="26">G85-F85</f>
        <v>0</v>
      </c>
      <c r="K85" s="38" t="e">
        <f t="shared" si="24"/>
        <v>#DIV/0!</v>
      </c>
    </row>
    <row r="86" spans="1:11" ht="56.25" hidden="1" x14ac:dyDescent="0.3">
      <c r="A86" s="67">
        <v>41054300</v>
      </c>
      <c r="B86" s="39" t="s">
        <v>127</v>
      </c>
      <c r="C86" s="66"/>
      <c r="D86" s="68"/>
      <c r="E86" s="69"/>
      <c r="F86" s="34"/>
      <c r="G86" s="70"/>
      <c r="H86" s="36">
        <f t="shared" si="11"/>
        <v>0</v>
      </c>
      <c r="I86" s="37" t="e">
        <f t="shared" si="25"/>
        <v>#DIV/0!</v>
      </c>
      <c r="J86" s="103">
        <f t="shared" si="26"/>
        <v>0</v>
      </c>
      <c r="K86" s="38" t="e">
        <f t="shared" si="24"/>
        <v>#DIV/0!</v>
      </c>
    </row>
    <row r="87" spans="1:11" ht="64.5" customHeight="1" x14ac:dyDescent="0.3">
      <c r="A87" s="100">
        <v>41051200</v>
      </c>
      <c r="B87" s="39" t="s">
        <v>21</v>
      </c>
      <c r="C87" s="66">
        <v>17160</v>
      </c>
      <c r="D87" s="68">
        <v>17160</v>
      </c>
      <c r="E87" s="69">
        <v>10239</v>
      </c>
      <c r="F87" s="34"/>
      <c r="G87" s="101">
        <v>10239</v>
      </c>
      <c r="H87" s="121">
        <f t="shared" si="11"/>
        <v>0</v>
      </c>
      <c r="I87" s="103">
        <f t="shared" si="25"/>
        <v>100</v>
      </c>
      <c r="J87" s="103">
        <f t="shared" si="26"/>
        <v>10239</v>
      </c>
      <c r="K87" s="38"/>
    </row>
    <row r="88" spans="1:11" ht="77.25" customHeight="1" x14ac:dyDescent="0.3">
      <c r="A88" s="100">
        <v>41051400</v>
      </c>
      <c r="B88" s="39" t="s">
        <v>171</v>
      </c>
      <c r="C88" s="66"/>
      <c r="D88" s="68">
        <v>503234</v>
      </c>
      <c r="E88" s="69">
        <v>503234</v>
      </c>
      <c r="F88" s="120">
        <v>175235</v>
      </c>
      <c r="G88" s="101">
        <v>503234</v>
      </c>
      <c r="H88" s="121">
        <f t="shared" si="11"/>
        <v>0</v>
      </c>
      <c r="I88" s="103">
        <f t="shared" si="25"/>
        <v>100</v>
      </c>
      <c r="J88" s="103">
        <f t="shared" si="26"/>
        <v>327999</v>
      </c>
      <c r="K88" s="122">
        <f t="shared" si="24"/>
        <v>287.17664850058492</v>
      </c>
    </row>
    <row r="89" spans="1:11" ht="77.25" customHeight="1" x14ac:dyDescent="0.3">
      <c r="A89" s="100">
        <v>41053000</v>
      </c>
      <c r="B89" s="39" t="s">
        <v>172</v>
      </c>
      <c r="C89" s="66"/>
      <c r="D89" s="68"/>
      <c r="E89" s="69"/>
      <c r="F89" s="34">
        <v>114806</v>
      </c>
      <c r="G89" s="101"/>
      <c r="H89" s="121">
        <f t="shared" si="11"/>
        <v>0</v>
      </c>
      <c r="I89" s="103"/>
      <c r="J89" s="103">
        <f t="shared" si="26"/>
        <v>-114806</v>
      </c>
      <c r="K89" s="38">
        <f t="shared" si="24"/>
        <v>0</v>
      </c>
    </row>
    <row r="90" spans="1:11" x14ac:dyDescent="0.3">
      <c r="A90" s="100">
        <v>41053900</v>
      </c>
      <c r="B90" s="39" t="s">
        <v>3</v>
      </c>
      <c r="C90" s="66">
        <v>165530</v>
      </c>
      <c r="D90" s="68">
        <v>261616</v>
      </c>
      <c r="E90" s="69">
        <v>90760</v>
      </c>
      <c r="F90" s="34"/>
      <c r="G90" s="101">
        <v>69900</v>
      </c>
      <c r="H90" s="121">
        <f t="shared" si="11"/>
        <v>-20860</v>
      </c>
      <c r="I90" s="37">
        <f t="shared" si="25"/>
        <v>77.016306743058621</v>
      </c>
      <c r="J90" s="103">
        <f t="shared" si="26"/>
        <v>69900</v>
      </c>
      <c r="K90" s="38"/>
    </row>
    <row r="91" spans="1:11" ht="75" hidden="1" x14ac:dyDescent="0.3">
      <c r="A91" s="100">
        <v>41051400</v>
      </c>
      <c r="B91" s="39" t="s">
        <v>126</v>
      </c>
      <c r="C91" s="66"/>
      <c r="D91" s="68"/>
      <c r="E91" s="69"/>
      <c r="F91" s="107"/>
      <c r="G91" s="101"/>
      <c r="H91" s="36">
        <f t="shared" si="11"/>
        <v>0</v>
      </c>
      <c r="I91" s="37" t="e">
        <f t="shared" si="25"/>
        <v>#DIV/0!</v>
      </c>
      <c r="J91" s="103">
        <f t="shared" si="26"/>
        <v>0</v>
      </c>
      <c r="K91" s="38" t="e">
        <f t="shared" si="24"/>
        <v>#DIV/0!</v>
      </c>
    </row>
    <row r="92" spans="1:11" x14ac:dyDescent="0.3">
      <c r="A92" s="158" t="s">
        <v>120</v>
      </c>
      <c r="B92" s="159"/>
      <c r="C92" s="71">
        <f>C12+C47+C66</f>
        <v>75348942</v>
      </c>
      <c r="D92" s="71">
        <f t="shared" ref="D92" si="27">D12+D47+D66</f>
        <v>91668950</v>
      </c>
      <c r="E92" s="71">
        <f>E12+E47+E66</f>
        <v>72812707</v>
      </c>
      <c r="F92" s="71">
        <f>F12+F47+F66</f>
        <v>38176000</v>
      </c>
      <c r="G92" s="72">
        <f>G12+G47+G66</f>
        <v>92329316</v>
      </c>
      <c r="H92" s="73">
        <f t="shared" ref="H92" si="28">G92-E92</f>
        <v>19516609</v>
      </c>
      <c r="I92" s="74">
        <f>G92/E92*100</f>
        <v>126.80385032244442</v>
      </c>
      <c r="J92" s="74">
        <f t="shared" ref="J92:J93" si="29">G92-F92</f>
        <v>54153316</v>
      </c>
      <c r="K92" s="75">
        <f t="shared" ref="K92:K93" si="30">G92/F92*100</f>
        <v>241.8517288348701</v>
      </c>
    </row>
    <row r="93" spans="1:11" x14ac:dyDescent="0.3">
      <c r="A93" s="141" t="s">
        <v>121</v>
      </c>
      <c r="B93" s="142"/>
      <c r="C93" s="76">
        <f>C92+C70</f>
        <v>108703032</v>
      </c>
      <c r="D93" s="76">
        <f t="shared" ref="D93:E93" si="31">D92+D70</f>
        <v>127188560</v>
      </c>
      <c r="E93" s="76">
        <f t="shared" si="31"/>
        <v>98668839</v>
      </c>
      <c r="F93" s="76">
        <f>F92+F70</f>
        <v>52596494</v>
      </c>
      <c r="G93" s="77">
        <f>G92+G70</f>
        <v>118164588</v>
      </c>
      <c r="H93" s="73">
        <f>G93-E93</f>
        <v>19495749</v>
      </c>
      <c r="I93" s="74">
        <f t="shared" ref="I93" si="32">G93/E93*100</f>
        <v>119.75877004086367</v>
      </c>
      <c r="J93" s="74">
        <f t="shared" si="29"/>
        <v>65568094</v>
      </c>
      <c r="K93" s="75">
        <f t="shared" si="30"/>
        <v>224.66248035467916</v>
      </c>
    </row>
    <row r="94" spans="1:11" x14ac:dyDescent="0.3">
      <c r="A94" s="135" t="s">
        <v>10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7"/>
    </row>
    <row r="95" spans="1:11" x14ac:dyDescent="0.3">
      <c r="A95" s="114">
        <v>10000000</v>
      </c>
      <c r="B95" s="78" t="s">
        <v>128</v>
      </c>
      <c r="C95" s="50">
        <f>C96</f>
        <v>157500</v>
      </c>
      <c r="D95" s="50">
        <f t="shared" ref="D95:G95" si="33">D96</f>
        <v>157500</v>
      </c>
      <c r="E95" s="50">
        <f t="shared" si="33"/>
        <v>105000</v>
      </c>
      <c r="F95" s="50">
        <f t="shared" si="33"/>
        <v>129190</v>
      </c>
      <c r="G95" s="50">
        <f t="shared" si="33"/>
        <v>65542</v>
      </c>
      <c r="H95" s="50">
        <f>G95-E95</f>
        <v>-39458</v>
      </c>
      <c r="I95" s="50">
        <f>G95/E95*100</f>
        <v>62.420952380952379</v>
      </c>
      <c r="J95" s="50">
        <f>G95-F95</f>
        <v>-63648</v>
      </c>
      <c r="K95" s="79">
        <f>G95/F95*100</f>
        <v>50.733028872203732</v>
      </c>
    </row>
    <row r="96" spans="1:11" x14ac:dyDescent="0.3">
      <c r="A96" s="114">
        <v>19000000</v>
      </c>
      <c r="B96" s="116" t="s">
        <v>129</v>
      </c>
      <c r="C96" s="24">
        <f>C97</f>
        <v>157500</v>
      </c>
      <c r="D96" s="24">
        <f t="shared" ref="D96:G96" si="34">D97</f>
        <v>157500</v>
      </c>
      <c r="E96" s="24">
        <f t="shared" si="34"/>
        <v>105000</v>
      </c>
      <c r="F96" s="60">
        <f t="shared" si="34"/>
        <v>129190</v>
      </c>
      <c r="G96" s="24">
        <f t="shared" si="34"/>
        <v>65542</v>
      </c>
      <c r="H96" s="60">
        <f t="shared" ref="H96:H126" si="35">G96-E96</f>
        <v>-39458</v>
      </c>
      <c r="I96" s="60">
        <f t="shared" ref="I96:I125" si="36">G96/E96*100</f>
        <v>62.420952380952379</v>
      </c>
      <c r="J96" s="60">
        <f t="shared" ref="J96:J125" si="37">G96-F96</f>
        <v>-63648</v>
      </c>
      <c r="K96" s="117">
        <f t="shared" ref="K96:K125" si="38">G96/F96*100</f>
        <v>50.733028872203732</v>
      </c>
    </row>
    <row r="97" spans="1:11" x14ac:dyDescent="0.3">
      <c r="A97" s="114">
        <v>19010000</v>
      </c>
      <c r="B97" s="116" t="s">
        <v>130</v>
      </c>
      <c r="C97" s="24">
        <f>C98+C99</f>
        <v>157500</v>
      </c>
      <c r="D97" s="24">
        <f t="shared" ref="D97:G97" si="39">D98+D99</f>
        <v>157500</v>
      </c>
      <c r="E97" s="24">
        <f t="shared" si="39"/>
        <v>105000</v>
      </c>
      <c r="F97" s="60">
        <f t="shared" si="39"/>
        <v>129190</v>
      </c>
      <c r="G97" s="24">
        <f t="shared" si="39"/>
        <v>65542</v>
      </c>
      <c r="H97" s="60">
        <f t="shared" si="35"/>
        <v>-39458</v>
      </c>
      <c r="I97" s="60">
        <f t="shared" si="36"/>
        <v>62.420952380952379</v>
      </c>
      <c r="J97" s="60">
        <f t="shared" si="37"/>
        <v>-63648</v>
      </c>
      <c r="K97" s="117">
        <f t="shared" si="38"/>
        <v>50.733028872203732</v>
      </c>
    </row>
    <row r="98" spans="1:11" ht="75" x14ac:dyDescent="0.3">
      <c r="A98" s="40">
        <v>19010100</v>
      </c>
      <c r="B98" s="39" t="s">
        <v>22</v>
      </c>
      <c r="C98" s="30">
        <v>150000</v>
      </c>
      <c r="D98" s="30">
        <v>150000</v>
      </c>
      <c r="E98" s="30">
        <v>100000</v>
      </c>
      <c r="F98" s="34">
        <v>124209</v>
      </c>
      <c r="G98" s="30">
        <v>43853</v>
      </c>
      <c r="H98" s="34">
        <f t="shared" si="35"/>
        <v>-56147</v>
      </c>
      <c r="I98" s="34">
        <f t="shared" si="36"/>
        <v>43.852999999999994</v>
      </c>
      <c r="J98" s="34">
        <f t="shared" si="37"/>
        <v>-80356</v>
      </c>
      <c r="K98" s="80">
        <f t="shared" si="38"/>
        <v>35.305815198576589</v>
      </c>
    </row>
    <row r="99" spans="1:11" ht="75" x14ac:dyDescent="0.3">
      <c r="A99" s="40">
        <v>19010300</v>
      </c>
      <c r="B99" s="39" t="s">
        <v>4</v>
      </c>
      <c r="C99" s="30">
        <v>7500</v>
      </c>
      <c r="D99" s="30">
        <v>7500</v>
      </c>
      <c r="E99" s="30">
        <v>5000</v>
      </c>
      <c r="F99" s="34">
        <v>4981</v>
      </c>
      <c r="G99" s="30">
        <v>21689</v>
      </c>
      <c r="H99" s="34">
        <f t="shared" si="35"/>
        <v>16689</v>
      </c>
      <c r="I99" s="34">
        <f t="shared" si="36"/>
        <v>433.78</v>
      </c>
      <c r="J99" s="34">
        <f t="shared" si="37"/>
        <v>16708</v>
      </c>
      <c r="K99" s="80">
        <f t="shared" si="38"/>
        <v>435.43465167637015</v>
      </c>
    </row>
    <row r="100" spans="1:11" x14ac:dyDescent="0.3">
      <c r="A100" s="114">
        <v>20000000</v>
      </c>
      <c r="B100" s="78" t="s">
        <v>131</v>
      </c>
      <c r="C100" s="21">
        <f>C101+C105</f>
        <v>910257</v>
      </c>
      <c r="D100" s="21">
        <f t="shared" ref="D100:E100" si="40">D101+D105</f>
        <v>910257</v>
      </c>
      <c r="E100" s="21">
        <f t="shared" si="40"/>
        <v>910257</v>
      </c>
      <c r="F100" s="21">
        <f>F101+F105</f>
        <v>1068836</v>
      </c>
      <c r="G100" s="21">
        <f>G101+G105</f>
        <v>424893</v>
      </c>
      <c r="H100" s="21">
        <f t="shared" si="35"/>
        <v>-485364</v>
      </c>
      <c r="I100" s="21">
        <f t="shared" si="36"/>
        <v>46.678355673178011</v>
      </c>
      <c r="J100" s="21">
        <f t="shared" si="37"/>
        <v>-643943</v>
      </c>
      <c r="K100" s="118">
        <f t="shared" si="38"/>
        <v>39.752871347896217</v>
      </c>
    </row>
    <row r="101" spans="1:11" x14ac:dyDescent="0.3">
      <c r="A101" s="114">
        <v>24000000</v>
      </c>
      <c r="B101" s="116" t="s">
        <v>132</v>
      </c>
      <c r="C101" s="24"/>
      <c r="D101" s="24"/>
      <c r="E101" s="24"/>
      <c r="F101" s="60">
        <f>F102</f>
        <v>1383</v>
      </c>
      <c r="G101" s="60">
        <f>G102</f>
        <v>4871</v>
      </c>
      <c r="H101" s="60"/>
      <c r="I101" s="60"/>
      <c r="J101" s="60">
        <f t="shared" si="37"/>
        <v>3488</v>
      </c>
      <c r="K101" s="117"/>
    </row>
    <row r="102" spans="1:11" x14ac:dyDescent="0.3">
      <c r="A102" s="114">
        <v>24060000</v>
      </c>
      <c r="B102" s="119" t="s">
        <v>1</v>
      </c>
      <c r="C102" s="24"/>
      <c r="D102" s="24"/>
      <c r="E102" s="24"/>
      <c r="F102" s="60">
        <f>F103</f>
        <v>1383</v>
      </c>
      <c r="G102" s="60">
        <f>G103</f>
        <v>4871</v>
      </c>
      <c r="H102" s="60"/>
      <c r="I102" s="60"/>
      <c r="J102" s="60">
        <f t="shared" si="37"/>
        <v>3488</v>
      </c>
      <c r="K102" s="117"/>
    </row>
    <row r="103" spans="1:11" ht="75" x14ac:dyDescent="0.3">
      <c r="A103" s="40">
        <v>24062100</v>
      </c>
      <c r="B103" s="39" t="s">
        <v>141</v>
      </c>
      <c r="C103" s="30"/>
      <c r="D103" s="30"/>
      <c r="E103" s="30"/>
      <c r="F103" s="34">
        <v>1383</v>
      </c>
      <c r="G103" s="30">
        <v>4871</v>
      </c>
      <c r="H103" s="34"/>
      <c r="I103" s="34"/>
      <c r="J103" s="34">
        <f t="shared" si="37"/>
        <v>3488</v>
      </c>
      <c r="K103" s="80"/>
    </row>
    <row r="104" spans="1:11" ht="37.5" hidden="1" x14ac:dyDescent="0.3">
      <c r="A104" s="40">
        <v>24170000</v>
      </c>
      <c r="B104" s="39" t="s">
        <v>23</v>
      </c>
      <c r="C104" s="30"/>
      <c r="D104" s="30"/>
      <c r="E104" s="30"/>
      <c r="F104" s="34"/>
      <c r="G104" s="30"/>
      <c r="H104" s="34">
        <f t="shared" si="35"/>
        <v>0</v>
      </c>
      <c r="I104" s="34"/>
      <c r="J104" s="34">
        <f t="shared" si="37"/>
        <v>0</v>
      </c>
      <c r="K104" s="80"/>
    </row>
    <row r="105" spans="1:11" x14ac:dyDescent="0.3">
      <c r="A105" s="114">
        <v>25000000</v>
      </c>
      <c r="B105" s="116" t="s">
        <v>133</v>
      </c>
      <c r="C105" s="24">
        <v>910257</v>
      </c>
      <c r="D105" s="24">
        <v>910257</v>
      </c>
      <c r="E105" s="24">
        <v>910257</v>
      </c>
      <c r="F105" s="60">
        <v>1067453</v>
      </c>
      <c r="G105" s="24">
        <v>420022</v>
      </c>
      <c r="H105" s="60">
        <f t="shared" si="35"/>
        <v>-490235</v>
      </c>
      <c r="I105" s="60">
        <f t="shared" si="36"/>
        <v>46.143232076215838</v>
      </c>
      <c r="J105" s="60">
        <f t="shared" si="37"/>
        <v>-647431</v>
      </c>
      <c r="K105" s="117">
        <f t="shared" si="38"/>
        <v>39.348055605258494</v>
      </c>
    </row>
    <row r="106" spans="1:11" ht="37.5" x14ac:dyDescent="0.3">
      <c r="A106" s="40">
        <v>25010000</v>
      </c>
      <c r="B106" s="39" t="s">
        <v>134</v>
      </c>
      <c r="C106" s="30">
        <v>910257</v>
      </c>
      <c r="D106" s="30">
        <v>910257</v>
      </c>
      <c r="E106" s="30">
        <v>910257</v>
      </c>
      <c r="F106" s="34">
        <v>234727</v>
      </c>
      <c r="G106" s="30">
        <v>156657</v>
      </c>
      <c r="H106" s="34">
        <f t="shared" si="35"/>
        <v>-753600</v>
      </c>
      <c r="I106" s="34">
        <f t="shared" si="36"/>
        <v>17.210194483535968</v>
      </c>
      <c r="J106" s="34">
        <f t="shared" si="37"/>
        <v>-78070</v>
      </c>
      <c r="K106" s="80">
        <f t="shared" si="38"/>
        <v>66.740085290571599</v>
      </c>
    </row>
    <row r="107" spans="1:11" ht="37.5" x14ac:dyDescent="0.3">
      <c r="A107" s="40">
        <v>25010100</v>
      </c>
      <c r="B107" s="39" t="s">
        <v>5</v>
      </c>
      <c r="C107" s="30">
        <v>910257</v>
      </c>
      <c r="D107" s="30">
        <v>910257</v>
      </c>
      <c r="E107" s="30">
        <v>910257</v>
      </c>
      <c r="F107" s="34">
        <v>97875</v>
      </c>
      <c r="G107" s="30">
        <v>151123</v>
      </c>
      <c r="H107" s="34">
        <f t="shared" si="35"/>
        <v>-759134</v>
      </c>
      <c r="I107" s="34">
        <f t="shared" si="36"/>
        <v>16.602234314045376</v>
      </c>
      <c r="J107" s="34">
        <f t="shared" si="37"/>
        <v>53248</v>
      </c>
      <c r="K107" s="80">
        <f t="shared" si="38"/>
        <v>154.40408684546617</v>
      </c>
    </row>
    <row r="108" spans="1:11" ht="56.25" x14ac:dyDescent="0.3">
      <c r="A108" s="40">
        <v>25010400</v>
      </c>
      <c r="B108" s="39" t="s">
        <v>6</v>
      </c>
      <c r="C108" s="30"/>
      <c r="D108" s="30"/>
      <c r="E108" s="30"/>
      <c r="F108" s="34">
        <v>136851</v>
      </c>
      <c r="G108" s="30">
        <v>5534</v>
      </c>
      <c r="H108" s="34">
        <f t="shared" si="35"/>
        <v>5534</v>
      </c>
      <c r="I108" s="34"/>
      <c r="J108" s="34">
        <f t="shared" si="37"/>
        <v>-131317</v>
      </c>
      <c r="K108" s="80">
        <f t="shared" si="38"/>
        <v>4.0438140751620377</v>
      </c>
    </row>
    <row r="109" spans="1:11" ht="37.5" x14ac:dyDescent="0.3">
      <c r="A109" s="114">
        <v>25020000</v>
      </c>
      <c r="B109" s="116" t="s">
        <v>135</v>
      </c>
      <c r="C109" s="24"/>
      <c r="D109" s="24"/>
      <c r="E109" s="24"/>
      <c r="F109" s="60">
        <v>832726</v>
      </c>
      <c r="G109" s="24">
        <v>263365</v>
      </c>
      <c r="H109" s="60">
        <f t="shared" si="35"/>
        <v>263365</v>
      </c>
      <c r="I109" s="34"/>
      <c r="J109" s="60">
        <f t="shared" si="37"/>
        <v>-569361</v>
      </c>
      <c r="K109" s="117">
        <f t="shared" si="38"/>
        <v>31.62684964802348</v>
      </c>
    </row>
    <row r="110" spans="1:11" x14ac:dyDescent="0.3">
      <c r="A110" s="40">
        <v>25020100</v>
      </c>
      <c r="B110" s="39" t="s">
        <v>7</v>
      </c>
      <c r="C110" s="30"/>
      <c r="D110" s="30"/>
      <c r="E110" s="30"/>
      <c r="F110" s="34">
        <v>19690</v>
      </c>
      <c r="G110" s="30">
        <v>77348</v>
      </c>
      <c r="H110" s="34">
        <f t="shared" si="35"/>
        <v>77348</v>
      </c>
      <c r="I110" s="34"/>
      <c r="J110" s="34">
        <f t="shared" si="37"/>
        <v>57658</v>
      </c>
      <c r="K110" s="80">
        <f t="shared" si="38"/>
        <v>392.82884713052312</v>
      </c>
    </row>
    <row r="111" spans="1:11" ht="112.5" x14ac:dyDescent="0.3">
      <c r="A111" s="40">
        <v>25020200</v>
      </c>
      <c r="B111" s="39" t="s">
        <v>136</v>
      </c>
      <c r="C111" s="30"/>
      <c r="D111" s="30"/>
      <c r="E111" s="30"/>
      <c r="F111" s="34">
        <v>813036</v>
      </c>
      <c r="G111" s="30">
        <v>186017</v>
      </c>
      <c r="H111" s="34">
        <f t="shared" si="35"/>
        <v>186017</v>
      </c>
      <c r="I111" s="34"/>
      <c r="J111" s="34">
        <f t="shared" si="37"/>
        <v>-627019</v>
      </c>
      <c r="K111" s="80">
        <f t="shared" si="38"/>
        <v>22.879306697366413</v>
      </c>
    </row>
    <row r="112" spans="1:11" x14ac:dyDescent="0.3">
      <c r="A112" s="114">
        <v>30000000</v>
      </c>
      <c r="B112" s="116" t="s">
        <v>173</v>
      </c>
      <c r="C112" s="24"/>
      <c r="D112" s="24"/>
      <c r="E112" s="24"/>
      <c r="F112" s="60"/>
      <c r="G112" s="24">
        <v>19723</v>
      </c>
      <c r="H112" s="60">
        <f t="shared" si="35"/>
        <v>19723</v>
      </c>
      <c r="I112" s="34"/>
      <c r="J112" s="34">
        <f t="shared" si="37"/>
        <v>19723</v>
      </c>
      <c r="K112" s="80"/>
    </row>
    <row r="113" spans="1:11" ht="37.5" x14ac:dyDescent="0.3">
      <c r="A113" s="114">
        <v>33000000</v>
      </c>
      <c r="B113" s="116" t="s">
        <v>174</v>
      </c>
      <c r="C113" s="24"/>
      <c r="D113" s="24"/>
      <c r="E113" s="24"/>
      <c r="F113" s="60"/>
      <c r="G113" s="24">
        <v>19723</v>
      </c>
      <c r="H113" s="60">
        <f t="shared" si="35"/>
        <v>19723</v>
      </c>
      <c r="I113" s="34"/>
      <c r="J113" s="34">
        <f t="shared" si="37"/>
        <v>19723</v>
      </c>
      <c r="K113" s="80"/>
    </row>
    <row r="114" spans="1:11" x14ac:dyDescent="0.3">
      <c r="A114" s="114">
        <v>33010000</v>
      </c>
      <c r="B114" s="116" t="s">
        <v>175</v>
      </c>
      <c r="C114" s="24"/>
      <c r="D114" s="24"/>
      <c r="E114" s="24"/>
      <c r="F114" s="60"/>
      <c r="G114" s="24">
        <v>19723</v>
      </c>
      <c r="H114" s="60">
        <f t="shared" si="35"/>
        <v>19723</v>
      </c>
      <c r="I114" s="34"/>
      <c r="J114" s="34">
        <f t="shared" si="37"/>
        <v>19723</v>
      </c>
      <c r="K114" s="80"/>
    </row>
    <row r="115" spans="1:11" ht="108" customHeight="1" x14ac:dyDescent="0.3">
      <c r="A115" s="40">
        <v>33010100</v>
      </c>
      <c r="B115" s="39" t="s">
        <v>176</v>
      </c>
      <c r="C115" s="30"/>
      <c r="D115" s="30"/>
      <c r="E115" s="30"/>
      <c r="F115" s="34"/>
      <c r="G115" s="30">
        <v>19723</v>
      </c>
      <c r="H115" s="34">
        <f t="shared" si="35"/>
        <v>19723</v>
      </c>
      <c r="I115" s="34"/>
      <c r="J115" s="34">
        <f t="shared" si="37"/>
        <v>19723</v>
      </c>
      <c r="K115" s="80"/>
    </row>
    <row r="116" spans="1:11" x14ac:dyDescent="0.3">
      <c r="A116" s="40">
        <v>40000000</v>
      </c>
      <c r="B116" s="81" t="s">
        <v>137</v>
      </c>
      <c r="C116" s="50"/>
      <c r="D116" s="50"/>
      <c r="E116" s="50"/>
      <c r="F116" s="50">
        <f t="shared" ref="F116:G116" si="41">F117</f>
        <v>220000</v>
      </c>
      <c r="G116" s="50">
        <f t="shared" si="41"/>
        <v>0</v>
      </c>
      <c r="H116" s="50">
        <f t="shared" si="35"/>
        <v>0</v>
      </c>
      <c r="I116" s="50"/>
      <c r="J116" s="50">
        <f t="shared" si="37"/>
        <v>-220000</v>
      </c>
      <c r="K116" s="79">
        <f t="shared" si="38"/>
        <v>0</v>
      </c>
    </row>
    <row r="117" spans="1:11" x14ac:dyDescent="0.3">
      <c r="A117" s="40">
        <v>41000000</v>
      </c>
      <c r="B117" s="39" t="s">
        <v>138</v>
      </c>
      <c r="C117" s="30"/>
      <c r="D117" s="30"/>
      <c r="E117" s="30"/>
      <c r="F117" s="30">
        <v>220000</v>
      </c>
      <c r="G117" s="30"/>
      <c r="H117" s="34"/>
      <c r="I117" s="34"/>
      <c r="J117" s="34">
        <f t="shared" si="37"/>
        <v>-220000</v>
      </c>
      <c r="K117" s="80"/>
    </row>
    <row r="118" spans="1:11" ht="37.5" x14ac:dyDescent="0.3">
      <c r="A118" s="40">
        <v>41050000</v>
      </c>
      <c r="B118" s="39" t="s">
        <v>119</v>
      </c>
      <c r="C118" s="30"/>
      <c r="D118" s="30"/>
      <c r="E118" s="30"/>
      <c r="F118" s="30">
        <v>220000</v>
      </c>
      <c r="G118" s="30"/>
      <c r="H118" s="34"/>
      <c r="I118" s="34"/>
      <c r="J118" s="34">
        <f t="shared" si="37"/>
        <v>-220000</v>
      </c>
      <c r="K118" s="80"/>
    </row>
    <row r="119" spans="1:11" ht="56.25" hidden="1" x14ac:dyDescent="0.3">
      <c r="A119" s="40">
        <v>41051100</v>
      </c>
      <c r="B119" s="39" t="s">
        <v>20</v>
      </c>
      <c r="C119" s="30"/>
      <c r="D119" s="30"/>
      <c r="E119" s="30"/>
      <c r="F119" s="30"/>
      <c r="G119" s="30"/>
      <c r="H119" s="34"/>
      <c r="I119" s="34" t="e">
        <f t="shared" si="36"/>
        <v>#DIV/0!</v>
      </c>
      <c r="J119" s="34">
        <f t="shared" si="37"/>
        <v>0</v>
      </c>
      <c r="K119" s="80"/>
    </row>
    <row r="120" spans="1:11" hidden="1" x14ac:dyDescent="0.3">
      <c r="A120" s="40">
        <v>41053900</v>
      </c>
      <c r="B120" s="63" t="s">
        <v>3</v>
      </c>
      <c r="C120" s="30"/>
      <c r="D120" s="30"/>
      <c r="E120" s="30"/>
      <c r="F120" s="30"/>
      <c r="G120" s="30"/>
      <c r="H120" s="34"/>
      <c r="I120" s="34"/>
      <c r="J120" s="34">
        <f t="shared" si="37"/>
        <v>0</v>
      </c>
      <c r="K120" s="80"/>
    </row>
    <row r="121" spans="1:11" ht="112.5" x14ac:dyDescent="0.3">
      <c r="A121" s="40">
        <v>41052600</v>
      </c>
      <c r="B121" s="39" t="s">
        <v>147</v>
      </c>
      <c r="C121" s="82"/>
      <c r="D121" s="82"/>
      <c r="E121" s="82"/>
      <c r="F121" s="82">
        <v>220000</v>
      </c>
      <c r="G121" s="82"/>
      <c r="H121" s="34"/>
      <c r="I121" s="34"/>
      <c r="J121" s="34">
        <f t="shared" si="37"/>
        <v>-220000</v>
      </c>
      <c r="K121" s="80"/>
    </row>
    <row r="122" spans="1:11" x14ac:dyDescent="0.3">
      <c r="A122" s="108">
        <v>50000000</v>
      </c>
      <c r="B122" s="109" t="s">
        <v>164</v>
      </c>
      <c r="C122" s="110"/>
      <c r="D122" s="110">
        <f>D123</f>
        <v>508000</v>
      </c>
      <c r="E122" s="110">
        <f t="shared" ref="E122:G122" si="42">E123</f>
        <v>508000</v>
      </c>
      <c r="F122" s="110">
        <f t="shared" si="42"/>
        <v>0</v>
      </c>
      <c r="G122" s="110">
        <f t="shared" si="42"/>
        <v>503000</v>
      </c>
      <c r="H122" s="111">
        <f>G122-E122</f>
        <v>-5000</v>
      </c>
      <c r="I122" s="111"/>
      <c r="J122" s="111"/>
      <c r="K122" s="110"/>
    </row>
    <row r="123" spans="1:11" ht="75" x14ac:dyDescent="0.3">
      <c r="A123" s="40">
        <v>50110000</v>
      </c>
      <c r="B123" s="39" t="s">
        <v>165</v>
      </c>
      <c r="C123" s="82"/>
      <c r="D123" s="82">
        <v>508000</v>
      </c>
      <c r="E123" s="82">
        <v>508000</v>
      </c>
      <c r="F123" s="82"/>
      <c r="G123" s="82">
        <v>503000</v>
      </c>
      <c r="H123" s="34">
        <f>G123-E123</f>
        <v>-5000</v>
      </c>
      <c r="I123" s="34"/>
      <c r="J123" s="34"/>
      <c r="K123" s="80"/>
    </row>
    <row r="124" spans="1:11" x14ac:dyDescent="0.3">
      <c r="A124" s="139" t="s">
        <v>139</v>
      </c>
      <c r="B124" s="140"/>
      <c r="C124" s="83">
        <f>C95++C100</f>
        <v>1067757</v>
      </c>
      <c r="D124" s="83">
        <f>D95++D100+D122</f>
        <v>1575757</v>
      </c>
      <c r="E124" s="83">
        <f>E95++E100+E122</f>
        <v>1523257</v>
      </c>
      <c r="F124" s="83">
        <f>F95++F100</f>
        <v>1198026</v>
      </c>
      <c r="G124" s="83">
        <f>G95++G100+G112+G122</f>
        <v>1013158</v>
      </c>
      <c r="H124" s="84">
        <f>G124-E124</f>
        <v>-510099</v>
      </c>
      <c r="I124" s="84">
        <f>G124/E124*100</f>
        <v>66.512610806974791</v>
      </c>
      <c r="J124" s="84">
        <f t="shared" si="37"/>
        <v>-184868</v>
      </c>
      <c r="K124" s="85">
        <f t="shared" si="38"/>
        <v>84.568949254857571</v>
      </c>
    </row>
    <row r="125" spans="1:11" x14ac:dyDescent="0.3">
      <c r="A125" s="139" t="s">
        <v>140</v>
      </c>
      <c r="B125" s="140"/>
      <c r="C125" s="83">
        <f>C124+C116</f>
        <v>1067757</v>
      </c>
      <c r="D125" s="83">
        <f>D124+D116</f>
        <v>1575757</v>
      </c>
      <c r="E125" s="83">
        <f>E124+E116</f>
        <v>1523257</v>
      </c>
      <c r="F125" s="83">
        <f>F124+F116</f>
        <v>1418026</v>
      </c>
      <c r="G125" s="83">
        <f>G124+G116</f>
        <v>1013158</v>
      </c>
      <c r="H125" s="84">
        <f t="shared" si="35"/>
        <v>-510099</v>
      </c>
      <c r="I125" s="84">
        <f t="shared" si="36"/>
        <v>66.512610806974791</v>
      </c>
      <c r="J125" s="84">
        <f t="shared" si="37"/>
        <v>-404868</v>
      </c>
      <c r="K125" s="85">
        <f t="shared" si="38"/>
        <v>71.448478377688417</v>
      </c>
    </row>
    <row r="126" spans="1:11" x14ac:dyDescent="0.3">
      <c r="A126" s="138" t="s">
        <v>142</v>
      </c>
      <c r="B126" s="138"/>
      <c r="C126" s="86">
        <f>C125+C93</f>
        <v>109770789</v>
      </c>
      <c r="D126" s="86">
        <f>D125+D93</f>
        <v>128764317</v>
      </c>
      <c r="E126" s="86">
        <f>E125+E93</f>
        <v>100192096</v>
      </c>
      <c r="F126" s="86">
        <f>F125+F93</f>
        <v>54014520</v>
      </c>
      <c r="G126" s="86">
        <f>G125+G93</f>
        <v>119177746</v>
      </c>
      <c r="H126" s="34">
        <f t="shared" si="35"/>
        <v>18985650</v>
      </c>
      <c r="I126" s="86">
        <f>I125+I93</f>
        <v>186.27138084783846</v>
      </c>
      <c r="J126" s="86">
        <f>J125+J93</f>
        <v>65163226</v>
      </c>
      <c r="K126" s="87">
        <f>K125+K93</f>
        <v>296.11095873236758</v>
      </c>
    </row>
    <row r="128" spans="1:11" x14ac:dyDescent="0.3">
      <c r="B128" s="9" t="s">
        <v>143</v>
      </c>
      <c r="G128" s="124" t="s">
        <v>167</v>
      </c>
      <c r="H128" s="124"/>
    </row>
  </sheetData>
  <mergeCells count="22">
    <mergeCell ref="D8:D10"/>
    <mergeCell ref="A92:B92"/>
    <mergeCell ref="E8:E10"/>
    <mergeCell ref="H3:K3"/>
    <mergeCell ref="A6:K6"/>
    <mergeCell ref="H4:J4"/>
    <mergeCell ref="H1:I1"/>
    <mergeCell ref="G128:H128"/>
    <mergeCell ref="I5:K5"/>
    <mergeCell ref="F8:G9"/>
    <mergeCell ref="H8:K8"/>
    <mergeCell ref="H9:I9"/>
    <mergeCell ref="J9:K9"/>
    <mergeCell ref="A94:K94"/>
    <mergeCell ref="A126:B126"/>
    <mergeCell ref="A124:B124"/>
    <mergeCell ref="A125:B125"/>
    <mergeCell ref="A93:B93"/>
    <mergeCell ref="C11:K11"/>
    <mergeCell ref="A8:A10"/>
    <mergeCell ref="B8:B10"/>
    <mergeCell ref="C8:C10"/>
  </mergeCells>
  <pageMargins left="0.59055118110236227" right="0.59055118110236227" top="0.39370078740157483" bottom="0.39370078740157483" header="0" footer="0"/>
  <pageSetup paperSize="9" scale="37" fitToHeight="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Ulya</cp:lastModifiedBy>
  <cp:lastPrinted>2021-10-06T06:11:38Z</cp:lastPrinted>
  <dcterms:created xsi:type="dcterms:W3CDTF">2019-01-11T08:21:20Z</dcterms:created>
  <dcterms:modified xsi:type="dcterms:W3CDTF">2021-10-21T10:08:08Z</dcterms:modified>
</cp:coreProperties>
</file>