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9195"/>
  </bookViews>
  <sheets>
    <sheet name="Лист1" sheetId="6" r:id="rId1"/>
  </sheets>
  <calcPr calcId="145621"/>
</workbook>
</file>

<file path=xl/calcChain.xml><?xml version="1.0" encoding="utf-8"?>
<calcChain xmlns="http://schemas.openxmlformats.org/spreadsheetml/2006/main">
  <c r="C18" i="6" l="1"/>
  <c r="C11" i="6" l="1"/>
  <c r="C21" i="6" l="1"/>
  <c r="C38" i="6" l="1"/>
  <c r="D38" i="6"/>
  <c r="C36" i="6" l="1"/>
  <c r="C35" i="6"/>
  <c r="D37" i="6"/>
  <c r="C30" i="6"/>
  <c r="C20" i="6"/>
  <c r="C17" i="6"/>
  <c r="C15" i="6"/>
  <c r="C14" i="6"/>
  <c r="D16" i="6" l="1"/>
  <c r="E23" i="6"/>
  <c r="E27" i="6"/>
  <c r="E28" i="6"/>
  <c r="C26" i="6"/>
  <c r="E26" i="6" l="1"/>
  <c r="D34" i="6"/>
  <c r="D29" i="6" s="1"/>
  <c r="C19" i="6" l="1"/>
  <c r="C13" i="6"/>
  <c r="C9" i="6" l="1"/>
  <c r="E37" i="6"/>
  <c r="E38" i="6" l="1"/>
  <c r="E34" i="6"/>
  <c r="E15" i="6" l="1"/>
  <c r="E36" i="6" l="1"/>
  <c r="E35" i="6"/>
  <c r="C16" i="6"/>
  <c r="E10" i="6"/>
  <c r="E11" i="6"/>
  <c r="E12" i="6"/>
  <c r="E13" i="6"/>
  <c r="E14" i="6"/>
  <c r="E17" i="6"/>
  <c r="E18" i="6"/>
  <c r="E19" i="6"/>
  <c r="E20" i="6"/>
  <c r="E21" i="6"/>
  <c r="E22" i="6"/>
  <c r="E25" i="6"/>
  <c r="E30" i="6"/>
  <c r="E31" i="6"/>
  <c r="E32" i="6"/>
  <c r="E33" i="6"/>
  <c r="E40" i="6"/>
  <c r="E41" i="6"/>
  <c r="C39" i="6"/>
  <c r="E39" i="6" s="1"/>
  <c r="C29" i="6"/>
  <c r="E29" i="6" s="1"/>
  <c r="E24" i="6"/>
  <c r="D9" i="6"/>
  <c r="D42" i="6" s="1"/>
  <c r="C42" i="6" l="1"/>
  <c r="E42" i="6" s="1"/>
  <c r="E9" i="6"/>
  <c r="E16" i="6"/>
</calcChain>
</file>

<file path=xl/sharedStrings.xml><?xml version="1.0" encoding="utf-8"?>
<sst xmlns="http://schemas.openxmlformats.org/spreadsheetml/2006/main" count="45" uniqueCount="30">
  <si>
    <t>Ресурсне забезпечення програми розвитку освіти Савинської селищної ради  на 2021 рік</t>
  </si>
  <si>
    <t>до  Програми розвитку освіти Савинської селищної ради  на 2021 рік</t>
  </si>
  <si>
    <t>І.ПЛОТНІКОВА</t>
  </si>
  <si>
    <t>№ З/П</t>
  </si>
  <si>
    <t xml:space="preserve">Наименування заходів </t>
  </si>
  <si>
    <t xml:space="preserve">Джерело фінансування </t>
  </si>
  <si>
    <t>Загальний фонд в тис.грн</t>
  </si>
  <si>
    <t>Спеціальний фонд в тис.грн.</t>
  </si>
  <si>
    <t>ВСЬОГО</t>
  </si>
  <si>
    <t>Надання дошкільної освіти</t>
  </si>
  <si>
    <t>Оплата праці</t>
  </si>
  <si>
    <t>Предмети, обладнання та інвентар</t>
  </si>
  <si>
    <t>Продукти харчування</t>
  </si>
  <si>
    <t>Оплата послуг</t>
  </si>
  <si>
    <t>Оплата комунальних послуг та енергоносіїв</t>
  </si>
  <si>
    <t>Надання загальної середньої освіти</t>
  </si>
  <si>
    <t>Інші видатки</t>
  </si>
  <si>
    <t>Надання загальної середньої освіти (освітня субвенція)</t>
  </si>
  <si>
    <t>Надання спец. освіти мистецькими школами</t>
  </si>
  <si>
    <t>Субвенція особам з особливими освітніми потребами</t>
  </si>
  <si>
    <t xml:space="preserve">Додаток №2 </t>
  </si>
  <si>
    <t>Савинської селищної ради на 2021 рік</t>
  </si>
  <si>
    <t>Секретар селищної ради</t>
  </si>
  <si>
    <t>Підвищення кваліфікації, перепідготовка кадрів закладами післядипломної освіти</t>
  </si>
  <si>
    <t>Видатки на відрядження</t>
  </si>
  <si>
    <t>Поточні видатки</t>
  </si>
  <si>
    <t>Капітальні видатки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</si>
  <si>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</si>
  <si>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</si>
  <si>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Надання загальної середньої освіти закладами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</si>
</sst>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3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0" xfId="0" applyFill="1"/>
    <xf numFmtId="164" fontId="2" fillId="0" borderId="1" xfId="0" applyNumberFormat="1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topLeftCell="A22" zoomScaleNormal="100" zoomScaleSheetLayoutView="75" workbookViewId="0">
      <selection activeCell="M27" sqref="M27"/>
    </sheetView>
  </sheetViews>
  <sheetFormatPr defaultRowHeight="15" x14ac:dyDescent="0.25"/>
  <cols>
    <col min="1" max="1" width="9.42578125" customWidth="1"/>
    <col min="2" max="2" width="21.7109375" customWidth="1"/>
    <col min="3" max="3" width="19.42578125" customWidth="1"/>
    <col min="4" max="4" width="20" customWidth="1"/>
    <col min="5" max="5" width="14.28515625" customWidth="1"/>
    <col min="6" max="6" width="9.5703125" customWidth="1"/>
    <col min="7" max="7" width="11" bestFit="1" customWidth="1"/>
  </cols>
  <sheetData>
    <row r="1" spans="1:6" ht="15.75" x14ac:dyDescent="0.25">
      <c r="D1" s="13" t="s">
        <v>20</v>
      </c>
      <c r="E1" s="13"/>
    </row>
    <row r="2" spans="1:6" ht="15.75" x14ac:dyDescent="0.25">
      <c r="D2" s="14" t="s">
        <v>1</v>
      </c>
      <c r="E2" s="14"/>
    </row>
    <row r="3" spans="1:6" ht="15.75" x14ac:dyDescent="0.25">
      <c r="D3" s="2" t="s">
        <v>21</v>
      </c>
      <c r="E3" s="2"/>
    </row>
    <row r="4" spans="1:6" ht="15" customHeight="1" x14ac:dyDescent="0.25"/>
    <row r="5" spans="1:6" x14ac:dyDescent="0.25">
      <c r="A5" s="1" t="s">
        <v>0</v>
      </c>
      <c r="B5" s="1"/>
      <c r="C5" s="1"/>
      <c r="D5" s="1"/>
      <c r="E5" s="1"/>
      <c r="F5" s="1"/>
    </row>
    <row r="6" spans="1:6" ht="25.5" customHeight="1" x14ac:dyDescent="0.25"/>
    <row r="7" spans="1:6" ht="63.75" customHeight="1" x14ac:dyDescent="0.25">
      <c r="A7" s="15" t="s">
        <v>3</v>
      </c>
      <c r="B7" s="15" t="s">
        <v>4</v>
      </c>
      <c r="C7" s="15" t="s">
        <v>5</v>
      </c>
      <c r="D7" s="15"/>
      <c r="E7" s="4"/>
    </row>
    <row r="8" spans="1:6" ht="38.25" customHeight="1" x14ac:dyDescent="0.25">
      <c r="A8" s="15"/>
      <c r="B8" s="15"/>
      <c r="C8" s="5" t="s">
        <v>6</v>
      </c>
      <c r="D8" s="5" t="s">
        <v>7</v>
      </c>
      <c r="E8" s="4" t="s">
        <v>8</v>
      </c>
    </row>
    <row r="9" spans="1:6" ht="36.75" customHeight="1" x14ac:dyDescent="0.25">
      <c r="A9" s="16">
        <v>1010</v>
      </c>
      <c r="B9" s="17" t="s">
        <v>9</v>
      </c>
      <c r="C9" s="7">
        <f>C10+C12+C13+C14+C11+C15</f>
        <v>6014.3039999999992</v>
      </c>
      <c r="D9" s="7">
        <f>D12</f>
        <v>402.59300000000002</v>
      </c>
      <c r="E9" s="7">
        <f>C9+D9</f>
        <v>6416.896999999999</v>
      </c>
    </row>
    <row r="10" spans="1:6" ht="36.75" customHeight="1" x14ac:dyDescent="0.25">
      <c r="A10" s="18"/>
      <c r="B10" s="18" t="s">
        <v>10</v>
      </c>
      <c r="C10" s="8">
        <v>4547.1729999999998</v>
      </c>
      <c r="D10" s="8"/>
      <c r="E10" s="8">
        <f t="shared" ref="E10:E41" si="0">C10+D10</f>
        <v>4547.1729999999998</v>
      </c>
    </row>
    <row r="11" spans="1:6" ht="51" customHeight="1" x14ac:dyDescent="0.25">
      <c r="A11" s="18"/>
      <c r="B11" s="18" t="s">
        <v>11</v>
      </c>
      <c r="C11" s="8">
        <f>26.93+2+7.76</f>
        <v>36.69</v>
      </c>
      <c r="D11" s="8"/>
      <c r="E11" s="8">
        <f t="shared" si="0"/>
        <v>36.69</v>
      </c>
    </row>
    <row r="12" spans="1:6" ht="44.25" customHeight="1" x14ac:dyDescent="0.25">
      <c r="A12" s="18"/>
      <c r="B12" s="18" t="s">
        <v>12</v>
      </c>
      <c r="C12" s="8">
        <v>359.20400000000001</v>
      </c>
      <c r="D12" s="8">
        <v>402.59300000000002</v>
      </c>
      <c r="E12" s="8">
        <f t="shared" si="0"/>
        <v>761.79700000000003</v>
      </c>
    </row>
    <row r="13" spans="1:6" ht="30.75" customHeight="1" x14ac:dyDescent="0.25">
      <c r="A13" s="18"/>
      <c r="B13" s="19" t="s">
        <v>13</v>
      </c>
      <c r="C13" s="8">
        <f>32.62+45-9+5.5</f>
        <v>74.12</v>
      </c>
      <c r="D13" s="8"/>
      <c r="E13" s="8">
        <f t="shared" si="0"/>
        <v>74.12</v>
      </c>
    </row>
    <row r="14" spans="1:6" ht="52.5" customHeight="1" x14ac:dyDescent="0.25">
      <c r="A14" s="18"/>
      <c r="B14" s="18" t="s">
        <v>14</v>
      </c>
      <c r="C14" s="8">
        <f>873.877+26.8+94.4</f>
        <v>995.07699999999988</v>
      </c>
      <c r="D14" s="8"/>
      <c r="E14" s="8">
        <f t="shared" si="0"/>
        <v>995.07699999999988</v>
      </c>
    </row>
    <row r="15" spans="1:6" ht="52.5" customHeight="1" x14ac:dyDescent="0.25">
      <c r="A15" s="18"/>
      <c r="B15" s="18" t="s">
        <v>25</v>
      </c>
      <c r="C15" s="8">
        <f>1.36+0.68</f>
        <v>2.04</v>
      </c>
      <c r="D15" s="8"/>
      <c r="E15" s="8">
        <f t="shared" si="0"/>
        <v>2.04</v>
      </c>
    </row>
    <row r="16" spans="1:6" ht="40.5" customHeight="1" x14ac:dyDescent="0.25">
      <c r="A16" s="16">
        <v>1021</v>
      </c>
      <c r="B16" s="20" t="s">
        <v>15</v>
      </c>
      <c r="C16" s="7">
        <f>C17+C18+C19+C20+C21+C22</f>
        <v>19153.175000000003</v>
      </c>
      <c r="D16" s="7">
        <f>D19+D23</f>
        <v>477.34</v>
      </c>
      <c r="E16" s="7">
        <f>E17+E18+E19+E20+E21+E22+E23</f>
        <v>19630.515000000003</v>
      </c>
    </row>
    <row r="17" spans="1:5" ht="37.5" customHeight="1" x14ac:dyDescent="0.25">
      <c r="A17" s="16"/>
      <c r="B17" s="18" t="s">
        <v>10</v>
      </c>
      <c r="C17" s="8">
        <f>10927.996+6.289-330+110</f>
        <v>10714.285</v>
      </c>
      <c r="D17" s="8"/>
      <c r="E17" s="8">
        <f t="shared" si="0"/>
        <v>10714.285</v>
      </c>
    </row>
    <row r="18" spans="1:5" ht="52.5" customHeight="1" x14ac:dyDescent="0.25">
      <c r="A18" s="16"/>
      <c r="B18" s="18" t="s">
        <v>11</v>
      </c>
      <c r="C18" s="8">
        <f>948.948+47.5+48.25</f>
        <v>1044.6979999999999</v>
      </c>
      <c r="D18" s="8"/>
      <c r="E18" s="8">
        <f t="shared" si="0"/>
        <v>1044.6979999999999</v>
      </c>
    </row>
    <row r="19" spans="1:5" ht="45" customHeight="1" x14ac:dyDescent="0.25">
      <c r="A19" s="16"/>
      <c r="B19" s="18" t="s">
        <v>12</v>
      </c>
      <c r="C19" s="8">
        <f>1354.811+11.4</f>
        <v>1366.211</v>
      </c>
      <c r="D19" s="8">
        <v>477.34</v>
      </c>
      <c r="E19" s="8">
        <f t="shared" si="0"/>
        <v>1843.5509999999999</v>
      </c>
    </row>
    <row r="20" spans="1:5" ht="25.5" customHeight="1" x14ac:dyDescent="0.25">
      <c r="A20" s="16"/>
      <c r="B20" s="19" t="s">
        <v>13</v>
      </c>
      <c r="C20" s="8">
        <f>379.855+6.3-1</f>
        <v>385.15500000000003</v>
      </c>
      <c r="D20" s="8"/>
      <c r="E20" s="8">
        <f t="shared" si="0"/>
        <v>385.15500000000003</v>
      </c>
    </row>
    <row r="21" spans="1:5" ht="58.5" customHeight="1" x14ac:dyDescent="0.25">
      <c r="A21" s="16"/>
      <c r="B21" s="18" t="s">
        <v>14</v>
      </c>
      <c r="C21" s="8">
        <f>4718.996-10+150+200+578</f>
        <v>5636.9960000000001</v>
      </c>
      <c r="D21" s="8"/>
      <c r="E21" s="8">
        <f t="shared" si="0"/>
        <v>5636.9960000000001</v>
      </c>
    </row>
    <row r="22" spans="1:5" ht="25.5" customHeight="1" x14ac:dyDescent="0.25">
      <c r="A22" s="16"/>
      <c r="B22" s="18" t="s">
        <v>16</v>
      </c>
      <c r="C22" s="8">
        <v>5.83</v>
      </c>
      <c r="D22" s="8"/>
      <c r="E22" s="8">
        <f t="shared" si="0"/>
        <v>5.83</v>
      </c>
    </row>
    <row r="23" spans="1:5" ht="25.5" customHeight="1" x14ac:dyDescent="0.25">
      <c r="A23" s="16"/>
      <c r="B23" s="18" t="s">
        <v>26</v>
      </c>
      <c r="C23" s="8"/>
      <c r="D23" s="8"/>
      <c r="E23" s="8">
        <f t="shared" si="0"/>
        <v>0</v>
      </c>
    </row>
    <row r="24" spans="1:5" ht="63.75" customHeight="1" x14ac:dyDescent="0.25">
      <c r="A24" s="16">
        <v>1031</v>
      </c>
      <c r="B24" s="20" t="s">
        <v>17</v>
      </c>
      <c r="C24" s="7">
        <v>23898.400000000001</v>
      </c>
      <c r="D24" s="7"/>
      <c r="E24" s="7">
        <f t="shared" si="0"/>
        <v>23898.400000000001</v>
      </c>
    </row>
    <row r="25" spans="1:5" ht="25.5" customHeight="1" x14ac:dyDescent="0.25">
      <c r="A25" s="16"/>
      <c r="B25" s="18" t="s">
        <v>10</v>
      </c>
      <c r="C25" s="8">
        <v>23898.400000000001</v>
      </c>
      <c r="D25" s="8"/>
      <c r="E25" s="8">
        <f t="shared" si="0"/>
        <v>23898.400000000001</v>
      </c>
    </row>
    <row r="26" spans="1:5" ht="35.25" customHeight="1" x14ac:dyDescent="0.25">
      <c r="A26" s="16">
        <v>1061</v>
      </c>
      <c r="B26" s="20" t="s">
        <v>29</v>
      </c>
      <c r="C26" s="7">
        <f>C27+C28</f>
        <v>1914.3</v>
      </c>
      <c r="D26" s="7"/>
      <c r="E26" s="7">
        <f>C26+D26</f>
        <v>1914.3</v>
      </c>
    </row>
    <row r="27" spans="1:5" ht="35.25" customHeight="1" x14ac:dyDescent="0.25">
      <c r="A27" s="21"/>
      <c r="B27" s="18" t="s">
        <v>10</v>
      </c>
      <c r="C27" s="8">
        <v>1911.06</v>
      </c>
      <c r="D27" s="8"/>
      <c r="E27" s="8">
        <f t="shared" ref="E27:E28" si="1">C27+D27</f>
        <v>1911.06</v>
      </c>
    </row>
    <row r="28" spans="1:5" ht="35.25" customHeight="1" x14ac:dyDescent="0.25">
      <c r="A28" s="21"/>
      <c r="B28" s="19" t="s">
        <v>13</v>
      </c>
      <c r="C28" s="8">
        <v>3.24</v>
      </c>
      <c r="D28" s="8"/>
      <c r="E28" s="8">
        <f t="shared" si="1"/>
        <v>3.24</v>
      </c>
    </row>
    <row r="29" spans="1:5" ht="76.5" customHeight="1" x14ac:dyDescent="0.25">
      <c r="A29" s="16">
        <v>1080</v>
      </c>
      <c r="B29" s="20" t="s">
        <v>18</v>
      </c>
      <c r="C29" s="7">
        <f>C30+C31+C32+C33</f>
        <v>1556.7920000000001</v>
      </c>
      <c r="D29" s="7">
        <f>D30+D31+D32+D33+D34</f>
        <v>86.276999999999987</v>
      </c>
      <c r="E29" s="7">
        <f t="shared" si="0"/>
        <v>1643.0690000000002</v>
      </c>
    </row>
    <row r="30" spans="1:5" ht="36.75" customHeight="1" x14ac:dyDescent="0.25">
      <c r="A30" s="16"/>
      <c r="B30" s="18" t="s">
        <v>10</v>
      </c>
      <c r="C30" s="8">
        <f>1508.463-96-20</f>
        <v>1392.463</v>
      </c>
      <c r="D30" s="8">
        <v>19.393999999999998</v>
      </c>
      <c r="E30" s="8">
        <f t="shared" si="0"/>
        <v>1411.857</v>
      </c>
    </row>
    <row r="31" spans="1:5" ht="53.25" customHeight="1" x14ac:dyDescent="0.25">
      <c r="A31" s="16"/>
      <c r="B31" s="18" t="s">
        <v>11</v>
      </c>
      <c r="C31" s="8"/>
      <c r="D31" s="8">
        <v>12.667999999999999</v>
      </c>
      <c r="E31" s="8">
        <f t="shared" si="0"/>
        <v>12.667999999999999</v>
      </c>
    </row>
    <row r="32" spans="1:5" ht="27.75" customHeight="1" x14ac:dyDescent="0.25">
      <c r="A32" s="16"/>
      <c r="B32" s="19" t="s">
        <v>13</v>
      </c>
      <c r="C32" s="8">
        <v>2.4</v>
      </c>
      <c r="D32" s="8">
        <v>3.2</v>
      </c>
      <c r="E32" s="8">
        <f t="shared" si="0"/>
        <v>5.6</v>
      </c>
    </row>
    <row r="33" spans="1:7" ht="47.25" x14ac:dyDescent="0.25">
      <c r="A33" s="16"/>
      <c r="B33" s="18" t="s">
        <v>14</v>
      </c>
      <c r="C33" s="8">
        <v>161.929</v>
      </c>
      <c r="D33" s="8"/>
      <c r="E33" s="8">
        <f t="shared" si="0"/>
        <v>161.929</v>
      </c>
    </row>
    <row r="34" spans="1:7" ht="15.75" x14ac:dyDescent="0.25">
      <c r="A34" s="16"/>
      <c r="B34" s="18" t="s">
        <v>26</v>
      </c>
      <c r="C34" s="22"/>
      <c r="D34" s="8">
        <f>500-448.985</f>
        <v>51.014999999999986</v>
      </c>
      <c r="E34" s="8">
        <f>D34</f>
        <v>51.014999999999986</v>
      </c>
    </row>
    <row r="35" spans="1:7" ht="90" hidden="1" customHeight="1" x14ac:dyDescent="0.25">
      <c r="A35" s="16">
        <v>1120</v>
      </c>
      <c r="B35" s="23" t="s">
        <v>23</v>
      </c>
      <c r="C35" s="7">
        <f>C36</f>
        <v>0</v>
      </c>
      <c r="D35" s="7"/>
      <c r="E35" s="7">
        <f>C35+D35</f>
        <v>0</v>
      </c>
    </row>
    <row r="36" spans="1:7" ht="15.75" x14ac:dyDescent="0.25">
      <c r="A36" s="16"/>
      <c r="B36" s="24" t="s">
        <v>24</v>
      </c>
      <c r="C36" s="8">
        <f>6.18-6.18</f>
        <v>0</v>
      </c>
      <c r="D36" s="8"/>
      <c r="E36" s="8">
        <f>C36+D36</f>
        <v>0</v>
      </c>
    </row>
    <row r="37" spans="1:7" ht="172.5" customHeight="1" x14ac:dyDescent="0.25">
      <c r="A37" s="16">
        <v>1181</v>
      </c>
      <c r="B37" s="25" t="s">
        <v>28</v>
      </c>
      <c r="C37" s="7"/>
      <c r="D37" s="7">
        <f>32.957+3.661</f>
        <v>36.618000000000002</v>
      </c>
      <c r="E37" s="7">
        <f>D37</f>
        <v>36.618000000000002</v>
      </c>
    </row>
    <row r="38" spans="1:7" ht="135" customHeight="1" x14ac:dyDescent="0.25">
      <c r="A38" s="16">
        <v>1182</v>
      </c>
      <c r="B38" s="26" t="s">
        <v>27</v>
      </c>
      <c r="C38" s="7">
        <f>33.625-2.346</f>
        <v>31.279</v>
      </c>
      <c r="D38" s="7">
        <f>329.565-15.077</f>
        <v>314.488</v>
      </c>
      <c r="E38" s="7">
        <f>C38+D38</f>
        <v>345.767</v>
      </c>
      <c r="G38" s="11"/>
    </row>
    <row r="39" spans="1:7" ht="63.75" customHeight="1" x14ac:dyDescent="0.25">
      <c r="A39" s="16">
        <v>1200</v>
      </c>
      <c r="B39" s="20" t="s">
        <v>19</v>
      </c>
      <c r="C39" s="7">
        <f>C40+C41</f>
        <v>17.16</v>
      </c>
      <c r="D39" s="7"/>
      <c r="E39" s="7">
        <f t="shared" si="0"/>
        <v>17.16</v>
      </c>
    </row>
    <row r="40" spans="1:7" ht="29.25" customHeight="1" x14ac:dyDescent="0.25">
      <c r="A40" s="16"/>
      <c r="B40" s="18" t="s">
        <v>10</v>
      </c>
      <c r="C40" s="8">
        <v>11.384</v>
      </c>
      <c r="D40" s="8"/>
      <c r="E40" s="8">
        <f t="shared" si="0"/>
        <v>11.384</v>
      </c>
    </row>
    <row r="41" spans="1:7" ht="47.25" x14ac:dyDescent="0.25">
      <c r="A41" s="16"/>
      <c r="B41" s="18" t="s">
        <v>11</v>
      </c>
      <c r="C41" s="8">
        <v>5.7759999999999998</v>
      </c>
      <c r="D41" s="8"/>
      <c r="E41" s="8">
        <f t="shared" si="0"/>
        <v>5.7759999999999998</v>
      </c>
    </row>
    <row r="42" spans="1:7" ht="30.75" customHeight="1" x14ac:dyDescent="0.25">
      <c r="A42" s="6"/>
      <c r="B42" s="6"/>
      <c r="C42" s="10">
        <f>C9+C16+C29+C24+C39+C35+C38+C26+C37</f>
        <v>52585.410000000011</v>
      </c>
      <c r="D42" s="10">
        <f>D9+D16+D29+D24+D39+D35+D38+D26+D37</f>
        <v>1317.316</v>
      </c>
      <c r="E42" s="10">
        <f>C42+D42</f>
        <v>53902.72600000001</v>
      </c>
    </row>
    <row r="43" spans="1:7" ht="15.75" x14ac:dyDescent="0.25">
      <c r="B43" s="2"/>
      <c r="C43" s="9"/>
      <c r="D43" s="9"/>
      <c r="E43" s="9"/>
    </row>
    <row r="44" spans="1:7" ht="15.75" x14ac:dyDescent="0.25">
      <c r="A44" s="3"/>
      <c r="B44" s="3" t="s">
        <v>22</v>
      </c>
      <c r="C44" s="3"/>
      <c r="D44" s="12" t="s">
        <v>2</v>
      </c>
      <c r="E44" s="12"/>
    </row>
  </sheetData>
  <mergeCells count="6">
    <mergeCell ref="D44:E44"/>
    <mergeCell ref="D1:E1"/>
    <mergeCell ref="D2:E2"/>
    <mergeCell ref="A7:A8"/>
    <mergeCell ref="B7:B8"/>
    <mergeCell ref="C7:D7"/>
  </mergeCells>
  <pageMargins left="0.23622047244094491" right="0.23622047244094491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2021-12-31T09:29:46Z</dcterms:modified>
</cp:coreProperties>
</file>