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25" yWindow="-60" windowWidth="2025" windowHeight="1110"/>
  </bookViews>
  <sheets>
    <sheet name="Лист1" sheetId="1" r:id="rId1"/>
  </sheets>
  <calcPr calcId="145621"/>
</workbook>
</file>

<file path=xl/calcChain.xml><?xml version="1.0" encoding="utf-8"?>
<calcChain xmlns="http://schemas.openxmlformats.org/spreadsheetml/2006/main">
  <c r="E53" i="1" l="1"/>
  <c r="P53" i="1" s="1"/>
  <c r="E52" i="1"/>
  <c r="P52" i="1" s="1"/>
  <c r="E51" i="1"/>
  <c r="P51" i="1" s="1"/>
  <c r="E50" i="1"/>
  <c r="P50" i="1" s="1"/>
  <c r="E54" i="1"/>
  <c r="P54" i="1" s="1"/>
  <c r="E49" i="1"/>
  <c r="E48" i="1"/>
  <c r="P48" i="1" s="1"/>
  <c r="G31" i="1" l="1"/>
  <c r="H14" i="1"/>
  <c r="I15" i="1" l="1"/>
  <c r="I14" i="1" s="1"/>
  <c r="K14" i="1" l="1"/>
  <c r="K15" i="1"/>
  <c r="J16" i="1"/>
  <c r="L34" i="1" l="1"/>
  <c r="E31" i="1"/>
  <c r="E35" i="1"/>
  <c r="F42" i="1"/>
  <c r="L15" i="1" l="1"/>
  <c r="J15" i="1"/>
  <c r="H15" i="1"/>
  <c r="G15" i="1"/>
  <c r="F15" i="1"/>
  <c r="P18" i="1"/>
  <c r="E18" i="1"/>
  <c r="F14" i="1" l="1"/>
  <c r="F31" i="1"/>
  <c r="F30" i="1" s="1"/>
  <c r="F39" i="1"/>
  <c r="F38" i="1" s="1"/>
  <c r="F55" i="1" s="1"/>
  <c r="F44" i="1"/>
  <c r="G43" i="1"/>
  <c r="F43" i="1"/>
  <c r="E43" i="1"/>
  <c r="J33" i="1"/>
  <c r="J34" i="1"/>
  <c r="O55" i="1"/>
  <c r="N55" i="1"/>
  <c r="M55" i="1"/>
  <c r="K55" i="1"/>
  <c r="I55" i="1"/>
  <c r="O38" i="1"/>
  <c r="N38" i="1"/>
  <c r="M38" i="1"/>
  <c r="L38" i="1"/>
  <c r="O39" i="1"/>
  <c r="N39" i="1"/>
  <c r="M39" i="1"/>
  <c r="K38" i="1"/>
  <c r="J38" i="1"/>
  <c r="I38" i="1"/>
  <c r="H38" i="1"/>
  <c r="G38" i="1"/>
  <c r="L39" i="1"/>
  <c r="K39" i="1"/>
  <c r="J39" i="1"/>
  <c r="I39" i="1"/>
  <c r="H39" i="1"/>
  <c r="G39" i="1"/>
  <c r="G44" i="1"/>
  <c r="E44" i="1"/>
  <c r="E47" i="1"/>
  <c r="E45" i="1"/>
  <c r="E42" i="1"/>
  <c r="E41" i="1"/>
  <c r="E40" i="1"/>
  <c r="P37" i="1"/>
  <c r="H34" i="1"/>
  <c r="E34" i="1"/>
  <c r="H33" i="1"/>
  <c r="E36" i="1"/>
  <c r="E37" i="1"/>
  <c r="P35" i="1"/>
  <c r="E39" i="1" l="1"/>
  <c r="E38" i="1" s="1"/>
  <c r="E32" i="1"/>
  <c r="L31" i="1"/>
  <c r="L30" i="1" s="1"/>
  <c r="J31" i="1"/>
  <c r="J30" i="1" s="1"/>
  <c r="H31" i="1"/>
  <c r="H30" i="1" s="1"/>
  <c r="G30" i="1"/>
  <c r="E30" i="1"/>
  <c r="H27" i="1"/>
  <c r="E27" i="1"/>
  <c r="E28" i="1"/>
  <c r="E25" i="1"/>
  <c r="E24" i="1"/>
  <c r="E23" i="1"/>
  <c r="E21" i="1" l="1"/>
  <c r="H20" i="1"/>
  <c r="H55" i="1"/>
  <c r="E20" i="1"/>
  <c r="H19" i="1"/>
  <c r="E19" i="1"/>
  <c r="L14" i="1"/>
  <c r="L55" i="1" s="1"/>
  <c r="J14" i="1"/>
  <c r="J55" i="1" s="1"/>
  <c r="G14" i="1"/>
  <c r="G55" i="1" s="1"/>
  <c r="H16" i="1" l="1"/>
  <c r="E16" i="1"/>
  <c r="E15" i="1" s="1"/>
  <c r="E14" i="1" s="1"/>
  <c r="E55" i="1" s="1"/>
  <c r="P55" i="1" s="1"/>
  <c r="P47" i="1" l="1"/>
  <c r="P46" i="1"/>
  <c r="P45" i="1"/>
  <c r="P44" i="1" s="1"/>
  <c r="P43" i="1"/>
  <c r="P42" i="1"/>
  <c r="P41" i="1"/>
  <c r="P40" i="1"/>
  <c r="P39" i="1"/>
  <c r="P38" i="1"/>
  <c r="P36" i="1"/>
  <c r="P34" i="1"/>
  <c r="P33" i="1"/>
  <c r="P32" i="1"/>
  <c r="P31" i="1"/>
  <c r="P30" i="1"/>
  <c r="P29" i="1"/>
  <c r="P28" i="1"/>
  <c r="P27" i="1"/>
  <c r="P25" i="1"/>
  <c r="P24" i="1"/>
  <c r="P23" i="1"/>
  <c r="P22" i="1"/>
  <c r="P21" i="1"/>
  <c r="P20" i="1"/>
  <c r="P19" i="1"/>
  <c r="P17" i="1"/>
  <c r="P16" i="1"/>
  <c r="P15" i="1"/>
  <c r="P14" i="1"/>
  <c r="Q55" i="1" l="1"/>
</calcChain>
</file>

<file path=xl/sharedStrings.xml><?xml version="1.0" encoding="utf-8"?>
<sst xmlns="http://schemas.openxmlformats.org/spreadsheetml/2006/main" count="165" uniqueCount="129">
  <si>
    <t>Додаток 3</t>
  </si>
  <si>
    <t>РОЗПОДІЛ</t>
  </si>
  <si>
    <t>1552000000</t>
  </si>
  <si>
    <t>(код бюджету)</t>
  </si>
  <si>
    <t>(грн.)</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</si>
  <si>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</si>
  <si>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</si>
  <si>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</si>
  <si>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Найменування головного розпорядника коштів місцевого бюджету/ відповідального виконавця, найменування бюджетної програми згідно з Типовою програмною класифікацією видатків та кредитування місцевого бюджету</t>
  </si>
  <si>
    <t>Загальний фонд</t>
  </si>
  <si>
    <t>усього</t>
  </si>
  <si>
    <t>видатки споживання</t>
  </si>
  <si>
    <t>з них</t>
  </si>
  <si>
    <t>оплата праці</t>
  </si>
  <si>
    <t>комунальні послуги та енергоносії</t>
  </si>
  <si>
    <t>видатки розвитку</t>
  </si>
  <si>
    <t>Спеціальний фонд</t>
  </si>
  <si>
    <t>у тому числі бюджет розвитку</t>
  </si>
  <si>
    <t>РАЗОМ</t>
  </si>
  <si>
    <t>0100000</t>
  </si>
  <si>
    <t/>
  </si>
  <si>
    <t>0110000</t>
  </si>
  <si>
    <t>0110150</t>
  </si>
  <si>
    <t>0150</t>
  </si>
  <si>
    <t>0111</t>
  </si>
  <si>
    <t>Організаційне, інформаційно-аналітичне та матеріально-технічне забезпечення діяльності обласної ради, районної ради, районної у місті ради (у разі її створення), міської, селищної, сільської рад</t>
  </si>
  <si>
    <t>0113210</t>
  </si>
  <si>
    <t>3210</t>
  </si>
  <si>
    <t>1050</t>
  </si>
  <si>
    <t>Організація та проведення громадських робіт</t>
  </si>
  <si>
    <t>0114030</t>
  </si>
  <si>
    <t>4030</t>
  </si>
  <si>
    <t>0824</t>
  </si>
  <si>
    <t>Забезпечення діяльності бібліотек</t>
  </si>
  <si>
    <t>0114060</t>
  </si>
  <si>
    <t>4060</t>
  </si>
  <si>
    <t>0828</t>
  </si>
  <si>
    <t>Забезпечення діяльності палаців i будинків культури, клубів, центрів дозвілля та iнших клубних закладів</t>
  </si>
  <si>
    <t>0115062</t>
  </si>
  <si>
    <t>5062</t>
  </si>
  <si>
    <t>0810</t>
  </si>
  <si>
    <t>Підтримка спорту вищих досягнень та організацій, які здійснюють фізкультурно-спортивну діяльність в регіоні</t>
  </si>
  <si>
    <t>0116020</t>
  </si>
  <si>
    <t>6020</t>
  </si>
  <si>
    <t>0620</t>
  </si>
  <si>
    <t>Забезпечення функціонування підприємств, установ та організацій, що виробляють, виконують та/або надають житлово-комунальні послуги</t>
  </si>
  <si>
    <t>0116030</t>
  </si>
  <si>
    <t>6030</t>
  </si>
  <si>
    <t>Організація благоустрою населених пунктів</t>
  </si>
  <si>
    <t>0117680</t>
  </si>
  <si>
    <t>7680</t>
  </si>
  <si>
    <t>0490</t>
  </si>
  <si>
    <t>Членські внески до асоціацій органів місцевого самоврядування</t>
  </si>
  <si>
    <t>0118110</t>
  </si>
  <si>
    <t>8110</t>
  </si>
  <si>
    <t>0320</t>
  </si>
  <si>
    <t>Заходи із запобігання та ліквідації надзвичайних ситуацій та наслідків стихійного лиха</t>
  </si>
  <si>
    <t>0118130</t>
  </si>
  <si>
    <t>8130</t>
  </si>
  <si>
    <t>Забезпечення діяльності місцевої та добровільної пожежної охорони</t>
  </si>
  <si>
    <t>0118220</t>
  </si>
  <si>
    <t>8220</t>
  </si>
  <si>
    <t>0380</t>
  </si>
  <si>
    <t>Заходи та роботи з мобілізаційної підготовки місцевого значення</t>
  </si>
  <si>
    <t>0118340</t>
  </si>
  <si>
    <t>8340</t>
  </si>
  <si>
    <t>0540</t>
  </si>
  <si>
    <t>Природоохоронні заходи за рахунок цільових фондів</t>
  </si>
  <si>
    <t>0600000</t>
  </si>
  <si>
    <t>Відділ освіти Лиманської сільської ради Білгород-Дністровського району Одеської області</t>
  </si>
  <si>
    <t>0610000</t>
  </si>
  <si>
    <t>0610160</t>
  </si>
  <si>
    <t>0160</t>
  </si>
  <si>
    <t>Керівництво і управління у відповідній сфері у містах (місті Києві), селищах, селах, територіальних громадах</t>
  </si>
  <si>
    <t>0611010</t>
  </si>
  <si>
    <t>1010</t>
  </si>
  <si>
    <t>0910</t>
  </si>
  <si>
    <t>Надання дошкільної освіти</t>
  </si>
  <si>
    <t>0611021</t>
  </si>
  <si>
    <t>1021</t>
  </si>
  <si>
    <t>0921</t>
  </si>
  <si>
    <t>Надання загальної середньої освіти закладами загальної середньої освіти за рахунок коштів місцевого бюджету</t>
  </si>
  <si>
    <t>0611031</t>
  </si>
  <si>
    <t>1031</t>
  </si>
  <si>
    <t>Надання загальної середньої освіти закладами загальної середньої освіти за рахунок освітньої субвенції</t>
  </si>
  <si>
    <t>0800000</t>
  </si>
  <si>
    <t>Відділ соціального захисту населення Лиманської сільської ради Білгород-Дністровського району Одеської області</t>
  </si>
  <si>
    <t>0810000</t>
  </si>
  <si>
    <t>0810160</t>
  </si>
  <si>
    <t>0813104</t>
  </si>
  <si>
    <t>3104</t>
  </si>
  <si>
    <t>1020</t>
  </si>
  <si>
    <t>Забезпечення соціальними послугами за місцем проживання громадян, які не здатні до самообслуговування у зв`язку з похилим віком, хворобою, інвалідністю</t>
  </si>
  <si>
    <t>0813242</t>
  </si>
  <si>
    <t>3242</t>
  </si>
  <si>
    <t>1090</t>
  </si>
  <si>
    <t>Інші заходи у сфері соціального захисту і соціального забезпечення</t>
  </si>
  <si>
    <t>3700000</t>
  </si>
  <si>
    <t>Фінансовий відділ Лиманської сільської ради Білгород-Дністровського району Одеської облсті</t>
  </si>
  <si>
    <t>3710000</t>
  </si>
  <si>
    <t>3710160</t>
  </si>
  <si>
    <t>3718710</t>
  </si>
  <si>
    <t>8710</t>
  </si>
  <si>
    <t>0133</t>
  </si>
  <si>
    <t>Резервний фонд місцевого бюджету</t>
  </si>
  <si>
    <t>3719770</t>
  </si>
  <si>
    <t>9770</t>
  </si>
  <si>
    <t>0180</t>
  </si>
  <si>
    <t>Інші субвенції з місцевого бюджету</t>
  </si>
  <si>
    <t>УСЬОГО</t>
  </si>
  <si>
    <t>X</t>
  </si>
  <si>
    <t>до рішення Лиманської сільської ради</t>
  </si>
  <si>
    <t>Апарат Лиманської  сільської  ради (головний розпорядник)</t>
  </si>
  <si>
    <t>Апарат Лиманської  сільської  ради (відповідальний виконавець)</t>
  </si>
  <si>
    <t>Інші програми та заходи у сфері освіти</t>
  </si>
  <si>
    <t>0611142</t>
  </si>
  <si>
    <t>0990</t>
  </si>
  <si>
    <t>допомога дітям - сиротам та дітям позбавленим батьківського піклування, яким виповнюються 18 років</t>
  </si>
  <si>
    <t>Заходи державної політики з питань дітей та їх соціального захисту</t>
  </si>
  <si>
    <t>видатків  бюджету Лиманської сільської територіальної громади на 2025рік</t>
  </si>
  <si>
    <t>№ 992-VІІІ від 18 грудня 2024 року</t>
  </si>
  <si>
    <t>Лиманський сільський голова   ________________ Василь РЕЗНІЧЕНКО</t>
  </si>
  <si>
    <t>Бюджету Татарбунарської  міської територільної громади для  відділу освіти Татарбунарської міської ради на фінансуванняі   комунальної установи «Центр професійного розвитку
 педагогічних працівників» Татарбунарської 
міської ради для надання методичного забезпечення діяльності освітніх закладів Лиманської сільської ради</t>
  </si>
  <si>
    <t>Бюджету Татарбунарської  міської територільної громади  для відділу культури, сімї та молоді Татарбунарської міської ради для оплати праці викладача класу духових інструментів філіїї с. Лиман Татарбунарської міської дитячої музичної школи</t>
  </si>
  <si>
    <t>Бюджету Татарбунарської  міської територільної громади на оплату комунальних послуг та енергоносіїв для Комунального некомерційного 
підприємства  «Татарбунарська багатопрафільна лікарня» Татарбунарської міської ради</t>
  </si>
  <si>
    <t>Бюджету Татарбунарської  міської територільної громади для відділу культури, сім"ї та молоді Татарбунарської міської ради на утримання Комунального закладу "Публічна бібліотека Татарбунарської міської ради"</t>
  </si>
  <si>
    <t>Бюджету Татарбунарської  міської територільної громади для виконавчого комітету Татарбунарської міської ради на утримання Трудового архіву Татарбунарської міської ради</t>
  </si>
  <si>
    <t xml:space="preserve">Бюджету Татарбунарської  міської територільної громади для  відділу освіти Татарбунарської міської ради на фінансування   комунальної установи «Татарбунарський інклюзивно - ресурсний центр» </t>
  </si>
  <si>
    <t xml:space="preserve">Бюджету Татарбунарської  міської територільної громади на виконання Програми фінансової підтримки 
та  розвитку Комунального некомерційного підприємства «Татарбунарський центр первинної медико-санітарної допомоги» Татарбунарської
міської  ради Одеської області  щодо забезпечення медичного обслуговування жителів 
Лиманської  територіальної громади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</si>
</sst>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00;#,&quot;-&quot;"/>
    <numFmt numFmtId="165" formatCode="#,##0.00_ ;\-#,##0.00\ "/>
    <numFmt numFmtId="166" formatCode="#,##0.0"/>
  </numFmts>
  <fonts count="12" x14ac:knownFonts="1">
    <font>
      <sz val="10"/>
      <color theme="1"/>
      <name val="Calibri"/>
      <family val="2"/>
      <charset val="204"/>
      <scheme val="minor"/>
    </font>
    <font>
      <sz val="10"/>
      <color theme="1"/>
      <name val="Times New Roman"/>
      <family val="1"/>
      <charset val="204"/>
    </font>
    <font>
      <sz val="8"/>
      <color theme="1"/>
      <name val="Times New Roman"/>
      <family val="1"/>
      <charset val="204"/>
    </font>
    <font>
      <i/>
      <sz val="10"/>
      <color theme="1"/>
      <name val="Times New Roman"/>
      <family val="1"/>
      <charset val="204"/>
    </font>
    <font>
      <b/>
      <sz val="14"/>
      <color theme="1"/>
      <name val="Times New Roman"/>
      <family val="1"/>
      <charset val="204"/>
    </font>
    <font>
      <sz val="14"/>
      <color theme="1"/>
      <name val="Times New Roman"/>
      <family val="1"/>
      <charset val="204"/>
    </font>
    <font>
      <sz val="12"/>
      <color theme="1"/>
      <name val="Times New Roman"/>
      <family val="1"/>
      <charset val="204"/>
    </font>
    <font>
      <b/>
      <u/>
      <sz val="12"/>
      <color theme="1"/>
      <name val="Times New Roman"/>
      <family val="1"/>
      <charset val="204"/>
    </font>
    <font>
      <b/>
      <sz val="11"/>
      <name val="Times New Roman"/>
      <family val="1"/>
      <charset val="204"/>
    </font>
    <font>
      <b/>
      <sz val="14"/>
      <name val="Times New Roman"/>
      <family val="1"/>
      <charset val="204"/>
    </font>
    <font>
      <sz val="14"/>
      <name val="Times New Roman"/>
      <family val="1"/>
      <charset val="204"/>
    </font>
    <font>
      <b/>
      <sz val="16"/>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6">
    <xf numFmtId="0" fontId="0" fillId="0" borderId="0" xfId="0"/>
    <xf numFmtId="0" fontId="0" fillId="0" borderId="0" xfId="0" applyFill="1"/>
    <xf numFmtId="0" fontId="1" fillId="0" borderId="0" xfId="0" applyFont="1" applyFill="1"/>
    <xf numFmtId="0" fontId="1" fillId="0" borderId="1" xfId="0" applyFont="1" applyFill="1" applyBorder="1" applyAlignment="1">
      <alignment horizontal="center" vertical="center" wrapText="1"/>
    </xf>
    <xf numFmtId="164" fontId="0" fillId="0" borderId="0" xfId="0" applyNumberFormat="1" applyFill="1"/>
    <xf numFmtId="0" fontId="1" fillId="0" borderId="0" xfId="0" applyFont="1" applyFill="1" applyAlignment="1">
      <alignment horizontal="right"/>
    </xf>
    <xf numFmtId="0" fontId="4" fillId="0" borderId="1" xfId="0" applyFont="1" applyFill="1" applyBorder="1" applyAlignment="1">
      <alignment horizontal="center" vertical="center" wrapText="1"/>
    </xf>
    <xf numFmtId="0" fontId="5" fillId="0" borderId="0" xfId="0" applyFont="1" applyFill="1"/>
    <xf numFmtId="0" fontId="5" fillId="0" borderId="1" xfId="0" applyFont="1" applyFill="1" applyBorder="1" applyAlignment="1">
      <alignment horizontal="center" vertical="center" wrapText="1"/>
    </xf>
    <xf numFmtId="0" fontId="5" fillId="0" borderId="1" xfId="0" quotePrefix="1" applyFont="1" applyFill="1" applyBorder="1" applyAlignment="1">
      <alignment vertical="center" wrapText="1"/>
    </xf>
    <xf numFmtId="49" fontId="5"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165" fontId="5" fillId="0" borderId="0" xfId="0" applyNumberFormat="1" applyFont="1" applyFill="1"/>
    <xf numFmtId="0" fontId="7" fillId="0" borderId="0" xfId="0" quotePrefix="1" applyFont="1" applyFill="1" applyAlignment="1">
      <alignment horizontal="center"/>
    </xf>
    <xf numFmtId="0" fontId="6" fillId="0" borderId="0" xfId="0" applyFont="1" applyFill="1"/>
    <xf numFmtId="1" fontId="0" fillId="0" borderId="0" xfId="0" applyNumberFormat="1" applyFill="1"/>
    <xf numFmtId="0" fontId="4" fillId="0" borderId="1" xfId="0" quotePrefix="1" applyFont="1" applyFill="1" applyBorder="1" applyAlignment="1">
      <alignment vertical="center" wrapText="1"/>
    </xf>
    <xf numFmtId="1" fontId="1" fillId="0" borderId="0" xfId="0" applyNumberFormat="1" applyFont="1" applyFill="1"/>
    <xf numFmtId="0" fontId="1" fillId="0" borderId="1" xfId="0" applyFont="1" applyFill="1" applyBorder="1" applyAlignment="1">
      <alignment horizontal="center" vertical="center" wrapText="1"/>
    </xf>
    <xf numFmtId="3" fontId="4" fillId="0" borderId="1" xfId="0" applyNumberFormat="1" applyFont="1" applyFill="1" applyBorder="1" applyAlignment="1">
      <alignment vertical="center"/>
    </xf>
    <xf numFmtId="3" fontId="5" fillId="0" borderId="1" xfId="0" applyNumberFormat="1" applyFont="1" applyFill="1" applyBorder="1" applyAlignment="1">
      <alignment vertical="center"/>
    </xf>
    <xf numFmtId="0" fontId="8" fillId="0" borderId="0" xfId="0" applyFont="1" applyFill="1" applyBorder="1" applyAlignment="1">
      <alignment horizontal="center" vertical="top" wrapText="1"/>
    </xf>
    <xf numFmtId="0" fontId="9" fillId="0" borderId="0" xfId="0" applyFont="1" applyFill="1" applyBorder="1"/>
    <xf numFmtId="0" fontId="9" fillId="0" borderId="0" xfId="0" applyFont="1" applyFill="1" applyBorder="1" applyAlignment="1">
      <alignment vertical="top" wrapText="1"/>
    </xf>
    <xf numFmtId="166" fontId="9" fillId="0" borderId="0" xfId="0" applyNumberFormat="1" applyFont="1" applyFill="1" applyBorder="1"/>
    <xf numFmtId="4" fontId="8" fillId="0" borderId="0" xfId="0" applyNumberFormat="1" applyFont="1" applyFill="1" applyBorder="1"/>
    <xf numFmtId="166" fontId="8" fillId="0" borderId="0" xfId="0" applyNumberFormat="1" applyFont="1" applyFill="1" applyBorder="1"/>
    <xf numFmtId="2" fontId="10" fillId="0" borderId="1" xfId="0" applyNumberFormat="1" applyFont="1" applyFill="1" applyBorder="1" applyAlignment="1">
      <alignment horizontal="left" vertical="top" wrapText="1"/>
    </xf>
    <xf numFmtId="2" fontId="10" fillId="0" borderId="1" xfId="0" applyNumberFormat="1" applyFont="1" applyFill="1" applyBorder="1" applyAlignment="1">
      <alignment vertical="top" wrapText="1"/>
    </xf>
    <xf numFmtId="49" fontId="10" fillId="0" borderId="1" xfId="0" applyNumberFormat="1" applyFont="1" applyFill="1" applyBorder="1" applyAlignment="1" applyProtection="1">
      <alignment horizontal="left" vertical="top" wrapText="1" readingOrder="1"/>
    </xf>
    <xf numFmtId="0" fontId="11" fillId="0" borderId="0" xfId="0" applyFont="1" applyFill="1" applyBorder="1"/>
    <xf numFmtId="0" fontId="4" fillId="0" borderId="0" xfId="0" applyFont="1" applyFill="1" applyAlignment="1">
      <alignment horizontal="center"/>
    </xf>
    <xf numFmtId="0" fontId="5" fillId="0" borderId="0" xfId="0" applyFont="1" applyFill="1" applyAlignment="1">
      <alignment horizontal="center"/>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3" fillId="0" borderId="0" xfId="0" applyFont="1" applyFill="1" applyAlignment="1">
      <alignment horizontal="center"/>
    </xf>
  </cellXfs>
  <cellStyles count="1">
    <cellStyle name="Обычный" xfId="0" builtinId="0"/>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tabSelected="1" view="pageBreakPreview" zoomScale="57" zoomScaleNormal="87" zoomScaleSheetLayoutView="57" workbookViewId="0">
      <selection activeCell="D58" sqref="D58"/>
    </sheetView>
  </sheetViews>
  <sheetFormatPr defaultRowHeight="12.75" x14ac:dyDescent="0.2"/>
  <cols>
    <col min="1" max="2" width="15.42578125" style="1" customWidth="1"/>
    <col min="3" max="3" width="13.140625" style="1" customWidth="1"/>
    <col min="4" max="4" width="49.7109375" style="1" customWidth="1"/>
    <col min="5" max="6" width="19.85546875" style="1" customWidth="1"/>
    <col min="7" max="7" width="14.42578125" style="1" customWidth="1"/>
    <col min="8" max="8" width="18.7109375" style="1" customWidth="1"/>
    <col min="9" max="9" width="14.5703125" style="1" customWidth="1"/>
    <col min="10" max="10" width="15.42578125" style="1" customWidth="1"/>
    <col min="11" max="11" width="11.28515625" style="1" customWidth="1"/>
    <col min="12" max="12" width="15" style="1" customWidth="1"/>
    <col min="13" max="13" width="14.28515625" style="1" customWidth="1"/>
    <col min="14" max="14" width="13.85546875" style="1" customWidth="1"/>
    <col min="15" max="15" width="10.85546875" style="1" customWidth="1"/>
    <col min="16" max="16" width="17.5703125" style="1" customWidth="1"/>
    <col min="17" max="17" width="18.140625" style="1" hidden="1" customWidth="1"/>
  </cols>
  <sheetData>
    <row r="1" spans="1:16" s="2" customFormat="1" x14ac:dyDescent="0.2">
      <c r="M1" s="2" t="s">
        <v>0</v>
      </c>
    </row>
    <row r="2" spans="1:16" s="2" customFormat="1" x14ac:dyDescent="0.2">
      <c r="M2" s="2" t="s">
        <v>111</v>
      </c>
    </row>
    <row r="3" spans="1:16" s="2" customFormat="1" x14ac:dyDescent="0.2">
      <c r="M3" s="2" t="s">
        <v>120</v>
      </c>
    </row>
    <row r="4" spans="1:16" s="2" customFormat="1" x14ac:dyDescent="0.2"/>
    <row r="5" spans="1:16" s="2" customFormat="1" ht="36.950000000000003" customHeight="1" x14ac:dyDescent="0.3">
      <c r="A5" s="31" t="s">
        <v>1</v>
      </c>
      <c r="B5" s="32"/>
      <c r="C5" s="32"/>
      <c r="D5" s="32"/>
      <c r="E5" s="32"/>
      <c r="F5" s="32"/>
      <c r="G5" s="32"/>
      <c r="H5" s="32"/>
      <c r="I5" s="32"/>
      <c r="J5" s="32"/>
      <c r="K5" s="32"/>
      <c r="L5" s="32"/>
      <c r="M5" s="32"/>
      <c r="N5" s="32"/>
      <c r="O5" s="32"/>
      <c r="P5" s="32"/>
    </row>
    <row r="6" spans="1:16" s="2" customFormat="1" ht="24.95" customHeight="1" x14ac:dyDescent="0.3">
      <c r="A6" s="31" t="s">
        <v>119</v>
      </c>
      <c r="B6" s="32"/>
      <c r="C6" s="32"/>
      <c r="D6" s="32"/>
      <c r="E6" s="32"/>
      <c r="F6" s="32"/>
      <c r="G6" s="32"/>
      <c r="H6" s="32"/>
      <c r="I6" s="32"/>
      <c r="J6" s="32"/>
      <c r="K6" s="32"/>
      <c r="L6" s="32"/>
      <c r="M6" s="32"/>
      <c r="N6" s="32"/>
      <c r="O6" s="32"/>
      <c r="P6" s="32"/>
    </row>
    <row r="7" spans="1:16" s="2" customFormat="1" ht="15.75" x14ac:dyDescent="0.25">
      <c r="A7" s="13" t="s">
        <v>2</v>
      </c>
      <c r="H7" s="17"/>
    </row>
    <row r="8" spans="1:16" s="2" customFormat="1" ht="15.75" x14ac:dyDescent="0.25">
      <c r="A8" s="14" t="s">
        <v>3</v>
      </c>
      <c r="P8" s="5" t="s">
        <v>4</v>
      </c>
    </row>
    <row r="9" spans="1:16" s="2" customFormat="1" x14ac:dyDescent="0.2">
      <c r="A9" s="33" t="s">
        <v>5</v>
      </c>
      <c r="B9" s="33" t="s">
        <v>6</v>
      </c>
      <c r="C9" s="33" t="s">
        <v>7</v>
      </c>
      <c r="D9" s="34" t="s">
        <v>8</v>
      </c>
      <c r="E9" s="34" t="s">
        <v>9</v>
      </c>
      <c r="F9" s="34"/>
      <c r="G9" s="34"/>
      <c r="H9" s="34"/>
      <c r="I9" s="34"/>
      <c r="J9" s="34" t="s">
        <v>16</v>
      </c>
      <c r="K9" s="34"/>
      <c r="L9" s="34"/>
      <c r="M9" s="34"/>
      <c r="N9" s="34"/>
      <c r="O9" s="34"/>
      <c r="P9" s="34" t="s">
        <v>18</v>
      </c>
    </row>
    <row r="10" spans="1:16" s="2" customFormat="1" x14ac:dyDescent="0.2">
      <c r="A10" s="34"/>
      <c r="B10" s="34"/>
      <c r="C10" s="34"/>
      <c r="D10" s="34"/>
      <c r="E10" s="34" t="s">
        <v>10</v>
      </c>
      <c r="F10" s="34" t="s">
        <v>11</v>
      </c>
      <c r="G10" s="34" t="s">
        <v>12</v>
      </c>
      <c r="H10" s="34"/>
      <c r="I10" s="34" t="s">
        <v>15</v>
      </c>
      <c r="J10" s="34" t="s">
        <v>10</v>
      </c>
      <c r="K10" s="34" t="s">
        <v>17</v>
      </c>
      <c r="L10" s="34" t="s">
        <v>11</v>
      </c>
      <c r="M10" s="34" t="s">
        <v>12</v>
      </c>
      <c r="N10" s="34"/>
      <c r="O10" s="34" t="s">
        <v>15</v>
      </c>
      <c r="P10" s="34"/>
    </row>
    <row r="11" spans="1:16" s="2" customFormat="1" x14ac:dyDescent="0.2">
      <c r="A11" s="34"/>
      <c r="B11" s="34"/>
      <c r="C11" s="34"/>
      <c r="D11" s="34"/>
      <c r="E11" s="34"/>
      <c r="F11" s="34"/>
      <c r="G11" s="34" t="s">
        <v>13</v>
      </c>
      <c r="H11" s="34" t="s">
        <v>14</v>
      </c>
      <c r="I11" s="34"/>
      <c r="J11" s="34"/>
      <c r="K11" s="34"/>
      <c r="L11" s="34"/>
      <c r="M11" s="34" t="s">
        <v>13</v>
      </c>
      <c r="N11" s="34" t="s">
        <v>14</v>
      </c>
      <c r="O11" s="34"/>
      <c r="P11" s="34"/>
    </row>
    <row r="12" spans="1:16" s="2" customFormat="1" ht="62.1" customHeight="1" x14ac:dyDescent="0.2">
      <c r="A12" s="34"/>
      <c r="B12" s="34"/>
      <c r="C12" s="34"/>
      <c r="D12" s="34"/>
      <c r="E12" s="34"/>
      <c r="F12" s="34"/>
      <c r="G12" s="34"/>
      <c r="H12" s="34"/>
      <c r="I12" s="34"/>
      <c r="J12" s="34"/>
      <c r="K12" s="34"/>
      <c r="L12" s="34"/>
      <c r="M12" s="34"/>
      <c r="N12" s="34"/>
      <c r="O12" s="34"/>
      <c r="P12" s="34"/>
    </row>
    <row r="13" spans="1:16" s="2" customFormat="1" x14ac:dyDescent="0.2">
      <c r="A13" s="3">
        <v>1</v>
      </c>
      <c r="B13" s="3">
        <v>2</v>
      </c>
      <c r="C13" s="3">
        <v>3</v>
      </c>
      <c r="D13" s="3">
        <v>4</v>
      </c>
      <c r="E13" s="3">
        <v>5</v>
      </c>
      <c r="F13" s="3">
        <v>6</v>
      </c>
      <c r="G13" s="18">
        <v>7</v>
      </c>
      <c r="H13" s="3">
        <v>8</v>
      </c>
      <c r="I13" s="3">
        <v>9</v>
      </c>
      <c r="J13" s="3">
        <v>10</v>
      </c>
      <c r="K13" s="3">
        <v>11</v>
      </c>
      <c r="L13" s="3">
        <v>12</v>
      </c>
      <c r="M13" s="3">
        <v>13</v>
      </c>
      <c r="N13" s="3">
        <v>14</v>
      </c>
      <c r="O13" s="3">
        <v>15</v>
      </c>
      <c r="P13" s="3">
        <v>16</v>
      </c>
    </row>
    <row r="14" spans="1:16" s="7" customFormat="1" ht="69.95" customHeight="1" x14ac:dyDescent="0.3">
      <c r="A14" s="6" t="s">
        <v>19</v>
      </c>
      <c r="B14" s="6" t="s">
        <v>20</v>
      </c>
      <c r="C14" s="6" t="s">
        <v>20</v>
      </c>
      <c r="D14" s="16" t="s">
        <v>112</v>
      </c>
      <c r="E14" s="19">
        <f t="shared" ref="E14:J14" si="0">E15</f>
        <v>17124506</v>
      </c>
      <c r="F14" s="19">
        <f t="shared" si="0"/>
        <v>16924506</v>
      </c>
      <c r="G14" s="19">
        <f t="shared" si="0"/>
        <v>11544274</v>
      </c>
      <c r="H14" s="19">
        <f t="shared" si="0"/>
        <v>1329510</v>
      </c>
      <c r="I14" s="19">
        <f t="shared" si="0"/>
        <v>200000</v>
      </c>
      <c r="J14" s="19">
        <f t="shared" si="0"/>
        <v>87030</v>
      </c>
      <c r="K14" s="19">
        <f>K16</f>
        <v>76030</v>
      </c>
      <c r="L14" s="19">
        <f>L15</f>
        <v>11000</v>
      </c>
      <c r="M14" s="19"/>
      <c r="N14" s="19"/>
      <c r="O14" s="19"/>
      <c r="P14" s="19">
        <f t="shared" ref="P14:P47" si="1">E14 + J14</f>
        <v>17211536</v>
      </c>
    </row>
    <row r="15" spans="1:16" s="7" customFormat="1" ht="84.95" customHeight="1" x14ac:dyDescent="0.3">
      <c r="A15" s="6" t="s">
        <v>21</v>
      </c>
      <c r="B15" s="6" t="s">
        <v>20</v>
      </c>
      <c r="C15" s="6" t="s">
        <v>20</v>
      </c>
      <c r="D15" s="16" t="s">
        <v>113</v>
      </c>
      <c r="E15" s="19">
        <f t="shared" ref="E15:J15" si="2">E16+E17+E18+E19+E20+E21+E22+E23+E24+E25+E26+E27+E28+E29</f>
        <v>17124506</v>
      </c>
      <c r="F15" s="19">
        <f t="shared" si="2"/>
        <v>16924506</v>
      </c>
      <c r="G15" s="19">
        <f t="shared" si="2"/>
        <v>11544274</v>
      </c>
      <c r="H15" s="19">
        <f t="shared" si="2"/>
        <v>1329510</v>
      </c>
      <c r="I15" s="19">
        <f t="shared" si="2"/>
        <v>200000</v>
      </c>
      <c r="J15" s="19">
        <f t="shared" si="2"/>
        <v>87030</v>
      </c>
      <c r="K15" s="19">
        <f>K16</f>
        <v>76030</v>
      </c>
      <c r="L15" s="19">
        <f>L16+L17+L18+L19+L20+L21+L22+L23+L24+L25+L26+L27+L28+L29</f>
        <v>11000</v>
      </c>
      <c r="M15" s="19"/>
      <c r="N15" s="19"/>
      <c r="O15" s="19"/>
      <c r="P15" s="19">
        <f t="shared" si="1"/>
        <v>17211536</v>
      </c>
    </row>
    <row r="16" spans="1:16" s="7" customFormat="1" ht="158.44999999999999" customHeight="1" x14ac:dyDescent="0.3">
      <c r="A16" s="8" t="s">
        <v>22</v>
      </c>
      <c r="B16" s="8" t="s">
        <v>23</v>
      </c>
      <c r="C16" s="8" t="s">
        <v>24</v>
      </c>
      <c r="D16" s="9" t="s">
        <v>25</v>
      </c>
      <c r="E16" s="20">
        <f>F16</f>
        <v>9669649</v>
      </c>
      <c r="F16" s="20">
        <v>9669649</v>
      </c>
      <c r="G16" s="20">
        <v>6845005</v>
      </c>
      <c r="H16" s="20">
        <f>289625+1000+317500+5000</f>
        <v>613125</v>
      </c>
      <c r="I16" s="20"/>
      <c r="J16" s="20">
        <f>K16</f>
        <v>76030</v>
      </c>
      <c r="K16" s="20">
        <v>76030</v>
      </c>
      <c r="L16" s="20"/>
      <c r="M16" s="20"/>
      <c r="N16" s="20"/>
      <c r="O16" s="20"/>
      <c r="P16" s="20">
        <f t="shared" si="1"/>
        <v>9745679</v>
      </c>
    </row>
    <row r="17" spans="1:16" s="7" customFormat="1" ht="60" customHeight="1" x14ac:dyDescent="0.3">
      <c r="A17" s="8">
        <v>113112</v>
      </c>
      <c r="B17" s="8">
        <v>3112</v>
      </c>
      <c r="C17" s="8">
        <v>1040</v>
      </c>
      <c r="D17" s="9" t="s">
        <v>118</v>
      </c>
      <c r="E17" s="20">
        <v>20000</v>
      </c>
      <c r="F17" s="20">
        <v>20000</v>
      </c>
      <c r="G17" s="20"/>
      <c r="H17" s="20"/>
      <c r="I17" s="20"/>
      <c r="J17" s="20"/>
      <c r="K17" s="20"/>
      <c r="L17" s="20"/>
      <c r="M17" s="20"/>
      <c r="N17" s="20"/>
      <c r="O17" s="20"/>
      <c r="P17" s="20">
        <f t="shared" si="1"/>
        <v>20000</v>
      </c>
    </row>
    <row r="18" spans="1:16" s="7" customFormat="1" ht="54.95" customHeight="1" x14ac:dyDescent="0.3">
      <c r="A18" s="8" t="s">
        <v>26</v>
      </c>
      <c r="B18" s="8" t="s">
        <v>27</v>
      </c>
      <c r="C18" s="8" t="s">
        <v>28</v>
      </c>
      <c r="D18" s="9" t="s">
        <v>29</v>
      </c>
      <c r="E18" s="20">
        <f>F18</f>
        <v>585600</v>
      </c>
      <c r="F18" s="20">
        <v>585600</v>
      </c>
      <c r="G18" s="20">
        <v>480000</v>
      </c>
      <c r="H18" s="20"/>
      <c r="I18" s="20"/>
      <c r="J18" s="20"/>
      <c r="K18" s="20"/>
      <c r="L18" s="20"/>
      <c r="M18" s="20"/>
      <c r="N18" s="20"/>
      <c r="O18" s="20"/>
      <c r="P18" s="20">
        <f t="shared" ref="P18" si="3">E18 + J18</f>
        <v>585600</v>
      </c>
    </row>
    <row r="19" spans="1:16" s="7" customFormat="1" ht="72.599999999999994" customHeight="1" x14ac:dyDescent="0.3">
      <c r="A19" s="8" t="s">
        <v>30</v>
      </c>
      <c r="B19" s="8" t="s">
        <v>31</v>
      </c>
      <c r="C19" s="8" t="s">
        <v>32</v>
      </c>
      <c r="D19" s="9" t="s">
        <v>33</v>
      </c>
      <c r="E19" s="20">
        <f>F19</f>
        <v>744752</v>
      </c>
      <c r="F19" s="20">
        <v>744752</v>
      </c>
      <c r="G19" s="20">
        <v>546108</v>
      </c>
      <c r="H19" s="20">
        <f>30000</f>
        <v>30000</v>
      </c>
      <c r="I19" s="20"/>
      <c r="J19" s="20"/>
      <c r="K19" s="20"/>
      <c r="L19" s="20"/>
      <c r="M19" s="20"/>
      <c r="N19" s="20"/>
      <c r="O19" s="20"/>
      <c r="P19" s="20">
        <f t="shared" si="1"/>
        <v>744752</v>
      </c>
    </row>
    <row r="20" spans="1:16" s="7" customFormat="1" ht="94.5" customHeight="1" x14ac:dyDescent="0.3">
      <c r="A20" s="8" t="s">
        <v>34</v>
      </c>
      <c r="B20" s="8" t="s">
        <v>35</v>
      </c>
      <c r="C20" s="8" t="s">
        <v>36</v>
      </c>
      <c r="D20" s="9" t="s">
        <v>37</v>
      </c>
      <c r="E20" s="20">
        <f>F20</f>
        <v>2180721</v>
      </c>
      <c r="F20" s="20">
        <v>2180721</v>
      </c>
      <c r="G20" s="20">
        <v>1521969</v>
      </c>
      <c r="H20" s="20">
        <f>7200+113750+5160+102750</f>
        <v>228860</v>
      </c>
      <c r="I20" s="20"/>
      <c r="J20" s="20"/>
      <c r="K20" s="20"/>
      <c r="L20" s="20"/>
      <c r="M20" s="20"/>
      <c r="N20" s="20"/>
      <c r="O20" s="20"/>
      <c r="P20" s="20">
        <f t="shared" si="1"/>
        <v>2180721</v>
      </c>
    </row>
    <row r="21" spans="1:16" s="7" customFormat="1" ht="88.5" customHeight="1" x14ac:dyDescent="0.3">
      <c r="A21" s="8" t="s">
        <v>38</v>
      </c>
      <c r="B21" s="8" t="s">
        <v>39</v>
      </c>
      <c r="C21" s="8" t="s">
        <v>40</v>
      </c>
      <c r="D21" s="9" t="s">
        <v>41</v>
      </c>
      <c r="E21" s="20">
        <f>F21</f>
        <v>209960</v>
      </c>
      <c r="F21" s="20">
        <v>209960</v>
      </c>
      <c r="G21" s="20">
        <v>168000</v>
      </c>
      <c r="H21" s="20"/>
      <c r="I21" s="20"/>
      <c r="J21" s="20"/>
      <c r="K21" s="20"/>
      <c r="L21" s="20"/>
      <c r="M21" s="20"/>
      <c r="N21" s="20"/>
      <c r="O21" s="20"/>
      <c r="P21" s="20">
        <f t="shared" si="1"/>
        <v>209960</v>
      </c>
    </row>
    <row r="22" spans="1:16" s="7" customFormat="1" ht="75" x14ac:dyDescent="0.3">
      <c r="A22" s="8" t="s">
        <v>42</v>
      </c>
      <c r="B22" s="8" t="s">
        <v>43</v>
      </c>
      <c r="C22" s="8" t="s">
        <v>44</v>
      </c>
      <c r="D22" s="9" t="s">
        <v>45</v>
      </c>
      <c r="E22" s="20">
        <v>200000</v>
      </c>
      <c r="F22" s="20"/>
      <c r="G22" s="20"/>
      <c r="H22" s="20"/>
      <c r="I22" s="20">
        <v>200000</v>
      </c>
      <c r="J22" s="20"/>
      <c r="K22" s="20"/>
      <c r="L22" s="20"/>
      <c r="M22" s="20"/>
      <c r="N22" s="20"/>
      <c r="O22" s="20"/>
      <c r="P22" s="20">
        <f t="shared" si="1"/>
        <v>200000</v>
      </c>
    </row>
    <row r="23" spans="1:16" s="7" customFormat="1" ht="51.95" customHeight="1" x14ac:dyDescent="0.3">
      <c r="A23" s="8" t="s">
        <v>46</v>
      </c>
      <c r="B23" s="8" t="s">
        <v>47</v>
      </c>
      <c r="C23" s="8" t="s">
        <v>44</v>
      </c>
      <c r="D23" s="9" t="s">
        <v>48</v>
      </c>
      <c r="E23" s="20">
        <f>F23</f>
        <v>1206860</v>
      </c>
      <c r="F23" s="20">
        <v>1206860</v>
      </c>
      <c r="G23" s="20">
        <v>624000</v>
      </c>
      <c r="H23" s="20">
        <v>160650</v>
      </c>
      <c r="I23" s="20"/>
      <c r="J23" s="20"/>
      <c r="K23" s="20"/>
      <c r="L23" s="20"/>
      <c r="M23" s="20"/>
      <c r="N23" s="20"/>
      <c r="O23" s="20"/>
      <c r="P23" s="20">
        <f t="shared" si="1"/>
        <v>1206860</v>
      </c>
    </row>
    <row r="24" spans="1:16" s="7" customFormat="1" ht="66.599999999999994" customHeight="1" x14ac:dyDescent="0.3">
      <c r="A24" s="8" t="s">
        <v>49</v>
      </c>
      <c r="B24" s="8" t="s">
        <v>50</v>
      </c>
      <c r="C24" s="8" t="s">
        <v>51</v>
      </c>
      <c r="D24" s="9" t="s">
        <v>52</v>
      </c>
      <c r="E24" s="20">
        <f>F24</f>
        <v>16000</v>
      </c>
      <c r="F24" s="20">
        <v>16000</v>
      </c>
      <c r="G24" s="20"/>
      <c r="H24" s="20"/>
      <c r="I24" s="20"/>
      <c r="J24" s="20"/>
      <c r="K24" s="20"/>
      <c r="L24" s="20"/>
      <c r="M24" s="20"/>
      <c r="N24" s="20"/>
      <c r="O24" s="20"/>
      <c r="P24" s="20">
        <f t="shared" si="1"/>
        <v>16000</v>
      </c>
    </row>
    <row r="25" spans="1:16" s="7" customFormat="1" ht="91.5" customHeight="1" x14ac:dyDescent="0.3">
      <c r="A25" s="8" t="s">
        <v>53</v>
      </c>
      <c r="B25" s="8" t="s">
        <v>54</v>
      </c>
      <c r="C25" s="8" t="s">
        <v>55</v>
      </c>
      <c r="D25" s="9" t="s">
        <v>56</v>
      </c>
      <c r="E25" s="20">
        <f>F25</f>
        <v>60000</v>
      </c>
      <c r="F25" s="20">
        <v>60000</v>
      </c>
      <c r="G25" s="20"/>
      <c r="H25" s="20"/>
      <c r="I25" s="20"/>
      <c r="J25" s="20"/>
      <c r="K25" s="20"/>
      <c r="L25" s="20"/>
      <c r="M25" s="20"/>
      <c r="N25" s="20"/>
      <c r="O25" s="20"/>
      <c r="P25" s="20">
        <f t="shared" si="1"/>
        <v>60000</v>
      </c>
    </row>
    <row r="26" spans="1:16" s="7" customFormat="1" ht="34.5" hidden="1" customHeight="1" x14ac:dyDescent="0.3">
      <c r="A26" s="8"/>
      <c r="B26" s="8"/>
      <c r="C26" s="8"/>
      <c r="D26" s="9"/>
      <c r="E26" s="20"/>
      <c r="F26" s="20"/>
      <c r="G26" s="20"/>
      <c r="H26" s="20"/>
      <c r="I26" s="20"/>
      <c r="J26" s="20"/>
      <c r="K26" s="20"/>
      <c r="L26" s="20"/>
      <c r="M26" s="20"/>
      <c r="N26" s="20"/>
      <c r="O26" s="20"/>
      <c r="P26" s="20"/>
    </row>
    <row r="27" spans="1:16" s="7" customFormat="1" ht="78" customHeight="1" x14ac:dyDescent="0.3">
      <c r="A27" s="8" t="s">
        <v>57</v>
      </c>
      <c r="B27" s="8" t="s">
        <v>58</v>
      </c>
      <c r="C27" s="8" t="s">
        <v>55</v>
      </c>
      <c r="D27" s="9" t="s">
        <v>59</v>
      </c>
      <c r="E27" s="20">
        <f>F27</f>
        <v>2070964</v>
      </c>
      <c r="F27" s="20">
        <v>2070964</v>
      </c>
      <c r="G27" s="20">
        <v>1359192</v>
      </c>
      <c r="H27" s="20">
        <f>70875+225000+1000</f>
        <v>296875</v>
      </c>
      <c r="I27" s="20"/>
      <c r="J27" s="20"/>
      <c r="K27" s="20"/>
      <c r="L27" s="20"/>
      <c r="M27" s="20"/>
      <c r="N27" s="20"/>
      <c r="O27" s="20"/>
      <c r="P27" s="20">
        <f t="shared" si="1"/>
        <v>2070964</v>
      </c>
    </row>
    <row r="28" spans="1:16" s="7" customFormat="1" ht="66.95" customHeight="1" x14ac:dyDescent="0.3">
      <c r="A28" s="8" t="s">
        <v>60</v>
      </c>
      <c r="B28" s="8" t="s">
        <v>61</v>
      </c>
      <c r="C28" s="8" t="s">
        <v>62</v>
      </c>
      <c r="D28" s="9" t="s">
        <v>63</v>
      </c>
      <c r="E28" s="20">
        <f>F28</f>
        <v>160000</v>
      </c>
      <c r="F28" s="20">
        <v>160000</v>
      </c>
      <c r="G28" s="20"/>
      <c r="H28" s="20"/>
      <c r="I28" s="20"/>
      <c r="J28" s="20"/>
      <c r="K28" s="20"/>
      <c r="L28" s="20"/>
      <c r="M28" s="20"/>
      <c r="N28" s="20"/>
      <c r="O28" s="20"/>
      <c r="P28" s="20">
        <f t="shared" si="1"/>
        <v>160000</v>
      </c>
    </row>
    <row r="29" spans="1:16" s="7" customFormat="1" ht="66.95" customHeight="1" x14ac:dyDescent="0.3">
      <c r="A29" s="8" t="s">
        <v>64</v>
      </c>
      <c r="B29" s="8" t="s">
        <v>65</v>
      </c>
      <c r="C29" s="8" t="s">
        <v>66</v>
      </c>
      <c r="D29" s="9" t="s">
        <v>67</v>
      </c>
      <c r="E29" s="20"/>
      <c r="F29" s="20"/>
      <c r="G29" s="20"/>
      <c r="H29" s="20"/>
      <c r="I29" s="20"/>
      <c r="J29" s="20">
        <v>11000</v>
      </c>
      <c r="K29" s="20"/>
      <c r="L29" s="20">
        <v>11000</v>
      </c>
      <c r="M29" s="20"/>
      <c r="N29" s="20"/>
      <c r="O29" s="20"/>
      <c r="P29" s="20">
        <f t="shared" si="1"/>
        <v>11000</v>
      </c>
    </row>
    <row r="30" spans="1:16" s="7" customFormat="1" ht="59.45" customHeight="1" x14ac:dyDescent="0.3">
      <c r="A30" s="6" t="s">
        <v>68</v>
      </c>
      <c r="B30" s="6" t="s">
        <v>20</v>
      </c>
      <c r="C30" s="6" t="s">
        <v>20</v>
      </c>
      <c r="D30" s="16" t="s">
        <v>69</v>
      </c>
      <c r="E30" s="19">
        <f>E31</f>
        <v>31895977</v>
      </c>
      <c r="F30" s="19">
        <f>F31</f>
        <v>31895977</v>
      </c>
      <c r="G30" s="19">
        <f>G31</f>
        <v>22025712</v>
      </c>
      <c r="H30" s="19">
        <f>H31</f>
        <v>2569334</v>
      </c>
      <c r="I30" s="19"/>
      <c r="J30" s="19">
        <f>J31</f>
        <v>1426080</v>
      </c>
      <c r="K30" s="19"/>
      <c r="L30" s="19">
        <f>L31</f>
        <v>1426080</v>
      </c>
      <c r="M30" s="19"/>
      <c r="N30" s="19"/>
      <c r="O30" s="19"/>
      <c r="P30" s="19">
        <f t="shared" si="1"/>
        <v>33322057</v>
      </c>
    </row>
    <row r="31" spans="1:16" s="7" customFormat="1" ht="83.1" customHeight="1" x14ac:dyDescent="0.3">
      <c r="A31" s="6" t="s">
        <v>70</v>
      </c>
      <c r="B31" s="6" t="s">
        <v>20</v>
      </c>
      <c r="C31" s="6" t="s">
        <v>20</v>
      </c>
      <c r="D31" s="16" t="s">
        <v>69</v>
      </c>
      <c r="E31" s="19">
        <f>E32+E33+E34+E35+E36</f>
        <v>31895977</v>
      </c>
      <c r="F31" s="19">
        <f>F32+F33+F34+F36+F35</f>
        <v>31895977</v>
      </c>
      <c r="G31" s="19">
        <f>G32+G33+G34+G35</f>
        <v>22025712</v>
      </c>
      <c r="H31" s="19">
        <f>H32+H33+H34+H36</f>
        <v>2569334</v>
      </c>
      <c r="I31" s="19"/>
      <c r="J31" s="19">
        <f>J32+J33+J34+J36</f>
        <v>1426080</v>
      </c>
      <c r="K31" s="19"/>
      <c r="L31" s="19">
        <f>L32+L33+L34+L36</f>
        <v>1426080</v>
      </c>
      <c r="M31" s="19"/>
      <c r="N31" s="19"/>
      <c r="O31" s="19"/>
      <c r="P31" s="19">
        <f t="shared" si="1"/>
        <v>33322057</v>
      </c>
    </row>
    <row r="32" spans="1:16" s="7" customFormat="1" ht="83.1" customHeight="1" x14ac:dyDescent="0.3">
      <c r="A32" s="8" t="s">
        <v>71</v>
      </c>
      <c r="B32" s="8" t="s">
        <v>72</v>
      </c>
      <c r="C32" s="8" t="s">
        <v>24</v>
      </c>
      <c r="D32" s="9" t="s">
        <v>73</v>
      </c>
      <c r="E32" s="20">
        <f>F32</f>
        <v>1300431</v>
      </c>
      <c r="F32" s="20">
        <v>1300431</v>
      </c>
      <c r="G32" s="20">
        <v>900200</v>
      </c>
      <c r="H32" s="20"/>
      <c r="I32" s="20"/>
      <c r="J32" s="20"/>
      <c r="K32" s="20"/>
      <c r="L32" s="20"/>
      <c r="M32" s="20"/>
      <c r="N32" s="20"/>
      <c r="O32" s="20"/>
      <c r="P32" s="20">
        <f t="shared" si="1"/>
        <v>1300431</v>
      </c>
    </row>
    <row r="33" spans="1:16" s="7" customFormat="1" ht="61.5" customHeight="1" x14ac:dyDescent="0.3">
      <c r="A33" s="8" t="s">
        <v>74</v>
      </c>
      <c r="B33" s="8" t="s">
        <v>75</v>
      </c>
      <c r="C33" s="8" t="s">
        <v>76</v>
      </c>
      <c r="D33" s="9" t="s">
        <v>77</v>
      </c>
      <c r="E33" s="20">
        <v>2737784</v>
      </c>
      <c r="F33" s="20">
        <v>2737784</v>
      </c>
      <c r="G33" s="20">
        <v>1768648</v>
      </c>
      <c r="H33" s="20">
        <f>14167+105000+79167+1833</f>
        <v>200167</v>
      </c>
      <c r="I33" s="20"/>
      <c r="J33" s="20">
        <f>L33</f>
        <v>200000</v>
      </c>
      <c r="K33" s="20"/>
      <c r="L33" s="20">
        <v>200000</v>
      </c>
      <c r="M33" s="20"/>
      <c r="N33" s="20"/>
      <c r="O33" s="20"/>
      <c r="P33" s="20">
        <f t="shared" si="1"/>
        <v>2937784</v>
      </c>
    </row>
    <row r="34" spans="1:16" s="7" customFormat="1" ht="56.25" x14ac:dyDescent="0.3">
      <c r="A34" s="8" t="s">
        <v>78</v>
      </c>
      <c r="B34" s="8" t="s">
        <v>79</v>
      </c>
      <c r="C34" s="8" t="s">
        <v>80</v>
      </c>
      <c r="D34" s="9" t="s">
        <v>81</v>
      </c>
      <c r="E34" s="20">
        <f>F34</f>
        <v>14615132</v>
      </c>
      <c r="F34" s="20">
        <v>14615132</v>
      </c>
      <c r="G34" s="20">
        <v>8506700</v>
      </c>
      <c r="H34" s="20">
        <f>130000+700000+1500000+39167</f>
        <v>2369167</v>
      </c>
      <c r="I34" s="20"/>
      <c r="J34" s="20">
        <f>L34</f>
        <v>1226080</v>
      </c>
      <c r="K34" s="20"/>
      <c r="L34" s="20">
        <f>700000+526080</f>
        <v>1226080</v>
      </c>
      <c r="M34" s="20"/>
      <c r="N34" s="20"/>
      <c r="O34" s="20"/>
      <c r="P34" s="20">
        <f t="shared" si="1"/>
        <v>15841212</v>
      </c>
    </row>
    <row r="35" spans="1:16" s="7" customFormat="1" ht="92.45" customHeight="1" x14ac:dyDescent="0.3">
      <c r="A35" s="8" t="s">
        <v>82</v>
      </c>
      <c r="B35" s="8" t="s">
        <v>83</v>
      </c>
      <c r="C35" s="8" t="s">
        <v>80</v>
      </c>
      <c r="D35" s="9" t="s">
        <v>84</v>
      </c>
      <c r="E35" s="20">
        <f>F35</f>
        <v>13237200</v>
      </c>
      <c r="F35" s="20">
        <v>13237200</v>
      </c>
      <c r="G35" s="20">
        <v>10850164</v>
      </c>
      <c r="H35" s="20"/>
      <c r="I35" s="20"/>
      <c r="J35" s="20"/>
      <c r="K35" s="20"/>
      <c r="L35" s="20"/>
      <c r="M35" s="20"/>
      <c r="N35" s="20"/>
      <c r="O35" s="20"/>
      <c r="P35" s="20">
        <f t="shared" ref="P35" si="4">E35 + J35</f>
        <v>13237200</v>
      </c>
    </row>
    <row r="36" spans="1:16" s="7" customFormat="1" ht="49.5" customHeight="1" x14ac:dyDescent="0.3">
      <c r="A36" s="10" t="s">
        <v>115</v>
      </c>
      <c r="B36" s="10">
        <v>1142</v>
      </c>
      <c r="C36" s="10" t="s">
        <v>116</v>
      </c>
      <c r="D36" s="9" t="s">
        <v>114</v>
      </c>
      <c r="E36" s="20">
        <f>F36</f>
        <v>5430</v>
      </c>
      <c r="F36" s="20">
        <v>5430</v>
      </c>
      <c r="G36" s="20"/>
      <c r="H36" s="20"/>
      <c r="I36" s="20"/>
      <c r="J36" s="20"/>
      <c r="K36" s="20"/>
      <c r="L36" s="20"/>
      <c r="M36" s="20"/>
      <c r="N36" s="20"/>
      <c r="O36" s="20"/>
      <c r="P36" s="20">
        <f t="shared" si="1"/>
        <v>5430</v>
      </c>
    </row>
    <row r="37" spans="1:16" s="7" customFormat="1" ht="82.5" customHeight="1" x14ac:dyDescent="0.3">
      <c r="A37" s="10"/>
      <c r="B37" s="10"/>
      <c r="C37" s="10"/>
      <c r="D37" s="9" t="s">
        <v>117</v>
      </c>
      <c r="E37" s="20">
        <f>F37</f>
        <v>5430</v>
      </c>
      <c r="F37" s="20">
        <v>5430</v>
      </c>
      <c r="G37" s="20"/>
      <c r="H37" s="20"/>
      <c r="I37" s="20"/>
      <c r="J37" s="20"/>
      <c r="K37" s="20"/>
      <c r="M37" s="20"/>
      <c r="N37" s="20"/>
      <c r="O37" s="20"/>
      <c r="P37" s="20">
        <f t="shared" si="1"/>
        <v>5430</v>
      </c>
    </row>
    <row r="38" spans="1:16" s="7" customFormat="1" ht="75" x14ac:dyDescent="0.3">
      <c r="A38" s="6" t="s">
        <v>85</v>
      </c>
      <c r="B38" s="6" t="s">
        <v>20</v>
      </c>
      <c r="C38" s="6" t="s">
        <v>20</v>
      </c>
      <c r="D38" s="16" t="s">
        <v>86</v>
      </c>
      <c r="E38" s="19">
        <f>E39</f>
        <v>5288912</v>
      </c>
      <c r="F38" s="19">
        <f>F39</f>
        <v>5288912</v>
      </c>
      <c r="G38" s="19">
        <f t="shared" ref="G38:O38" si="5">G39</f>
        <v>3329582</v>
      </c>
      <c r="H38" s="19">
        <f t="shared" si="5"/>
        <v>285650</v>
      </c>
      <c r="I38" s="19">
        <f t="shared" si="5"/>
        <v>0</v>
      </c>
      <c r="J38" s="19">
        <f t="shared" si="5"/>
        <v>317170</v>
      </c>
      <c r="K38" s="19">
        <f t="shared" si="5"/>
        <v>0</v>
      </c>
      <c r="L38" s="19">
        <f t="shared" si="5"/>
        <v>317170</v>
      </c>
      <c r="M38" s="19">
        <f t="shared" si="5"/>
        <v>0</v>
      </c>
      <c r="N38" s="19">
        <f t="shared" si="5"/>
        <v>0</v>
      </c>
      <c r="O38" s="19">
        <f t="shared" si="5"/>
        <v>0</v>
      </c>
      <c r="P38" s="19">
        <f t="shared" si="1"/>
        <v>5606082</v>
      </c>
    </row>
    <row r="39" spans="1:16" s="7" customFormat="1" ht="97.5" customHeight="1" x14ac:dyDescent="0.3">
      <c r="A39" s="6" t="s">
        <v>87</v>
      </c>
      <c r="B39" s="6" t="s">
        <v>20</v>
      </c>
      <c r="C39" s="6" t="s">
        <v>20</v>
      </c>
      <c r="D39" s="16" t="s">
        <v>86</v>
      </c>
      <c r="E39" s="19">
        <f>E40+E41+E42</f>
        <v>5288912</v>
      </c>
      <c r="F39" s="19">
        <f>F40+F41+F42</f>
        <v>5288912</v>
      </c>
      <c r="G39" s="19">
        <f t="shared" ref="G39:L39" si="6">G40+G41+G42</f>
        <v>3329582</v>
      </c>
      <c r="H39" s="19">
        <f t="shared" si="6"/>
        <v>285650</v>
      </c>
      <c r="I39" s="19">
        <f t="shared" si="6"/>
        <v>0</v>
      </c>
      <c r="J39" s="19">
        <f t="shared" si="6"/>
        <v>317170</v>
      </c>
      <c r="K39" s="19">
        <f t="shared" si="6"/>
        <v>0</v>
      </c>
      <c r="L39" s="19">
        <f t="shared" si="6"/>
        <v>317170</v>
      </c>
      <c r="M39" s="19">
        <f t="shared" ref="M39" si="7">M40+M41+M42</f>
        <v>0</v>
      </c>
      <c r="N39" s="19">
        <f t="shared" ref="N39" si="8">N40+N41+N42</f>
        <v>0</v>
      </c>
      <c r="O39" s="19">
        <f t="shared" ref="O39" si="9">O40+O41+O42</f>
        <v>0</v>
      </c>
      <c r="P39" s="19">
        <f t="shared" si="1"/>
        <v>5606082</v>
      </c>
    </row>
    <row r="40" spans="1:16" s="7" customFormat="1" ht="87.95" customHeight="1" x14ac:dyDescent="0.3">
      <c r="A40" s="8" t="s">
        <v>88</v>
      </c>
      <c r="B40" s="8" t="s">
        <v>72</v>
      </c>
      <c r="C40" s="8" t="s">
        <v>24</v>
      </c>
      <c r="D40" s="9" t="s">
        <v>73</v>
      </c>
      <c r="E40" s="20">
        <f>F40</f>
        <v>1387314</v>
      </c>
      <c r="F40" s="20">
        <v>1387314</v>
      </c>
      <c r="G40" s="20">
        <v>1101405</v>
      </c>
      <c r="H40" s="20"/>
      <c r="I40" s="20"/>
      <c r="J40" s="20"/>
      <c r="K40" s="20"/>
      <c r="L40" s="20"/>
      <c r="M40" s="20"/>
      <c r="N40" s="20"/>
      <c r="O40" s="20"/>
      <c r="P40" s="20">
        <f t="shared" si="1"/>
        <v>1387314</v>
      </c>
    </row>
    <row r="41" spans="1:16" s="7" customFormat="1" ht="126.6" customHeight="1" x14ac:dyDescent="0.3">
      <c r="A41" s="8" t="s">
        <v>89</v>
      </c>
      <c r="B41" s="8" t="s">
        <v>90</v>
      </c>
      <c r="C41" s="8" t="s">
        <v>91</v>
      </c>
      <c r="D41" s="9" t="s">
        <v>92</v>
      </c>
      <c r="E41" s="20">
        <f>F41</f>
        <v>3054148</v>
      </c>
      <c r="F41" s="20">
        <v>3054148</v>
      </c>
      <c r="G41" s="20">
        <v>2228177</v>
      </c>
      <c r="H41" s="20">
        <v>285650</v>
      </c>
      <c r="I41" s="20"/>
      <c r="J41" s="20">
        <v>317170</v>
      </c>
      <c r="K41" s="20"/>
      <c r="L41" s="20">
        <v>317170</v>
      </c>
      <c r="M41" s="20"/>
      <c r="N41" s="20"/>
      <c r="O41" s="20"/>
      <c r="P41" s="20">
        <f t="shared" si="1"/>
        <v>3371318</v>
      </c>
    </row>
    <row r="42" spans="1:16" s="7" customFormat="1" ht="62.45" customHeight="1" x14ac:dyDescent="0.3">
      <c r="A42" s="8" t="s">
        <v>93</v>
      </c>
      <c r="B42" s="8" t="s">
        <v>94</v>
      </c>
      <c r="C42" s="8" t="s">
        <v>95</v>
      </c>
      <c r="D42" s="9" t="s">
        <v>96</v>
      </c>
      <c r="E42" s="20">
        <f>F42</f>
        <v>847450</v>
      </c>
      <c r="F42" s="20">
        <f>843450+4000</f>
        <v>847450</v>
      </c>
      <c r="G42" s="20"/>
      <c r="H42" s="20"/>
      <c r="I42" s="20"/>
      <c r="J42" s="20"/>
      <c r="K42" s="20"/>
      <c r="L42" s="20"/>
      <c r="M42" s="20"/>
      <c r="N42" s="20"/>
      <c r="O42" s="20"/>
      <c r="P42" s="20">
        <f t="shared" si="1"/>
        <v>847450</v>
      </c>
    </row>
    <row r="43" spans="1:16" s="7" customFormat="1" ht="75" x14ac:dyDescent="0.3">
      <c r="A43" s="6" t="s">
        <v>97</v>
      </c>
      <c r="B43" s="6" t="s">
        <v>20</v>
      </c>
      <c r="C43" s="6" t="s">
        <v>20</v>
      </c>
      <c r="D43" s="16" t="s">
        <v>98</v>
      </c>
      <c r="E43" s="19">
        <f>E44</f>
        <v>3368629</v>
      </c>
      <c r="F43" s="19">
        <f>F44</f>
        <v>3348629</v>
      </c>
      <c r="G43" s="19">
        <f>G44</f>
        <v>571806</v>
      </c>
      <c r="H43" s="19"/>
      <c r="I43" s="19"/>
      <c r="J43" s="19"/>
      <c r="K43" s="19"/>
      <c r="L43" s="19"/>
      <c r="M43" s="19"/>
      <c r="N43" s="19"/>
      <c r="O43" s="19"/>
      <c r="P43" s="19">
        <f t="shared" si="1"/>
        <v>3368629</v>
      </c>
    </row>
    <row r="44" spans="1:16" s="7" customFormat="1" ht="75" x14ac:dyDescent="0.3">
      <c r="A44" s="6" t="s">
        <v>99</v>
      </c>
      <c r="B44" s="6" t="s">
        <v>20</v>
      </c>
      <c r="C44" s="6" t="s">
        <v>20</v>
      </c>
      <c r="D44" s="16" t="s">
        <v>98</v>
      </c>
      <c r="E44" s="19">
        <f>E45+E46+E47</f>
        <v>3368629</v>
      </c>
      <c r="F44" s="19">
        <f>F45+F46+F47</f>
        <v>3348629</v>
      </c>
      <c r="G44" s="19">
        <f>G45+G46+G47</f>
        <v>571806</v>
      </c>
      <c r="H44" s="19"/>
      <c r="I44" s="19"/>
      <c r="J44" s="19"/>
      <c r="K44" s="19"/>
      <c r="L44" s="19"/>
      <c r="M44" s="19"/>
      <c r="N44" s="19"/>
      <c r="O44" s="19"/>
      <c r="P44" s="19">
        <f>P45+P46+P47</f>
        <v>3368629</v>
      </c>
    </row>
    <row r="45" spans="1:16" s="7" customFormat="1" ht="99" customHeight="1" x14ac:dyDescent="0.3">
      <c r="A45" s="8" t="s">
        <v>100</v>
      </c>
      <c r="B45" s="8" t="s">
        <v>72</v>
      </c>
      <c r="C45" s="8" t="s">
        <v>24</v>
      </c>
      <c r="D45" s="9" t="s">
        <v>73</v>
      </c>
      <c r="E45" s="20">
        <f>F45</f>
        <v>715603</v>
      </c>
      <c r="F45" s="20">
        <v>715603</v>
      </c>
      <c r="G45" s="20">
        <v>571806</v>
      </c>
      <c r="H45" s="20"/>
      <c r="I45" s="20"/>
      <c r="J45" s="20"/>
      <c r="K45" s="20"/>
      <c r="L45" s="20"/>
      <c r="M45" s="20"/>
      <c r="N45" s="20"/>
      <c r="O45" s="20"/>
      <c r="P45" s="20">
        <f t="shared" si="1"/>
        <v>715603</v>
      </c>
    </row>
    <row r="46" spans="1:16" s="7" customFormat="1" ht="72" customHeight="1" x14ac:dyDescent="0.3">
      <c r="A46" s="8" t="s">
        <v>101</v>
      </c>
      <c r="B46" s="8" t="s">
        <v>102</v>
      </c>
      <c r="C46" s="8" t="s">
        <v>103</v>
      </c>
      <c r="D46" s="9" t="s">
        <v>104</v>
      </c>
      <c r="E46" s="20">
        <v>20000</v>
      </c>
      <c r="F46" s="20"/>
      <c r="G46" s="20"/>
      <c r="H46" s="20"/>
      <c r="I46" s="20"/>
      <c r="J46" s="20"/>
      <c r="K46" s="20"/>
      <c r="L46" s="20"/>
      <c r="M46" s="20"/>
      <c r="N46" s="20"/>
      <c r="O46" s="20"/>
      <c r="P46" s="20">
        <f t="shared" si="1"/>
        <v>20000</v>
      </c>
    </row>
    <row r="47" spans="1:16" s="7" customFormat="1" ht="42.95" customHeight="1" x14ac:dyDescent="0.3">
      <c r="A47" s="8" t="s">
        <v>105</v>
      </c>
      <c r="B47" s="8" t="s">
        <v>106</v>
      </c>
      <c r="C47" s="8" t="s">
        <v>107</v>
      </c>
      <c r="D47" s="9" t="s">
        <v>108</v>
      </c>
      <c r="E47" s="20">
        <f t="shared" ref="E47:E54" si="10">F47</f>
        <v>2633026</v>
      </c>
      <c r="F47" s="20">
        <v>2633026</v>
      </c>
      <c r="G47" s="20"/>
      <c r="H47" s="20"/>
      <c r="I47" s="20"/>
      <c r="J47" s="20"/>
      <c r="K47" s="20"/>
      <c r="L47" s="20"/>
      <c r="M47" s="20"/>
      <c r="N47" s="20"/>
      <c r="O47" s="20"/>
      <c r="P47" s="20">
        <f t="shared" si="1"/>
        <v>2633026</v>
      </c>
    </row>
    <row r="48" spans="1:16" s="7" customFormat="1" ht="248.1" customHeight="1" x14ac:dyDescent="0.3">
      <c r="A48" s="8"/>
      <c r="B48" s="8"/>
      <c r="C48" s="8"/>
      <c r="D48" s="27" t="s">
        <v>122</v>
      </c>
      <c r="E48" s="20">
        <f t="shared" si="10"/>
        <v>226667</v>
      </c>
      <c r="F48" s="20">
        <v>226667</v>
      </c>
      <c r="G48" s="20"/>
      <c r="H48" s="20"/>
      <c r="I48" s="20"/>
      <c r="J48" s="20"/>
      <c r="K48" s="20"/>
      <c r="L48" s="20"/>
      <c r="M48" s="20"/>
      <c r="N48" s="20"/>
      <c r="O48" s="20"/>
      <c r="P48" s="20">
        <f>E48</f>
        <v>226667</v>
      </c>
    </row>
    <row r="49" spans="1:17" s="7" customFormat="1" ht="143.44999999999999" customHeight="1" x14ac:dyDescent="0.3">
      <c r="A49" s="8"/>
      <c r="B49" s="8"/>
      <c r="C49" s="8"/>
      <c r="D49" s="27" t="s">
        <v>127</v>
      </c>
      <c r="E49" s="20">
        <f t="shared" si="10"/>
        <v>65780</v>
      </c>
      <c r="F49" s="20">
        <v>65780</v>
      </c>
      <c r="G49" s="20"/>
      <c r="H49" s="20"/>
      <c r="I49" s="20"/>
      <c r="J49" s="20"/>
      <c r="K49" s="20"/>
      <c r="L49" s="20"/>
      <c r="M49" s="20"/>
      <c r="N49" s="20"/>
      <c r="O49" s="20"/>
      <c r="P49" s="20"/>
    </row>
    <row r="50" spans="1:17" s="7" customFormat="1" ht="259.5" customHeight="1" x14ac:dyDescent="0.3">
      <c r="A50" s="8"/>
      <c r="B50" s="8"/>
      <c r="C50" s="8"/>
      <c r="D50" s="28" t="s">
        <v>128</v>
      </c>
      <c r="E50" s="20">
        <f t="shared" si="10"/>
        <v>1656917</v>
      </c>
      <c r="F50" s="20">
        <v>1656917</v>
      </c>
      <c r="G50" s="20"/>
      <c r="H50" s="20"/>
      <c r="I50" s="20"/>
      <c r="J50" s="20"/>
      <c r="K50" s="20"/>
      <c r="L50" s="20"/>
      <c r="M50" s="20"/>
      <c r="N50" s="20"/>
      <c r="O50" s="20"/>
      <c r="P50" s="20">
        <f t="shared" ref="P50:P54" si="11">E50</f>
        <v>1656917</v>
      </c>
    </row>
    <row r="51" spans="1:17" s="7" customFormat="1" ht="178.5" customHeight="1" x14ac:dyDescent="0.3">
      <c r="A51" s="8"/>
      <c r="B51" s="8"/>
      <c r="C51" s="8"/>
      <c r="D51" s="28" t="s">
        <v>123</v>
      </c>
      <c r="E51" s="20">
        <f t="shared" si="10"/>
        <v>219072</v>
      </c>
      <c r="F51" s="20">
        <v>219072</v>
      </c>
      <c r="G51" s="20"/>
      <c r="H51" s="20"/>
      <c r="I51" s="20"/>
      <c r="J51" s="20"/>
      <c r="K51" s="20"/>
      <c r="L51" s="20"/>
      <c r="M51" s="20"/>
      <c r="N51" s="20"/>
      <c r="O51" s="20"/>
      <c r="P51" s="20">
        <f t="shared" si="11"/>
        <v>219072</v>
      </c>
    </row>
    <row r="52" spans="1:17" s="7" customFormat="1" ht="192.6" customHeight="1" x14ac:dyDescent="0.3">
      <c r="A52" s="8"/>
      <c r="B52" s="8"/>
      <c r="C52" s="8"/>
      <c r="D52" s="29" t="s">
        <v>124</v>
      </c>
      <c r="E52" s="20">
        <f t="shared" si="10"/>
        <v>400000</v>
      </c>
      <c r="F52" s="20">
        <v>400000</v>
      </c>
      <c r="G52" s="20"/>
      <c r="H52" s="20"/>
      <c r="I52" s="20"/>
      <c r="J52" s="20"/>
      <c r="K52" s="20"/>
      <c r="L52" s="20"/>
      <c r="M52" s="20"/>
      <c r="N52" s="20"/>
      <c r="O52" s="20"/>
      <c r="P52" s="20">
        <f t="shared" si="11"/>
        <v>400000</v>
      </c>
    </row>
    <row r="53" spans="1:17" s="7" customFormat="1" ht="161.1" customHeight="1" x14ac:dyDescent="0.3">
      <c r="A53" s="8"/>
      <c r="B53" s="8"/>
      <c r="C53" s="8"/>
      <c r="D53" s="29" t="s">
        <v>125</v>
      </c>
      <c r="E53" s="20">
        <f t="shared" si="10"/>
        <v>44880</v>
      </c>
      <c r="F53" s="20">
        <v>44880</v>
      </c>
      <c r="G53" s="20"/>
      <c r="H53" s="20"/>
      <c r="I53" s="20"/>
      <c r="J53" s="20"/>
      <c r="K53" s="20"/>
      <c r="L53" s="20"/>
      <c r="M53" s="20"/>
      <c r="N53" s="20"/>
      <c r="O53" s="20"/>
      <c r="P53" s="20">
        <f t="shared" si="11"/>
        <v>44880</v>
      </c>
    </row>
    <row r="54" spans="1:17" s="7" customFormat="1" ht="122.45" customHeight="1" x14ac:dyDescent="0.3">
      <c r="A54" s="8"/>
      <c r="B54" s="8"/>
      <c r="C54" s="8"/>
      <c r="D54" s="29" t="s">
        <v>126</v>
      </c>
      <c r="E54" s="20">
        <f t="shared" si="10"/>
        <v>19710</v>
      </c>
      <c r="F54" s="20">
        <v>19710</v>
      </c>
      <c r="G54" s="20"/>
      <c r="H54" s="20"/>
      <c r="I54" s="20"/>
      <c r="J54" s="20"/>
      <c r="K54" s="20"/>
      <c r="L54" s="20"/>
      <c r="M54" s="20"/>
      <c r="N54" s="20"/>
      <c r="O54" s="20"/>
      <c r="P54" s="20">
        <f t="shared" si="11"/>
        <v>19710</v>
      </c>
    </row>
    <row r="55" spans="1:17" s="7" customFormat="1" ht="36.950000000000003" customHeight="1" x14ac:dyDescent="0.3">
      <c r="A55" s="6" t="s">
        <v>110</v>
      </c>
      <c r="B55" s="6" t="s">
        <v>110</v>
      </c>
      <c r="C55" s="6" t="s">
        <v>110</v>
      </c>
      <c r="D55" s="11" t="s">
        <v>109</v>
      </c>
      <c r="E55" s="19">
        <f>E43+E38+E30+E14</f>
        <v>57678024</v>
      </c>
      <c r="F55" s="19">
        <f>F43+F38+F30+F14</f>
        <v>57458024</v>
      </c>
      <c r="G55" s="19">
        <f t="shared" ref="G55:O55" si="12">G43+G38+G30+G14</f>
        <v>37471374</v>
      </c>
      <c r="H55" s="19">
        <f t="shared" si="12"/>
        <v>4184494</v>
      </c>
      <c r="I55" s="19">
        <f t="shared" si="12"/>
        <v>200000</v>
      </c>
      <c r="J55" s="19">
        <f>J43+J38+J30+J14</f>
        <v>1830280</v>
      </c>
      <c r="K55" s="19">
        <f t="shared" si="12"/>
        <v>76030</v>
      </c>
      <c r="L55" s="19">
        <f>L43+L38+L30+L14</f>
        <v>1754250</v>
      </c>
      <c r="M55" s="19">
        <f t="shared" si="12"/>
        <v>0</v>
      </c>
      <c r="N55" s="19">
        <f t="shared" si="12"/>
        <v>0</v>
      </c>
      <c r="O55" s="19">
        <f t="shared" si="12"/>
        <v>0</v>
      </c>
      <c r="P55" s="19">
        <f>J55+E55</f>
        <v>59508304</v>
      </c>
      <c r="Q55" s="12">
        <f>P43+P38+P30+P14</f>
        <v>59508304</v>
      </c>
    </row>
    <row r="56" spans="1:17" s="2" customFormat="1" x14ac:dyDescent="0.2"/>
    <row r="57" spans="1:17" s="2" customFormat="1" ht="33.950000000000003" customHeight="1" x14ac:dyDescent="0.2">
      <c r="A57" s="35"/>
      <c r="B57" s="35"/>
      <c r="C57" s="35"/>
      <c r="D57" s="35"/>
      <c r="E57" s="35"/>
      <c r="F57" s="35"/>
      <c r="G57" s="35"/>
      <c r="H57" s="35"/>
      <c r="I57" s="35"/>
      <c r="J57" s="35"/>
      <c r="K57" s="35"/>
      <c r="L57" s="35"/>
      <c r="M57" s="35"/>
      <c r="N57" s="35"/>
      <c r="O57" s="35"/>
      <c r="P57" s="35"/>
    </row>
    <row r="58" spans="1:17" s="22" customFormat="1" ht="51.6" customHeight="1" x14ac:dyDescent="0.3">
      <c r="A58" s="21"/>
      <c r="B58" s="30" t="s">
        <v>121</v>
      </c>
      <c r="D58" s="23"/>
      <c r="E58" s="23"/>
      <c r="F58" s="24"/>
      <c r="G58" s="25"/>
      <c r="H58" s="26"/>
    </row>
    <row r="59" spans="1:17" s="1" customFormat="1" ht="18" customHeight="1" x14ac:dyDescent="0.2"/>
    <row r="60" spans="1:17" ht="26.45" hidden="1" customHeight="1" x14ac:dyDescent="0.2">
      <c r="E60" s="15"/>
      <c r="F60" s="4"/>
    </row>
    <row r="61" spans="1:17" s="22" customFormat="1" ht="53.1" customHeight="1" x14ac:dyDescent="0.3">
      <c r="A61" s="21"/>
      <c r="D61" s="23"/>
      <c r="E61" s="23"/>
      <c r="F61" s="24"/>
      <c r="G61" s="25"/>
      <c r="H61" s="26"/>
    </row>
    <row r="64" spans="1:17" x14ac:dyDescent="0.2">
      <c r="D64" s="4"/>
    </row>
    <row r="66" spans="5:5" x14ac:dyDescent="0.2">
      <c r="E66" s="15"/>
    </row>
  </sheetData>
  <mergeCells count="23">
    <mergeCell ref="A57:P57"/>
    <mergeCell ref="G11:G12"/>
    <mergeCell ref="H11:H12"/>
    <mergeCell ref="I10:I12"/>
    <mergeCell ref="J9:O9"/>
    <mergeCell ref="J10:J12"/>
    <mergeCell ref="K10:K12"/>
    <mergeCell ref="L10:L12"/>
    <mergeCell ref="M10:N10"/>
    <mergeCell ref="M11:M12"/>
    <mergeCell ref="N11:N12"/>
    <mergeCell ref="A5:P5"/>
    <mergeCell ref="A6:P6"/>
    <mergeCell ref="A9:A12"/>
    <mergeCell ref="B9:B12"/>
    <mergeCell ref="C9:C12"/>
    <mergeCell ref="D9:D12"/>
    <mergeCell ref="E9:I9"/>
    <mergeCell ref="E10:E12"/>
    <mergeCell ref="F10:F12"/>
    <mergeCell ref="G10:H10"/>
    <mergeCell ref="O10:O12"/>
    <mergeCell ref="P9:P12"/>
  </mergeCells>
  <pageMargins left="0.70866141732283472" right="0.70866141732283472" top="0.74803149606299213" bottom="0.74803149606299213" header="0.31496062992125984" footer="0.31496062992125984"/>
  <pageSetup paperSize="9" scale="50" fitToHeight="50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GlBuhLimLenov</dc:creator>
  <cp:lastModifiedBy>Пользователь Windows</cp:lastModifiedBy>
  <cp:lastPrinted>2025-01-03T14:26:54Z</cp:lastPrinted>
  <dcterms:created xsi:type="dcterms:W3CDTF">2024-12-05T12:47:19Z</dcterms:created>
  <dcterms:modified xsi:type="dcterms:W3CDTF">2025-01-29T12:35:07Z</dcterms:modified>
</cp:coreProperties>
</file>