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11" i="1" l="1"/>
  <c r="I46" i="1"/>
  <c r="H46" i="1"/>
  <c r="G11" i="1"/>
  <c r="I11" i="1"/>
  <c r="J11" i="1"/>
  <c r="I33" i="1"/>
  <c r="J33" i="1"/>
  <c r="H33" i="1"/>
  <c r="G33" i="1" s="1"/>
  <c r="G38" i="1"/>
  <c r="F38" i="1"/>
  <c r="G37" i="1"/>
  <c r="D37" i="1"/>
  <c r="G36" i="1"/>
  <c r="G35" i="1"/>
  <c r="D35" i="1"/>
  <c r="G34" i="1"/>
  <c r="H41" i="1"/>
  <c r="G42" i="1"/>
  <c r="I39" i="1"/>
  <c r="J39" i="1"/>
  <c r="G41" i="1" l="1"/>
  <c r="H20" i="1"/>
  <c r="G28" i="1"/>
  <c r="J24" i="1"/>
  <c r="I24" i="1"/>
  <c r="G26" i="1" l="1"/>
  <c r="G27" i="1"/>
  <c r="G25" i="1"/>
  <c r="G24" i="1"/>
  <c r="J29" i="1"/>
  <c r="H17" i="1" l="1"/>
  <c r="H44" i="1"/>
  <c r="H39" i="1" s="1"/>
  <c r="G39" i="1" s="1"/>
  <c r="G22" i="1" l="1"/>
  <c r="H23" i="1" l="1"/>
  <c r="H21" i="1" s="1"/>
  <c r="H19" i="1"/>
  <c r="H18" i="1" s="1"/>
  <c r="H14" i="1"/>
  <c r="G43" i="1" l="1"/>
  <c r="G14" i="1"/>
  <c r="I16" i="1" l="1"/>
  <c r="J16" i="1"/>
  <c r="H16" i="1"/>
  <c r="I18" i="1"/>
  <c r="J18" i="1"/>
  <c r="I29" i="1"/>
  <c r="H29" i="1"/>
  <c r="G16" i="1" l="1"/>
  <c r="G18" i="1"/>
  <c r="G29" i="1"/>
  <c r="G44" i="1"/>
  <c r="G45" i="1"/>
  <c r="G30" i="1" l="1"/>
  <c r="F19" i="1"/>
  <c r="F27" i="1" s="1"/>
  <c r="F17" i="1"/>
  <c r="G17" i="1"/>
  <c r="G19" i="1"/>
  <c r="G20" i="1"/>
  <c r="G23" i="1"/>
  <c r="H13" i="1"/>
  <c r="G13" i="1" l="1"/>
  <c r="G31" i="1" l="1"/>
  <c r="D31" i="1"/>
  <c r="J26" i="1"/>
  <c r="F25" i="1"/>
  <c r="F31" i="1" s="1"/>
  <c r="F37" i="1" s="1"/>
  <c r="I23" i="1"/>
  <c r="I21" i="1" s="1"/>
  <c r="D23" i="1"/>
  <c r="A23" i="1"/>
  <c r="F20" i="1"/>
  <c r="F30" i="1" s="1"/>
  <c r="D20" i="1"/>
  <c r="C20" i="1"/>
  <c r="A20" i="1"/>
  <c r="G21" i="1" l="1"/>
  <c r="G46" i="1"/>
  <c r="J23" i="1"/>
  <c r="J21" i="1" s="1"/>
  <c r="J46" i="1" l="1"/>
</calcChain>
</file>

<file path=xl/sharedStrings.xml><?xml version="1.0" encoding="utf-8"?>
<sst xmlns="http://schemas.openxmlformats.org/spreadsheetml/2006/main" count="158" uniqueCount="123">
  <si>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</si>
  <si>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</si>
  <si>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</si>
  <si>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</si>
  <si>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</si>
  <si>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</si>
  <si>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</si>
  <si>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</si>
  <si>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</si>
  <si>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</si>
  <si>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</si>
  <si>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</si>
  <si>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</si>
  <si>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</si>
  <si>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0111000</t>
  </si>
  <si>
    <t>Державне управління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</si>
  <si>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</si>
  <si>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</si>
  <si>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</si>
  <si>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</si>
  <si>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</si>
  <si>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</si>
  <si>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</si>
  <si>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</si>
  <si>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</si>
  <si>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</si>
  <si>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</si>
  <si>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</si>
  <si>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</si>
  <si>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</si>
  <si>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</si>
  <si>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</si>
  <si>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</si>
  <si>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</si>
  <si>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</si>
  <si>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</si>
  <si>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</si>
  <si>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</si>
  <si>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</si>
  <si>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</si>
  <si>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</si>
  <si>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</si>
  <si>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</si>
  <si>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</si>
  <si>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</si>
  <si>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</si>
  <si>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</si>
  <si>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</si>
  <si>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</si>
  <si>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</si>
  <si>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</si>
  <si>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</si>
  <si>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</si>
  <si>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</si>
  <si>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</si>
  <si>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</si>
  <si>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</si>
  <si>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</si>
  <si>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</si>
  <si>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</si>
  <si>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</si>
  <si>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</si>
  <si>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</si>
  <si>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</si>
  <si>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</si>
  <si>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</si>
  <si>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</si>
  <si>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</si>
  <si>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</si>
  <si>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</si>
  <si>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</si>
  <si>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</si>
  <si>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</si>
  <si>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</si>
  <si>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</si>
  <si>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</si>
  <si>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</si>
  <si>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</si>
  <si>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</si>
  <si>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</si>
  <si>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</si>
  <si>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</si>
  <si>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</si>
  <si>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</si>
  <si>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</si>
  <si>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</si>
  <si>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</si>
  <si>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</si>
  <si>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</si>
  <si>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</si>
  <si>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</si>
  <si>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</si>
  <si>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</si>
  <si>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</si>
  <si>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</si>
  <si>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</si>
  <si>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</si>
  <si>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</si>
  <si>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</si>
  <si>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</si>
  <si>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</si>
  <si>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</si>
  <si>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</si>
  <si>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</si>
  <si>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</si>
  <si>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експертиза проектної документації Нове будівництво водопровідної мережі в селі Мічуріне Первомайського району Миколаївської області""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</si>
  <si>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</si>
  <si>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</si>
  <si>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</si>
  <si>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0617361</t>
  </si>
  <si>
    <t>7361</t>
  </si>
  <si>
    <t xml:space="preserve">Співфінансування інвестиційних проектів, що реалізуються за рахунок коштів державного фонду регіонального розвитку
</t>
  </si>
  <si>
    <t xml:space="preserve">Рішення Синюхино-Брідської сільської ради від 24.12.2020р. </t>
  </si>
  <si>
    <t xml:space="preserve"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                                        </t>
  </si>
  <si>
    <t>0117310</t>
  </si>
  <si>
    <t>0117330</t>
  </si>
  <si>
    <t>7330</t>
  </si>
  <si>
    <t>Роботи з розроблення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</si>
  <si>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</si>
  <si>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</si>
  <si>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'Будівництво1 інших об'єктів комунальної власності</t>
  </si>
  <si>
    <t>від 29.04.2021  р № 10</t>
  </si>
  <si>
    <t>0813180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</si>
</sst>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32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1" fillId="0" borderId="7" xfId="0" applyNumberFormat="1" applyFont="1" applyFill="1" applyBorder="1" applyAlignment="1" applyProtection="1"/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7" fillId="0" borderId="7" xfId="0" applyNumberFormat="1" applyFont="1" applyFill="1" applyBorder="1" applyAlignment="1" applyProtection="1"/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horizontal="center"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49" fontId="15" fillId="0" borderId="3" xfId="0" quotePrefix="1" applyNumberFormat="1" applyFont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0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164" fontId="14" fillId="2" borderId="3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164" fontId="19" fillId="2" borderId="7" xfId="1" applyNumberFormat="1" applyFont="1" applyFill="1" applyBorder="1" applyAlignment="1">
      <alignment vertical="top" wrapText="1"/>
    </xf>
    <xf numFmtId="0" fontId="2" fillId="3" borderId="0" xfId="0" applyNumberFormat="1" applyFont="1" applyFill="1" applyAlignment="1" applyProtection="1">
      <alignment horizontal="left"/>
    </xf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164" fontId="19" fillId="2" borderId="7" xfId="1" applyNumberFormat="1" applyFont="1" applyFill="1" applyBorder="1" applyAlignment="1">
      <alignment vertical="center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  <cell r="J27">
            <v>0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2"/>
  <sheetViews>
    <sheetView tabSelected="1" workbookViewId="0">
      <selection activeCell="H13" sqref="H13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22" t="s">
        <v>0</v>
      </c>
      <c r="I2" s="122"/>
      <c r="J2" s="122"/>
    </row>
    <row r="3" spans="1:10" x14ac:dyDescent="0.25">
      <c r="A3" s="1"/>
      <c r="B3" s="1"/>
      <c r="C3" s="1"/>
      <c r="D3" s="1"/>
      <c r="E3" s="1"/>
      <c r="F3" s="1"/>
      <c r="G3" s="123" t="s">
        <v>63</v>
      </c>
      <c r="H3" s="123"/>
      <c r="I3" s="123"/>
      <c r="J3" s="123"/>
    </row>
    <row r="4" spans="1:10" ht="27.75" customHeight="1" x14ac:dyDescent="0.25">
      <c r="A4" s="1"/>
      <c r="B4" s="1"/>
      <c r="C4" s="1"/>
      <c r="D4" s="1"/>
      <c r="E4" s="1"/>
      <c r="F4" s="1"/>
      <c r="G4" s="124" t="s">
        <v>94</v>
      </c>
      <c r="H4" s="124"/>
      <c r="I4" s="124"/>
      <c r="J4" s="124"/>
    </row>
    <row r="5" spans="1:10" x14ac:dyDescent="0.25">
      <c r="A5" s="1"/>
      <c r="B5" s="1"/>
      <c r="C5" s="1"/>
      <c r="D5" s="1"/>
      <c r="E5" s="1"/>
      <c r="F5" s="1"/>
      <c r="G5" s="100" t="s">
        <v>121</v>
      </c>
      <c r="H5" s="2"/>
      <c r="I5" s="2"/>
      <c r="J5" s="2"/>
    </row>
    <row r="6" spans="1:10" ht="22.5" x14ac:dyDescent="0.25">
      <c r="A6" s="1"/>
      <c r="B6" s="125" t="s">
        <v>93</v>
      </c>
      <c r="C6" s="125"/>
      <c r="D6" s="125"/>
      <c r="E6" s="125"/>
      <c r="F6" s="125"/>
      <c r="G6" s="125"/>
      <c r="H6" s="125"/>
      <c r="I6" s="125"/>
      <c r="J6" s="125"/>
    </row>
    <row r="7" spans="1:10" ht="19.5" thickBot="1" x14ac:dyDescent="0.3">
      <c r="A7" s="126"/>
      <c r="B7" s="126"/>
      <c r="C7" s="126"/>
      <c r="D7" s="3"/>
      <c r="E7" s="127">
        <v>14555000000</v>
      </c>
      <c r="F7" s="127"/>
      <c r="G7" s="127"/>
      <c r="H7" s="3"/>
      <c r="I7" s="3"/>
      <c r="J7" s="3"/>
    </row>
    <row r="8" spans="1:10" ht="18.75" x14ac:dyDescent="0.25">
      <c r="A8" s="115"/>
      <c r="B8" s="115"/>
      <c r="C8" s="115"/>
      <c r="D8" s="4"/>
      <c r="E8" s="115" t="s">
        <v>1</v>
      </c>
      <c r="F8" s="115"/>
      <c r="G8" s="115"/>
      <c r="H8" s="5"/>
      <c r="I8" s="6"/>
      <c r="J8" s="7" t="s">
        <v>2</v>
      </c>
    </row>
    <row r="9" spans="1:10" x14ac:dyDescent="0.25">
      <c r="A9" s="116"/>
      <c r="B9" s="118" t="s">
        <v>3</v>
      </c>
      <c r="C9" s="118" t="s">
        <v>4</v>
      </c>
      <c r="D9" s="118" t="s">
        <v>5</v>
      </c>
      <c r="E9" s="120" t="s">
        <v>6</v>
      </c>
      <c r="F9" s="120" t="s">
        <v>7</v>
      </c>
      <c r="G9" s="120" t="s">
        <v>8</v>
      </c>
      <c r="H9" s="109" t="s">
        <v>9</v>
      </c>
      <c r="I9" s="111" t="s">
        <v>10</v>
      </c>
      <c r="J9" s="112"/>
    </row>
    <row r="10" spans="1:10" ht="42.75" x14ac:dyDescent="0.25">
      <c r="A10" s="117"/>
      <c r="B10" s="119"/>
      <c r="C10" s="119"/>
      <c r="D10" s="119"/>
      <c r="E10" s="121"/>
      <c r="F10" s="121"/>
      <c r="G10" s="121"/>
      <c r="H10" s="110"/>
      <c r="I10" s="8" t="s">
        <v>11</v>
      </c>
      <c r="J10" s="9" t="s">
        <v>12</v>
      </c>
    </row>
    <row r="11" spans="1:10" ht="36.75" customHeight="1" x14ac:dyDescent="0.25">
      <c r="A11" s="10" t="s">
        <v>13</v>
      </c>
      <c r="B11" s="11"/>
      <c r="C11" s="11"/>
      <c r="D11" s="12" t="s">
        <v>65</v>
      </c>
      <c r="E11" s="13"/>
      <c r="F11" s="14"/>
      <c r="G11" s="131">
        <f>H11+I11</f>
        <v>5498239</v>
      </c>
      <c r="H11" s="131">
        <f>H13+H14+H18+H21+H29</f>
        <v>2894088</v>
      </c>
      <c r="I11" s="90">
        <f t="shared" ref="I11:J11" si="0">I13+I14+I18+I21+I29</f>
        <v>2604151</v>
      </c>
      <c r="J11" s="90">
        <f t="shared" si="0"/>
        <v>2558451</v>
      </c>
    </row>
    <row r="12" spans="1:10" ht="33" customHeight="1" x14ac:dyDescent="0.25">
      <c r="A12" s="10" t="s">
        <v>14</v>
      </c>
      <c r="B12" s="11"/>
      <c r="C12" s="11"/>
      <c r="D12" s="12" t="s">
        <v>15</v>
      </c>
      <c r="E12" s="13"/>
      <c r="F12" s="14"/>
      <c r="G12" s="15"/>
      <c r="H12" s="15"/>
      <c r="I12" s="15"/>
      <c r="J12" s="15"/>
    </row>
    <row r="13" spans="1:10" ht="61.5" customHeight="1" x14ac:dyDescent="0.25">
      <c r="A13" s="16" t="s">
        <v>66</v>
      </c>
      <c r="B13" s="16">
        <v>8130</v>
      </c>
      <c r="C13" s="76" t="s">
        <v>79</v>
      </c>
      <c r="D13" s="74" t="s">
        <v>67</v>
      </c>
      <c r="E13" s="75" t="s">
        <v>68</v>
      </c>
      <c r="F13" s="20" t="s">
        <v>69</v>
      </c>
      <c r="G13" s="83">
        <f>H13</f>
        <v>1254104</v>
      </c>
      <c r="H13" s="83">
        <f>2019467-765363</f>
        <v>1254104</v>
      </c>
      <c r="I13" s="21"/>
      <c r="J13" s="21"/>
    </row>
    <row r="14" spans="1:10" ht="63.75" x14ac:dyDescent="0.25">
      <c r="A14" s="94" t="s">
        <v>87</v>
      </c>
      <c r="B14" s="94" t="s">
        <v>16</v>
      </c>
      <c r="C14" s="94" t="s">
        <v>86</v>
      </c>
      <c r="D14" s="95" t="s">
        <v>83</v>
      </c>
      <c r="E14" s="19" t="s">
        <v>84</v>
      </c>
      <c r="F14" s="20" t="s">
        <v>69</v>
      </c>
      <c r="G14" s="83">
        <f>H14</f>
        <v>100000</v>
      </c>
      <c r="H14" s="83">
        <f>10000+40000+50000</f>
        <v>100000</v>
      </c>
      <c r="I14" s="21"/>
      <c r="J14" s="21"/>
    </row>
    <row r="15" spans="1:10" x14ac:dyDescent="0.25">
      <c r="A15" s="16"/>
      <c r="B15" s="16"/>
      <c r="C15" s="17"/>
      <c r="D15" s="18"/>
      <c r="E15" s="19"/>
      <c r="F15" s="81"/>
      <c r="G15" s="21"/>
      <c r="H15" s="21"/>
      <c r="I15" s="21"/>
      <c r="J15" s="21"/>
    </row>
    <row r="16" spans="1:10" ht="0.75" customHeight="1" x14ac:dyDescent="0.25">
      <c r="A16" s="31" t="s">
        <v>24</v>
      </c>
      <c r="B16" s="11"/>
      <c r="C16" s="32"/>
      <c r="D16" s="33" t="s">
        <v>25</v>
      </c>
      <c r="E16" s="26"/>
      <c r="F16" s="26"/>
      <c r="G16" s="91">
        <f>H16+I16</f>
        <v>0</v>
      </c>
      <c r="H16" s="92">
        <f>H17</f>
        <v>0</v>
      </c>
      <c r="I16" s="84">
        <f t="shared" ref="I16:J16" si="1">I17</f>
        <v>0</v>
      </c>
      <c r="J16" s="84">
        <f t="shared" si="1"/>
        <v>0</v>
      </c>
    </row>
    <row r="17" spans="1:11" ht="69" hidden="1" customHeight="1" x14ac:dyDescent="0.25">
      <c r="A17" s="76" t="s">
        <v>75</v>
      </c>
      <c r="B17" s="16">
        <v>4082</v>
      </c>
      <c r="C17" s="24" t="s">
        <v>26</v>
      </c>
      <c r="D17" s="34" t="s">
        <v>27</v>
      </c>
      <c r="E17" s="26" t="s">
        <v>28</v>
      </c>
      <c r="F17" s="26" t="e">
        <f>#REF!</f>
        <v>#REF!</v>
      </c>
      <c r="G17" s="21">
        <f t="shared" ref="G17:G23" si="2">H17</f>
        <v>0</v>
      </c>
      <c r="H17" s="27">
        <f>50000-14648-35000-352</f>
        <v>0</v>
      </c>
      <c r="I17" s="27"/>
      <c r="J17" s="27"/>
    </row>
    <row r="18" spans="1:11" ht="24.75" customHeight="1" x14ac:dyDescent="0.25">
      <c r="A18" s="35" t="s">
        <v>29</v>
      </c>
      <c r="B18" s="36"/>
      <c r="C18" s="32"/>
      <c r="D18" s="37" t="s">
        <v>30</v>
      </c>
      <c r="E18" s="26"/>
      <c r="F18" s="26"/>
      <c r="G18" s="128">
        <f>H18+I18</f>
        <v>1270406</v>
      </c>
      <c r="H18" s="129">
        <f>H19+H20</f>
        <v>1270406</v>
      </c>
      <c r="I18" s="84">
        <f t="shared" ref="I18:J18" si="3">I19+I20</f>
        <v>0</v>
      </c>
      <c r="J18" s="84">
        <f t="shared" si="3"/>
        <v>0</v>
      </c>
    </row>
    <row r="19" spans="1:11" ht="50.25" customHeight="1" x14ac:dyDescent="0.25">
      <c r="A19" s="23" t="s">
        <v>31</v>
      </c>
      <c r="B19" s="16">
        <v>6013</v>
      </c>
      <c r="C19" s="24" t="s">
        <v>32</v>
      </c>
      <c r="D19" s="34" t="s">
        <v>33</v>
      </c>
      <c r="E19" s="38" t="s">
        <v>34</v>
      </c>
      <c r="F19" s="26" t="e">
        <f>#REF!</f>
        <v>#REF!</v>
      </c>
      <c r="G19" s="21">
        <f t="shared" si="2"/>
        <v>150000</v>
      </c>
      <c r="H19" s="27">
        <f>200000-50000</f>
        <v>150000</v>
      </c>
      <c r="I19" s="27"/>
      <c r="J19" s="27"/>
    </row>
    <row r="20" spans="1:11" ht="54" customHeight="1" x14ac:dyDescent="0.25">
      <c r="A20" s="16" t="str">
        <f>[1]Лист1!$A$26</f>
        <v>0116030</v>
      </c>
      <c r="B20" s="16">
        <v>6030</v>
      </c>
      <c r="C20" s="39" t="str">
        <f>[1]Лист1!$C$26</f>
        <v>0620</v>
      </c>
      <c r="D20" s="34" t="str">
        <f>[1]Лист1!$D$26</f>
        <v>Організація благоустрою населених пунктів</v>
      </c>
      <c r="E20" s="26" t="s">
        <v>35</v>
      </c>
      <c r="F20" s="26" t="e">
        <f>F17</f>
        <v>#REF!</v>
      </c>
      <c r="G20" s="21">
        <f t="shared" si="2"/>
        <v>1120406</v>
      </c>
      <c r="H20" s="27">
        <f>1174824-99578+95160-50000</f>
        <v>1120406</v>
      </c>
      <c r="I20" s="27"/>
      <c r="J20" s="27"/>
    </row>
    <row r="21" spans="1:11" ht="28.5" customHeight="1" x14ac:dyDescent="0.25">
      <c r="A21" s="35" t="s">
        <v>36</v>
      </c>
      <c r="B21" s="36"/>
      <c r="C21" s="40"/>
      <c r="D21" s="37" t="s">
        <v>37</v>
      </c>
      <c r="E21" s="26"/>
      <c r="F21" s="26"/>
      <c r="G21" s="128">
        <f>H21+I21</f>
        <v>2818029</v>
      </c>
      <c r="H21" s="129">
        <f>H23+H25+H22</f>
        <v>259578</v>
      </c>
      <c r="I21" s="84">
        <f>I23+I25+I27+I24+I28</f>
        <v>2558451</v>
      </c>
      <c r="J21" s="84">
        <f>J23+J25+J27+J24+J28</f>
        <v>2558451</v>
      </c>
    </row>
    <row r="22" spans="1:11" ht="55.5" customHeight="1" x14ac:dyDescent="0.25">
      <c r="A22" s="76" t="s">
        <v>100</v>
      </c>
      <c r="B22" s="16">
        <v>7693</v>
      </c>
      <c r="C22" s="76" t="s">
        <v>102</v>
      </c>
      <c r="D22" s="101" t="s">
        <v>101</v>
      </c>
      <c r="E22" s="26" t="s">
        <v>103</v>
      </c>
      <c r="F22" s="26" t="s">
        <v>104</v>
      </c>
      <c r="G22" s="86">
        <f t="shared" si="2"/>
        <v>99578</v>
      </c>
      <c r="H22" s="102">
        <v>99578</v>
      </c>
      <c r="I22" s="84"/>
      <c r="J22" s="84"/>
    </row>
    <row r="23" spans="1:11" ht="84" customHeight="1" x14ac:dyDescent="0.25">
      <c r="A23" s="16" t="str">
        <f>[1]Лист1!$A$27</f>
        <v>0117130</v>
      </c>
      <c r="B23" s="16">
        <v>7130</v>
      </c>
      <c r="C23" s="41" t="s">
        <v>38</v>
      </c>
      <c r="D23" s="34" t="str">
        <f>[1]Лист1!$D$27</f>
        <v>Здійснення заходів із землеустрою</v>
      </c>
      <c r="E23" s="26" t="s">
        <v>39</v>
      </c>
      <c r="F23" s="26" t="s">
        <v>104</v>
      </c>
      <c r="G23" s="21">
        <f t="shared" si="2"/>
        <v>160000</v>
      </c>
      <c r="H23" s="27">
        <f>200000-40000</f>
        <v>160000</v>
      </c>
      <c r="I23" s="27">
        <f>[1]Лист1!$J$27</f>
        <v>0</v>
      </c>
      <c r="J23" s="27">
        <f>I23</f>
        <v>0</v>
      </c>
    </row>
    <row r="24" spans="1:11" ht="111.75" customHeight="1" x14ac:dyDescent="0.25">
      <c r="A24" s="23" t="s">
        <v>109</v>
      </c>
      <c r="B24" s="23" t="s">
        <v>110</v>
      </c>
      <c r="C24" s="23" t="s">
        <v>102</v>
      </c>
      <c r="D24" s="34" t="s">
        <v>111</v>
      </c>
      <c r="E24" s="26" t="s">
        <v>113</v>
      </c>
      <c r="F24" s="97" t="s">
        <v>112</v>
      </c>
      <c r="G24" s="86">
        <f>H24+I24</f>
        <v>2493803</v>
      </c>
      <c r="H24" s="84"/>
      <c r="I24" s="84">
        <f>1943803+550000</f>
        <v>2493803</v>
      </c>
      <c r="J24" s="84">
        <f>1943803+550000</f>
        <v>2493803</v>
      </c>
    </row>
    <row r="25" spans="1:11" s="98" customFormat="1" ht="182.25" hidden="1" customHeight="1" x14ac:dyDescent="0.25">
      <c r="A25" s="94" t="s">
        <v>108</v>
      </c>
      <c r="B25" s="82">
        <v>7321</v>
      </c>
      <c r="C25" s="96" t="s">
        <v>40</v>
      </c>
      <c r="D25" s="34" t="s">
        <v>85</v>
      </c>
      <c r="E25" s="97" t="s">
        <v>107</v>
      </c>
      <c r="F25" s="97" t="e">
        <f>F17</f>
        <v>#REF!</v>
      </c>
      <c r="G25" s="86">
        <f>H25+I25</f>
        <v>0</v>
      </c>
      <c r="H25" s="43">
        <v>0</v>
      </c>
      <c r="I25" s="43"/>
      <c r="J25" s="43"/>
    </row>
    <row r="26" spans="1:11" ht="115.5" hidden="1" customHeight="1" x14ac:dyDescent="0.25">
      <c r="A26" s="44">
        <v>117461</v>
      </c>
      <c r="B26" s="44">
        <v>7461</v>
      </c>
      <c r="C26" s="42" t="s">
        <v>41</v>
      </c>
      <c r="D26" s="45" t="s">
        <v>42</v>
      </c>
      <c r="E26" s="46" t="s">
        <v>43</v>
      </c>
      <c r="F26" s="47" t="s">
        <v>44</v>
      </c>
      <c r="G26" s="86">
        <f t="shared" ref="G26:G28" si="4">H26+I26</f>
        <v>0</v>
      </c>
      <c r="H26" s="48"/>
      <c r="I26" s="49"/>
      <c r="J26" s="48">
        <f>I26</f>
        <v>0</v>
      </c>
    </row>
    <row r="27" spans="1:11" ht="115.5" customHeight="1" x14ac:dyDescent="0.25">
      <c r="A27" s="106" t="s">
        <v>114</v>
      </c>
      <c r="B27" s="106">
        <v>7310</v>
      </c>
      <c r="C27" s="107" t="s">
        <v>40</v>
      </c>
      <c r="D27" s="103" t="s">
        <v>119</v>
      </c>
      <c r="E27" s="46" t="s">
        <v>105</v>
      </c>
      <c r="F27" s="97" t="e">
        <f>F19</f>
        <v>#REF!</v>
      </c>
      <c r="G27" s="86">
        <f t="shared" si="4"/>
        <v>14648</v>
      </c>
      <c r="H27" s="48"/>
      <c r="I27" s="49">
        <v>14648</v>
      </c>
      <c r="J27" s="48">
        <v>14648</v>
      </c>
      <c r="K27" t="s">
        <v>106</v>
      </c>
    </row>
    <row r="28" spans="1:11" ht="115.5" customHeight="1" x14ac:dyDescent="0.25">
      <c r="A28" s="106" t="s">
        <v>115</v>
      </c>
      <c r="B28" s="106" t="s">
        <v>116</v>
      </c>
      <c r="C28" s="107" t="s">
        <v>40</v>
      </c>
      <c r="D28" s="104" t="s">
        <v>120</v>
      </c>
      <c r="E28" s="108" t="s">
        <v>117</v>
      </c>
      <c r="F28" s="105" t="s">
        <v>118</v>
      </c>
      <c r="G28" s="86">
        <f t="shared" si="4"/>
        <v>50000</v>
      </c>
      <c r="H28" s="48"/>
      <c r="I28" s="49">
        <v>50000</v>
      </c>
      <c r="J28" s="48">
        <v>50000</v>
      </c>
    </row>
    <row r="29" spans="1:11" ht="24" customHeight="1" x14ac:dyDescent="0.25">
      <c r="A29" s="50" t="s">
        <v>45</v>
      </c>
      <c r="B29" s="51"/>
      <c r="C29" s="52"/>
      <c r="D29" s="53" t="s">
        <v>46</v>
      </c>
      <c r="E29" s="47"/>
      <c r="F29" s="47"/>
      <c r="G29" s="128">
        <f>H29+I29</f>
        <v>55700</v>
      </c>
      <c r="H29" s="130">
        <f>H30+H31</f>
        <v>10000</v>
      </c>
      <c r="I29" s="93">
        <f>I30+I31</f>
        <v>45700</v>
      </c>
      <c r="J29" s="93">
        <f>J30+J31</f>
        <v>0</v>
      </c>
    </row>
    <row r="30" spans="1:11" ht="153.75" x14ac:dyDescent="0.25">
      <c r="A30" s="44" t="s">
        <v>47</v>
      </c>
      <c r="B30" s="44">
        <v>8220</v>
      </c>
      <c r="C30" s="54" t="s">
        <v>48</v>
      </c>
      <c r="D30" s="45" t="s">
        <v>49</v>
      </c>
      <c r="E30" s="55" t="s">
        <v>88</v>
      </c>
      <c r="F30" s="26" t="e">
        <f>F20</f>
        <v>#REF!</v>
      </c>
      <c r="G30" s="47">
        <f>H30</f>
        <v>10000</v>
      </c>
      <c r="H30" s="48">
        <v>10000</v>
      </c>
      <c r="I30" s="48"/>
      <c r="J30" s="48"/>
    </row>
    <row r="31" spans="1:11" ht="61.5" customHeight="1" x14ac:dyDescent="0.25">
      <c r="A31" s="79" t="s">
        <v>50</v>
      </c>
      <c r="B31" s="79" t="s">
        <v>51</v>
      </c>
      <c r="C31" s="80" t="s">
        <v>52</v>
      </c>
      <c r="D31" s="56" t="str">
        <f>[1]Лист1!$D$31</f>
        <v>Природоохоронні заходи за рахунок цільових фондів</v>
      </c>
      <c r="E31" s="47" t="s">
        <v>53</v>
      </c>
      <c r="F31" s="47" t="e">
        <f>F25</f>
        <v>#REF!</v>
      </c>
      <c r="G31" s="47">
        <f t="shared" ref="G31" si="5">H31+I31</f>
        <v>45700</v>
      </c>
      <c r="H31" s="48"/>
      <c r="I31" s="48">
        <v>45700</v>
      </c>
      <c r="J31" s="48"/>
    </row>
    <row r="32" spans="1:11" ht="0.75" customHeight="1" x14ac:dyDescent="0.25">
      <c r="A32" s="44"/>
      <c r="B32" s="44"/>
      <c r="C32" s="54"/>
      <c r="D32" s="56"/>
      <c r="E32" s="46"/>
      <c r="F32" s="47"/>
      <c r="G32" s="47"/>
      <c r="H32" s="48"/>
      <c r="I32" s="48"/>
      <c r="J32" s="48"/>
    </row>
    <row r="33" spans="1:10" ht="30" customHeight="1" x14ac:dyDescent="0.25">
      <c r="A33" s="10" t="s">
        <v>95</v>
      </c>
      <c r="B33" s="11"/>
      <c r="C33" s="11"/>
      <c r="D33" s="12" t="s">
        <v>17</v>
      </c>
      <c r="E33" s="13"/>
      <c r="F33" s="14"/>
      <c r="G33" s="131">
        <f>H33+I33</f>
        <v>194126</v>
      </c>
      <c r="H33" s="131">
        <f>H34+H35+H36+H37+H38</f>
        <v>194126</v>
      </c>
      <c r="I33" s="90">
        <f t="shared" ref="I33:J33" si="6">I34+I35+I36+I37+I38</f>
        <v>0</v>
      </c>
      <c r="J33" s="90">
        <f t="shared" si="6"/>
        <v>0</v>
      </c>
    </row>
    <row r="34" spans="1:10" ht="30" customHeight="1" x14ac:dyDescent="0.25">
      <c r="A34" s="77" t="s">
        <v>96</v>
      </c>
      <c r="B34" s="29" t="s">
        <v>73</v>
      </c>
      <c r="C34" s="29" t="s">
        <v>18</v>
      </c>
      <c r="D34" s="78" t="s">
        <v>74</v>
      </c>
      <c r="E34" s="26" t="s">
        <v>72</v>
      </c>
      <c r="F34" s="26" t="s">
        <v>69</v>
      </c>
      <c r="G34" s="86">
        <f>H34</f>
        <v>2126</v>
      </c>
      <c r="H34" s="86">
        <v>2126</v>
      </c>
      <c r="I34" s="48"/>
      <c r="J34" s="48"/>
    </row>
    <row r="35" spans="1:10" ht="30" customHeight="1" x14ac:dyDescent="0.25">
      <c r="A35" s="23" t="s">
        <v>97</v>
      </c>
      <c r="B35" s="16">
        <v>3033</v>
      </c>
      <c r="C35" s="24" t="s">
        <v>18</v>
      </c>
      <c r="D35" s="25" t="str">
        <f>[1]Лист1!$D$21</f>
        <v>Компенсаційні виплати на пільговий проїзд автомобільним транспортом окремим категоріям громадян</v>
      </c>
      <c r="E35" s="26" t="s">
        <v>19</v>
      </c>
      <c r="F35" s="26" t="s">
        <v>69</v>
      </c>
      <c r="G35" s="86">
        <f>H35</f>
        <v>77000</v>
      </c>
      <c r="H35" s="84">
        <v>77000</v>
      </c>
      <c r="I35" s="48"/>
      <c r="J35" s="48"/>
    </row>
    <row r="36" spans="1:10" ht="30" customHeight="1" x14ac:dyDescent="0.25">
      <c r="A36" s="76" t="s">
        <v>98</v>
      </c>
      <c r="B36" s="76" t="s">
        <v>70</v>
      </c>
      <c r="C36" s="76" t="s">
        <v>20</v>
      </c>
      <c r="D36" s="18" t="s">
        <v>71</v>
      </c>
      <c r="E36" s="26" t="s">
        <v>72</v>
      </c>
      <c r="F36" s="26" t="s">
        <v>69</v>
      </c>
      <c r="G36" s="86">
        <f>H36</f>
        <v>39000</v>
      </c>
      <c r="H36" s="84">
        <v>39000</v>
      </c>
      <c r="I36" s="48"/>
      <c r="J36" s="48"/>
    </row>
    <row r="37" spans="1:10" ht="36" customHeight="1" x14ac:dyDescent="0.25">
      <c r="A37" s="28" t="s">
        <v>99</v>
      </c>
      <c r="B37" s="29" t="s">
        <v>21</v>
      </c>
      <c r="C37" s="24" t="s">
        <v>22</v>
      </c>
      <c r="D37" s="30" t="str">
        <f>[1]Лист1!$D$22</f>
        <v>Інші заходи у сфері соціального захисту і соціального забезпечення</v>
      </c>
      <c r="E37" s="26" t="s">
        <v>23</v>
      </c>
      <c r="F37" s="26" t="e">
        <f>F31</f>
        <v>#REF!</v>
      </c>
      <c r="G37" s="86">
        <f>H37</f>
        <v>72000</v>
      </c>
      <c r="H37" s="84">
        <v>72000</v>
      </c>
      <c r="I37" s="48"/>
      <c r="J37" s="48"/>
    </row>
    <row r="38" spans="1:10" ht="30" customHeight="1" x14ac:dyDescent="0.25">
      <c r="A38" s="28" t="s">
        <v>122</v>
      </c>
      <c r="B38" s="29" t="s">
        <v>89</v>
      </c>
      <c r="C38" s="24" t="s">
        <v>90</v>
      </c>
      <c r="D38" s="89" t="s">
        <v>91</v>
      </c>
      <c r="E38" s="26" t="s">
        <v>92</v>
      </c>
      <c r="F38" s="26">
        <f>F32</f>
        <v>0</v>
      </c>
      <c r="G38" s="86">
        <f>H38</f>
        <v>4000</v>
      </c>
      <c r="H38" s="84">
        <v>4000</v>
      </c>
      <c r="I38" s="48"/>
      <c r="J38" s="48"/>
    </row>
    <row r="39" spans="1:10" ht="34.5" customHeight="1" x14ac:dyDescent="0.25">
      <c r="A39" s="36" t="s">
        <v>54</v>
      </c>
      <c r="B39" s="57"/>
      <c r="C39" s="58"/>
      <c r="D39" s="22" t="s">
        <v>55</v>
      </c>
      <c r="E39" s="59"/>
      <c r="F39" s="60"/>
      <c r="G39" s="99">
        <f>H39+I39</f>
        <v>3143036</v>
      </c>
      <c r="H39" s="99">
        <f>H41+H44+H45+H42+H43</f>
        <v>3143036</v>
      </c>
      <c r="I39" s="99">
        <f t="shared" ref="I39:J39" si="7">I44+I45</f>
        <v>0</v>
      </c>
      <c r="J39" s="99">
        <f t="shared" si="7"/>
        <v>0</v>
      </c>
    </row>
    <row r="40" spans="1:10" ht="21" customHeight="1" x14ac:dyDescent="0.25">
      <c r="A40" s="61" t="s">
        <v>56</v>
      </c>
      <c r="B40" s="62"/>
      <c r="C40" s="63"/>
      <c r="D40" s="64" t="s">
        <v>57</v>
      </c>
      <c r="E40" s="26"/>
      <c r="F40" s="26"/>
      <c r="G40" s="26"/>
      <c r="H40" s="27"/>
      <c r="I40" s="27"/>
      <c r="J40" s="27"/>
    </row>
    <row r="41" spans="1:10" ht="56.25" customHeight="1" x14ac:dyDescent="0.25">
      <c r="A41" s="82" t="s">
        <v>58</v>
      </c>
      <c r="B41" s="82" t="s">
        <v>59</v>
      </c>
      <c r="C41" s="88" t="s">
        <v>16</v>
      </c>
      <c r="D41" s="89" t="s">
        <v>60</v>
      </c>
      <c r="E41" s="19" t="s">
        <v>80</v>
      </c>
      <c r="F41" s="81" t="s">
        <v>76</v>
      </c>
      <c r="G41" s="86">
        <f>H41</f>
        <v>2131471</v>
      </c>
      <c r="H41" s="84">
        <f>1310971+890500-70000</f>
        <v>2131471</v>
      </c>
      <c r="I41" s="84"/>
      <c r="J41" s="84"/>
    </row>
    <row r="42" spans="1:10" ht="56.25" customHeight="1" x14ac:dyDescent="0.25">
      <c r="A42" s="82" t="s">
        <v>58</v>
      </c>
      <c r="B42" s="82" t="s">
        <v>59</v>
      </c>
      <c r="C42" s="88" t="s">
        <v>16</v>
      </c>
      <c r="D42" s="89" t="s">
        <v>60</v>
      </c>
      <c r="E42" s="75" t="s">
        <v>81</v>
      </c>
      <c r="F42" s="81" t="s">
        <v>76</v>
      </c>
      <c r="G42" s="86">
        <f>H42</f>
        <v>10000</v>
      </c>
      <c r="H42" s="84">
        <v>10000</v>
      </c>
      <c r="I42" s="84"/>
      <c r="J42" s="84"/>
    </row>
    <row r="43" spans="1:10" ht="56.25" customHeight="1" x14ac:dyDescent="0.25">
      <c r="A43" s="82" t="s">
        <v>58</v>
      </c>
      <c r="B43" s="82" t="s">
        <v>59</v>
      </c>
      <c r="C43" s="88" t="s">
        <v>16</v>
      </c>
      <c r="D43" s="89" t="s">
        <v>60</v>
      </c>
      <c r="E43" s="75" t="s">
        <v>82</v>
      </c>
      <c r="F43" s="81" t="s">
        <v>76</v>
      </c>
      <c r="G43" s="86">
        <f>H43</f>
        <v>60000</v>
      </c>
      <c r="H43" s="84">
        <v>60000</v>
      </c>
      <c r="I43" s="84"/>
      <c r="J43" s="84"/>
    </row>
    <row r="44" spans="1:10" ht="63.75" x14ac:dyDescent="0.25">
      <c r="A44" s="82" t="s">
        <v>58</v>
      </c>
      <c r="B44" s="82" t="s">
        <v>59</v>
      </c>
      <c r="C44" s="88" t="s">
        <v>16</v>
      </c>
      <c r="D44" s="89" t="s">
        <v>60</v>
      </c>
      <c r="E44" s="19" t="s">
        <v>77</v>
      </c>
      <c r="F44" s="81" t="s">
        <v>76</v>
      </c>
      <c r="G44" s="21">
        <f>H44</f>
        <v>804422</v>
      </c>
      <c r="H44" s="21">
        <f>1120646-316224</f>
        <v>804422</v>
      </c>
      <c r="I44" s="27"/>
      <c r="J44" s="27"/>
    </row>
    <row r="45" spans="1:10" ht="85.5" customHeight="1" x14ac:dyDescent="0.25">
      <c r="A45" s="82" t="s">
        <v>58</v>
      </c>
      <c r="B45" s="82" t="s">
        <v>59</v>
      </c>
      <c r="C45" s="88" t="s">
        <v>16</v>
      </c>
      <c r="D45" s="89" t="s">
        <v>60</v>
      </c>
      <c r="E45" s="87" t="s">
        <v>78</v>
      </c>
      <c r="F45" s="26" t="s">
        <v>76</v>
      </c>
      <c r="G45" s="26">
        <f>H45</f>
        <v>137143</v>
      </c>
      <c r="H45" s="27">
        <v>137143</v>
      </c>
      <c r="I45" s="65"/>
      <c r="J45" s="65"/>
    </row>
    <row r="46" spans="1:10" ht="15.75" thickBot="1" x14ac:dyDescent="0.3">
      <c r="A46" s="66" t="s">
        <v>61</v>
      </c>
      <c r="B46" s="67" t="s">
        <v>61</v>
      </c>
      <c r="C46" s="67" t="s">
        <v>61</v>
      </c>
      <c r="D46" s="68" t="s">
        <v>8</v>
      </c>
      <c r="E46" s="69"/>
      <c r="F46" s="67" t="s">
        <v>61</v>
      </c>
      <c r="G46" s="70">
        <f>H46+I46</f>
        <v>8835401</v>
      </c>
      <c r="H46" s="70">
        <f>H11+H33+H39</f>
        <v>6231250</v>
      </c>
      <c r="I46" s="85">
        <f>I11+I33+I39</f>
        <v>2604151</v>
      </c>
      <c r="J46" s="85">
        <f>J11+J39</f>
        <v>2558451</v>
      </c>
    </row>
    <row r="47" spans="1:10" x14ac:dyDescent="0.25">
      <c r="A47" s="1"/>
      <c r="B47" s="1"/>
      <c r="C47" s="1"/>
      <c r="D47" s="1"/>
      <c r="E47" s="1"/>
      <c r="F47" s="1"/>
      <c r="G47" s="71"/>
      <c r="H47" s="1"/>
      <c r="I47" s="1"/>
      <c r="J47" s="1"/>
    </row>
    <row r="48" spans="1:10" x14ac:dyDescent="0.25">
      <c r="A48" s="1"/>
      <c r="B48" s="113"/>
      <c r="C48" s="113"/>
      <c r="D48" s="113"/>
      <c r="E48" s="113"/>
      <c r="F48" s="113"/>
      <c r="G48" s="113"/>
      <c r="H48" s="113"/>
      <c r="I48" s="113"/>
      <c r="J48" s="113"/>
    </row>
    <row r="49" spans="1:10" x14ac:dyDescent="0.25">
      <c r="A49" s="1"/>
      <c r="B49" s="114"/>
      <c r="C49" s="114"/>
      <c r="D49" s="114"/>
      <c r="E49" s="114"/>
      <c r="F49" s="114"/>
      <c r="G49" s="114"/>
      <c r="H49" s="114"/>
      <c r="I49" s="114"/>
      <c r="J49" s="114"/>
    </row>
    <row r="50" spans="1:10" x14ac:dyDescent="0.25">
      <c r="A50" s="1"/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75" x14ac:dyDescent="0.25">
      <c r="A52" s="1"/>
      <c r="B52" s="72" t="s">
        <v>62</v>
      </c>
      <c r="C52" s="1"/>
      <c r="D52" s="73" t="s">
        <v>64</v>
      </c>
      <c r="E52" s="1"/>
      <c r="F52" s="1"/>
      <c r="G52" s="1"/>
      <c r="H52" s="1"/>
      <c r="I52" s="1"/>
      <c r="J52" s="1"/>
    </row>
  </sheetData>
  <mergeCells count="20">
    <mergeCell ref="H2:J2"/>
    <mergeCell ref="G3:J3"/>
    <mergeCell ref="G4:J4"/>
    <mergeCell ref="B6:J6"/>
    <mergeCell ref="A7:C7"/>
    <mergeCell ref="E7:G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48:J48"/>
    <mergeCell ref="B49:J49"/>
    <mergeCell ref="B50:J5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2021-05-18T12:08:36Z</dcterms:modified>
</cp:coreProperties>
</file>