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11" i="1" l="1"/>
  <c r="H35" i="1"/>
  <c r="G36" i="1"/>
  <c r="H21" i="1"/>
  <c r="H20" i="1"/>
  <c r="J30" i="1" l="1"/>
  <c r="I30" i="1"/>
  <c r="H24" i="1" l="1"/>
  <c r="H44" i="1" l="1"/>
  <c r="G15" i="1"/>
  <c r="H22" i="1"/>
  <c r="G25" i="1"/>
  <c r="I35" i="1" l="1"/>
  <c r="J35" i="1"/>
  <c r="G41" i="1"/>
  <c r="F41" i="1"/>
  <c r="G40" i="1"/>
  <c r="D40" i="1"/>
  <c r="G39" i="1"/>
  <c r="G38" i="1"/>
  <c r="D38" i="1"/>
  <c r="G37" i="1"/>
  <c r="G45" i="1"/>
  <c r="I42" i="1"/>
  <c r="J42" i="1"/>
  <c r="G35" i="1" l="1"/>
  <c r="G44" i="1"/>
  <c r="G30" i="1"/>
  <c r="J26" i="1"/>
  <c r="I26" i="1"/>
  <c r="G28" i="1" l="1"/>
  <c r="G29" i="1"/>
  <c r="G27" i="1"/>
  <c r="G26" i="1"/>
  <c r="J31" i="1"/>
  <c r="H18" i="1" l="1"/>
  <c r="H47" i="1"/>
  <c r="H42" i="1" s="1"/>
  <c r="G42" i="1" s="1"/>
  <c r="G23" i="1" l="1"/>
  <c r="H19" i="1" l="1"/>
  <c r="H14" i="1"/>
  <c r="G46" i="1" l="1"/>
  <c r="G14" i="1"/>
  <c r="I17" i="1" l="1"/>
  <c r="J17" i="1"/>
  <c r="H17" i="1"/>
  <c r="I19" i="1"/>
  <c r="J19" i="1"/>
  <c r="I31" i="1"/>
  <c r="H31" i="1"/>
  <c r="G17" i="1" l="1"/>
  <c r="G19" i="1"/>
  <c r="G31" i="1"/>
  <c r="G47" i="1"/>
  <c r="G48" i="1"/>
  <c r="G32" i="1" l="1"/>
  <c r="F29" i="1"/>
  <c r="F18" i="1"/>
  <c r="G18" i="1"/>
  <c r="G20" i="1"/>
  <c r="G21" i="1"/>
  <c r="G24" i="1"/>
  <c r="H13" i="1"/>
  <c r="H49" i="1" s="1"/>
  <c r="G13" i="1" l="1"/>
  <c r="G33" i="1" l="1"/>
  <c r="D33" i="1"/>
  <c r="J28" i="1"/>
  <c r="F27" i="1"/>
  <c r="F33" i="1" s="1"/>
  <c r="F40" i="1" s="1"/>
  <c r="I24" i="1"/>
  <c r="I22" i="1" s="1"/>
  <c r="D24" i="1"/>
  <c r="A24" i="1"/>
  <c r="F32" i="1"/>
  <c r="D21" i="1"/>
  <c r="C21" i="1"/>
  <c r="A21" i="1"/>
  <c r="I11" i="1" l="1"/>
  <c r="G22" i="1"/>
  <c r="J24" i="1"/>
  <c r="J22" i="1" s="1"/>
  <c r="J11" i="1" s="1"/>
  <c r="I49" i="1" l="1"/>
  <c r="G49" i="1" s="1"/>
  <c r="G11" i="1"/>
  <c r="J49" i="1"/>
</calcChain>
</file>

<file path=xl/sharedStrings.xml><?xml version="1.0" encoding="utf-8"?>
<sst xmlns="http://schemas.openxmlformats.org/spreadsheetml/2006/main" count="169" uniqueCount="130">
  <si>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</si>
  <si>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</si>
  <si>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</si>
  <si>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</si>
  <si>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</si>
  <si>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</si>
  <si>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</si>
  <si>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</si>
  <si>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</si>
  <si>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</si>
  <si>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</si>
  <si>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</si>
  <si>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</si>
  <si>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</si>
  <si>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</si>
  <si>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</si>
  <si>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</si>
  <si>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</si>
  <si>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</si>
  <si>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</si>
  <si>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</si>
  <si>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</si>
  <si>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</si>
  <si>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</si>
  <si>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</si>
  <si>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</si>
  <si>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</si>
  <si>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</si>
  <si>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</si>
  <si>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</si>
  <si>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</si>
  <si>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</si>
  <si>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</si>
  <si>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</si>
  <si>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</si>
  <si>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</si>
  <si>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</si>
  <si>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</si>
  <si>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</si>
  <si>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</si>
  <si>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</si>
  <si>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</si>
  <si>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</si>
  <si>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</si>
  <si>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</si>
  <si>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</si>
  <si>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</si>
  <si>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</si>
  <si>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</si>
  <si>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</si>
  <si>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</si>
  <si>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</si>
  <si>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</si>
  <si>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</si>
  <si>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</si>
  <si>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</si>
  <si>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</si>
  <si>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</si>
  <si>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</si>
  <si>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</si>
  <si>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</si>
  <si>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</si>
  <si>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</si>
  <si>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</si>
  <si>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</si>
  <si>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</si>
  <si>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</si>
  <si>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</si>
  <si>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</si>
  <si>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</si>
  <si>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</si>
  <si>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</si>
  <si>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</si>
  <si>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</si>
  <si>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</si>
  <si>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</si>
  <si>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</si>
  <si>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</si>
  <si>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</si>
  <si>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</si>
  <si>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</si>
  <si>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</si>
  <si>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</si>
  <si>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</si>
  <si>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</si>
  <si>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</si>
  <si>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</si>
  <si>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</si>
  <si>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</si>
  <si>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</si>
  <si>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</si>
  <si>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</si>
  <si>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</si>
  <si>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</si>
  <si>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</si>
  <si>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</si>
  <si>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</si>
  <si>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</si>
  <si>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</si>
  <si>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</si>
  <si>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</si>
  <si>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</si>
  <si>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</si>
  <si>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</si>
  <si>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</si>
  <si>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</si>
  <si>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</si>
  <si>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</si>
  <si>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</si>
  <si>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</si>
  <si>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</si>
  <si>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</si>
  <si>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</si>
  <si>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                                       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</si>
  <si>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</si>
  <si>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</si>
  <si>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</si>
  <si>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</si>
  <si>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</si>
  <si>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</si>
  <si>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</si>
  <si>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</si>
  <si>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</si>
  <si>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 xml:space="preserve">Виготовлення  детального плану дошкільного навчального закладу "Малятко" </t>
  </si>
  <si>
    <t>3210</t>
  </si>
  <si>
    <t>1050</t>
  </si>
  <si>
    <t>0617370</t>
  </si>
  <si>
    <t>від 28.05.2021  р № 7</t>
  </si>
  <si>
    <t>0813210</t>
  </si>
  <si>
    <t>'Організація та проведення громадських робіт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</si>
</sst>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0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2" fillId="3" borderId="0" xfId="0" applyNumberFormat="1" applyFont="1" applyFill="1" applyAlignment="1" applyProtection="1">
      <alignment horizontal="left"/>
    </xf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"/>
  <sheetViews>
    <sheetView tabSelected="1" topLeftCell="A44" workbookViewId="0">
      <selection activeCell="H12" sqref="H12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19" t="s">
        <v>0</v>
      </c>
      <c r="I2" s="119"/>
      <c r="J2" s="119"/>
    </row>
    <row r="3" spans="1:10" x14ac:dyDescent="0.25">
      <c r="A3" s="1"/>
      <c r="B3" s="1"/>
      <c r="C3" s="1"/>
      <c r="D3" s="1"/>
      <c r="E3" s="1"/>
      <c r="F3" s="1"/>
      <c r="G3" s="120" t="s">
        <v>63</v>
      </c>
      <c r="H3" s="120"/>
      <c r="I3" s="120"/>
      <c r="J3" s="120"/>
    </row>
    <row r="4" spans="1:10" ht="27.75" customHeight="1" x14ac:dyDescent="0.25">
      <c r="A4" s="1"/>
      <c r="B4" s="1"/>
      <c r="C4" s="1"/>
      <c r="D4" s="1"/>
      <c r="E4" s="1"/>
      <c r="F4" s="1"/>
      <c r="G4" s="121" t="s">
        <v>94</v>
      </c>
      <c r="H4" s="121"/>
      <c r="I4" s="121"/>
      <c r="J4" s="121"/>
    </row>
    <row r="5" spans="1:10" x14ac:dyDescent="0.25">
      <c r="A5" s="1"/>
      <c r="B5" s="1"/>
      <c r="C5" s="1"/>
      <c r="D5" s="1"/>
      <c r="E5" s="1"/>
      <c r="F5" s="1"/>
      <c r="G5" s="94" t="s">
        <v>127</v>
      </c>
      <c r="H5" s="2"/>
      <c r="I5" s="2"/>
      <c r="J5" s="2"/>
    </row>
    <row r="6" spans="1:10" ht="22.5" x14ac:dyDescent="0.25">
      <c r="A6" s="1"/>
      <c r="B6" s="122" t="s">
        <v>93</v>
      </c>
      <c r="C6" s="122"/>
      <c r="D6" s="122"/>
      <c r="E6" s="122"/>
      <c r="F6" s="122"/>
      <c r="G6" s="122"/>
      <c r="H6" s="122"/>
      <c r="I6" s="122"/>
      <c r="J6" s="122"/>
    </row>
    <row r="7" spans="1:10" ht="19.5" thickBot="1" x14ac:dyDescent="0.3">
      <c r="A7" s="123"/>
      <c r="B7" s="123"/>
      <c r="C7" s="123"/>
      <c r="D7" s="3"/>
      <c r="E7" s="124">
        <v>14555000000</v>
      </c>
      <c r="F7" s="124"/>
      <c r="G7" s="124"/>
      <c r="H7" s="3"/>
      <c r="I7" s="3"/>
      <c r="J7" s="3"/>
    </row>
    <row r="8" spans="1:10" ht="18.75" x14ac:dyDescent="0.25">
      <c r="A8" s="112"/>
      <c r="B8" s="112"/>
      <c r="C8" s="112"/>
      <c r="D8" s="4"/>
      <c r="E8" s="112" t="s">
        <v>1</v>
      </c>
      <c r="F8" s="112"/>
      <c r="G8" s="112"/>
      <c r="H8" s="5"/>
      <c r="I8" s="6"/>
      <c r="J8" s="7" t="s">
        <v>2</v>
      </c>
    </row>
    <row r="9" spans="1:10" x14ac:dyDescent="0.25">
      <c r="A9" s="113"/>
      <c r="B9" s="115" t="s">
        <v>3</v>
      </c>
      <c r="C9" s="115" t="s">
        <v>4</v>
      </c>
      <c r="D9" s="115" t="s">
        <v>5</v>
      </c>
      <c r="E9" s="117" t="s">
        <v>6</v>
      </c>
      <c r="F9" s="117" t="s">
        <v>7</v>
      </c>
      <c r="G9" s="117" t="s">
        <v>8</v>
      </c>
      <c r="H9" s="106" t="s">
        <v>9</v>
      </c>
      <c r="I9" s="108" t="s">
        <v>10</v>
      </c>
      <c r="J9" s="109"/>
    </row>
    <row r="10" spans="1:10" ht="42.75" x14ac:dyDescent="0.25">
      <c r="A10" s="114"/>
      <c r="B10" s="116"/>
      <c r="C10" s="116"/>
      <c r="D10" s="116"/>
      <c r="E10" s="118"/>
      <c r="F10" s="118"/>
      <c r="G10" s="118"/>
      <c r="H10" s="107"/>
      <c r="I10" s="8" t="s">
        <v>11</v>
      </c>
      <c r="J10" s="9" t="s">
        <v>12</v>
      </c>
    </row>
    <row r="11" spans="1:10" ht="36.75" customHeight="1" x14ac:dyDescent="0.25">
      <c r="A11" s="10" t="s">
        <v>13</v>
      </c>
      <c r="B11" s="11"/>
      <c r="C11" s="11"/>
      <c r="D11" s="12" t="s">
        <v>65</v>
      </c>
      <c r="E11" s="13"/>
      <c r="F11" s="14"/>
      <c r="G11" s="135">
        <f>H11+I11</f>
        <v>5333672</v>
      </c>
      <c r="H11" s="135">
        <f>H13+H14+H19+H22+H31+H15</f>
        <v>2604521</v>
      </c>
      <c r="I11" s="103">
        <f>I13+I14+I19+I22+I31</f>
        <v>2729151</v>
      </c>
      <c r="J11" s="103">
        <f>J13+J14+J19+J22+J31</f>
        <v>2683451</v>
      </c>
    </row>
    <row r="12" spans="1:10" ht="33" customHeight="1" x14ac:dyDescent="0.25">
      <c r="A12" s="10" t="s">
        <v>14</v>
      </c>
      <c r="B12" s="11"/>
      <c r="C12" s="11"/>
      <c r="D12" s="12" t="s">
        <v>15</v>
      </c>
      <c r="E12" s="13"/>
      <c r="F12" s="14"/>
      <c r="G12" s="15"/>
      <c r="H12" s="15"/>
      <c r="I12" s="15"/>
      <c r="J12" s="15"/>
    </row>
    <row r="13" spans="1:10" ht="61.5" customHeight="1" x14ac:dyDescent="0.25">
      <c r="A13" s="125" t="s">
        <v>66</v>
      </c>
      <c r="B13" s="16">
        <v>8130</v>
      </c>
      <c r="C13" s="73" t="s">
        <v>79</v>
      </c>
      <c r="D13" s="71" t="s">
        <v>67</v>
      </c>
      <c r="E13" s="72" t="s">
        <v>68</v>
      </c>
      <c r="F13" s="20" t="s">
        <v>69</v>
      </c>
      <c r="G13" s="80">
        <f>H13</f>
        <v>1254104</v>
      </c>
      <c r="H13" s="80">
        <f>2019467-765363</f>
        <v>1254104</v>
      </c>
      <c r="I13" s="21"/>
      <c r="J13" s="21"/>
    </row>
    <row r="14" spans="1:10" ht="63.75" x14ac:dyDescent="0.25">
      <c r="A14" s="126" t="s">
        <v>87</v>
      </c>
      <c r="B14" s="89" t="s">
        <v>16</v>
      </c>
      <c r="C14" s="89" t="s">
        <v>86</v>
      </c>
      <c r="D14" s="90" t="s">
        <v>83</v>
      </c>
      <c r="E14" s="19" t="s">
        <v>84</v>
      </c>
      <c r="F14" s="20" t="s">
        <v>69</v>
      </c>
      <c r="G14" s="80">
        <f>H14</f>
        <v>100000</v>
      </c>
      <c r="H14" s="80">
        <f>10000+40000+50000</f>
        <v>100000</v>
      </c>
      <c r="I14" s="21"/>
      <c r="J14" s="21"/>
    </row>
    <row r="15" spans="1:10" ht="49.5" customHeight="1" x14ac:dyDescent="0.25">
      <c r="A15" s="126"/>
      <c r="B15" s="89"/>
      <c r="C15" s="89"/>
      <c r="D15" s="90"/>
      <c r="E15" s="19"/>
      <c r="F15" s="20"/>
      <c r="G15" s="80">
        <f>H15</f>
        <v>0</v>
      </c>
      <c r="H15" s="80"/>
      <c r="I15" s="83"/>
      <c r="J15" s="83"/>
    </row>
    <row r="16" spans="1:10" x14ac:dyDescent="0.25">
      <c r="A16" s="125"/>
      <c r="B16" s="16"/>
      <c r="C16" s="17"/>
      <c r="D16" s="18"/>
      <c r="E16" s="19"/>
      <c r="F16" s="78"/>
      <c r="G16" s="21"/>
      <c r="H16" s="21"/>
      <c r="I16" s="21"/>
      <c r="J16" s="21"/>
    </row>
    <row r="17" spans="1:11" ht="0.75" customHeight="1" x14ac:dyDescent="0.25">
      <c r="A17" s="127" t="s">
        <v>24</v>
      </c>
      <c r="B17" s="11"/>
      <c r="C17" s="31"/>
      <c r="D17" s="32" t="s">
        <v>25</v>
      </c>
      <c r="E17" s="26"/>
      <c r="F17" s="26"/>
      <c r="G17" s="87">
        <f>H17+I17</f>
        <v>0</v>
      </c>
      <c r="H17" s="88">
        <f>H18</f>
        <v>0</v>
      </c>
      <c r="I17" s="81">
        <f t="shared" ref="I17:J17" si="0">I18</f>
        <v>0</v>
      </c>
      <c r="J17" s="81">
        <f t="shared" si="0"/>
        <v>0</v>
      </c>
    </row>
    <row r="18" spans="1:11" ht="69" hidden="1" customHeight="1" x14ac:dyDescent="0.25">
      <c r="A18" s="128" t="s">
        <v>75</v>
      </c>
      <c r="B18" s="16">
        <v>4082</v>
      </c>
      <c r="C18" s="24" t="s">
        <v>26</v>
      </c>
      <c r="D18" s="33" t="s">
        <v>27</v>
      </c>
      <c r="E18" s="26" t="s">
        <v>28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29" t="s">
        <v>29</v>
      </c>
      <c r="B19" s="34"/>
      <c r="C19" s="31"/>
      <c r="D19" s="35" t="s">
        <v>30</v>
      </c>
      <c r="E19" s="26"/>
      <c r="F19" s="26"/>
      <c r="G19" s="103">
        <f>H19+I19</f>
        <v>1028839</v>
      </c>
      <c r="H19" s="104">
        <f>H20+H21</f>
        <v>1028839</v>
      </c>
      <c r="I19" s="81">
        <f t="shared" ref="I19:J19" si="2">I20+I21</f>
        <v>0</v>
      </c>
      <c r="J19" s="81">
        <f t="shared" si="2"/>
        <v>0</v>
      </c>
    </row>
    <row r="20" spans="1:11" ht="50.25" customHeight="1" x14ac:dyDescent="0.25">
      <c r="A20" s="130" t="s">
        <v>31</v>
      </c>
      <c r="B20" s="16">
        <v>6013</v>
      </c>
      <c r="C20" s="24" t="s">
        <v>32</v>
      </c>
      <c r="D20" s="33" t="s">
        <v>33</v>
      </c>
      <c r="E20" s="36" t="s">
        <v>34</v>
      </c>
      <c r="F20" s="26" t="s">
        <v>69</v>
      </c>
      <c r="G20" s="21">
        <f t="shared" si="1"/>
        <v>100000</v>
      </c>
      <c r="H20" s="27">
        <f>200000-50000-50000</f>
        <v>100000</v>
      </c>
      <c r="I20" s="27"/>
      <c r="J20" s="27"/>
    </row>
    <row r="21" spans="1:11" ht="54" customHeight="1" x14ac:dyDescent="0.25">
      <c r="A21" s="125" t="str">
        <f>[1]Лист1!$A$26</f>
        <v>0116030</v>
      </c>
      <c r="B21" s="16">
        <v>6030</v>
      </c>
      <c r="C21" s="37" t="str">
        <f>[1]Лист1!$C$26</f>
        <v>0620</v>
      </c>
      <c r="D21" s="33" t="str">
        <f>[1]Лист1!$D$26</f>
        <v>Організація благоустрою населених пунктів</v>
      </c>
      <c r="E21" s="26" t="s">
        <v>35</v>
      </c>
      <c r="F21" s="26" t="s">
        <v>69</v>
      </c>
      <c r="G21" s="21">
        <f t="shared" si="1"/>
        <v>928839</v>
      </c>
      <c r="H21" s="27">
        <f>1174824-99578+95160-50000-75000-116567</f>
        <v>928839</v>
      </c>
      <c r="I21" s="27"/>
      <c r="J21" s="27"/>
    </row>
    <row r="22" spans="1:11" ht="28.5" customHeight="1" x14ac:dyDescent="0.25">
      <c r="A22" s="129" t="s">
        <v>36</v>
      </c>
      <c r="B22" s="34"/>
      <c r="C22" s="38"/>
      <c r="D22" s="35" t="s">
        <v>37</v>
      </c>
      <c r="E22" s="26"/>
      <c r="F22" s="26"/>
      <c r="G22" s="103">
        <f>H22+I22</f>
        <v>2895029</v>
      </c>
      <c r="H22" s="104">
        <f>H24+H27+H23+H25</f>
        <v>211578</v>
      </c>
      <c r="I22" s="81">
        <f>I24+I27+I29+I26+I30</f>
        <v>2683451</v>
      </c>
      <c r="J22" s="81">
        <f>J24+J27+J29+J26+J30</f>
        <v>2683451</v>
      </c>
    </row>
    <row r="23" spans="1:11" ht="55.5" customHeight="1" x14ac:dyDescent="0.25">
      <c r="A23" s="128" t="s">
        <v>100</v>
      </c>
      <c r="B23" s="16">
        <v>7693</v>
      </c>
      <c r="C23" s="73" t="s">
        <v>102</v>
      </c>
      <c r="D23" s="95" t="s">
        <v>101</v>
      </c>
      <c r="E23" s="26" t="s">
        <v>103</v>
      </c>
      <c r="F23" s="26" t="s">
        <v>104</v>
      </c>
      <c r="G23" s="83">
        <f t="shared" si="1"/>
        <v>99578</v>
      </c>
      <c r="H23" s="96">
        <v>99578</v>
      </c>
      <c r="I23" s="81"/>
      <c r="J23" s="81"/>
    </row>
    <row r="24" spans="1:11" ht="84" customHeight="1" x14ac:dyDescent="0.25">
      <c r="A24" s="125" t="str">
        <f>[1]Лист1!$A$27</f>
        <v>0117130</v>
      </c>
      <c r="B24" s="16">
        <v>7130</v>
      </c>
      <c r="C24" s="39" t="s">
        <v>38</v>
      </c>
      <c r="D24" s="33" t="str">
        <f>[1]Лист1!$D$27</f>
        <v>Здійснення заходів із землеустрою</v>
      </c>
      <c r="E24" s="26" t="s">
        <v>39</v>
      </c>
      <c r="F24" s="26" t="s">
        <v>104</v>
      </c>
      <c r="G24" s="21">
        <f t="shared" si="1"/>
        <v>12900</v>
      </c>
      <c r="H24" s="27">
        <f>200000-40000-147100</f>
        <v>12900</v>
      </c>
      <c r="I24" s="27">
        <f>[1]Лист1!$J$27</f>
        <v>0</v>
      </c>
      <c r="J24" s="27">
        <f>I24</f>
        <v>0</v>
      </c>
    </row>
    <row r="25" spans="1:11" ht="84" customHeight="1" x14ac:dyDescent="0.25">
      <c r="A25" s="130" t="s">
        <v>126</v>
      </c>
      <c r="B25" s="16">
        <v>7370</v>
      </c>
      <c r="C25" s="23" t="s">
        <v>102</v>
      </c>
      <c r="D25" s="33" t="s">
        <v>122</v>
      </c>
      <c r="E25" s="26" t="s">
        <v>123</v>
      </c>
      <c r="F25" s="26" t="s">
        <v>104</v>
      </c>
      <c r="G25" s="83">
        <f t="shared" si="1"/>
        <v>99100</v>
      </c>
      <c r="H25" s="81">
        <v>99100</v>
      </c>
      <c r="I25" s="81"/>
      <c r="J25" s="81"/>
    </row>
    <row r="26" spans="1:11" ht="111.75" customHeight="1" x14ac:dyDescent="0.25">
      <c r="A26" s="130" t="s">
        <v>109</v>
      </c>
      <c r="B26" s="23" t="s">
        <v>110</v>
      </c>
      <c r="C26" s="23" t="s">
        <v>102</v>
      </c>
      <c r="D26" s="33" t="s">
        <v>111</v>
      </c>
      <c r="E26" s="26" t="s">
        <v>113</v>
      </c>
      <c r="F26" s="92" t="s">
        <v>112</v>
      </c>
      <c r="G26" s="83">
        <f>H26+I26</f>
        <v>2493803</v>
      </c>
      <c r="H26" s="81"/>
      <c r="I26" s="81">
        <f>1943803+550000</f>
        <v>2493803</v>
      </c>
      <c r="J26" s="81">
        <f>1943803+550000</f>
        <v>2493803</v>
      </c>
    </row>
    <row r="27" spans="1:11" s="93" customFormat="1" ht="182.25" hidden="1" customHeight="1" x14ac:dyDescent="0.25">
      <c r="A27" s="126" t="s">
        <v>108</v>
      </c>
      <c r="B27" s="79">
        <v>7321</v>
      </c>
      <c r="C27" s="91" t="s">
        <v>40</v>
      </c>
      <c r="D27" s="33" t="s">
        <v>85</v>
      </c>
      <c r="E27" s="92" t="s">
        <v>107</v>
      </c>
      <c r="F27" s="92" t="e">
        <f>F18</f>
        <v>#REF!</v>
      </c>
      <c r="G27" s="83">
        <f>H27+I27</f>
        <v>0</v>
      </c>
      <c r="H27" s="41">
        <v>0</v>
      </c>
      <c r="I27" s="41"/>
      <c r="J27" s="41"/>
    </row>
    <row r="28" spans="1:11" ht="115.5" hidden="1" customHeight="1" x14ac:dyDescent="0.25">
      <c r="A28" s="131">
        <v>117461</v>
      </c>
      <c r="B28" s="42">
        <v>7461</v>
      </c>
      <c r="C28" s="40" t="s">
        <v>41</v>
      </c>
      <c r="D28" s="43" t="s">
        <v>42</v>
      </c>
      <c r="E28" s="44" t="s">
        <v>43</v>
      </c>
      <c r="F28" s="45" t="s">
        <v>44</v>
      </c>
      <c r="G28" s="83">
        <f t="shared" ref="G28:G30" si="3">H28+I28</f>
        <v>0</v>
      </c>
      <c r="H28" s="46"/>
      <c r="I28" s="47"/>
      <c r="J28" s="46">
        <f>I28</f>
        <v>0</v>
      </c>
    </row>
    <row r="29" spans="1:11" ht="115.5" customHeight="1" x14ac:dyDescent="0.25">
      <c r="A29" s="132" t="s">
        <v>114</v>
      </c>
      <c r="B29" s="100">
        <v>7310</v>
      </c>
      <c r="C29" s="101" t="s">
        <v>40</v>
      </c>
      <c r="D29" s="97" t="s">
        <v>119</v>
      </c>
      <c r="E29" s="44" t="s">
        <v>105</v>
      </c>
      <c r="F29" s="92" t="str">
        <f>F20</f>
        <v>Рішення Синюхино-Брідської сільської ради № 00 від 24.12.2020</v>
      </c>
      <c r="G29" s="83">
        <f t="shared" si="3"/>
        <v>14648</v>
      </c>
      <c r="H29" s="46"/>
      <c r="I29" s="47">
        <v>14648</v>
      </c>
      <c r="J29" s="46">
        <v>14648</v>
      </c>
      <c r="K29" t="s">
        <v>106</v>
      </c>
    </row>
    <row r="30" spans="1:11" ht="115.5" customHeight="1" x14ac:dyDescent="0.25">
      <c r="A30" s="132" t="s">
        <v>115</v>
      </c>
      <c r="B30" s="100" t="s">
        <v>116</v>
      </c>
      <c r="C30" s="101" t="s">
        <v>40</v>
      </c>
      <c r="D30" s="98" t="s">
        <v>120</v>
      </c>
      <c r="E30" s="102" t="s">
        <v>117</v>
      </c>
      <c r="F30" s="99" t="s">
        <v>118</v>
      </c>
      <c r="G30" s="83">
        <f t="shared" si="3"/>
        <v>175000</v>
      </c>
      <c r="H30" s="46"/>
      <c r="I30" s="47">
        <f>50000+125000</f>
        <v>175000</v>
      </c>
      <c r="J30" s="46">
        <f>50000+125000</f>
        <v>175000</v>
      </c>
    </row>
    <row r="31" spans="1:11" ht="24" customHeight="1" x14ac:dyDescent="0.25">
      <c r="A31" s="133" t="s">
        <v>45</v>
      </c>
      <c r="B31" s="48"/>
      <c r="C31" s="49"/>
      <c r="D31" s="50" t="s">
        <v>46</v>
      </c>
      <c r="E31" s="45"/>
      <c r="F31" s="45"/>
      <c r="G31" s="103">
        <f>H31+I31</f>
        <v>55700</v>
      </c>
      <c r="H31" s="105">
        <f>H32+H33</f>
        <v>10000</v>
      </c>
      <c r="I31" s="105">
        <f>I32+I33</f>
        <v>45700</v>
      </c>
      <c r="J31" s="105">
        <f>J32+J33</f>
        <v>0</v>
      </c>
    </row>
    <row r="32" spans="1:11" ht="153.75" x14ac:dyDescent="0.25">
      <c r="A32" s="131" t="s">
        <v>47</v>
      </c>
      <c r="B32" s="42">
        <v>8220</v>
      </c>
      <c r="C32" s="51" t="s">
        <v>48</v>
      </c>
      <c r="D32" s="43" t="s">
        <v>49</v>
      </c>
      <c r="E32" s="52" t="s">
        <v>88</v>
      </c>
      <c r="F32" s="26" t="str">
        <f>F21</f>
        <v>Рішення Синюхино-Брідської сільської ради № 00 від 24.12.2020</v>
      </c>
      <c r="G32" s="45">
        <f>H32</f>
        <v>10000</v>
      </c>
      <c r="H32" s="46">
        <v>10000</v>
      </c>
      <c r="I32" s="46"/>
      <c r="J32" s="46"/>
    </row>
    <row r="33" spans="1:10" ht="61.5" customHeight="1" x14ac:dyDescent="0.25">
      <c r="A33" s="134" t="s">
        <v>50</v>
      </c>
      <c r="B33" s="76" t="s">
        <v>51</v>
      </c>
      <c r="C33" s="77" t="s">
        <v>52</v>
      </c>
      <c r="D33" s="53" t="str">
        <f>[1]Лист1!$D$31</f>
        <v>Природоохоронні заходи за рахунок цільових фондів</v>
      </c>
      <c r="E33" s="45" t="s">
        <v>53</v>
      </c>
      <c r="F33" s="45" t="e">
        <f>F27</f>
        <v>#REF!</v>
      </c>
      <c r="G33" s="45">
        <f t="shared" ref="G33" si="4">H33+I33</f>
        <v>45700</v>
      </c>
      <c r="H33" s="46"/>
      <c r="I33" s="46">
        <v>45700</v>
      </c>
      <c r="J33" s="46"/>
    </row>
    <row r="34" spans="1:10" ht="0.75" customHeight="1" x14ac:dyDescent="0.25">
      <c r="A34" s="42"/>
      <c r="B34" s="42"/>
      <c r="C34" s="51"/>
      <c r="D34" s="53"/>
      <c r="E34" s="44"/>
      <c r="F34" s="45"/>
      <c r="G34" s="45"/>
      <c r="H34" s="46"/>
      <c r="I34" s="46"/>
      <c r="J34" s="46"/>
    </row>
    <row r="35" spans="1:10" ht="30" customHeight="1" x14ac:dyDescent="0.25">
      <c r="A35" s="10" t="s">
        <v>95</v>
      </c>
      <c r="B35" s="11"/>
      <c r="C35" s="11"/>
      <c r="D35" s="12" t="s">
        <v>17</v>
      </c>
      <c r="E35" s="13"/>
      <c r="F35" s="14"/>
      <c r="G35" s="135">
        <f>H35+I35</f>
        <v>313193</v>
      </c>
      <c r="H35" s="135">
        <f>H37+H38+H39+H40+H41+H36</f>
        <v>313193</v>
      </c>
      <c r="I35" s="103">
        <f t="shared" ref="I35:J35" si="5">I37+I38+I39+I40+I41</f>
        <v>0</v>
      </c>
      <c r="J35" s="103">
        <f t="shared" si="5"/>
        <v>0</v>
      </c>
    </row>
    <row r="36" spans="1:10" ht="30" customHeight="1" x14ac:dyDescent="0.25">
      <c r="A36" s="74" t="s">
        <v>128</v>
      </c>
      <c r="B36" s="29" t="s">
        <v>124</v>
      </c>
      <c r="C36" s="29" t="s">
        <v>125</v>
      </c>
      <c r="D36" s="75" t="s">
        <v>129</v>
      </c>
      <c r="E36" s="137"/>
      <c r="F36" s="20"/>
      <c r="G36" s="83">
        <f>H36</f>
        <v>119067</v>
      </c>
      <c r="H36" s="138">
        <v>119067</v>
      </c>
      <c r="I36" s="139"/>
      <c r="J36" s="139"/>
    </row>
    <row r="37" spans="1:10" ht="30" customHeight="1" x14ac:dyDescent="0.25">
      <c r="A37" s="74" t="s">
        <v>96</v>
      </c>
      <c r="B37" s="29" t="s">
        <v>73</v>
      </c>
      <c r="C37" s="29" t="s">
        <v>18</v>
      </c>
      <c r="D37" s="75" t="s">
        <v>74</v>
      </c>
      <c r="E37" s="26" t="s">
        <v>72</v>
      </c>
      <c r="F37" s="26" t="s">
        <v>69</v>
      </c>
      <c r="G37" s="83">
        <f>H37</f>
        <v>2126</v>
      </c>
      <c r="H37" s="83">
        <v>2126</v>
      </c>
      <c r="I37" s="46"/>
      <c r="J37" s="46"/>
    </row>
    <row r="38" spans="1:10" ht="30" customHeight="1" x14ac:dyDescent="0.25">
      <c r="A38" s="23" t="s">
        <v>97</v>
      </c>
      <c r="B38" s="16">
        <v>3033</v>
      </c>
      <c r="C38" s="24" t="s">
        <v>18</v>
      </c>
      <c r="D38" s="25" t="str">
        <f>[1]Лист1!$D$21</f>
        <v>Компенсаційні виплати на пільговий проїзд автомобільним транспортом окремим категоріям громадян</v>
      </c>
      <c r="E38" s="26" t="s">
        <v>19</v>
      </c>
      <c r="F38" s="26" t="s">
        <v>69</v>
      </c>
      <c r="G38" s="83">
        <f>H38</f>
        <v>77000</v>
      </c>
      <c r="H38" s="81">
        <v>77000</v>
      </c>
      <c r="I38" s="46"/>
      <c r="J38" s="46"/>
    </row>
    <row r="39" spans="1:10" ht="30" customHeight="1" x14ac:dyDescent="0.25">
      <c r="A39" s="73" t="s">
        <v>98</v>
      </c>
      <c r="B39" s="73" t="s">
        <v>70</v>
      </c>
      <c r="C39" s="73" t="s">
        <v>20</v>
      </c>
      <c r="D39" s="18" t="s">
        <v>71</v>
      </c>
      <c r="E39" s="26" t="s">
        <v>72</v>
      </c>
      <c r="F39" s="26" t="s">
        <v>69</v>
      </c>
      <c r="G39" s="83">
        <f>H39</f>
        <v>39000</v>
      </c>
      <c r="H39" s="81">
        <v>39000</v>
      </c>
      <c r="I39" s="46"/>
      <c r="J39" s="46"/>
    </row>
    <row r="40" spans="1:10" ht="36" customHeight="1" x14ac:dyDescent="0.25">
      <c r="A40" s="28" t="s">
        <v>99</v>
      </c>
      <c r="B40" s="29" t="s">
        <v>21</v>
      </c>
      <c r="C40" s="24" t="s">
        <v>22</v>
      </c>
      <c r="D40" s="30" t="str">
        <f>[1]Лист1!$D$22</f>
        <v>Інші заходи у сфері соціального захисту і соціального забезпечення</v>
      </c>
      <c r="E40" s="26" t="s">
        <v>23</v>
      </c>
      <c r="F40" s="26" t="e">
        <f>F33</f>
        <v>#REF!</v>
      </c>
      <c r="G40" s="83">
        <f>H40</f>
        <v>72000</v>
      </c>
      <c r="H40" s="81">
        <v>72000</v>
      </c>
      <c r="I40" s="46"/>
      <c r="J40" s="46"/>
    </row>
    <row r="41" spans="1:10" ht="30" customHeight="1" x14ac:dyDescent="0.25">
      <c r="A41" s="28" t="s">
        <v>121</v>
      </c>
      <c r="B41" s="29" t="s">
        <v>89</v>
      </c>
      <c r="C41" s="24" t="s">
        <v>90</v>
      </c>
      <c r="D41" s="86" t="s">
        <v>91</v>
      </c>
      <c r="E41" s="26" t="s">
        <v>92</v>
      </c>
      <c r="F41" s="26">
        <f>F34</f>
        <v>0</v>
      </c>
      <c r="G41" s="83">
        <f>H41</f>
        <v>4000</v>
      </c>
      <c r="H41" s="81">
        <v>4000</v>
      </c>
      <c r="I41" s="46"/>
      <c r="J41" s="46"/>
    </row>
    <row r="42" spans="1:10" ht="34.5" customHeight="1" x14ac:dyDescent="0.25">
      <c r="A42" s="34" t="s">
        <v>54</v>
      </c>
      <c r="B42" s="54"/>
      <c r="C42" s="55"/>
      <c r="D42" s="22" t="s">
        <v>55</v>
      </c>
      <c r="E42" s="56"/>
      <c r="F42" s="57"/>
      <c r="G42" s="136">
        <f>H42+I42</f>
        <v>2860236</v>
      </c>
      <c r="H42" s="136">
        <f>H44+H47+H48+H45+H46</f>
        <v>2860236</v>
      </c>
      <c r="I42" s="136">
        <f t="shared" ref="I42:J42" si="6">I47+I48</f>
        <v>0</v>
      </c>
      <c r="J42" s="136">
        <f t="shared" si="6"/>
        <v>0</v>
      </c>
    </row>
    <row r="43" spans="1:10" ht="21" customHeight="1" x14ac:dyDescent="0.25">
      <c r="A43" s="58" t="s">
        <v>56</v>
      </c>
      <c r="B43" s="59"/>
      <c r="C43" s="60"/>
      <c r="D43" s="61" t="s">
        <v>57</v>
      </c>
      <c r="E43" s="26"/>
      <c r="F43" s="26"/>
      <c r="G43" s="26"/>
      <c r="H43" s="27"/>
      <c r="I43" s="27"/>
      <c r="J43" s="27"/>
    </row>
    <row r="44" spans="1:10" ht="56.25" customHeight="1" x14ac:dyDescent="0.25">
      <c r="A44" s="79" t="s">
        <v>58</v>
      </c>
      <c r="B44" s="79" t="s">
        <v>59</v>
      </c>
      <c r="C44" s="85" t="s">
        <v>16</v>
      </c>
      <c r="D44" s="86" t="s">
        <v>60</v>
      </c>
      <c r="E44" s="19" t="s">
        <v>80</v>
      </c>
      <c r="F44" s="78" t="s">
        <v>76</v>
      </c>
      <c r="G44" s="83">
        <f>H44</f>
        <v>1848671</v>
      </c>
      <c r="H44" s="81">
        <f>1310971+890500-70000-282800</f>
        <v>1848671</v>
      </c>
      <c r="I44" s="81"/>
      <c r="J44" s="81"/>
    </row>
    <row r="45" spans="1:10" ht="56.25" customHeight="1" x14ac:dyDescent="0.25">
      <c r="A45" s="79" t="s">
        <v>58</v>
      </c>
      <c r="B45" s="79" t="s">
        <v>59</v>
      </c>
      <c r="C45" s="85" t="s">
        <v>16</v>
      </c>
      <c r="D45" s="86" t="s">
        <v>60</v>
      </c>
      <c r="E45" s="72" t="s">
        <v>81</v>
      </c>
      <c r="F45" s="78" t="s">
        <v>76</v>
      </c>
      <c r="G45" s="83">
        <f>H45</f>
        <v>10000</v>
      </c>
      <c r="H45" s="81">
        <v>10000</v>
      </c>
      <c r="I45" s="81"/>
      <c r="J45" s="81"/>
    </row>
    <row r="46" spans="1:10" ht="56.25" customHeight="1" x14ac:dyDescent="0.25">
      <c r="A46" s="79" t="s">
        <v>58</v>
      </c>
      <c r="B46" s="79" t="s">
        <v>59</v>
      </c>
      <c r="C46" s="85" t="s">
        <v>16</v>
      </c>
      <c r="D46" s="86" t="s">
        <v>60</v>
      </c>
      <c r="E46" s="72" t="s">
        <v>82</v>
      </c>
      <c r="F46" s="78" t="s">
        <v>76</v>
      </c>
      <c r="G46" s="83">
        <f>H46</f>
        <v>60000</v>
      </c>
      <c r="H46" s="81">
        <v>60000</v>
      </c>
      <c r="I46" s="81"/>
      <c r="J46" s="81"/>
    </row>
    <row r="47" spans="1:10" ht="63.75" x14ac:dyDescent="0.25">
      <c r="A47" s="79" t="s">
        <v>58</v>
      </c>
      <c r="B47" s="79" t="s">
        <v>59</v>
      </c>
      <c r="C47" s="85" t="s">
        <v>16</v>
      </c>
      <c r="D47" s="86" t="s">
        <v>60</v>
      </c>
      <c r="E47" s="19" t="s">
        <v>77</v>
      </c>
      <c r="F47" s="78" t="s">
        <v>76</v>
      </c>
      <c r="G47" s="21">
        <f>H47</f>
        <v>804422</v>
      </c>
      <c r="H47" s="21">
        <f>1120646-316224</f>
        <v>804422</v>
      </c>
      <c r="I47" s="27"/>
      <c r="J47" s="27"/>
    </row>
    <row r="48" spans="1:10" ht="85.5" customHeight="1" x14ac:dyDescent="0.25">
      <c r="A48" s="79" t="s">
        <v>58</v>
      </c>
      <c r="B48" s="79" t="s">
        <v>59</v>
      </c>
      <c r="C48" s="85" t="s">
        <v>16</v>
      </c>
      <c r="D48" s="86" t="s">
        <v>60</v>
      </c>
      <c r="E48" s="84" t="s">
        <v>78</v>
      </c>
      <c r="F48" s="26" t="s">
        <v>76</v>
      </c>
      <c r="G48" s="26">
        <f>H48</f>
        <v>137143</v>
      </c>
      <c r="H48" s="27">
        <v>137143</v>
      </c>
      <c r="I48" s="62"/>
      <c r="J48" s="62"/>
    </row>
    <row r="49" spans="1:10" ht="15.75" thickBot="1" x14ac:dyDescent="0.3">
      <c r="A49" s="63" t="s">
        <v>61</v>
      </c>
      <c r="B49" s="64" t="s">
        <v>61</v>
      </c>
      <c r="C49" s="64" t="s">
        <v>61</v>
      </c>
      <c r="D49" s="65" t="s">
        <v>8</v>
      </c>
      <c r="E49" s="66"/>
      <c r="F49" s="64" t="s">
        <v>61</v>
      </c>
      <c r="G49" s="67">
        <f>H49+I49</f>
        <v>8507101</v>
      </c>
      <c r="H49" s="67">
        <f>H11+H35+H42</f>
        <v>5777950</v>
      </c>
      <c r="I49" s="82">
        <f>I11+I35+I42</f>
        <v>2729151</v>
      </c>
      <c r="J49" s="82">
        <f>J11+J42</f>
        <v>2683451</v>
      </c>
    </row>
    <row r="50" spans="1:10" x14ac:dyDescent="0.25">
      <c r="A50" s="1"/>
      <c r="B50" s="1"/>
      <c r="C50" s="1"/>
      <c r="D50" s="1"/>
      <c r="E50" s="1"/>
      <c r="F50" s="1"/>
      <c r="G50" s="68"/>
      <c r="H50" s="1"/>
      <c r="I50" s="1"/>
      <c r="J50" s="1"/>
    </row>
    <row r="51" spans="1:10" x14ac:dyDescent="0.25">
      <c r="A51" s="1"/>
      <c r="B51" s="110"/>
      <c r="C51" s="110"/>
      <c r="D51" s="110"/>
      <c r="E51" s="110"/>
      <c r="F51" s="110"/>
      <c r="G51" s="110"/>
      <c r="H51" s="110"/>
      <c r="I51" s="110"/>
      <c r="J51" s="110"/>
    </row>
    <row r="52" spans="1:10" x14ac:dyDescent="0.25">
      <c r="A52" s="1"/>
      <c r="B52" s="111"/>
      <c r="C52" s="111"/>
      <c r="D52" s="111"/>
      <c r="E52" s="111"/>
      <c r="F52" s="111"/>
      <c r="G52" s="111"/>
      <c r="H52" s="111"/>
      <c r="I52" s="111"/>
      <c r="J52" s="111"/>
    </row>
    <row r="53" spans="1:10" x14ac:dyDescent="0.25">
      <c r="A53" s="1"/>
      <c r="B53" s="111"/>
      <c r="C53" s="111"/>
      <c r="D53" s="111"/>
      <c r="E53" s="111"/>
      <c r="F53" s="111"/>
      <c r="G53" s="111"/>
      <c r="H53" s="111"/>
      <c r="I53" s="111"/>
      <c r="J53" s="11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 x14ac:dyDescent="0.25">
      <c r="A55" s="1"/>
      <c r="B55" s="69" t="s">
        <v>62</v>
      </c>
      <c r="C55" s="1"/>
      <c r="D55" s="70" t="s">
        <v>64</v>
      </c>
      <c r="E55" s="1"/>
      <c r="F55" s="1"/>
      <c r="G55" s="1"/>
      <c r="H55" s="1"/>
      <c r="I55" s="1"/>
      <c r="J55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1:J51"/>
    <mergeCell ref="B52:J52"/>
    <mergeCell ref="B53:J5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2021-06-08T05:18:39Z</dcterms:modified>
</cp:coreProperties>
</file>