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4000" windowHeight="8400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calcPr calcId="162913"/>
</workbook>
</file>

<file path=xl/calcChain.xml><?xml version="1.0" encoding="utf-8"?>
<calcChain xmlns="http://schemas.openxmlformats.org/spreadsheetml/2006/main">
  <c r="G26" i="1" l="1"/>
  <c r="G27" i="1"/>
  <c r="G28" i="1"/>
  <c r="G29" i="1"/>
  <c r="G30" i="1"/>
  <c r="G32" i="1"/>
  <c r="G23" i="1"/>
  <c r="H24" i="1" l="1"/>
  <c r="G24" i="1" s="1"/>
  <c r="H25" i="1"/>
  <c r="H21" i="1"/>
  <c r="G21" i="1" s="1"/>
  <c r="G37" i="1" l="1"/>
  <c r="J38" i="1"/>
  <c r="I38" i="1"/>
  <c r="H37" i="1"/>
  <c r="H48" i="1"/>
  <c r="H15" i="1"/>
  <c r="H20" i="1"/>
  <c r="H40" i="1" l="1"/>
  <c r="H13" i="1" l="1"/>
  <c r="H14" i="1"/>
  <c r="J25" i="1"/>
  <c r="I25" i="1"/>
  <c r="G25" i="1" s="1"/>
  <c r="H44" i="1"/>
  <c r="H50" i="1"/>
  <c r="H51" i="1" l="1"/>
  <c r="H34" i="1"/>
  <c r="I36" i="1" l="1"/>
  <c r="H36" i="1"/>
  <c r="J36" i="1"/>
  <c r="G38" i="1"/>
  <c r="G36" i="1" l="1"/>
  <c r="H22" i="1" l="1"/>
  <c r="H43" i="1" l="1"/>
  <c r="H39" i="1" l="1"/>
  <c r="G40" i="1"/>
  <c r="J31" i="1" l="1"/>
  <c r="J22" i="1" s="1"/>
  <c r="I31" i="1"/>
  <c r="I22" i="1" l="1"/>
  <c r="G22" i="1" s="1"/>
  <c r="G31" i="1"/>
  <c r="G15" i="1"/>
  <c r="I39" i="1" l="1"/>
  <c r="J39" i="1"/>
  <c r="G45" i="1"/>
  <c r="F45" i="1"/>
  <c r="G44" i="1"/>
  <c r="D44" i="1"/>
  <c r="G43" i="1"/>
  <c r="G42" i="1"/>
  <c r="D42" i="1"/>
  <c r="G41" i="1"/>
  <c r="G49" i="1"/>
  <c r="I46" i="1"/>
  <c r="J46" i="1"/>
  <c r="G39" i="1" l="1"/>
  <c r="G48" i="1"/>
  <c r="J33" i="1" l="1"/>
  <c r="H18" i="1" l="1"/>
  <c r="H46" i="1"/>
  <c r="G46" i="1" s="1"/>
  <c r="H19" i="1" l="1"/>
  <c r="G50" i="1" l="1"/>
  <c r="G14" i="1"/>
  <c r="I17" i="1" l="1"/>
  <c r="J17" i="1"/>
  <c r="H17" i="1"/>
  <c r="I19" i="1"/>
  <c r="I11" i="1" s="1"/>
  <c r="I53" i="1" s="1"/>
  <c r="J19" i="1"/>
  <c r="I33" i="1"/>
  <c r="H33" i="1"/>
  <c r="H11" i="1" s="1"/>
  <c r="H53" i="1" s="1"/>
  <c r="G53" i="1" s="1"/>
  <c r="G17" i="1" l="1"/>
  <c r="G19" i="1"/>
  <c r="G33" i="1"/>
  <c r="G51" i="1"/>
  <c r="G52" i="1"/>
  <c r="G34" i="1" l="1"/>
  <c r="F30" i="1"/>
  <c r="F18" i="1"/>
  <c r="G18" i="1"/>
  <c r="G20" i="1"/>
  <c r="G13" i="1" l="1"/>
  <c r="G35" i="1" l="1"/>
  <c r="D35" i="1"/>
  <c r="J29" i="1"/>
  <c r="F28" i="1"/>
  <c r="F35" i="1" s="1"/>
  <c r="F44" i="1" s="1"/>
  <c r="D24" i="1"/>
  <c r="A24" i="1"/>
  <c r="F34" i="1"/>
  <c r="D21" i="1"/>
  <c r="C21" i="1"/>
  <c r="A21" i="1"/>
  <c r="J11" i="1" l="1"/>
  <c r="J53" i="1" s="1"/>
  <c r="G11" i="1"/>
</calcChain>
</file>

<file path=xl/sharedStrings.xml><?xml version="1.0" encoding="utf-8"?>
<sst xmlns="http://schemas.openxmlformats.org/spreadsheetml/2006/main" count="183" uniqueCount="140">
  <si>
    <t>Додаток № 7
до рішення  Мигіївської  сільської ради
"Про Підгір"ївський сільський бюджет   на 2019 рік"</t>
  </si>
  <si>
    <t>( код бюджету)</t>
  </si>
  <si>
    <t>грн.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</si>
  <si>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</si>
  <si>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</si>
  <si>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 /відповідального виконавця , найменування бюджетної програми згідно з типовою програмною класифікацією видатків  та кредитування місцевих бюджетів</t>
  </si>
  <si>
    <t>Найменування місцевої (регіональної) програми</t>
  </si>
  <si>
    <t>Дата та номер документа, яким затверджено місцеву регіональну програму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</si>
  <si>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</si>
  <si>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</si>
  <si>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</si>
  <si>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</si>
  <si>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</si>
  <si>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0100000</t>
  </si>
  <si>
    <t>0180</t>
  </si>
  <si>
    <t>Соціальний захист та соціальне забезпечення</t>
  </si>
  <si>
    <t>1070</t>
  </si>
  <si>
    <r>
      <rPr>
        <i/>
        <sz val="10"/>
        <color indexed="8"/>
        <rFont val="Times New Roman"/>
        <family val="1"/>
        <charset val="204"/>
      </rPr>
      <t xml:space="preserve"> Програма " Турбота"  </t>
    </r>
    <r>
      <rPr>
        <sz val="10"/>
        <color indexed="8"/>
        <rFont val="Times New Roman"/>
        <family val="1"/>
        <charset val="204"/>
      </rPr>
      <t xml:space="preserve">                                                                              компенсація пільгового перевезення  громадським транспортом</t>
    </r>
  </si>
  <si>
    <t>1010</t>
  </si>
  <si>
    <t>3242</t>
  </si>
  <si>
    <t>1090</t>
  </si>
  <si>
    <r>
      <rPr>
        <i/>
        <sz val="10"/>
        <color indexed="8"/>
        <rFont val="Times New Roman"/>
        <family val="1"/>
        <charset val="204"/>
      </rPr>
      <t xml:space="preserve"> Програма " Турбота"           </t>
    </r>
    <r>
      <rPr>
        <sz val="10"/>
        <color indexed="8"/>
        <rFont val="Times New Roman"/>
        <family val="1"/>
        <charset val="204"/>
      </rPr>
      <t xml:space="preserve">                                                        надання адресної грошової допомоги громадянам </t>
    </r>
  </si>
  <si>
    <t>0114000</t>
  </si>
  <si>
    <t>Культура і мистецтво</t>
  </si>
  <si>
    <t>0829</t>
  </si>
  <si>
    <t>Інші заходи у сферікультури і мистецтва</t>
  </si>
  <si>
    <r>
      <rPr>
        <i/>
        <sz val="10"/>
        <color indexed="8"/>
        <rFont val="Times New Roman"/>
        <family val="1"/>
        <charset val="204"/>
      </rPr>
      <t xml:space="preserve">Програма соціально- економічного розвитку сільської ради                                                                                                                                              </t>
    </r>
    <r>
      <rPr>
        <sz val="10"/>
        <color indexed="8"/>
        <rFont val="Times New Roman"/>
        <family val="1"/>
        <charset val="204"/>
      </rPr>
      <t>організація та проведення святкових заходів</t>
    </r>
  </si>
  <si>
    <t>0116000</t>
  </si>
  <si>
    <t>Житлово- комунальне господарство</t>
  </si>
  <si>
    <t>0116013</t>
  </si>
  <si>
    <t>0620</t>
  </si>
  <si>
    <t>Забезпечення діяльності водопровідно- каналізаційного господарства</t>
  </si>
  <si>
    <r>
      <t xml:space="preserve">Програма фінансової підтримки  підприємства  які надають комунальні послуги насегенню громади на 2021р.                                      </t>
    </r>
    <r>
      <rPr>
        <sz val="10"/>
        <color indexed="8"/>
        <rFont val="Times New Roman"/>
        <family val="1"/>
        <charset val="204"/>
      </rPr>
      <t>Надання поточного трансферу для покращення фінансового стану підприємств</t>
    </r>
  </si>
  <si>
    <r>
      <rPr>
        <i/>
        <sz val="10"/>
        <color indexed="8"/>
        <rFont val="Times New Roman"/>
        <family val="1"/>
        <charset val="204"/>
      </rPr>
      <t>Програма соціально- економічного розвитку сільської ради</t>
    </r>
    <r>
      <rPr>
        <sz val="10"/>
        <color indexed="8"/>
        <rFont val="Times New Roman"/>
        <family val="1"/>
        <charset val="204"/>
      </rPr>
      <t xml:space="preserve">                                                                                освітлення вулиць, придбання господарчих товарів, паливо - мастильних матеріалів до бензокоси, проведення поточних ремонтів вуличного покриття  та об'єктів благоустрою  , придбання спецтехніки</t>
    </r>
  </si>
  <si>
    <t>0117000</t>
  </si>
  <si>
    <t>Економічна діяльність</t>
  </si>
  <si>
    <t>0421</t>
  </si>
  <si>
    <r>
      <rPr>
        <i/>
        <sz val="10"/>
        <color indexed="8"/>
        <rFont val="Times New Roman"/>
        <family val="1"/>
        <charset val="204"/>
      </rPr>
      <t xml:space="preserve">Прграма розвитку земельних відносин на території сільської ради </t>
    </r>
    <r>
      <rPr>
        <sz val="10"/>
        <color indexed="8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інвентаризація земель, виготовлення технічної документації </t>
    </r>
  </si>
  <si>
    <t>0443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</si>
  <si>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</si>
  <si>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</si>
  <si>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r>
      <t xml:space="preserve">Програма утримання та ремонту автомобільних доріг загального користування                                                                                                                                                                                            </t>
    </r>
    <r>
      <rPr>
        <sz val="10"/>
        <color indexed="8"/>
        <rFont val="Times New Roman"/>
        <family val="1"/>
        <charset val="204"/>
      </rPr>
      <t xml:space="preserve">   Виготовлення проектно- кошторисної документації по " Капітальному ремонту автомобільної дороги по вул. Ломоносова в с. Лиса Гора Первомайського району Миколаївської області"</t>
    </r>
  </si>
  <si>
    <t>Рішення Мигіївської сільської ради від 12.08.2020р. № 10</t>
  </si>
  <si>
    <t>0118000</t>
  </si>
  <si>
    <t>Інша діяльність</t>
  </si>
  <si>
    <t>0118220</t>
  </si>
  <si>
    <t>0380</t>
  </si>
  <si>
    <t>Заходи та роботи з мобілізаційної підготовки місцевого значення</t>
  </si>
  <si>
    <t>0118340</t>
  </si>
  <si>
    <t>8340</t>
  </si>
  <si>
    <t>0540</t>
  </si>
  <si>
    <r>
      <rPr>
        <i/>
        <sz val="10"/>
        <color indexed="8"/>
        <rFont val="Times New Roman"/>
        <family val="1"/>
        <charset val="204"/>
      </rPr>
      <t>Програма соціально- економічного розвитку сільської ради</t>
    </r>
    <r>
      <rPr>
        <sz val="10"/>
        <color indexed="8"/>
        <rFont val="Times New Roman"/>
        <family val="1"/>
        <charset val="204"/>
      </rPr>
      <t xml:space="preserve">                                                                         приведення в належний стан сміттєзвалищ</t>
    </r>
  </si>
  <si>
    <t>3700000</t>
  </si>
  <si>
    <t>Орган з питань фінансів</t>
  </si>
  <si>
    <t>3719000</t>
  </si>
  <si>
    <t>Міжбюджетні трансферти</t>
  </si>
  <si>
    <t>3719770</t>
  </si>
  <si>
    <t>9770</t>
  </si>
  <si>
    <t>Інші субвенції з місцевого бюджету</t>
  </si>
  <si>
    <t>×</t>
  </si>
  <si>
    <t>Сільський голова                   В.Базалук</t>
  </si>
  <si>
    <t xml:space="preserve">до рішення Синюхино-Брідської  сільської ради </t>
  </si>
  <si>
    <t xml:space="preserve">                                                                                                        Олександр ЗУБКО</t>
  </si>
  <si>
    <t>Синюхино-Брідська сільська рада</t>
  </si>
  <si>
    <t>0118130</t>
  </si>
  <si>
    <t>Забезпечення діяльності місцевої пожежної охорони</t>
  </si>
  <si>
    <t>Рішення Синюхино-Брідської сільської ради № 00 від 24.12.2020</t>
  </si>
  <si>
    <t>3160</t>
  </si>
  <si>
    <t xml:space="preserve"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</t>
  </si>
  <si>
    <t xml:space="preserve"> Програма " Турбота"   </t>
  </si>
  <si>
    <t>3032</t>
  </si>
  <si>
    <t>Надання пільг окремим категоріям громадян з оплати послуг зв'язку</t>
  </si>
  <si>
    <t>0114082</t>
  </si>
  <si>
    <t xml:space="preserve">Рішення Синюхино-Брідської сільської ради від 24.012.2020р. № </t>
  </si>
  <si>
    <t>Програма "Турбота"      співфінансування на утримання соціальних робітників, соціальних працівників</t>
  </si>
  <si>
    <r>
      <t>" Програма збереження архівних фондів"                                                                         Співфінансування на</t>
    </r>
    <r>
      <rPr>
        <sz val="10"/>
        <color theme="1"/>
        <rFont val="Times New Roman"/>
        <family val="1"/>
        <charset val="204"/>
      </rPr>
      <t xml:space="preserve">  утримання трудового архіву сільських , селищних рад Первомайського району                                        </t>
    </r>
  </si>
  <si>
    <t>0320</t>
  </si>
  <si>
    <t>Програма "Розвиток первиної та вториної ланки "       співфінансування  утримання ФАПів та оплата енергоносіїв, безкоштовні рецепти, медикменти, утримання КНП "Пераомайська центральна районна лікарня</t>
  </si>
  <si>
    <t xml:space="preserve"> Цільова
соціальн програма протидії 
ВІЛ-інфекції/ СНІДу на 2021 рік
</t>
  </si>
  <si>
    <t xml:space="preserve">цільова соціальної Програма                                 
протидії захворюванню на
туберкульоз на 2021 рік
</t>
  </si>
  <si>
    <t>Інша  діяльність  у сфері державного управління</t>
  </si>
  <si>
    <t>Програма висвітлення діяльності органів місцевого самоврядування Синюхино-Брідської сільської ради</t>
  </si>
  <si>
    <t>Будівництво освітніх установ та закладів</t>
  </si>
  <si>
    <t>0133</t>
  </si>
  <si>
    <t>0110180</t>
  </si>
  <si>
    <r>
      <rPr>
        <i/>
        <sz val="10"/>
        <color indexed="8"/>
        <rFont val="Times New Roman"/>
        <family val="1"/>
        <charset val="204"/>
      </rPr>
      <t>Програма національного патріотичного виховання  Синюхино-Брідської сільської ради на 2021 -2022 рр. від 24.12.2020р.</t>
    </r>
    <r>
      <rPr>
        <sz val="10"/>
        <color indexed="8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перевезення громадян C.y.[byj-&lt;hslcmrj]  сільської ради, призваних на строкову службу, до обласного збірного пункту м. Миколаєва для проходження медичного огляду та відправки у війська</t>
    </r>
  </si>
  <si>
    <t>3180</t>
  </si>
  <si>
    <t>1060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</si>
  <si>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</si>
  <si>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 xml:space="preserve">Програма " Турбота"                                                                   надання адресної грошової допомоги громадянам </t>
  </si>
  <si>
    <t xml:space="preserve">Розподіл витрат  Синюхино-Брідського сільського  бюджету  на реалізацію  місцевих (регіональних) програм  у 2021році
</t>
  </si>
  <si>
    <t>" Про     внесення змін  до бюджету Синюхино-Брідської сільської  територіальної громади  на 2021р"</t>
  </si>
  <si>
    <t>0813000</t>
  </si>
  <si>
    <t>0813032</t>
  </si>
  <si>
    <t>0813033</t>
  </si>
  <si>
    <t>0813160</t>
  </si>
  <si>
    <t>0813242</t>
  </si>
  <si>
    <t>0117693</t>
  </si>
  <si>
    <t xml:space="preserve">Інші заходи, пов'язані з економічною діяльністю </t>
  </si>
  <si>
    <t>0490</t>
  </si>
  <si>
    <t>Програма соціально- економічного розвитку сільської ради</t>
  </si>
  <si>
    <t>Рішення Синюхино-Брідської сільської ради від 24.12.2020р. № 14</t>
  </si>
  <si>
    <t>експертиза проектної документації Нове будівництво водопровідної мережі в селі Мічуріне Первомайського району Миколаївської області""</t>
  </si>
  <si>
    <t xml:space="preserve"> </t>
  </si>
  <si>
    <r>
      <rPr>
        <i/>
        <sz val="10"/>
        <rFont val="Times New Roman"/>
        <family val="1"/>
        <charset val="204"/>
      </rPr>
      <t>Роботи з розроблення проектної документації " Реконструкція дошкільного навчального закладу "Малятко" з благоустроєм території по вул. Первомайська,5 в  с. Синюхин Брід Первомайського району Миколаєвської області"</t>
    </r>
    <r>
      <rPr>
        <sz val="10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Виготовлення проектно- кошторисної документації по об</t>
    </r>
    <r>
      <rPr>
        <sz val="10"/>
        <rFont val="Calibri"/>
        <family val="2"/>
        <charset val="204"/>
      </rPr>
      <t>'</t>
    </r>
    <r>
      <rPr>
        <sz val="10"/>
        <rFont val="Times New Roman"/>
        <family val="1"/>
        <charset val="204"/>
      </rPr>
      <t>єкту " Дитячий садочок с. Синюхин Брід Первомайського району Миколаївської області", співфінансування</t>
    </r>
  </si>
  <si>
    <t>0617321</t>
  </si>
  <si>
    <t>0617361</t>
  </si>
  <si>
    <t>7361</t>
  </si>
  <si>
    <t xml:space="preserve">Співфінансування інвестиційних проектів, що реалізуються за рахунок коштів державного фонду регіонального розвитку
</t>
  </si>
  <si>
    <t xml:space="preserve">Рішення Синюхино-Брідської сільської ради від 24.12.2020р. </t>
  </si>
  <si>
    <t>0117310</t>
  </si>
  <si>
    <t>0117330</t>
  </si>
  <si>
    <t>7330</t>
  </si>
  <si>
    <t>Роботи з розроблення проектної документації  Капітальний ремонт громадського будинку під центр надання адміністративних послуг (ЦНАП), за адресою: вул. Первомайська №14 в с. Синюхин Брід Первомайського району Миколаївської області»</t>
  </si>
  <si>
    <t>Рішення Синюхино-Брідської сільської ради від 24.12.2020р</t>
  </si>
  <si>
    <t>'Будівництво об'єктів житлово-комунального господарства</t>
  </si>
  <si>
    <t>'Будівництво1 інших об'єктів комунальної власності</t>
  </si>
  <si>
    <t>0813180</t>
  </si>
  <si>
    <t>Реалізація інших заходів щодо соціально-економічного розвитку територій</t>
  </si>
  <si>
    <t>3210</t>
  </si>
  <si>
    <t>1050</t>
  </si>
  <si>
    <t>0617370</t>
  </si>
  <si>
    <t>0813210</t>
  </si>
  <si>
    <t>'Організація та проведення громадських робіт</t>
  </si>
  <si>
    <t xml:space="preserve">Співфінансування, Роботи з розроблення проектної документації " Реконструкція дошкільного навчального закладу "Малятко" з благоустроєм території по вул. Первомайська,5 в  с. Синюхин Брід Первомайського району Миколаївської області"                                        </t>
  </si>
  <si>
    <t>''Розвиток мережі центрів надання адміністративних послуг</t>
  </si>
  <si>
    <t>0117390</t>
  </si>
  <si>
    <t>7390</t>
  </si>
  <si>
    <t>0190</t>
  </si>
  <si>
    <t>співфінансування "Капітальний ремонт громадського будинку під центр надання адміністративних послуг (ЦНАП), за адресою: вул. Первомайська №14 в с. Синюхин Брід Первомайського району Миколаївської області», "Розбудова центру надання адміністративних послугу Синюхино-Брідській територіальній громаді Первомайського району Миколаївської області шляхом оснащення та придбання обладнання»</t>
  </si>
  <si>
    <t>0118110</t>
  </si>
  <si>
    <t>8110</t>
  </si>
  <si>
    <t>'Заходи із запобігання та ліквідації надзвичайних ситуацій та наслідків стихійного лиха</t>
  </si>
  <si>
    <r>
      <t xml:space="preserve"> програма захисту населення і територій від надзвичайних ситуацій техногенного та природного характеру  на 2021 - 2022 роки.                                                                  </t>
    </r>
    <r>
      <rPr>
        <sz val="10"/>
        <color theme="1"/>
        <rFont val="Times New Roman"/>
        <family val="1"/>
        <charset val="204"/>
      </rPr>
      <t xml:space="preserve">                   </t>
    </r>
  </si>
  <si>
    <t xml:space="preserve"> програма захисту населення і територій від надзвичайних ситуацій техногенного та природного характеру  на 2021 - 2022 роки.  </t>
  </si>
  <si>
    <t>0117370</t>
  </si>
  <si>
    <t>0600000</t>
  </si>
  <si>
    <t>Відділ освіти , культури, молоді та спорту  Синюхино-Брідської сільської ради</t>
  </si>
  <si>
    <t xml:space="preserve">розроблення детального плану дошкільного навчального закладу "Малятко" з благоустроєм території по вул. Первомайська,5 в  с. Синюхин Брід , Співфінансування " Реконструкція дошкільного навчального закладу "Малятко" з благоустроєм території по вул. Первомайська,5 в  с. Синюхин Брід,  Первомайського району Миколаївської області"  Первомайського району Миколаївської області" , тех.обстеження зош с. Синюхин Брід                                      </t>
  </si>
  <si>
    <t>від12.11.2021  р №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</si>
</sst>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28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0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sz val="11"/>
      <color theme="1"/>
      <name val="Calibri"/>
      <family val="2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Calibri"/>
      <family val="2"/>
      <charset val="204"/>
    </font>
    <font>
      <i/>
      <sz val="10"/>
      <name val="Times New Roman"/>
      <family val="1"/>
      <charset val="204"/>
    </font>
    <font>
      <sz val="10"/>
      <name val="Calibri"/>
      <family val="2"/>
      <charset val="204"/>
    </font>
    <font>
      <sz val="11"/>
      <name val="Calibri"/>
      <family val="2"/>
      <charset val="204"/>
      <scheme val="minor"/>
    </font>
    <font>
      <b/>
      <sz val="10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9" fillId="0" borderId="0">
      <alignment vertical="top"/>
    </xf>
    <xf numFmtId="0" fontId="22" fillId="0" borderId="0"/>
  </cellStyleXfs>
  <cellXfs count="146">
    <xf numFmtId="0" fontId="0" fillId="0" borderId="0" xfId="0"/>
    <xf numFmtId="0" fontId="1" fillId="0" borderId="0" xfId="0" applyNumberFormat="1" applyFont="1" applyFill="1" applyAlignment="1" applyProtection="1"/>
    <xf numFmtId="0" fontId="2" fillId="0" borderId="0" xfId="0" applyNumberFormat="1" applyFont="1" applyFill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horizontal="center" vertical="top" wrapText="1"/>
    </xf>
    <xf numFmtId="0" fontId="1" fillId="0" borderId="2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5" fillId="0" borderId="0" xfId="0" applyNumberFormat="1" applyFont="1" applyFill="1" applyBorder="1" applyAlignment="1" applyProtection="1">
      <alignment horizontal="center" vertical="top"/>
    </xf>
    <xf numFmtId="0" fontId="6" fillId="0" borderId="2" xfId="0" applyNumberFormat="1" applyFont="1" applyFill="1" applyBorder="1" applyAlignment="1" applyProtection="1">
      <alignment horizontal="right" vertical="center"/>
    </xf>
    <xf numFmtId="0" fontId="4" fillId="0" borderId="7" xfId="0" applyFont="1" applyBorder="1" applyAlignment="1">
      <alignment vertical="center" wrapText="1"/>
    </xf>
    <xf numFmtId="0" fontId="4" fillId="0" borderId="7" xfId="0" applyFont="1" applyBorder="1" applyAlignment="1">
      <alignment horizontal="center" vertical="center" wrapText="1"/>
    </xf>
    <xf numFmtId="49" fontId="7" fillId="0" borderId="7" xfId="0" applyNumberFormat="1" applyFont="1" applyFill="1" applyBorder="1" applyAlignment="1" applyProtection="1">
      <alignment vertical="center"/>
    </xf>
    <xf numFmtId="49" fontId="4" fillId="0" borderId="7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horizontal="justify" vertical="center" wrapText="1"/>
    </xf>
    <xf numFmtId="164" fontId="10" fillId="0" borderId="7" xfId="1" applyNumberFormat="1" applyFont="1" applyBorder="1" applyAlignment="1">
      <alignment horizontal="center" vertical="center" wrapText="1"/>
    </xf>
    <xf numFmtId="164" fontId="10" fillId="0" borderId="7" xfId="1" applyNumberFormat="1" applyFont="1" applyBorder="1" applyAlignment="1">
      <alignment vertical="center" wrapText="1"/>
    </xf>
    <xf numFmtId="164" fontId="10" fillId="0" borderId="7" xfId="1" applyNumberFormat="1" applyFont="1" applyBorder="1" applyAlignment="1">
      <alignment vertical="center"/>
    </xf>
    <xf numFmtId="0" fontId="11" fillId="0" borderId="7" xfId="0" quotePrefix="1" applyFont="1" applyBorder="1" applyAlignment="1">
      <alignment horizontal="center" vertical="center" wrapText="1"/>
    </xf>
    <xf numFmtId="4" fontId="11" fillId="0" borderId="7" xfId="0" quotePrefix="1" applyNumberFormat="1" applyFont="1" applyBorder="1" applyAlignment="1">
      <alignment horizontal="center" vertical="center" wrapText="1"/>
    </xf>
    <xf numFmtId="4" fontId="11" fillId="0" borderId="7" xfId="0" quotePrefix="1" applyNumberFormat="1" applyFont="1" applyBorder="1" applyAlignment="1">
      <alignment vertical="center" wrapText="1"/>
    </xf>
    <xf numFmtId="4" fontId="12" fillId="0" borderId="7" xfId="0" quotePrefix="1" applyNumberFormat="1" applyFont="1" applyBorder="1" applyAlignment="1">
      <alignment vertical="center" wrapText="1"/>
    </xf>
    <xf numFmtId="164" fontId="14" fillId="0" borderId="7" xfId="1" applyNumberFormat="1" applyFont="1" applyBorder="1" applyAlignment="1">
      <alignment vertical="center" wrapText="1"/>
    </xf>
    <xf numFmtId="164" fontId="14" fillId="0" borderId="7" xfId="1" applyNumberFormat="1" applyFont="1" applyBorder="1" applyAlignment="1">
      <alignment vertical="center"/>
    </xf>
    <xf numFmtId="4" fontId="15" fillId="0" borderId="7" xfId="0" quotePrefix="1" applyNumberFormat="1" applyFont="1" applyBorder="1" applyAlignment="1">
      <alignment vertical="center" wrapText="1"/>
    </xf>
    <xf numFmtId="49" fontId="11" fillId="0" borderId="7" xfId="0" quotePrefix="1" applyNumberFormat="1" applyFont="1" applyBorder="1" applyAlignment="1">
      <alignment horizontal="center" vertical="center" wrapText="1"/>
    </xf>
    <xf numFmtId="49" fontId="11" fillId="0" borderId="7" xfId="0" quotePrefix="1" applyNumberFormat="1" applyFont="1" applyBorder="1" applyAlignment="1">
      <alignment vertical="center" wrapText="1"/>
    </xf>
    <xf numFmtId="2" fontId="2" fillId="0" borderId="7" xfId="0" applyNumberFormat="1" applyFont="1" applyBorder="1" applyAlignment="1">
      <alignment horizontal="justify" vertical="center" wrapText="1"/>
    </xf>
    <xf numFmtId="164" fontId="14" fillId="0" borderId="7" xfId="1" applyNumberFormat="1" applyFont="1" applyBorder="1" applyAlignment="1">
      <alignment vertical="top" wrapText="1"/>
    </xf>
    <xf numFmtId="164" fontId="14" fillId="0" borderId="7" xfId="1" applyNumberFormat="1" applyFont="1" applyBorder="1">
      <alignment vertical="top"/>
    </xf>
    <xf numFmtId="49" fontId="2" fillId="0" borderId="7" xfId="0" applyNumberFormat="1" applyFont="1" applyBorder="1" applyAlignment="1">
      <alignment horizontal="center" vertical="center" wrapText="1"/>
    </xf>
    <xf numFmtId="2" fontId="2" fillId="0" borderId="7" xfId="0" applyNumberFormat="1" applyFont="1" applyBorder="1" applyAlignment="1">
      <alignment vertical="center" wrapText="1"/>
    </xf>
    <xf numFmtId="49" fontId="15" fillId="0" borderId="7" xfId="0" quotePrefix="1" applyNumberFormat="1" applyFont="1" applyBorder="1" applyAlignment="1">
      <alignment vertical="center" wrapText="1"/>
    </xf>
    <xf numFmtId="2" fontId="4" fillId="0" borderId="7" xfId="0" applyNumberFormat="1" applyFont="1" applyBorder="1" applyAlignment="1">
      <alignment vertical="center" wrapText="1"/>
    </xf>
    <xf numFmtId="2" fontId="1" fillId="0" borderId="7" xfId="0" quotePrefix="1" applyNumberFormat="1" applyFont="1" applyBorder="1" applyAlignment="1">
      <alignment vertical="center" wrapText="1"/>
    </xf>
    <xf numFmtId="0" fontId="15" fillId="0" borderId="7" xfId="0" quotePrefix="1" applyFont="1" applyBorder="1" applyAlignment="1">
      <alignment horizontal="center" vertical="center" wrapText="1"/>
    </xf>
    <xf numFmtId="2" fontId="7" fillId="0" borderId="7" xfId="0" quotePrefix="1" applyNumberFormat="1" applyFont="1" applyBorder="1" applyAlignment="1">
      <alignment vertical="center" wrapText="1"/>
    </xf>
    <xf numFmtId="164" fontId="16" fillId="0" borderId="7" xfId="1" applyNumberFormat="1" applyFont="1" applyBorder="1" applyAlignment="1">
      <alignment vertical="top" wrapText="1"/>
    </xf>
    <xf numFmtId="1" fontId="11" fillId="0" borderId="7" xfId="0" quotePrefix="1" applyNumberFormat="1" applyFont="1" applyBorder="1" applyAlignment="1">
      <alignment horizontal="center" vertical="center" wrapText="1"/>
    </xf>
    <xf numFmtId="1" fontId="15" fillId="0" borderId="7" xfId="0" quotePrefix="1" applyNumberFormat="1" applyFont="1" applyBorder="1" applyAlignment="1">
      <alignment horizontal="center" vertical="center" wrapText="1"/>
    </xf>
    <xf numFmtId="2" fontId="11" fillId="0" borderId="7" xfId="0" quotePrefix="1" applyNumberFormat="1" applyFont="1" applyBorder="1" applyAlignment="1">
      <alignment horizontal="center" vertical="center" wrapText="1"/>
    </xf>
    <xf numFmtId="2" fontId="17" fillId="0" borderId="7" xfId="0" quotePrefix="1" applyNumberFormat="1" applyFont="1" applyBorder="1" applyAlignment="1">
      <alignment horizontal="center" vertical="center" wrapText="1"/>
    </xf>
    <xf numFmtId="164" fontId="1" fillId="0" borderId="7" xfId="1" applyNumberFormat="1" applyFont="1" applyBorder="1">
      <alignment vertical="top"/>
    </xf>
    <xf numFmtId="0" fontId="11" fillId="0" borderId="3" xfId="0" quotePrefix="1" applyFont="1" applyBorder="1" applyAlignment="1">
      <alignment horizontal="center" vertical="center" wrapText="1"/>
    </xf>
    <xf numFmtId="2" fontId="11" fillId="0" borderId="3" xfId="0" quotePrefix="1" applyNumberFormat="1" applyFont="1" applyBorder="1" applyAlignment="1">
      <alignment vertical="center" wrapText="1"/>
    </xf>
    <xf numFmtId="164" fontId="16" fillId="0" borderId="3" xfId="1" applyNumberFormat="1" applyFont="1" applyBorder="1" applyAlignment="1">
      <alignment vertical="top" wrapText="1"/>
    </xf>
    <xf numFmtId="164" fontId="14" fillId="0" borderId="3" xfId="1" applyNumberFormat="1" applyFont="1" applyBorder="1" applyAlignment="1">
      <alignment vertical="top" wrapText="1"/>
    </xf>
    <xf numFmtId="164" fontId="14" fillId="0" borderId="3" xfId="1" applyNumberFormat="1" applyFont="1" applyBorder="1">
      <alignment vertical="top"/>
    </xf>
    <xf numFmtId="164" fontId="1" fillId="0" borderId="3" xfId="1" applyNumberFormat="1" applyFont="1" applyBorder="1">
      <alignment vertical="top"/>
    </xf>
    <xf numFmtId="0" fontId="15" fillId="0" borderId="3" xfId="0" quotePrefix="1" applyFont="1" applyBorder="1" applyAlignment="1">
      <alignment horizontal="center" vertical="center" wrapText="1"/>
    </xf>
    <xf numFmtId="2" fontId="15" fillId="0" borderId="3" xfId="0" quotePrefix="1" applyNumberFormat="1" applyFont="1" applyBorder="1" applyAlignment="1">
      <alignment horizontal="center" vertical="center" wrapText="1"/>
    </xf>
    <xf numFmtId="2" fontId="15" fillId="0" borderId="3" xfId="0" quotePrefix="1" applyNumberFormat="1" applyFont="1" applyBorder="1" applyAlignment="1">
      <alignment vertical="center" wrapText="1"/>
    </xf>
    <xf numFmtId="2" fontId="11" fillId="0" borderId="3" xfId="0" quotePrefix="1" applyNumberFormat="1" applyFont="1" applyBorder="1" applyAlignment="1">
      <alignment horizontal="center" vertical="center" wrapText="1"/>
    </xf>
    <xf numFmtId="164" fontId="14" fillId="0" borderId="7" xfId="1" applyNumberFormat="1" applyFont="1" applyBorder="1" applyAlignment="1">
      <alignment horizontal="left" wrapText="1"/>
    </xf>
    <xf numFmtId="2" fontId="1" fillId="0" borderId="3" xfId="0" quotePrefix="1" applyNumberFormat="1" applyFont="1" applyBorder="1" applyAlignment="1">
      <alignment vertical="center" wrapText="1"/>
    </xf>
    <xf numFmtId="0" fontId="15" fillId="0" borderId="7" xfId="0" applyFont="1" applyBorder="1" applyAlignment="1">
      <alignment horizontal="center" vertical="center" wrapText="1"/>
    </xf>
    <xf numFmtId="4" fontId="15" fillId="0" borderId="7" xfId="0" applyNumberFormat="1" applyFont="1" applyBorder="1" applyAlignment="1">
      <alignment horizontal="center" vertical="center" wrapText="1"/>
    </xf>
    <xf numFmtId="164" fontId="18" fillId="0" borderId="7" xfId="1" applyNumberFormat="1" applyFont="1" applyBorder="1" applyAlignment="1">
      <alignment vertical="top" wrapText="1"/>
    </xf>
    <xf numFmtId="164" fontId="19" fillId="0" borderId="7" xfId="1" applyNumberFormat="1" applyFont="1" applyBorder="1" applyAlignment="1">
      <alignment vertical="top" wrapText="1"/>
    </xf>
    <xf numFmtId="0" fontId="20" fillId="0" borderId="7" xfId="0" quotePrefix="1" applyFont="1" applyBorder="1" applyAlignment="1">
      <alignment horizontal="center" vertical="center" wrapText="1"/>
    </xf>
    <xf numFmtId="0" fontId="20" fillId="0" borderId="7" xfId="0" applyFont="1" applyBorder="1" applyAlignment="1">
      <alignment horizontal="center" vertical="center" wrapText="1"/>
    </xf>
    <xf numFmtId="4" fontId="20" fillId="0" borderId="7" xfId="0" applyNumberFormat="1" applyFont="1" applyBorder="1" applyAlignment="1">
      <alignment horizontal="center" vertical="center" wrapText="1"/>
    </xf>
    <xf numFmtId="4" fontId="20" fillId="0" borderId="7" xfId="0" quotePrefix="1" applyNumberFormat="1" applyFont="1" applyBorder="1" applyAlignment="1">
      <alignment vertical="center" wrapText="1"/>
    </xf>
    <xf numFmtId="164" fontId="14" fillId="0" borderId="8" xfId="1" applyNumberFormat="1" applyFont="1" applyBorder="1">
      <alignment vertical="top"/>
    </xf>
    <xf numFmtId="0" fontId="1" fillId="0" borderId="9" xfId="0" applyNumberFormat="1" applyFont="1" applyFill="1" applyBorder="1" applyAlignment="1" applyProtection="1">
      <alignment horizontal="center" vertical="center" wrapText="1"/>
    </xf>
    <xf numFmtId="0" fontId="1" fillId="0" borderId="10" xfId="0" applyNumberFormat="1" applyFont="1" applyFill="1" applyBorder="1" applyAlignment="1" applyProtection="1">
      <alignment horizontal="center" vertical="center" wrapText="1"/>
    </xf>
    <xf numFmtId="0" fontId="2" fillId="0" borderId="10" xfId="0" applyFont="1" applyBorder="1" applyAlignment="1">
      <alignment horizontal="justify" vertical="center" wrapText="1"/>
    </xf>
    <xf numFmtId="164" fontId="21" fillId="0" borderId="10" xfId="0" applyNumberFormat="1" applyFont="1" applyBorder="1" applyAlignment="1">
      <alignment vertical="justify"/>
    </xf>
    <xf numFmtId="164" fontId="10" fillId="0" borderId="10" xfId="1" applyNumberFormat="1" applyFont="1" applyBorder="1" applyAlignment="1">
      <alignment vertical="top" wrapText="1"/>
    </xf>
    <xf numFmtId="164" fontId="14" fillId="0" borderId="0" xfId="1" applyNumberFormat="1" applyFont="1" applyBorder="1" applyAlignment="1">
      <alignment vertical="top" wrapText="1"/>
    </xf>
    <xf numFmtId="0" fontId="8" fillId="0" borderId="0" xfId="0" applyFont="1"/>
    <xf numFmtId="0" fontId="7" fillId="0" borderId="0" xfId="0" applyNumberFormat="1" applyFont="1" applyFill="1" applyAlignment="1" applyProtection="1"/>
    <xf numFmtId="4" fontId="11" fillId="0" borderId="7" xfId="0" applyNumberFormat="1" applyFont="1" applyBorder="1" applyAlignment="1">
      <alignment vertical="center" wrapText="1"/>
    </xf>
    <xf numFmtId="4" fontId="12" fillId="0" borderId="7" xfId="0" applyNumberFormat="1" applyFont="1" applyBorder="1" applyAlignment="1">
      <alignment vertical="center" wrapText="1"/>
    </xf>
    <xf numFmtId="49" fontId="11" fillId="0" borderId="7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justify" vertical="center" wrapText="1"/>
    </xf>
    <xf numFmtId="0" fontId="2" fillId="0" borderId="3" xfId="0" quotePrefix="1" applyFont="1" applyBorder="1" applyAlignment="1">
      <alignment horizontal="center" vertical="center" wrapText="1"/>
    </xf>
    <xf numFmtId="2" fontId="2" fillId="0" borderId="3" xfId="0" quotePrefix="1" applyNumberFormat="1" applyFont="1" applyBorder="1" applyAlignment="1">
      <alignment horizontal="center" vertical="center" wrapText="1"/>
    </xf>
    <xf numFmtId="164" fontId="14" fillId="3" borderId="7" xfId="1" applyNumberFormat="1" applyFont="1" applyFill="1" applyBorder="1" applyAlignment="1">
      <alignment vertical="center" wrapText="1"/>
    </xf>
    <xf numFmtId="0" fontId="2" fillId="0" borderId="7" xfId="0" quotePrefix="1" applyFont="1" applyBorder="1" applyAlignment="1">
      <alignment horizontal="center" vertical="center" wrapText="1"/>
    </xf>
    <xf numFmtId="164" fontId="10" fillId="0" borderId="7" xfId="1" applyNumberFormat="1" applyFont="1" applyBorder="1" applyAlignment="1">
      <alignment vertical="center"/>
    </xf>
    <xf numFmtId="164" fontId="14" fillId="0" borderId="7" xfId="1" applyNumberFormat="1" applyFont="1" applyBorder="1">
      <alignment vertical="top"/>
    </xf>
    <xf numFmtId="164" fontId="10" fillId="0" borderId="10" xfId="1" applyNumberFormat="1" applyFont="1" applyBorder="1" applyAlignment="1">
      <alignment vertical="top" wrapText="1"/>
    </xf>
    <xf numFmtId="164" fontId="14" fillId="0" borderId="7" xfId="1" applyNumberFormat="1" applyFont="1" applyBorder="1" applyAlignment="1">
      <alignment vertical="center"/>
    </xf>
    <xf numFmtId="4" fontId="12" fillId="0" borderId="7" xfId="2" quotePrefix="1" applyNumberFormat="1" applyFont="1" applyBorder="1" applyAlignment="1">
      <alignment vertical="center" wrapText="1"/>
    </xf>
    <xf numFmtId="2" fontId="2" fillId="0" borderId="7" xfId="0" quotePrefix="1" applyNumberFormat="1" applyFont="1" applyBorder="1" applyAlignment="1">
      <alignment horizontal="center" vertical="center" wrapText="1"/>
    </xf>
    <xf numFmtId="2" fontId="2" fillId="0" borderId="7" xfId="0" quotePrefix="1" applyNumberFormat="1" applyFont="1" applyBorder="1" applyAlignment="1">
      <alignment vertical="center" wrapText="1"/>
    </xf>
    <xf numFmtId="164" fontId="14" fillId="2" borderId="7" xfId="1" applyNumberFormat="1" applyFont="1" applyFill="1" applyBorder="1" applyAlignment="1">
      <alignment vertical="center"/>
    </xf>
    <xf numFmtId="164" fontId="14" fillId="2" borderId="7" xfId="1" applyNumberFormat="1" applyFont="1" applyFill="1" applyBorder="1">
      <alignment vertical="top"/>
    </xf>
    <xf numFmtId="49" fontId="2" fillId="0" borderId="7" xfId="0" quotePrefix="1" applyNumberFormat="1" applyFont="1" applyBorder="1" applyAlignment="1">
      <alignment horizontal="center" vertical="center" wrapText="1"/>
    </xf>
    <xf numFmtId="4" fontId="2" fillId="0" borderId="7" xfId="0" quotePrefix="1" applyNumberFormat="1" applyFont="1" applyBorder="1" applyAlignment="1">
      <alignment vertical="center" wrapText="1"/>
    </xf>
    <xf numFmtId="2" fontId="23" fillId="0" borderId="7" xfId="0" quotePrefix="1" applyNumberFormat="1" applyFont="1" applyBorder="1" applyAlignment="1">
      <alignment horizontal="center" vertical="center" wrapText="1"/>
    </xf>
    <xf numFmtId="164" fontId="1" fillId="0" borderId="7" xfId="1" applyNumberFormat="1" applyFont="1" applyBorder="1" applyAlignment="1">
      <alignment vertical="top" wrapText="1"/>
    </xf>
    <xf numFmtId="0" fontId="26" fillId="0" borderId="0" xfId="0" applyFont="1"/>
    <xf numFmtId="0" fontId="13" fillId="0" borderId="0" xfId="0" applyFont="1"/>
    <xf numFmtId="164" fontId="14" fillId="3" borderId="7" xfId="1" applyNumberFormat="1" applyFont="1" applyFill="1" applyBorder="1">
      <alignment vertical="top"/>
    </xf>
    <xf numFmtId="4" fontId="25" fillId="0" borderId="7" xfId="0" quotePrefix="1" applyNumberFormat="1" applyFont="1" applyBorder="1" applyAlignment="1">
      <alignment vertical="center" wrapText="1"/>
    </xf>
    <xf numFmtId="4" fontId="25" fillId="0" borderId="3" xfId="0" quotePrefix="1" applyNumberFormat="1" applyFont="1" applyBorder="1" applyAlignment="1">
      <alignment vertical="center" wrapText="1"/>
    </xf>
    <xf numFmtId="164" fontId="1" fillId="0" borderId="3" xfId="1" applyNumberFormat="1" applyFont="1" applyBorder="1" applyAlignment="1">
      <alignment vertical="top" wrapText="1"/>
    </xf>
    <xf numFmtId="49" fontId="11" fillId="0" borderId="3" xfId="0" quotePrefix="1" applyNumberFormat="1" applyFont="1" applyBorder="1" applyAlignment="1">
      <alignment horizontal="center" vertical="center" wrapText="1"/>
    </xf>
    <xf numFmtId="49" fontId="17" fillId="0" borderId="3" xfId="0" quotePrefix="1" applyNumberFormat="1" applyFont="1" applyBorder="1" applyAlignment="1">
      <alignment horizontal="center" vertical="center" wrapText="1"/>
    </xf>
    <xf numFmtId="0" fontId="13" fillId="0" borderId="0" xfId="0" applyFont="1" applyAlignment="1">
      <alignment wrapText="1"/>
    </xf>
    <xf numFmtId="164" fontId="10" fillId="3" borderId="7" xfId="1" applyNumberFormat="1" applyFont="1" applyFill="1" applyBorder="1" applyAlignment="1">
      <alignment vertical="center"/>
    </xf>
    <xf numFmtId="164" fontId="10" fillId="3" borderId="7" xfId="1" applyNumberFormat="1" applyFont="1" applyFill="1" applyBorder="1">
      <alignment vertical="top"/>
    </xf>
    <xf numFmtId="164" fontId="10" fillId="3" borderId="3" xfId="1" applyNumberFormat="1" applyFont="1" applyFill="1" applyBorder="1">
      <alignment vertical="top"/>
    </xf>
    <xf numFmtId="0" fontId="11" fillId="3" borderId="7" xfId="0" quotePrefix="1" applyFont="1" applyFill="1" applyBorder="1" applyAlignment="1">
      <alignment horizontal="center" vertical="center" wrapText="1"/>
    </xf>
    <xf numFmtId="49" fontId="2" fillId="3" borderId="7" xfId="0" quotePrefix="1" applyNumberFormat="1" applyFont="1" applyFill="1" applyBorder="1" applyAlignment="1">
      <alignment horizontal="center" vertical="center" wrapText="1"/>
    </xf>
    <xf numFmtId="49" fontId="7" fillId="3" borderId="7" xfId="0" applyNumberFormat="1" applyFont="1" applyFill="1" applyBorder="1" applyAlignment="1" applyProtection="1"/>
    <xf numFmtId="49" fontId="11" fillId="3" borderId="7" xfId="0" applyNumberFormat="1" applyFont="1" applyFill="1" applyBorder="1" applyAlignment="1">
      <alignment horizontal="center" vertical="center" wrapText="1"/>
    </xf>
    <xf numFmtId="49" fontId="15" fillId="3" borderId="7" xfId="0" quotePrefix="1" applyNumberFormat="1" applyFont="1" applyFill="1" applyBorder="1" applyAlignment="1">
      <alignment horizontal="center" vertical="center" wrapText="1"/>
    </xf>
    <xf numFmtId="49" fontId="11" fillId="3" borderId="7" xfId="0" quotePrefix="1" applyNumberFormat="1" applyFont="1" applyFill="1" applyBorder="1" applyAlignment="1">
      <alignment horizontal="center" vertical="center" wrapText="1"/>
    </xf>
    <xf numFmtId="0" fontId="11" fillId="3" borderId="3" xfId="0" quotePrefix="1" applyFont="1" applyFill="1" applyBorder="1" applyAlignment="1">
      <alignment horizontal="center" vertical="center" wrapText="1"/>
    </xf>
    <xf numFmtId="49" fontId="11" fillId="3" borderId="3" xfId="0" quotePrefix="1" applyNumberFormat="1" applyFont="1" applyFill="1" applyBorder="1" applyAlignment="1">
      <alignment horizontal="center" vertical="center" wrapText="1"/>
    </xf>
    <xf numFmtId="49" fontId="15" fillId="3" borderId="3" xfId="0" quotePrefix="1" applyNumberFormat="1" applyFont="1" applyFill="1" applyBorder="1" applyAlignment="1">
      <alignment horizontal="center" vertical="center" wrapText="1"/>
    </xf>
    <xf numFmtId="0" fontId="2" fillId="3" borderId="3" xfId="0" quotePrefix="1" applyFont="1" applyFill="1" applyBorder="1" applyAlignment="1">
      <alignment horizontal="center" vertical="center" wrapText="1"/>
    </xf>
    <xf numFmtId="164" fontId="19" fillId="3" borderId="7" xfId="1" applyNumberFormat="1" applyFont="1" applyFill="1" applyBorder="1" applyAlignment="1">
      <alignment vertical="center"/>
    </xf>
    <xf numFmtId="164" fontId="19" fillId="3" borderId="7" xfId="1" applyNumberFormat="1" applyFont="1" applyFill="1" applyBorder="1" applyAlignment="1">
      <alignment vertical="top" wrapText="1"/>
    </xf>
    <xf numFmtId="164" fontId="14" fillId="0" borderId="7" xfId="1" applyNumberFormat="1" applyFont="1" applyBorder="1" applyAlignment="1">
      <alignment horizontal="center" vertical="center" wrapText="1"/>
    </xf>
    <xf numFmtId="164" fontId="18" fillId="3" borderId="7" xfId="1" applyNumberFormat="1" applyFont="1" applyFill="1" applyBorder="1" applyAlignment="1">
      <alignment vertical="center"/>
    </xf>
    <xf numFmtId="164" fontId="14" fillId="3" borderId="3" xfId="1" applyNumberFormat="1" applyFont="1" applyFill="1" applyBorder="1" applyAlignment="1">
      <alignment vertical="center"/>
    </xf>
    <xf numFmtId="0" fontId="2" fillId="3" borderId="0" xfId="0" applyNumberFormat="1" applyFont="1" applyFill="1" applyAlignment="1" applyProtection="1">
      <alignment horizontal="left"/>
    </xf>
    <xf numFmtId="4" fontId="27" fillId="0" borderId="7" xfId="0" quotePrefix="1" applyNumberFormat="1" applyFont="1" applyBorder="1" applyAlignment="1">
      <alignment vertical="center" wrapText="1"/>
    </xf>
    <xf numFmtId="49" fontId="15" fillId="0" borderId="3" xfId="0" quotePrefix="1" applyNumberFormat="1" applyFont="1" applyBorder="1" applyAlignment="1">
      <alignment horizontal="center" vertical="center" wrapText="1"/>
    </xf>
    <xf numFmtId="164" fontId="10" fillId="0" borderId="3" xfId="1" applyNumberFormat="1" applyFont="1" applyBorder="1" applyAlignment="1">
      <alignment vertical="top" wrapText="1"/>
    </xf>
    <xf numFmtId="164" fontId="10" fillId="0" borderId="3" xfId="1" applyNumberFormat="1" applyFont="1" applyBorder="1">
      <alignment vertical="top"/>
    </xf>
    <xf numFmtId="49" fontId="11" fillId="0" borderId="7" xfId="0" quotePrefix="1" applyNumberFormat="1" applyFont="1" applyBorder="1" applyAlignment="1">
      <alignment horizontal="left" vertical="center" wrapText="1"/>
    </xf>
    <xf numFmtId="49" fontId="11" fillId="0" borderId="7" xfId="0" applyNumberFormat="1" applyFont="1" applyBorder="1" applyAlignment="1">
      <alignment horizontal="left" vertical="center" wrapText="1"/>
    </xf>
    <xf numFmtId="49" fontId="2" fillId="0" borderId="7" xfId="0" applyNumberFormat="1" applyFont="1" applyFill="1" applyBorder="1" applyAlignment="1" applyProtection="1">
      <alignment horizontal="left" vertical="center"/>
    </xf>
    <xf numFmtId="49" fontId="2" fillId="0" borderId="7" xfId="0" applyNumberFormat="1" applyFont="1" applyFill="1" applyBorder="1" applyAlignment="1" applyProtection="1">
      <alignment horizontal="left"/>
    </xf>
    <xf numFmtId="0" fontId="8" fillId="0" borderId="3" xfId="0" applyNumberFormat="1" applyFont="1" applyFill="1" applyBorder="1" applyAlignment="1" applyProtection="1">
      <alignment horizontal="center" vertical="center" wrapText="1"/>
    </xf>
    <xf numFmtId="0" fontId="8" fillId="0" borderId="6" xfId="0" applyNumberFormat="1" applyFont="1" applyFill="1" applyBorder="1" applyAlignment="1" applyProtection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NumberFormat="1" applyFont="1" applyFill="1" applyBorder="1" applyAlignment="1" applyProtection="1">
      <alignment horizontal="left" vertical="center" wrapText="1"/>
    </xf>
    <xf numFmtId="0" fontId="1" fillId="0" borderId="2" xfId="0" applyNumberFormat="1" applyFont="1" applyFill="1" applyBorder="1" applyAlignment="1" applyProtection="1">
      <alignment horizontal="center"/>
    </xf>
    <xf numFmtId="0" fontId="1" fillId="0" borderId="3" xfId="0" applyNumberFormat="1" applyFont="1" applyFill="1" applyBorder="1" applyAlignment="1" applyProtection="1">
      <alignment horizontal="center" vertical="center" wrapText="1"/>
    </xf>
    <xf numFmtId="0" fontId="1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2" fillId="0" borderId="0" xfId="0" applyNumberFormat="1" applyFont="1" applyFill="1" applyAlignment="1" applyProtection="1">
      <alignment horizontal="center" vertical="center" wrapText="1"/>
    </xf>
    <xf numFmtId="0" fontId="2" fillId="0" borderId="0" xfId="0" applyNumberFormat="1" applyFont="1" applyFill="1" applyAlignment="1" applyProtection="1">
      <alignment horizontal="left" vertical="center" wrapText="1"/>
    </xf>
    <xf numFmtId="0" fontId="2" fillId="0" borderId="0" xfId="0" applyNumberFormat="1" applyFont="1" applyFill="1" applyAlignment="1" applyProtection="1">
      <alignment horizontal="left" wrapText="1"/>
    </xf>
    <xf numFmtId="0" fontId="3" fillId="0" borderId="0" xfId="0" applyNumberFormat="1" applyFont="1" applyFill="1" applyBorder="1" applyAlignment="1" applyProtection="1">
      <alignment horizontal="center" vertical="top" wrapText="1"/>
    </xf>
    <xf numFmtId="0" fontId="4" fillId="0" borderId="0" xfId="0" applyNumberFormat="1" applyFont="1" applyFill="1" applyBorder="1" applyAlignment="1" applyProtection="1">
      <alignment horizontal="center"/>
    </xf>
    <xf numFmtId="0" fontId="4" fillId="0" borderId="1" xfId="0" applyNumberFormat="1" applyFont="1" applyFill="1" applyBorder="1" applyAlignment="1" applyProtection="1">
      <alignment horizontal="center"/>
    </xf>
  </cellXfs>
  <cellStyles count="3">
    <cellStyle name="Звичайний_Додаток _ 3 зм_ни 4575" xfId="1"/>
    <cellStyle name="Обычный" xfId="0" builtinId="0"/>
    <cellStyle name="Обычн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\Downloads\&#1074;&#1080;&#1076;&#1072;&#1090;&#1082;&#1080;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</sheetNames>
    <sheetDataSet>
      <sheetData sheetId="0" refreshError="1">
        <row r="21">
          <cell r="D21" t="str">
            <v>Компенсаційні виплати на пільговий проїзд автомобільним транспортом окремим категоріям громадян</v>
          </cell>
        </row>
        <row r="22">
          <cell r="D22" t="str">
            <v>Інші заходи у сфері соціального захисту і соціального забезпечення</v>
          </cell>
        </row>
        <row r="26">
          <cell r="A26" t="str">
            <v>0116030</v>
          </cell>
          <cell r="C26" t="str">
            <v>0620</v>
          </cell>
          <cell r="D26" t="str">
            <v>Організація благоустрою населених пунктів</v>
          </cell>
        </row>
        <row r="27">
          <cell r="A27" t="str">
            <v>0117130</v>
          </cell>
          <cell r="D27" t="str">
            <v>Здійснення заходів із землеустрою</v>
          </cell>
        </row>
        <row r="31">
          <cell r="D31" t="str">
            <v>Природоохоронні заходи за рахунок цільових фондів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59"/>
  <sheetViews>
    <sheetView tabSelected="1" workbookViewId="0">
      <selection activeCell="H54" sqref="H54"/>
    </sheetView>
  </sheetViews>
  <sheetFormatPr defaultRowHeight="15" x14ac:dyDescent="0.25"/>
  <cols>
    <col min="1" max="1" width="10.7109375" customWidth="1"/>
    <col min="2" max="2" width="13.85546875" customWidth="1"/>
    <col min="3" max="3" width="11.140625" customWidth="1"/>
    <col min="4" max="4" width="65.7109375" customWidth="1"/>
    <col min="5" max="5" width="27.5703125" customWidth="1"/>
    <col min="6" max="6" width="16.28515625" customWidth="1"/>
    <col min="7" max="7" width="12.7109375" customWidth="1"/>
    <col min="8" max="8" width="12.85546875" customWidth="1"/>
    <col min="9" max="9" width="14.85546875" customWidth="1"/>
    <col min="10" max="10" width="14.7109375" customWidth="1"/>
  </cols>
  <sheetData>
    <row r="2" spans="1:10" x14ac:dyDescent="0.25">
      <c r="A2" s="1"/>
      <c r="B2" s="1"/>
      <c r="C2" s="1"/>
      <c r="D2" s="1"/>
      <c r="E2" s="1"/>
      <c r="F2" s="1"/>
      <c r="G2" s="1"/>
      <c r="H2" s="140" t="s">
        <v>0</v>
      </c>
      <c r="I2" s="140"/>
      <c r="J2" s="140"/>
    </row>
    <row r="3" spans="1:10" x14ac:dyDescent="0.25">
      <c r="A3" s="1"/>
      <c r="B3" s="1"/>
      <c r="C3" s="1"/>
      <c r="D3" s="1"/>
      <c r="E3" s="1"/>
      <c r="F3" s="1"/>
      <c r="G3" s="141" t="s">
        <v>61</v>
      </c>
      <c r="H3" s="141"/>
      <c r="I3" s="141"/>
      <c r="J3" s="141"/>
    </row>
    <row r="4" spans="1:10" ht="27.75" customHeight="1" x14ac:dyDescent="0.25">
      <c r="A4" s="1"/>
      <c r="B4" s="1"/>
      <c r="C4" s="1"/>
      <c r="D4" s="1"/>
      <c r="E4" s="1"/>
      <c r="F4" s="1"/>
      <c r="G4" s="142" t="s">
        <v>91</v>
      </c>
      <c r="H4" s="142"/>
      <c r="I4" s="142"/>
      <c r="J4" s="142"/>
    </row>
    <row r="5" spans="1:10" x14ac:dyDescent="0.25">
      <c r="A5" s="1"/>
      <c r="B5" s="1"/>
      <c r="C5" s="1"/>
      <c r="D5" s="1"/>
      <c r="E5" s="1"/>
      <c r="F5" s="1"/>
      <c r="G5" s="118" t="s">
        <v>139</v>
      </c>
      <c r="H5" s="2"/>
      <c r="I5" s="2"/>
      <c r="J5" s="2"/>
    </row>
    <row r="6" spans="1:10" ht="22.5" x14ac:dyDescent="0.25">
      <c r="A6" s="1"/>
      <c r="B6" s="143" t="s">
        <v>90</v>
      </c>
      <c r="C6" s="143"/>
      <c r="D6" s="143"/>
      <c r="E6" s="143"/>
      <c r="F6" s="143"/>
      <c r="G6" s="143"/>
      <c r="H6" s="143"/>
      <c r="I6" s="143"/>
      <c r="J6" s="143"/>
    </row>
    <row r="7" spans="1:10" ht="19.5" thickBot="1" x14ac:dyDescent="0.3">
      <c r="A7" s="144"/>
      <c r="B7" s="144"/>
      <c r="C7" s="144"/>
      <c r="D7" s="3"/>
      <c r="E7" s="145">
        <v>14555000000</v>
      </c>
      <c r="F7" s="145"/>
      <c r="G7" s="145"/>
      <c r="H7" s="3"/>
      <c r="I7" s="3"/>
      <c r="J7" s="3"/>
    </row>
    <row r="8" spans="1:10" ht="18.75" x14ac:dyDescent="0.25">
      <c r="A8" s="133"/>
      <c r="B8" s="133"/>
      <c r="C8" s="133"/>
      <c r="D8" s="4"/>
      <c r="E8" s="133" t="s">
        <v>1</v>
      </c>
      <c r="F8" s="133"/>
      <c r="G8" s="133"/>
      <c r="H8" s="5"/>
      <c r="I8" s="6"/>
      <c r="J8" s="7" t="s">
        <v>2</v>
      </c>
    </row>
    <row r="9" spans="1:10" x14ac:dyDescent="0.25">
      <c r="A9" s="134"/>
      <c r="B9" s="136" t="s">
        <v>3</v>
      </c>
      <c r="C9" s="136" t="s">
        <v>4</v>
      </c>
      <c r="D9" s="136" t="s">
        <v>5</v>
      </c>
      <c r="E9" s="138" t="s">
        <v>6</v>
      </c>
      <c r="F9" s="138" t="s">
        <v>7</v>
      </c>
      <c r="G9" s="138" t="s">
        <v>8</v>
      </c>
      <c r="H9" s="127" t="s">
        <v>9</v>
      </c>
      <c r="I9" s="129" t="s">
        <v>10</v>
      </c>
      <c r="J9" s="130"/>
    </row>
    <row r="10" spans="1:10" ht="42.75" x14ac:dyDescent="0.25">
      <c r="A10" s="135"/>
      <c r="B10" s="137"/>
      <c r="C10" s="137"/>
      <c r="D10" s="137"/>
      <c r="E10" s="139"/>
      <c r="F10" s="139"/>
      <c r="G10" s="139"/>
      <c r="H10" s="128"/>
      <c r="I10" s="8" t="s">
        <v>11</v>
      </c>
      <c r="J10" s="9" t="s">
        <v>12</v>
      </c>
    </row>
    <row r="11" spans="1:10" ht="34.5" customHeight="1" x14ac:dyDescent="0.25">
      <c r="A11" s="10" t="s">
        <v>13</v>
      </c>
      <c r="B11" s="11"/>
      <c r="C11" s="11"/>
      <c r="D11" s="12" t="s">
        <v>63</v>
      </c>
      <c r="E11" s="13"/>
      <c r="F11" s="14"/>
      <c r="G11" s="113">
        <f>H11+I11</f>
        <v>5458037</v>
      </c>
      <c r="H11" s="113">
        <f>H13+H14+H19+H22+H33+H15</f>
        <v>3871110</v>
      </c>
      <c r="I11" s="100">
        <f>I13+I14+I19+I22+I33</f>
        <v>1586927</v>
      </c>
      <c r="J11" s="100">
        <f>J13+J14+J19+J22+J33</f>
        <v>856079</v>
      </c>
    </row>
    <row r="12" spans="1:10" ht="33" hidden="1" customHeight="1" x14ac:dyDescent="0.25">
      <c r="A12" s="10"/>
      <c r="B12" s="11"/>
      <c r="C12" s="11"/>
      <c r="D12" s="12"/>
      <c r="E12" s="13"/>
      <c r="F12" s="14"/>
      <c r="G12" s="15"/>
      <c r="H12" s="15"/>
      <c r="I12" s="15"/>
      <c r="J12" s="15"/>
    </row>
    <row r="13" spans="1:10" ht="61.5" customHeight="1" x14ac:dyDescent="0.25">
      <c r="A13" s="103" t="s">
        <v>64</v>
      </c>
      <c r="B13" s="16">
        <v>8130</v>
      </c>
      <c r="C13" s="72" t="s">
        <v>76</v>
      </c>
      <c r="D13" s="70" t="s">
        <v>65</v>
      </c>
      <c r="E13" s="71" t="s">
        <v>133</v>
      </c>
      <c r="F13" s="20" t="s">
        <v>66</v>
      </c>
      <c r="G13" s="78">
        <f>H13</f>
        <v>1253068</v>
      </c>
      <c r="H13" s="78">
        <f>2019467-765363+20000-21036</f>
        <v>1253068</v>
      </c>
      <c r="I13" s="21"/>
      <c r="J13" s="21"/>
    </row>
    <row r="14" spans="1:10" ht="63.75" x14ac:dyDescent="0.25">
      <c r="A14" s="104" t="s">
        <v>84</v>
      </c>
      <c r="B14" s="87" t="s">
        <v>14</v>
      </c>
      <c r="C14" s="87" t="s">
        <v>83</v>
      </c>
      <c r="D14" s="88" t="s">
        <v>80</v>
      </c>
      <c r="E14" s="19" t="s">
        <v>81</v>
      </c>
      <c r="F14" s="20" t="s">
        <v>66</v>
      </c>
      <c r="G14" s="78">
        <f>H14</f>
        <v>70000</v>
      </c>
      <c r="H14" s="78">
        <f>10000+40000+50000-30000</f>
        <v>70000</v>
      </c>
      <c r="I14" s="21"/>
      <c r="J14" s="21"/>
    </row>
    <row r="15" spans="1:10" ht="49.5" customHeight="1" x14ac:dyDescent="0.25">
      <c r="A15" s="104" t="s">
        <v>130</v>
      </c>
      <c r="B15" s="87" t="s">
        <v>131</v>
      </c>
      <c r="C15" s="87" t="s">
        <v>76</v>
      </c>
      <c r="D15" s="88" t="s">
        <v>132</v>
      </c>
      <c r="E15" s="19" t="s">
        <v>134</v>
      </c>
      <c r="F15" s="20"/>
      <c r="G15" s="78">
        <f>H15</f>
        <v>35000</v>
      </c>
      <c r="H15" s="78">
        <f>45000-10000</f>
        <v>35000</v>
      </c>
      <c r="I15" s="81"/>
      <c r="J15" s="81"/>
    </row>
    <row r="16" spans="1:10" x14ac:dyDescent="0.25">
      <c r="A16" s="103"/>
      <c r="B16" s="16"/>
      <c r="C16" s="17"/>
      <c r="D16" s="18"/>
      <c r="E16" s="19"/>
      <c r="F16" s="76"/>
      <c r="G16" s="21"/>
      <c r="H16" s="21"/>
      <c r="I16" s="21"/>
      <c r="J16" s="21"/>
    </row>
    <row r="17" spans="1:11" ht="0.75" customHeight="1" x14ac:dyDescent="0.25">
      <c r="A17" s="105" t="s">
        <v>22</v>
      </c>
      <c r="B17" s="11"/>
      <c r="C17" s="30"/>
      <c r="D17" s="31" t="s">
        <v>23</v>
      </c>
      <c r="E17" s="26"/>
      <c r="F17" s="26"/>
      <c r="G17" s="85">
        <f>H17+I17</f>
        <v>0</v>
      </c>
      <c r="H17" s="86">
        <f>H18</f>
        <v>0</v>
      </c>
      <c r="I17" s="79">
        <f t="shared" ref="I17:J17" si="0">I18</f>
        <v>0</v>
      </c>
      <c r="J17" s="79">
        <f t="shared" si="0"/>
        <v>0</v>
      </c>
    </row>
    <row r="18" spans="1:11" ht="69" hidden="1" customHeight="1" x14ac:dyDescent="0.25">
      <c r="A18" s="106" t="s">
        <v>72</v>
      </c>
      <c r="B18" s="16">
        <v>4082</v>
      </c>
      <c r="C18" s="24" t="s">
        <v>24</v>
      </c>
      <c r="D18" s="32" t="s">
        <v>25</v>
      </c>
      <c r="E18" s="26" t="s">
        <v>26</v>
      </c>
      <c r="F18" s="26" t="e">
        <f>#REF!</f>
        <v>#REF!</v>
      </c>
      <c r="G18" s="21">
        <f t="shared" ref="G18:G20" si="1">H18</f>
        <v>0</v>
      </c>
      <c r="H18" s="27">
        <f>50000-14648-35000-352</f>
        <v>0</v>
      </c>
      <c r="I18" s="27"/>
      <c r="J18" s="27"/>
    </row>
    <row r="19" spans="1:11" ht="24.75" customHeight="1" x14ac:dyDescent="0.25">
      <c r="A19" s="107" t="s">
        <v>27</v>
      </c>
      <c r="B19" s="33"/>
      <c r="C19" s="30"/>
      <c r="D19" s="34" t="s">
        <v>28</v>
      </c>
      <c r="E19" s="26"/>
      <c r="F19" s="26"/>
      <c r="G19" s="100">
        <f>H19+I19</f>
        <v>1987364</v>
      </c>
      <c r="H19" s="101">
        <f>H20+H21</f>
        <v>1972364</v>
      </c>
      <c r="I19" s="79">
        <f t="shared" ref="I19:J19" si="2">I20+I21</f>
        <v>15000</v>
      </c>
      <c r="J19" s="79">
        <f t="shared" si="2"/>
        <v>15000</v>
      </c>
    </row>
    <row r="20" spans="1:11" ht="50.25" customHeight="1" x14ac:dyDescent="0.25">
      <c r="A20" s="108" t="s">
        <v>29</v>
      </c>
      <c r="B20" s="16">
        <v>6013</v>
      </c>
      <c r="C20" s="24" t="s">
        <v>30</v>
      </c>
      <c r="D20" s="32" t="s">
        <v>31</v>
      </c>
      <c r="E20" s="35" t="s">
        <v>32</v>
      </c>
      <c r="F20" s="26" t="s">
        <v>66</v>
      </c>
      <c r="G20" s="21">
        <f t="shared" si="1"/>
        <v>65000</v>
      </c>
      <c r="H20" s="27">
        <f>200000-50000-50000+50000-50000-35000</f>
        <v>65000</v>
      </c>
      <c r="I20" s="27"/>
      <c r="J20" s="27"/>
    </row>
    <row r="21" spans="1:11" ht="54" customHeight="1" x14ac:dyDescent="0.25">
      <c r="A21" s="103" t="str">
        <f>[1]Лист1!$A$26</f>
        <v>0116030</v>
      </c>
      <c r="B21" s="16">
        <v>6030</v>
      </c>
      <c r="C21" s="36" t="str">
        <f>[1]Лист1!$C$26</f>
        <v>0620</v>
      </c>
      <c r="D21" s="32" t="str">
        <f>[1]Лист1!$D$26</f>
        <v>Організація благоустрою населених пунктів</v>
      </c>
      <c r="E21" s="26" t="s">
        <v>33</v>
      </c>
      <c r="F21" s="26" t="s">
        <v>66</v>
      </c>
      <c r="G21" s="21">
        <f>H21+I21</f>
        <v>1922364</v>
      </c>
      <c r="H21" s="27">
        <f>1174824-99578+95160-50000-75000-116567+436920-16600-50000-22105-30000+134000+50000+50000+200000+30000+35000+141000+20310</f>
        <v>1907364</v>
      </c>
      <c r="I21" s="27">
        <v>15000</v>
      </c>
      <c r="J21" s="27">
        <v>15000</v>
      </c>
    </row>
    <row r="22" spans="1:11" ht="28.5" customHeight="1" x14ac:dyDescent="0.25">
      <c r="A22" s="107" t="s">
        <v>34</v>
      </c>
      <c r="B22" s="33"/>
      <c r="C22" s="37"/>
      <c r="D22" s="34" t="s">
        <v>35</v>
      </c>
      <c r="E22" s="26"/>
      <c r="F22" s="26"/>
      <c r="G22" s="100">
        <f>H22+I22</f>
        <v>2055905</v>
      </c>
      <c r="H22" s="101">
        <f>H24+H28+H23+H26+H30+H31+H32+H25</f>
        <v>529678</v>
      </c>
      <c r="I22" s="79">
        <f>I24+I28+I30+I27+I31+I32+I25</f>
        <v>1526227</v>
      </c>
      <c r="J22" s="79">
        <f>J24+J28+J30+J27+J31+J32+J25</f>
        <v>841079</v>
      </c>
    </row>
    <row r="23" spans="1:11" ht="55.5" customHeight="1" x14ac:dyDescent="0.25">
      <c r="A23" s="106" t="s">
        <v>97</v>
      </c>
      <c r="B23" s="16">
        <v>7693</v>
      </c>
      <c r="C23" s="72" t="s">
        <v>99</v>
      </c>
      <c r="D23" s="92" t="s">
        <v>98</v>
      </c>
      <c r="E23" s="26" t="s">
        <v>100</v>
      </c>
      <c r="F23" s="26" t="s">
        <v>101</v>
      </c>
      <c r="G23" s="81">
        <f>H23+I23</f>
        <v>99578</v>
      </c>
      <c r="H23" s="93">
        <v>99578</v>
      </c>
      <c r="I23" s="79"/>
      <c r="J23" s="79"/>
    </row>
    <row r="24" spans="1:11" ht="84" customHeight="1" x14ac:dyDescent="0.25">
      <c r="A24" s="103" t="str">
        <f>[1]Лист1!$A$27</f>
        <v>0117130</v>
      </c>
      <c r="B24" s="16">
        <v>7130</v>
      </c>
      <c r="C24" s="38" t="s">
        <v>36</v>
      </c>
      <c r="D24" s="32" t="str">
        <f>[1]Лист1!$D$27</f>
        <v>Здійснення заходів із землеустрою</v>
      </c>
      <c r="E24" s="26" t="s">
        <v>37</v>
      </c>
      <c r="F24" s="26" t="s">
        <v>101</v>
      </c>
      <c r="G24" s="81">
        <f t="shared" ref="G24:G32" si="3">H24+I24</f>
        <v>917848</v>
      </c>
      <c r="H24" s="27">
        <f>200000-40000-147100+3200+16600+30000+120000+50000</f>
        <v>232700</v>
      </c>
      <c r="I24" s="27">
        <v>685148</v>
      </c>
      <c r="J24" s="27"/>
    </row>
    <row r="25" spans="1:11" ht="82.5" customHeight="1" x14ac:dyDescent="0.25">
      <c r="A25" s="108" t="s">
        <v>135</v>
      </c>
      <c r="B25" s="16">
        <v>7370</v>
      </c>
      <c r="C25" s="23" t="s">
        <v>99</v>
      </c>
      <c r="D25" s="32" t="s">
        <v>118</v>
      </c>
      <c r="E25" s="26"/>
      <c r="F25" s="26"/>
      <c r="G25" s="81">
        <f t="shared" si="3"/>
        <v>227400</v>
      </c>
      <c r="H25" s="79">
        <f>200000+50000+10000-50000-9600-13000+10000</f>
        <v>197400</v>
      </c>
      <c r="I25" s="79">
        <f>30000+50000-50000</f>
        <v>30000</v>
      </c>
      <c r="J25" s="79">
        <f>30000+50000-50000</f>
        <v>30000</v>
      </c>
    </row>
    <row r="26" spans="1:11" ht="84" hidden="1" customHeight="1" x14ac:dyDescent="0.25">
      <c r="A26" s="108"/>
      <c r="B26" s="16"/>
      <c r="C26" s="23"/>
      <c r="D26" s="32"/>
      <c r="E26" s="26"/>
      <c r="F26" s="26"/>
      <c r="G26" s="81">
        <f t="shared" si="3"/>
        <v>0</v>
      </c>
      <c r="H26" s="79"/>
      <c r="I26" s="79"/>
      <c r="J26" s="79"/>
    </row>
    <row r="27" spans="1:11" ht="111.75" hidden="1" customHeight="1" x14ac:dyDescent="0.25">
      <c r="A27" s="108"/>
      <c r="B27" s="23"/>
      <c r="C27" s="23"/>
      <c r="D27" s="32"/>
      <c r="E27" s="26"/>
      <c r="F27" s="90"/>
      <c r="G27" s="81">
        <f t="shared" si="3"/>
        <v>0</v>
      </c>
      <c r="H27" s="79"/>
      <c r="I27" s="79"/>
      <c r="J27" s="79"/>
    </row>
    <row r="28" spans="1:11" s="91" customFormat="1" ht="182.25" hidden="1" customHeight="1" x14ac:dyDescent="0.25">
      <c r="A28" s="104" t="s">
        <v>105</v>
      </c>
      <c r="B28" s="77">
        <v>7321</v>
      </c>
      <c r="C28" s="89" t="s">
        <v>38</v>
      </c>
      <c r="D28" s="32" t="s">
        <v>82</v>
      </c>
      <c r="E28" s="90" t="s">
        <v>104</v>
      </c>
      <c r="F28" s="90" t="e">
        <f>F18</f>
        <v>#REF!</v>
      </c>
      <c r="G28" s="81">
        <f t="shared" si="3"/>
        <v>0</v>
      </c>
      <c r="H28" s="40">
        <v>0</v>
      </c>
      <c r="I28" s="40"/>
      <c r="J28" s="40"/>
    </row>
    <row r="29" spans="1:11" ht="115.5" hidden="1" customHeight="1" x14ac:dyDescent="0.25">
      <c r="A29" s="109">
        <v>117461</v>
      </c>
      <c r="B29" s="41">
        <v>7461</v>
      </c>
      <c r="C29" s="39" t="s">
        <v>39</v>
      </c>
      <c r="D29" s="42" t="s">
        <v>40</v>
      </c>
      <c r="E29" s="43" t="s">
        <v>41</v>
      </c>
      <c r="F29" s="44" t="s">
        <v>42</v>
      </c>
      <c r="G29" s="81">
        <f t="shared" si="3"/>
        <v>0</v>
      </c>
      <c r="H29" s="45"/>
      <c r="I29" s="46"/>
      <c r="J29" s="45">
        <f>I29</f>
        <v>0</v>
      </c>
    </row>
    <row r="30" spans="1:11" ht="115.5" customHeight="1" x14ac:dyDescent="0.25">
      <c r="A30" s="110" t="s">
        <v>110</v>
      </c>
      <c r="B30" s="97">
        <v>7310</v>
      </c>
      <c r="C30" s="98" t="s">
        <v>38</v>
      </c>
      <c r="D30" s="94" t="s">
        <v>115</v>
      </c>
      <c r="E30" s="43" t="s">
        <v>102</v>
      </c>
      <c r="F30" s="90" t="str">
        <f>F20</f>
        <v>Рішення Синюхино-Брідської сільської ради № 00 від 24.12.2020</v>
      </c>
      <c r="G30" s="81">
        <f t="shared" si="3"/>
        <v>14648</v>
      </c>
      <c r="H30" s="45"/>
      <c r="I30" s="46">
        <v>14648</v>
      </c>
      <c r="J30" s="45">
        <v>14648</v>
      </c>
      <c r="K30" t="s">
        <v>103</v>
      </c>
    </row>
    <row r="31" spans="1:11" ht="115.5" customHeight="1" x14ac:dyDescent="0.25">
      <c r="A31" s="110" t="s">
        <v>111</v>
      </c>
      <c r="B31" s="97" t="s">
        <v>112</v>
      </c>
      <c r="C31" s="98" t="s">
        <v>38</v>
      </c>
      <c r="D31" s="95" t="s">
        <v>116</v>
      </c>
      <c r="E31" s="99" t="s">
        <v>113</v>
      </c>
      <c r="F31" s="96" t="s">
        <v>114</v>
      </c>
      <c r="G31" s="81">
        <f t="shared" si="3"/>
        <v>175000</v>
      </c>
      <c r="H31" s="45"/>
      <c r="I31" s="46">
        <f>50000+125000</f>
        <v>175000</v>
      </c>
      <c r="J31" s="45">
        <f>50000+125000</f>
        <v>175000</v>
      </c>
    </row>
    <row r="32" spans="1:11" ht="115.5" customHeight="1" x14ac:dyDescent="0.25">
      <c r="A32" s="110" t="s">
        <v>126</v>
      </c>
      <c r="B32" s="97" t="s">
        <v>127</v>
      </c>
      <c r="C32" s="98" t="s">
        <v>128</v>
      </c>
      <c r="D32" s="95" t="s">
        <v>125</v>
      </c>
      <c r="E32" s="99" t="s">
        <v>129</v>
      </c>
      <c r="F32" s="96" t="s">
        <v>114</v>
      </c>
      <c r="G32" s="81">
        <f t="shared" si="3"/>
        <v>621431</v>
      </c>
      <c r="H32" s="45"/>
      <c r="I32" s="46">
        <v>621431</v>
      </c>
      <c r="J32" s="45">
        <v>621431</v>
      </c>
    </row>
    <row r="33" spans="1:10" ht="24" customHeight="1" x14ac:dyDescent="0.25">
      <c r="A33" s="111" t="s">
        <v>43</v>
      </c>
      <c r="B33" s="47"/>
      <c r="C33" s="48"/>
      <c r="D33" s="49" t="s">
        <v>44</v>
      </c>
      <c r="E33" s="44"/>
      <c r="F33" s="44"/>
      <c r="G33" s="100">
        <f>H33+I33</f>
        <v>56700</v>
      </c>
      <c r="H33" s="102">
        <f>H34+H35</f>
        <v>11000</v>
      </c>
      <c r="I33" s="102">
        <f>I34+I35</f>
        <v>45700</v>
      </c>
      <c r="J33" s="102">
        <f>J34+J35</f>
        <v>0</v>
      </c>
    </row>
    <row r="34" spans="1:10" ht="153.75" x14ac:dyDescent="0.25">
      <c r="A34" s="109" t="s">
        <v>45</v>
      </c>
      <c r="B34" s="41">
        <v>8220</v>
      </c>
      <c r="C34" s="50" t="s">
        <v>46</v>
      </c>
      <c r="D34" s="42" t="s">
        <v>47</v>
      </c>
      <c r="E34" s="51" t="s">
        <v>85</v>
      </c>
      <c r="F34" s="26" t="str">
        <f>F21</f>
        <v>Рішення Синюхино-Брідської сільської ради № 00 від 24.12.2020</v>
      </c>
      <c r="G34" s="44">
        <f>H34</f>
        <v>11000</v>
      </c>
      <c r="H34" s="45">
        <f>10000+1000</f>
        <v>11000</v>
      </c>
      <c r="I34" s="45"/>
      <c r="J34" s="45"/>
    </row>
    <row r="35" spans="1:10" ht="60.75" customHeight="1" x14ac:dyDescent="0.25">
      <c r="A35" s="112" t="s">
        <v>48</v>
      </c>
      <c r="B35" s="74" t="s">
        <v>49</v>
      </c>
      <c r="C35" s="75" t="s">
        <v>50</v>
      </c>
      <c r="D35" s="52" t="str">
        <f>[1]Лист1!$D$31</f>
        <v>Природоохоронні заходи за рахунок цільових фондів</v>
      </c>
      <c r="E35" s="44" t="s">
        <v>51</v>
      </c>
      <c r="F35" s="44" t="e">
        <f>F28</f>
        <v>#REF!</v>
      </c>
      <c r="G35" s="44">
        <f t="shared" ref="G35" si="4">H35+I35</f>
        <v>45700</v>
      </c>
      <c r="H35" s="45"/>
      <c r="I35" s="45">
        <v>45700</v>
      </c>
      <c r="J35" s="45"/>
    </row>
    <row r="36" spans="1:10" ht="17.25" customHeight="1" x14ac:dyDescent="0.25">
      <c r="A36" s="120" t="s">
        <v>136</v>
      </c>
      <c r="B36" s="41"/>
      <c r="C36" s="50"/>
      <c r="D36" s="119" t="s">
        <v>137</v>
      </c>
      <c r="E36" s="43"/>
      <c r="F36" s="44"/>
      <c r="G36" s="121">
        <f>H36+I36</f>
        <v>2815008</v>
      </c>
      <c r="H36" s="122">
        <f>H37+H38</f>
        <v>321205</v>
      </c>
      <c r="I36" s="122">
        <f>I37+I38</f>
        <v>2493803</v>
      </c>
      <c r="J36" s="122">
        <f>J37+J38</f>
        <v>2493803</v>
      </c>
    </row>
    <row r="37" spans="1:10" ht="157.5" customHeight="1" x14ac:dyDescent="0.25">
      <c r="A37" s="108" t="s">
        <v>121</v>
      </c>
      <c r="B37" s="16">
        <v>7370</v>
      </c>
      <c r="C37" s="23" t="s">
        <v>99</v>
      </c>
      <c r="D37" s="32" t="s">
        <v>118</v>
      </c>
      <c r="E37" s="26" t="s">
        <v>138</v>
      </c>
      <c r="F37" s="26" t="s">
        <v>101</v>
      </c>
      <c r="G37" s="81">
        <f>H37+I37</f>
        <v>871205</v>
      </c>
      <c r="H37" s="79">
        <f>99100+50000+22105+150000</f>
        <v>321205</v>
      </c>
      <c r="I37" s="79">
        <v>550000</v>
      </c>
      <c r="J37" s="79">
        <v>550000</v>
      </c>
    </row>
    <row r="38" spans="1:10" ht="105" customHeight="1" x14ac:dyDescent="0.25">
      <c r="A38" s="108" t="s">
        <v>106</v>
      </c>
      <c r="B38" s="23" t="s">
        <v>107</v>
      </c>
      <c r="C38" s="23" t="s">
        <v>99</v>
      </c>
      <c r="D38" s="32" t="s">
        <v>108</v>
      </c>
      <c r="E38" s="26" t="s">
        <v>124</v>
      </c>
      <c r="F38" s="90" t="s">
        <v>109</v>
      </c>
      <c r="G38" s="81">
        <f>H38+I38</f>
        <v>1943803</v>
      </c>
      <c r="H38" s="79"/>
      <c r="I38" s="79">
        <f>1943803+550000-550000</f>
        <v>1943803</v>
      </c>
      <c r="J38" s="79">
        <f>1943803+550000-550000</f>
        <v>1943803</v>
      </c>
    </row>
    <row r="39" spans="1:10" ht="30" customHeight="1" x14ac:dyDescent="0.25">
      <c r="A39" s="10" t="s">
        <v>92</v>
      </c>
      <c r="B39" s="11"/>
      <c r="C39" s="11"/>
      <c r="D39" s="12" t="s">
        <v>15</v>
      </c>
      <c r="E39" s="13"/>
      <c r="F39" s="14"/>
      <c r="G39" s="113">
        <f>H39+I39</f>
        <v>536693</v>
      </c>
      <c r="H39" s="113">
        <f>H41+H42+H43+H44+H45+H40</f>
        <v>536693</v>
      </c>
      <c r="I39" s="100">
        <f t="shared" ref="I39:J39" si="5">I41+I42+I43+I44+I45</f>
        <v>0</v>
      </c>
      <c r="J39" s="100">
        <f t="shared" si="5"/>
        <v>0</v>
      </c>
    </row>
    <row r="40" spans="1:10" ht="30" customHeight="1" x14ac:dyDescent="0.25">
      <c r="A40" s="125" t="s">
        <v>122</v>
      </c>
      <c r="B40" s="28" t="s">
        <v>119</v>
      </c>
      <c r="C40" s="28" t="s">
        <v>120</v>
      </c>
      <c r="D40" s="73" t="s">
        <v>123</v>
      </c>
      <c r="E40" s="115"/>
      <c r="F40" s="20"/>
      <c r="G40" s="81">
        <f t="shared" ref="G40:G45" si="6">H40</f>
        <v>290467</v>
      </c>
      <c r="H40" s="116">
        <f>119067+146400+25000</f>
        <v>290467</v>
      </c>
      <c r="I40" s="117"/>
      <c r="J40" s="117"/>
    </row>
    <row r="41" spans="1:10" ht="30" customHeight="1" x14ac:dyDescent="0.25">
      <c r="A41" s="125" t="s">
        <v>93</v>
      </c>
      <c r="B41" s="28" t="s">
        <v>70</v>
      </c>
      <c r="C41" s="28" t="s">
        <v>16</v>
      </c>
      <c r="D41" s="73" t="s">
        <v>71</v>
      </c>
      <c r="E41" s="26" t="s">
        <v>69</v>
      </c>
      <c r="F41" s="26" t="s">
        <v>66</v>
      </c>
      <c r="G41" s="81">
        <f t="shared" si="6"/>
        <v>2126</v>
      </c>
      <c r="H41" s="81">
        <v>2126</v>
      </c>
      <c r="I41" s="45"/>
      <c r="J41" s="45"/>
    </row>
    <row r="42" spans="1:10" ht="30" customHeight="1" x14ac:dyDescent="0.25">
      <c r="A42" s="123" t="s">
        <v>94</v>
      </c>
      <c r="B42" s="16">
        <v>3033</v>
      </c>
      <c r="C42" s="23" t="s">
        <v>16</v>
      </c>
      <c r="D42" s="25" t="str">
        <f>[1]Лист1!$D$21</f>
        <v>Компенсаційні виплати на пільговий проїзд автомобільним транспортом окремим категоріям громадян</v>
      </c>
      <c r="E42" s="26" t="s">
        <v>17</v>
      </c>
      <c r="F42" s="26" t="s">
        <v>66</v>
      </c>
      <c r="G42" s="81">
        <f t="shared" si="6"/>
        <v>77000</v>
      </c>
      <c r="H42" s="79">
        <v>77000</v>
      </c>
      <c r="I42" s="45"/>
      <c r="J42" s="45"/>
    </row>
    <row r="43" spans="1:10" ht="30" customHeight="1" x14ac:dyDescent="0.25">
      <c r="A43" s="124" t="s">
        <v>95</v>
      </c>
      <c r="B43" s="72" t="s">
        <v>67</v>
      </c>
      <c r="C43" s="72" t="s">
        <v>18</v>
      </c>
      <c r="D43" s="18" t="s">
        <v>68</v>
      </c>
      <c r="E43" s="26" t="s">
        <v>69</v>
      </c>
      <c r="F43" s="26" t="s">
        <v>66</v>
      </c>
      <c r="G43" s="81">
        <f t="shared" si="6"/>
        <v>111100</v>
      </c>
      <c r="H43" s="79">
        <f>39000+72100</f>
        <v>111100</v>
      </c>
      <c r="I43" s="45"/>
      <c r="J43" s="45"/>
    </row>
    <row r="44" spans="1:10" ht="36" customHeight="1" x14ac:dyDescent="0.25">
      <c r="A44" s="126" t="s">
        <v>96</v>
      </c>
      <c r="B44" s="28" t="s">
        <v>19</v>
      </c>
      <c r="C44" s="23" t="s">
        <v>20</v>
      </c>
      <c r="D44" s="29" t="str">
        <f>[1]Лист1!$D$22</f>
        <v>Інші заходи у сфері соціального захисту і соціального забезпечення</v>
      </c>
      <c r="E44" s="26" t="s">
        <v>21</v>
      </c>
      <c r="F44" s="26" t="e">
        <f>F35</f>
        <v>#REF!</v>
      </c>
      <c r="G44" s="81">
        <f t="shared" si="6"/>
        <v>52000</v>
      </c>
      <c r="H44" s="79">
        <f>72000-20000</f>
        <v>52000</v>
      </c>
      <c r="I44" s="45"/>
      <c r="J44" s="45"/>
    </row>
    <row r="45" spans="1:10" ht="30" customHeight="1" x14ac:dyDescent="0.25">
      <c r="A45" s="126" t="s">
        <v>117</v>
      </c>
      <c r="B45" s="28" t="s">
        <v>86</v>
      </c>
      <c r="C45" s="23" t="s">
        <v>87</v>
      </c>
      <c r="D45" s="84" t="s">
        <v>88</v>
      </c>
      <c r="E45" s="26" t="s">
        <v>89</v>
      </c>
      <c r="F45" s="26">
        <f>F36</f>
        <v>0</v>
      </c>
      <c r="G45" s="81">
        <f t="shared" si="6"/>
        <v>4000</v>
      </c>
      <c r="H45" s="79">
        <v>4000</v>
      </c>
      <c r="I45" s="45"/>
      <c r="J45" s="45"/>
    </row>
    <row r="46" spans="1:10" ht="34.5" customHeight="1" x14ac:dyDescent="0.25">
      <c r="A46" s="33" t="s">
        <v>52</v>
      </c>
      <c r="B46" s="53"/>
      <c r="C46" s="54"/>
      <c r="D46" s="22" t="s">
        <v>53</v>
      </c>
      <c r="E46" s="55"/>
      <c r="F46" s="56"/>
      <c r="G46" s="114">
        <f>H46+I46</f>
        <v>2838067</v>
      </c>
      <c r="H46" s="114">
        <f>H48+H51+H52+H49+H50</f>
        <v>2838067</v>
      </c>
      <c r="I46" s="114">
        <f t="shared" ref="I46:J46" si="7">I51+I52</f>
        <v>0</v>
      </c>
      <c r="J46" s="114">
        <f t="shared" si="7"/>
        <v>0</v>
      </c>
    </row>
    <row r="47" spans="1:10" ht="21" customHeight="1" x14ac:dyDescent="0.25">
      <c r="A47" s="57" t="s">
        <v>54</v>
      </c>
      <c r="B47" s="58"/>
      <c r="C47" s="59"/>
      <c r="D47" s="60" t="s">
        <v>55</v>
      </c>
      <c r="E47" s="26"/>
      <c r="F47" s="26"/>
      <c r="G47" s="26"/>
      <c r="H47" s="27"/>
      <c r="I47" s="27"/>
      <c r="J47" s="27"/>
    </row>
    <row r="48" spans="1:10" ht="56.25" customHeight="1" x14ac:dyDescent="0.25">
      <c r="A48" s="77" t="s">
        <v>56</v>
      </c>
      <c r="B48" s="77" t="s">
        <v>57</v>
      </c>
      <c r="C48" s="83" t="s">
        <v>14</v>
      </c>
      <c r="D48" s="84" t="s">
        <v>58</v>
      </c>
      <c r="E48" s="19" t="s">
        <v>77</v>
      </c>
      <c r="F48" s="76" t="s">
        <v>73</v>
      </c>
      <c r="G48" s="81">
        <f>H48</f>
        <v>2107221</v>
      </c>
      <c r="H48" s="79">
        <f>1310971+890500-70000+35380-3000+8370-10000-55000</f>
        <v>2107221</v>
      </c>
      <c r="I48" s="79"/>
      <c r="J48" s="79"/>
    </row>
    <row r="49" spans="1:10" ht="56.25" customHeight="1" x14ac:dyDescent="0.25">
      <c r="A49" s="77" t="s">
        <v>56</v>
      </c>
      <c r="B49" s="77" t="s">
        <v>57</v>
      </c>
      <c r="C49" s="83" t="s">
        <v>14</v>
      </c>
      <c r="D49" s="84" t="s">
        <v>58</v>
      </c>
      <c r="E49" s="71" t="s">
        <v>78</v>
      </c>
      <c r="F49" s="76" t="s">
        <v>73</v>
      </c>
      <c r="G49" s="81">
        <f>H49</f>
        <v>10000</v>
      </c>
      <c r="H49" s="79">
        <v>10000</v>
      </c>
      <c r="I49" s="79"/>
      <c r="J49" s="79"/>
    </row>
    <row r="50" spans="1:10" ht="56.25" customHeight="1" x14ac:dyDescent="0.25">
      <c r="A50" s="77" t="s">
        <v>56</v>
      </c>
      <c r="B50" s="77" t="s">
        <v>57</v>
      </c>
      <c r="C50" s="83" t="s">
        <v>14</v>
      </c>
      <c r="D50" s="84" t="s">
        <v>58</v>
      </c>
      <c r="E50" s="71" t="s">
        <v>79</v>
      </c>
      <c r="F50" s="76" t="s">
        <v>73</v>
      </c>
      <c r="G50" s="81">
        <f>H50</f>
        <v>25000</v>
      </c>
      <c r="H50" s="79">
        <f>60000-35000</f>
        <v>25000</v>
      </c>
      <c r="I50" s="79"/>
      <c r="J50" s="79"/>
    </row>
    <row r="51" spans="1:10" ht="63.75" x14ac:dyDescent="0.25">
      <c r="A51" s="77" t="s">
        <v>56</v>
      </c>
      <c r="B51" s="77" t="s">
        <v>57</v>
      </c>
      <c r="C51" s="83" t="s">
        <v>14</v>
      </c>
      <c r="D51" s="84" t="s">
        <v>58</v>
      </c>
      <c r="E51" s="19" t="s">
        <v>74</v>
      </c>
      <c r="F51" s="76" t="s">
        <v>73</v>
      </c>
      <c r="G51" s="21">
        <f>H51</f>
        <v>558703</v>
      </c>
      <c r="H51" s="21">
        <f>1120646-316224-282800+37081</f>
        <v>558703</v>
      </c>
      <c r="I51" s="27"/>
      <c r="J51" s="27"/>
    </row>
    <row r="52" spans="1:10" ht="85.5" customHeight="1" x14ac:dyDescent="0.25">
      <c r="A52" s="77" t="s">
        <v>56</v>
      </c>
      <c r="B52" s="77" t="s">
        <v>57</v>
      </c>
      <c r="C52" s="83" t="s">
        <v>14</v>
      </c>
      <c r="D52" s="84" t="s">
        <v>58</v>
      </c>
      <c r="E52" s="82" t="s">
        <v>75</v>
      </c>
      <c r="F52" s="26" t="s">
        <v>73</v>
      </c>
      <c r="G52" s="26">
        <f>H52</f>
        <v>137143</v>
      </c>
      <c r="H52" s="27">
        <v>137143</v>
      </c>
      <c r="I52" s="61"/>
      <c r="J52" s="61"/>
    </row>
    <row r="53" spans="1:10" ht="15.75" thickBot="1" x14ac:dyDescent="0.3">
      <c r="A53" s="62" t="s">
        <v>59</v>
      </c>
      <c r="B53" s="63" t="s">
        <v>59</v>
      </c>
      <c r="C53" s="63" t="s">
        <v>59</v>
      </c>
      <c r="D53" s="64" t="s">
        <v>8</v>
      </c>
      <c r="E53" s="65"/>
      <c r="F53" s="63" t="s">
        <v>59</v>
      </c>
      <c r="G53" s="66">
        <f>H53+I53</f>
        <v>11647805</v>
      </c>
      <c r="H53" s="66">
        <f>H11+H39+H46+H36</f>
        <v>7567075</v>
      </c>
      <c r="I53" s="80">
        <f>I11+I39+I46+I36</f>
        <v>4080730</v>
      </c>
      <c r="J53" s="80">
        <f>J11+J39+J46+J36</f>
        <v>3349882</v>
      </c>
    </row>
    <row r="54" spans="1:10" x14ac:dyDescent="0.25">
      <c r="A54" s="1"/>
      <c r="B54" s="1"/>
      <c r="C54" s="1"/>
      <c r="D54" s="1"/>
      <c r="E54" s="1"/>
      <c r="F54" s="1"/>
      <c r="G54" s="67"/>
      <c r="H54" s="1"/>
      <c r="I54" s="1"/>
      <c r="J54" s="1"/>
    </row>
    <row r="55" spans="1:10" x14ac:dyDescent="0.25">
      <c r="A55" s="1"/>
      <c r="B55" s="131"/>
      <c r="C55" s="131"/>
      <c r="D55" s="131"/>
      <c r="E55" s="131"/>
      <c r="F55" s="131"/>
      <c r="G55" s="131"/>
      <c r="H55" s="131"/>
      <c r="I55" s="131"/>
      <c r="J55" s="131"/>
    </row>
    <row r="56" spans="1:10" x14ac:dyDescent="0.25">
      <c r="A56" s="1"/>
      <c r="B56" s="132"/>
      <c r="C56" s="132"/>
      <c r="D56" s="132"/>
      <c r="E56" s="132"/>
      <c r="F56" s="132"/>
      <c r="G56" s="132"/>
      <c r="H56" s="132"/>
      <c r="I56" s="132"/>
      <c r="J56" s="132"/>
    </row>
    <row r="57" spans="1:10" x14ac:dyDescent="0.25">
      <c r="A57" s="1"/>
      <c r="B57" s="132"/>
      <c r="C57" s="132"/>
      <c r="D57" s="132"/>
      <c r="E57" s="132"/>
      <c r="F57" s="132"/>
      <c r="G57" s="132"/>
      <c r="H57" s="132"/>
      <c r="I57" s="132"/>
      <c r="J57" s="132"/>
    </row>
    <row r="58" spans="1:10" x14ac:dyDescent="0.25">
      <c r="A58" s="1"/>
      <c r="B58" s="1"/>
      <c r="C58" s="1"/>
      <c r="D58" s="1"/>
      <c r="E58" s="1"/>
      <c r="F58" s="1"/>
      <c r="G58" s="1"/>
      <c r="H58" s="1"/>
      <c r="I58" s="1"/>
      <c r="J58" s="1"/>
    </row>
    <row r="59" spans="1:10" ht="15.75" x14ac:dyDescent="0.25">
      <c r="A59" s="1"/>
      <c r="B59" s="68" t="s">
        <v>60</v>
      </c>
      <c r="C59" s="1"/>
      <c r="D59" s="69" t="s">
        <v>62</v>
      </c>
      <c r="E59" s="1"/>
      <c r="F59" s="1"/>
      <c r="G59" s="1"/>
      <c r="H59" s="1"/>
      <c r="I59" s="1"/>
      <c r="J59" s="1"/>
    </row>
  </sheetData>
  <mergeCells count="20">
    <mergeCell ref="H2:J2"/>
    <mergeCell ref="G3:J3"/>
    <mergeCell ref="G4:J4"/>
    <mergeCell ref="B6:J6"/>
    <mergeCell ref="A7:C7"/>
    <mergeCell ref="E7:G7"/>
    <mergeCell ref="A8:C8"/>
    <mergeCell ref="E8:G8"/>
    <mergeCell ref="A9:A10"/>
    <mergeCell ref="B9:B10"/>
    <mergeCell ref="C9:C10"/>
    <mergeCell ref="D9:D10"/>
    <mergeCell ref="E9:E10"/>
    <mergeCell ref="F9:F10"/>
    <mergeCell ref="G9:G10"/>
    <mergeCell ref="H9:H10"/>
    <mergeCell ref="I9:J9"/>
    <mergeCell ref="B55:J55"/>
    <mergeCell ref="B56:J56"/>
    <mergeCell ref="B57:J57"/>
  </mergeCells>
  <pageMargins left="0.70866141732283472" right="0.70866141732283472" top="0.74803149606299213" bottom="0.74803149606299213" header="0.31496062992125984" footer="0.31496062992125984"/>
  <pageSetup paperSize="9" scale="65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2021-11-30T09:17:34Z</dcterms:modified>
</cp:coreProperties>
</file>