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 (2)" sheetId="4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J54" i="4" l="1"/>
  <c r="E54" i="4"/>
  <c r="P54" i="4" s="1"/>
  <c r="F59" i="4" l="1"/>
  <c r="F110" i="4" l="1"/>
  <c r="O52" i="4" l="1"/>
  <c r="K52" i="4"/>
  <c r="F73" i="4" l="1"/>
  <c r="F58" i="4"/>
  <c r="O17" i="4"/>
  <c r="K17" i="4"/>
  <c r="F17" i="4" l="1"/>
  <c r="F39" i="4" l="1"/>
  <c r="E19" i="4" l="1"/>
  <c r="F82" i="4" l="1"/>
  <c r="E108" i="4" l="1"/>
  <c r="F105" i="4" l="1"/>
  <c r="J111" i="4"/>
  <c r="E111" i="4"/>
  <c r="P111" i="4" s="1"/>
  <c r="J110" i="4" l="1"/>
  <c r="E110" i="4"/>
  <c r="J109" i="4"/>
  <c r="E109" i="4"/>
  <c r="P109" i="4" s="1"/>
  <c r="J108" i="4"/>
  <c r="P108" i="4"/>
  <c r="J107" i="4"/>
  <c r="P107" i="4" s="1"/>
  <c r="J106" i="4"/>
  <c r="E106" i="4"/>
  <c r="O105" i="4"/>
  <c r="J105" i="4" s="1"/>
  <c r="N105" i="4"/>
  <c r="M105" i="4"/>
  <c r="L105" i="4"/>
  <c r="K105" i="4"/>
  <c r="I105" i="4"/>
  <c r="H105" i="4"/>
  <c r="G105" i="4"/>
  <c r="O104" i="4"/>
  <c r="N104" i="4"/>
  <c r="M104" i="4"/>
  <c r="L104" i="4"/>
  <c r="K104" i="4"/>
  <c r="I104" i="4"/>
  <c r="H104" i="4"/>
  <c r="G104" i="4"/>
  <c r="F104" i="4"/>
  <c r="J103" i="4"/>
  <c r="G102" i="4"/>
  <c r="G101" i="4" s="1"/>
  <c r="E103" i="4"/>
  <c r="J102" i="4"/>
  <c r="I102" i="4"/>
  <c r="H102" i="4"/>
  <c r="H101" i="4" s="1"/>
  <c r="F102" i="4"/>
  <c r="F101" i="4" s="1"/>
  <c r="J101" i="4"/>
  <c r="I101" i="4"/>
  <c r="J100" i="4"/>
  <c r="E100" i="4"/>
  <c r="J99" i="4"/>
  <c r="E99" i="4"/>
  <c r="P99" i="4" s="1"/>
  <c r="J98" i="4"/>
  <c r="E98" i="4"/>
  <c r="J97" i="4"/>
  <c r="E97" i="4"/>
  <c r="J96" i="4"/>
  <c r="E96" i="4"/>
  <c r="J95" i="4"/>
  <c r="E95" i="4"/>
  <c r="P95" i="4" s="1"/>
  <c r="J94" i="4"/>
  <c r="E94" i="4"/>
  <c r="J93" i="4"/>
  <c r="E93" i="4"/>
  <c r="P93" i="4" s="1"/>
  <c r="J92" i="4"/>
  <c r="E92" i="4"/>
  <c r="E91" i="4"/>
  <c r="P91" i="4" s="1"/>
  <c r="J90" i="4"/>
  <c r="E90" i="4"/>
  <c r="P90" i="4" s="1"/>
  <c r="J89" i="4"/>
  <c r="E89" i="4"/>
  <c r="J88" i="4"/>
  <c r="E88" i="4"/>
  <c r="P88" i="4" s="1"/>
  <c r="J87" i="4"/>
  <c r="E87" i="4"/>
  <c r="J86" i="4"/>
  <c r="E86" i="4"/>
  <c r="P86" i="4" s="1"/>
  <c r="J85" i="4"/>
  <c r="E85" i="4"/>
  <c r="P85" i="4" s="1"/>
  <c r="J84" i="4"/>
  <c r="E84" i="4"/>
  <c r="P84" i="4" s="1"/>
  <c r="J83" i="4"/>
  <c r="E83" i="4"/>
  <c r="P83" i="4" s="1"/>
  <c r="O82" i="4"/>
  <c r="N82" i="4"/>
  <c r="N81" i="4" s="1"/>
  <c r="M82" i="4"/>
  <c r="L82" i="4"/>
  <c r="K82" i="4"/>
  <c r="I82" i="4"/>
  <c r="I81" i="4" s="1"/>
  <c r="H82" i="4"/>
  <c r="G82" i="4"/>
  <c r="G81" i="4" s="1"/>
  <c r="O81" i="4"/>
  <c r="M81" i="4"/>
  <c r="L81" i="4"/>
  <c r="K81" i="4"/>
  <c r="H81" i="4"/>
  <c r="J80" i="4"/>
  <c r="E80" i="4"/>
  <c r="J79" i="4"/>
  <c r="E79" i="4"/>
  <c r="J78" i="4"/>
  <c r="E78" i="4"/>
  <c r="J77" i="4"/>
  <c r="E77" i="4"/>
  <c r="J76" i="4"/>
  <c r="E76" i="4"/>
  <c r="J75" i="4"/>
  <c r="E75" i="4"/>
  <c r="P75" i="4" s="1"/>
  <c r="J74" i="4"/>
  <c r="E74" i="4"/>
  <c r="J73" i="4"/>
  <c r="E73" i="4"/>
  <c r="P73" i="4" s="1"/>
  <c r="J72" i="4"/>
  <c r="E72" i="4"/>
  <c r="J71" i="4"/>
  <c r="E71" i="4"/>
  <c r="P71" i="4" s="1"/>
  <c r="J70" i="4"/>
  <c r="P70" i="4" s="1"/>
  <c r="E70" i="4"/>
  <c r="J69" i="4"/>
  <c r="E69" i="4"/>
  <c r="J68" i="4"/>
  <c r="E68" i="4"/>
  <c r="J67" i="4"/>
  <c r="E67" i="4"/>
  <c r="J66" i="4"/>
  <c r="E66" i="4"/>
  <c r="J65" i="4"/>
  <c r="F65" i="4"/>
  <c r="E65" i="4" s="1"/>
  <c r="J64" i="4"/>
  <c r="E64" i="4"/>
  <c r="O63" i="4"/>
  <c r="J63" i="4" s="1"/>
  <c r="K63" i="4"/>
  <c r="F63" i="4"/>
  <c r="E63" i="4"/>
  <c r="J62" i="4"/>
  <c r="E62" i="4"/>
  <c r="J61" i="4"/>
  <c r="E61" i="4"/>
  <c r="P61" i="4" s="1"/>
  <c r="J60" i="4"/>
  <c r="E60" i="4"/>
  <c r="N59" i="4"/>
  <c r="N56" i="4" s="1"/>
  <c r="N55" i="4" s="1"/>
  <c r="M59" i="4"/>
  <c r="J59" i="4"/>
  <c r="E59" i="4"/>
  <c r="J58" i="4"/>
  <c r="H56" i="4"/>
  <c r="H55" i="4" s="1"/>
  <c r="F56" i="4"/>
  <c r="F55" i="4" s="1"/>
  <c r="J57" i="4"/>
  <c r="E57" i="4"/>
  <c r="O56" i="4"/>
  <c r="O55" i="4" s="1"/>
  <c r="M56" i="4"/>
  <c r="M55" i="4" s="1"/>
  <c r="L56" i="4"/>
  <c r="K56" i="4"/>
  <c r="K55" i="4" s="1"/>
  <c r="I56" i="4"/>
  <c r="I55" i="4" s="1"/>
  <c r="G56" i="4"/>
  <c r="G55" i="4" s="1"/>
  <c r="L55" i="4"/>
  <c r="J53" i="4"/>
  <c r="E53" i="4"/>
  <c r="J52" i="4"/>
  <c r="E52" i="4"/>
  <c r="J51" i="4"/>
  <c r="E51" i="4"/>
  <c r="J50" i="4"/>
  <c r="E50" i="4"/>
  <c r="J49" i="4"/>
  <c r="E49" i="4"/>
  <c r="J48" i="4"/>
  <c r="E48" i="4"/>
  <c r="J47" i="4"/>
  <c r="E47" i="4"/>
  <c r="P47" i="4" s="1"/>
  <c r="J46" i="4"/>
  <c r="E46" i="4"/>
  <c r="J45" i="4"/>
  <c r="E45" i="4"/>
  <c r="P45" i="4" s="1"/>
  <c r="J44" i="4"/>
  <c r="E44" i="4"/>
  <c r="P44" i="4" s="1"/>
  <c r="J43" i="4"/>
  <c r="E43" i="4"/>
  <c r="P43" i="4" s="1"/>
  <c r="J42" i="4"/>
  <c r="E42" i="4"/>
  <c r="J41" i="4"/>
  <c r="E41" i="4"/>
  <c r="P41" i="4" s="1"/>
  <c r="J40" i="4"/>
  <c r="E40" i="4"/>
  <c r="J39" i="4"/>
  <c r="E39" i="4"/>
  <c r="J38" i="4"/>
  <c r="E38" i="4"/>
  <c r="J37" i="4"/>
  <c r="F37" i="4"/>
  <c r="E37" i="4" s="1"/>
  <c r="P37" i="4" s="1"/>
  <c r="J36" i="4"/>
  <c r="E36" i="4"/>
  <c r="P36" i="4" s="1"/>
  <c r="J35" i="4"/>
  <c r="F35" i="4"/>
  <c r="E35" i="4"/>
  <c r="J34" i="4"/>
  <c r="E34" i="4"/>
  <c r="P34" i="4" s="1"/>
  <c r="J33" i="4"/>
  <c r="F33" i="4"/>
  <c r="E33" i="4" s="1"/>
  <c r="J32" i="4"/>
  <c r="E32" i="4"/>
  <c r="P32" i="4" s="1"/>
  <c r="J31" i="4"/>
  <c r="F31" i="4"/>
  <c r="E31" i="4"/>
  <c r="J30" i="4"/>
  <c r="F30" i="4"/>
  <c r="E30" i="4"/>
  <c r="J29" i="4"/>
  <c r="F29" i="4"/>
  <c r="E29" i="4" s="1"/>
  <c r="P29" i="4" s="1"/>
  <c r="J28" i="4"/>
  <c r="F28" i="4"/>
  <c r="E28" i="4"/>
  <c r="P28" i="4" s="1"/>
  <c r="J27" i="4"/>
  <c r="F27" i="4"/>
  <c r="E27" i="4"/>
  <c r="J26" i="4"/>
  <c r="F26" i="4"/>
  <c r="E26" i="4"/>
  <c r="J25" i="4"/>
  <c r="F25" i="4"/>
  <c r="E25" i="4" s="1"/>
  <c r="P25" i="4" s="1"/>
  <c r="J24" i="4"/>
  <c r="F24" i="4"/>
  <c r="E24" i="4"/>
  <c r="P24" i="4" s="1"/>
  <c r="J23" i="4"/>
  <c r="F23" i="4"/>
  <c r="E23" i="4"/>
  <c r="J22" i="4"/>
  <c r="E22" i="4"/>
  <c r="J21" i="4"/>
  <c r="F21" i="4"/>
  <c r="J20" i="4"/>
  <c r="H16" i="4"/>
  <c r="H15" i="4" s="1"/>
  <c r="E20" i="4"/>
  <c r="J19" i="4"/>
  <c r="P19" i="4"/>
  <c r="J18" i="4"/>
  <c r="E18" i="4"/>
  <c r="J17" i="4"/>
  <c r="E17" i="4"/>
  <c r="O16" i="4"/>
  <c r="N16" i="4"/>
  <c r="M16" i="4"/>
  <c r="M15" i="4" s="1"/>
  <c r="L16" i="4"/>
  <c r="L15" i="4" s="1"/>
  <c r="K16" i="4"/>
  <c r="K15" i="4" s="1"/>
  <c r="I16" i="4"/>
  <c r="I15" i="4" s="1"/>
  <c r="G16" i="4"/>
  <c r="G15" i="4" s="1"/>
  <c r="N15" i="4"/>
  <c r="E21" i="4" l="1"/>
  <c r="F16" i="4"/>
  <c r="P53" i="4"/>
  <c r="P87" i="4"/>
  <c r="P82" i="4" s="1"/>
  <c r="P81" i="4" s="1"/>
  <c r="P89" i="4"/>
  <c r="P97" i="4"/>
  <c r="P22" i="4"/>
  <c r="P42" i="4"/>
  <c r="P48" i="4"/>
  <c r="P57" i="4"/>
  <c r="J82" i="4"/>
  <c r="J81" i="4" s="1"/>
  <c r="P92" i="4"/>
  <c r="P94" i="4"/>
  <c r="P96" i="4"/>
  <c r="P98" i="4"/>
  <c r="P100" i="4"/>
  <c r="P103" i="4"/>
  <c r="P23" i="4"/>
  <c r="P27" i="4"/>
  <c r="P31" i="4"/>
  <c r="P60" i="4"/>
  <c r="P65" i="4"/>
  <c r="P72" i="4"/>
  <c r="E16" i="4"/>
  <c r="P18" i="4"/>
  <c r="P20" i="4"/>
  <c r="P26" i="4"/>
  <c r="P30" i="4"/>
  <c r="P33" i="4"/>
  <c r="P35" i="4"/>
  <c r="P38" i="4"/>
  <c r="P40" i="4"/>
  <c r="P110" i="4"/>
  <c r="E105" i="4"/>
  <c r="P50" i="4"/>
  <c r="P62" i="4"/>
  <c r="P67" i="4"/>
  <c r="P69" i="4"/>
  <c r="P49" i="4"/>
  <c r="P63" i="4"/>
  <c r="P80" i="4"/>
  <c r="P79" i="4"/>
  <c r="P78" i="4"/>
  <c r="J56" i="4"/>
  <c r="P76" i="4"/>
  <c r="P74" i="4"/>
  <c r="P68" i="4"/>
  <c r="P66" i="4"/>
  <c r="P64" i="4"/>
  <c r="J55" i="4"/>
  <c r="M112" i="4"/>
  <c r="N112" i="4"/>
  <c r="P59" i="4"/>
  <c r="P52" i="4"/>
  <c r="P51" i="4"/>
  <c r="L112" i="4"/>
  <c r="J16" i="4"/>
  <c r="J15" i="4" s="1"/>
  <c r="P46" i="4"/>
  <c r="P39" i="4"/>
  <c r="P17" i="4"/>
  <c r="P106" i="4"/>
  <c r="E104" i="4"/>
  <c r="K112" i="4"/>
  <c r="H112" i="4"/>
  <c r="I112" i="4"/>
  <c r="P21" i="4"/>
  <c r="P77" i="4"/>
  <c r="G112" i="4"/>
  <c r="E58" i="4"/>
  <c r="J104" i="4"/>
  <c r="E82" i="4"/>
  <c r="E81" i="4" s="1"/>
  <c r="O15" i="4"/>
  <c r="O112" i="4" s="1"/>
  <c r="F15" i="4"/>
  <c r="F81" i="4"/>
  <c r="E102" i="4"/>
  <c r="P104" i="4" l="1"/>
  <c r="J112" i="4"/>
  <c r="P105" i="4"/>
  <c r="F112" i="4"/>
  <c r="E15" i="4"/>
  <c r="P16" i="4"/>
  <c r="P15" i="4" s="1"/>
  <c r="P102" i="4"/>
  <c r="E101" i="4"/>
  <c r="P101" i="4" s="1"/>
  <c r="E56" i="4"/>
  <c r="P58" i="4"/>
  <c r="O76" i="1"/>
  <c r="K76" i="1"/>
  <c r="F40" i="1"/>
  <c r="E55" i="4" l="1"/>
  <c r="P56" i="4"/>
  <c r="E90" i="1"/>
  <c r="P90" i="1" s="1"/>
  <c r="G75" i="1"/>
  <c r="F75" i="1"/>
  <c r="G74" i="1"/>
  <c r="F74" i="1"/>
  <c r="P55" i="4" l="1"/>
  <c r="P112" i="4" s="1"/>
  <c r="E112" i="4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J56" i="1"/>
  <c r="E56" i="1"/>
  <c r="F19" i="1"/>
  <c r="G83" i="1"/>
  <c r="F83" i="1"/>
  <c r="O58" i="1"/>
  <c r="K58" i="1"/>
  <c r="F63" i="1"/>
  <c r="P56" i="1" l="1"/>
  <c r="F88" i="1" l="1"/>
  <c r="F89" i="1"/>
  <c r="F86" i="1"/>
  <c r="F87" i="1"/>
  <c r="G22" i="1" l="1"/>
  <c r="F22" i="1"/>
  <c r="G71" i="1" l="1"/>
  <c r="G55" i="1" s="1"/>
  <c r="F72" i="1"/>
  <c r="H20" i="1" l="1"/>
  <c r="F20" i="1"/>
  <c r="F99" i="1"/>
  <c r="F82" i="1"/>
  <c r="O51" i="1"/>
  <c r="K51" i="1"/>
  <c r="E73" i="1"/>
  <c r="J73" i="1"/>
  <c r="H71" i="1"/>
  <c r="H55" i="1" s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G81" i="1" s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O55" i="1" s="1"/>
  <c r="J67" i="1"/>
  <c r="E67" i="1"/>
  <c r="K66" i="1"/>
  <c r="K55" i="1" s="1"/>
  <c r="F66" i="1"/>
  <c r="F55" i="1" s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4" i="1"/>
  <c r="P84" i="1" s="1"/>
  <c r="E85" i="1" l="1"/>
  <c r="P85" i="1" s="1"/>
  <c r="F81" i="1"/>
  <c r="P67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 l="1"/>
  <c r="J55" i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E110" i="1" s="1"/>
  <c r="P57" i="1"/>
  <c r="J54" i="1"/>
  <c r="J110" i="1" s="1"/>
  <c r="L110" i="1"/>
  <c r="P54" i="1" l="1"/>
  <c r="P110" i="1" s="1"/>
</calcChain>
</file>

<file path=xl/sharedStrings.xml><?xml version="1.0" encoding="utf-8"?>
<sst xmlns="http://schemas.openxmlformats.org/spreadsheetml/2006/main" count="601" uniqueCount="226">
  <si>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</si>
  <si>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</si>
  <si>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</si>
  <si>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</si>
  <si>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</si>
  <si>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</si>
  <si>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</si>
  <si>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</si>
  <si>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</si>
  <si>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</si>
  <si>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</si>
  <si>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</si>
  <si>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</si>
  <si>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</si>
  <si>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</si>
  <si>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</si>
  <si>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</si>
  <si>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</si>
  <si>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</si>
  <si>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</si>
  <si>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</si>
  <si>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</si>
  <si>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</si>
  <si>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</si>
  <si>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</si>
  <si>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</si>
  <si>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</si>
  <si>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</si>
  <si>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</si>
  <si>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</si>
  <si>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</si>
  <si>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</si>
  <si>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</si>
  <si>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</si>
  <si>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</si>
  <si>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</si>
  <si>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</si>
  <si>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</si>
  <si>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</si>
  <si>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</si>
  <si>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</si>
  <si>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</si>
  <si>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</si>
  <si>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</si>
  <si>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</si>
  <si>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</si>
  <si>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</si>
  <si>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</si>
  <si>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</si>
  <si>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</si>
  <si>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</si>
  <si>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</si>
  <si>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</si>
  <si>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</si>
  <si>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</si>
  <si>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</si>
  <si>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</si>
  <si>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</si>
  <si>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</si>
  <si>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</si>
  <si>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</si>
  <si>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</si>
  <si>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</si>
  <si>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</si>
  <si>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</si>
  <si>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</si>
  <si>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</si>
  <si>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</si>
  <si>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</si>
  <si>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</si>
  <si>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</si>
  <si>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</si>
  <si>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</si>
  <si>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</si>
  <si>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</si>
  <si>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</si>
  <si>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</si>
  <si>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</si>
  <si>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</si>
  <si>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</si>
  <si>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</si>
  <si>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</si>
  <si>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</si>
  <si>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</si>
  <si>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</si>
  <si>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</si>
  <si>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</si>
  <si>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</si>
  <si>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</si>
  <si>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</si>
  <si>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</si>
  <si>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</si>
  <si>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</si>
  <si>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</si>
  <si>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</si>
  <si>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</si>
  <si>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</si>
  <si>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</si>
  <si>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</si>
  <si>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</si>
  <si>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</si>
  <si>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</si>
  <si>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</si>
  <si>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</si>
  <si>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</si>
  <si>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</si>
  <si>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</si>
  <si>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</si>
  <si>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</si>
  <si>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</si>
  <si>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</si>
  <si>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</si>
  <si>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</si>
  <si>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</si>
  <si>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</si>
  <si>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</si>
  <si>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</si>
  <si>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</si>
  <si>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</si>
  <si>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</si>
  <si>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</si>
  <si>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</si>
  <si>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</si>
  <si>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</si>
  <si>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</si>
  <si>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</si>
  <si>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</si>
  <si>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</si>
  <si>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</si>
  <si>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</si>
  <si>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</si>
  <si>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</si>
  <si>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</si>
  <si>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</si>
  <si>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</si>
  <si>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</si>
  <si>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</si>
  <si>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</si>
  <si>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</si>
  <si>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</si>
  <si>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</si>
  <si>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</si>
  <si>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</si>
  <si>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</si>
  <si>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</si>
  <si>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</si>
  <si>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</si>
  <si>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</si>
  <si>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</si>
  <si>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</si>
  <si>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</si>
  <si>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</si>
  <si>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</si>
  <si>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</si>
  <si>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</si>
  <si>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</si>
  <si>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</si>
  <si>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</si>
  <si>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</si>
  <si>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</si>
  <si>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</si>
  <si>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</si>
  <si>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</si>
  <si>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</si>
  <si>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</si>
  <si>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</si>
  <si>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</si>
  <si>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</si>
  <si>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</si>
  <si>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</si>
  <si>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</si>
  <si>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</si>
  <si>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</si>
  <si>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</si>
  <si>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</si>
  <si>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</si>
  <si>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</si>
  <si>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</si>
  <si>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</si>
  <si>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</si>
  <si>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</si>
  <si>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</si>
  <si>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</si>
  <si>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</si>
  <si>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</si>
  <si>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</si>
  <si>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</si>
  <si>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</si>
  <si>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</si>
  <si>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</si>
  <si>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</si>
  <si>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</si>
  <si>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</si>
  <si>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</si>
  <si>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</si>
  <si>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</si>
  <si>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</si>
  <si>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</si>
  <si>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</si>
  <si>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</si>
  <si>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</si>
  <si>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</si>
  <si>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</si>
  <si>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</si>
  <si>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</si>
  <si>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</si>
  <si>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</si>
  <si>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</si>
  <si>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</si>
  <si>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</si>
  <si>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</si>
  <si>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</si>
  <si>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</si>
  <si>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</si>
  <si>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</si>
  <si>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</si>
  <si>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</si>
  <si>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</si>
  <si>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в т.ч. за рахунок коштів місцевого бюджету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</si>
  <si>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</si>
  <si>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"Про   внесення змін до бюджету  Синюхино-Брідської  сільської територіальної  громади   на 2022 рік"</t>
  </si>
  <si>
    <t>0118240</t>
  </si>
  <si>
    <t>8240</t>
  </si>
  <si>
    <t>Заходи та роботи з тероборони</t>
  </si>
  <si>
    <t>від 22.02.2022р № 2</t>
  </si>
  <si>
    <t>видатків місцевого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</si>
</sst>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4" fillId="5" borderId="1" xfId="0" quotePrefix="1" applyFont="1" applyFill="1" applyBorder="1" applyAlignment="1">
      <alignment horizontal="center" vertical="center" wrapText="1"/>
    </xf>
    <xf numFmtId="49" fontId="4" fillId="5" borderId="1" xfId="0" quotePrefix="1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5"/>
  <sheetViews>
    <sheetView tabSelected="1" workbookViewId="0">
      <selection activeCell="L9" sqref="L9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6" t="s">
        <v>220</v>
      </c>
      <c r="N4" s="76"/>
      <c r="O4" s="76"/>
      <c r="P4" s="76"/>
    </row>
    <row r="5" spans="1:16" x14ac:dyDescent="0.25">
      <c r="M5" s="60" t="s">
        <v>224</v>
      </c>
    </row>
    <row r="6" spans="1:16" x14ac:dyDescent="0.25">
      <c r="A6" s="77" t="s">
        <v>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5">
      <c r="A7" s="77" t="s">
        <v>225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x14ac:dyDescent="0.25">
      <c r="A8" s="32">
        <v>14555000000</v>
      </c>
      <c r="B8" s="67"/>
      <c r="C8" s="67"/>
      <c r="D8" s="67"/>
      <c r="E8" s="67"/>
      <c r="F8" s="67"/>
      <c r="G8" s="79">
        <v>14555000000</v>
      </c>
      <c r="H8" s="79"/>
      <c r="I8" s="79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80" t="s">
        <v>3</v>
      </c>
      <c r="H9" s="80"/>
      <c r="I9" s="80"/>
      <c r="P9" s="3" t="s">
        <v>4</v>
      </c>
    </row>
    <row r="10" spans="1:16" x14ac:dyDescent="0.25">
      <c r="A10" s="74" t="s">
        <v>5</v>
      </c>
      <c r="B10" s="74" t="s">
        <v>6</v>
      </c>
      <c r="C10" s="74" t="s">
        <v>7</v>
      </c>
      <c r="D10" s="75" t="s">
        <v>8</v>
      </c>
      <c r="E10" s="75" t="s">
        <v>9</v>
      </c>
      <c r="F10" s="75"/>
      <c r="G10" s="75"/>
      <c r="H10" s="75"/>
      <c r="I10" s="75"/>
      <c r="J10" s="75" t="s">
        <v>10</v>
      </c>
      <c r="K10" s="75"/>
      <c r="L10" s="75"/>
      <c r="M10" s="75"/>
      <c r="N10" s="75"/>
      <c r="O10" s="75"/>
      <c r="P10" s="81" t="s">
        <v>11</v>
      </c>
    </row>
    <row r="11" spans="1:16" x14ac:dyDescent="0.25">
      <c r="A11" s="75"/>
      <c r="B11" s="75"/>
      <c r="C11" s="75"/>
      <c r="D11" s="75"/>
      <c r="E11" s="81" t="s">
        <v>12</v>
      </c>
      <c r="F11" s="75" t="s">
        <v>13</v>
      </c>
      <c r="G11" s="75" t="s">
        <v>14</v>
      </c>
      <c r="H11" s="75"/>
      <c r="I11" s="75" t="s">
        <v>15</v>
      </c>
      <c r="J11" s="81" t="s">
        <v>12</v>
      </c>
      <c r="K11" s="75" t="s">
        <v>16</v>
      </c>
      <c r="L11" s="75" t="s">
        <v>13</v>
      </c>
      <c r="M11" s="75" t="s">
        <v>14</v>
      </c>
      <c r="N11" s="75"/>
      <c r="O11" s="75" t="s">
        <v>15</v>
      </c>
      <c r="P11" s="75"/>
    </row>
    <row r="12" spans="1:16" x14ac:dyDescent="0.25">
      <c r="A12" s="75"/>
      <c r="B12" s="75"/>
      <c r="C12" s="75"/>
      <c r="D12" s="75"/>
      <c r="E12" s="75"/>
      <c r="F12" s="75"/>
      <c r="G12" s="75" t="s">
        <v>17</v>
      </c>
      <c r="H12" s="75" t="s">
        <v>18</v>
      </c>
      <c r="I12" s="75"/>
      <c r="J12" s="75"/>
      <c r="K12" s="75"/>
      <c r="L12" s="75"/>
      <c r="M12" s="75" t="s">
        <v>17</v>
      </c>
      <c r="N12" s="75" t="s">
        <v>18</v>
      </c>
      <c r="O12" s="75"/>
      <c r="P12" s="75"/>
    </row>
    <row r="13" spans="1:16" ht="24.75" customHeight="1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>
        <v>7</v>
      </c>
      <c r="H14" s="68">
        <v>8</v>
      </c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16641102</v>
      </c>
      <c r="F15" s="9">
        <f t="shared" ref="F15:O15" si="0">F16</f>
        <v>16691102</v>
      </c>
      <c r="G15" s="9">
        <f t="shared" si="0"/>
        <v>8983445</v>
      </c>
      <c r="H15" s="9">
        <f t="shared" si="0"/>
        <v>1691990</v>
      </c>
      <c r="I15" s="9">
        <f t="shared" si="0"/>
        <v>0</v>
      </c>
      <c r="J15" s="9">
        <f>J16</f>
        <v>5742786</v>
      </c>
      <c r="K15" s="9">
        <f t="shared" si="0"/>
        <v>4870986</v>
      </c>
      <c r="L15" s="9">
        <f t="shared" si="0"/>
        <v>181800</v>
      </c>
      <c r="M15" s="9">
        <f t="shared" si="0"/>
        <v>0</v>
      </c>
      <c r="N15" s="9">
        <f t="shared" si="0"/>
        <v>0</v>
      </c>
      <c r="O15" s="9">
        <f t="shared" si="0"/>
        <v>5560986</v>
      </c>
      <c r="P15" s="9">
        <f>P16</f>
        <v>22383888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16641102</v>
      </c>
      <c r="F16" s="9">
        <f>F17+F20+F21+F22+F23+F25+F27+F28+F30+F31+F34+F35+F37+F38+F39+F40+F41+F42+F44+F45+F46+F47+F18+F43+F19+F52+F51+F53+F54</f>
        <v>16691102</v>
      </c>
      <c r="G16" s="9">
        <f t="shared" ref="G16:N16" si="1">G17+G20+G21+G22+G23+G25+G27+G28+G30+G31+G34+G35+G37+G38+G39+G40+G41+G42+G44+G45+G46+G47+G18+G43+G19+G52</f>
        <v>8983445</v>
      </c>
      <c r="H16" s="9">
        <f t="shared" si="1"/>
        <v>1691990</v>
      </c>
      <c r="I16" s="9">
        <f t="shared" si="1"/>
        <v>0</v>
      </c>
      <c r="J16" s="9">
        <f>L16+O16</f>
        <v>5742786</v>
      </c>
      <c r="K16" s="9">
        <f>K17+K20+K21+K22+K23+K25+K27+K28+K30+K31+K34+K35+K37+K38+K39+K40+K41+K42+K44+K45+K46+K47+K18+K43+K19+K52+K49+K50+K51</f>
        <v>4870986</v>
      </c>
      <c r="L16" s="9">
        <f>L17+L20+L21+L22+L23+L25+L27+L28+L30+L31+L34+L35+L37+L38+L39+L40+L41+L42+L44+L45+L46+L47+L18+L43+L19+L52</f>
        <v>181800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5560986</v>
      </c>
      <c r="P16" s="9">
        <f>E16+J16</f>
        <v>22383888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9696226</v>
      </c>
      <c r="F17" s="48">
        <f>9676226+20000</f>
        <v>9696226</v>
      </c>
      <c r="G17" s="24">
        <v>7121781</v>
      </c>
      <c r="H17" s="24">
        <v>288697</v>
      </c>
      <c r="I17" s="24">
        <v>0</v>
      </c>
      <c r="J17" s="23">
        <f>L17+O17</f>
        <v>645000</v>
      </c>
      <c r="K17" s="24">
        <f>600000+45000</f>
        <v>645000</v>
      </c>
      <c r="L17" s="24"/>
      <c r="M17" s="24">
        <v>0</v>
      </c>
      <c r="N17" s="24">
        <v>0</v>
      </c>
      <c r="O17" s="24">
        <f>600000+45000</f>
        <v>645000</v>
      </c>
      <c r="P17" s="23">
        <f>E17+J17</f>
        <v>10341226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v>100000</v>
      </c>
      <c r="G18" s="24"/>
      <c r="H18" s="24"/>
      <c r="I18" s="24"/>
      <c r="J18" s="23">
        <f t="shared" ref="J18:J79" si="2">L18+O18</f>
        <v>0</v>
      </c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60000</v>
      </c>
      <c r="F19" s="48">
        <v>60000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60000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2160830</v>
      </c>
      <c r="F20" s="39">
        <v>2160830</v>
      </c>
      <c r="G20" s="24">
        <v>1601664</v>
      </c>
      <c r="H20" s="24">
        <v>75916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4" si="3">E20+J20</f>
        <v>2160830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4" si="4">F22+I22</f>
        <v>317000</v>
      </c>
      <c r="F22" s="39">
        <v>317000</v>
      </c>
      <c r="G22" s="24">
        <v>260000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317000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320000</v>
      </c>
      <c r="F38" s="39">
        <v>320000</v>
      </c>
      <c r="G38" s="24">
        <v>0</v>
      </c>
      <c r="H38" s="24">
        <v>0</v>
      </c>
      <c r="I38" s="24">
        <v>0</v>
      </c>
      <c r="J38" s="23">
        <f t="shared" si="2"/>
        <v>17900</v>
      </c>
      <c r="K38" s="24">
        <v>17900</v>
      </c>
      <c r="L38" s="24">
        <v>0</v>
      </c>
      <c r="M38" s="24">
        <v>0</v>
      </c>
      <c r="N38" s="24">
        <v>0</v>
      </c>
      <c r="O38" s="24">
        <v>17900</v>
      </c>
      <c r="P38" s="23">
        <f t="shared" si="3"/>
        <v>337900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3027377</v>
      </c>
      <c r="F39" s="39">
        <f>2327377+700000</f>
        <v>3027377</v>
      </c>
      <c r="G39" s="24">
        <v>0</v>
      </c>
      <c r="H39" s="24">
        <v>1327377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3027377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200000</v>
      </c>
      <c r="F40" s="39">
        <v>200000</v>
      </c>
      <c r="G40" s="24">
        <v>0</v>
      </c>
      <c r="H40" s="24">
        <v>0</v>
      </c>
      <c r="I40" s="24">
        <v>0</v>
      </c>
      <c r="J40" s="23">
        <f>K40+L40+O40</f>
        <v>690000</v>
      </c>
      <c r="K40" s="24"/>
      <c r="L40" s="24">
        <v>0</v>
      </c>
      <c r="M40" s="24">
        <v>0</v>
      </c>
      <c r="N40" s="24">
        <v>0</v>
      </c>
      <c r="O40" s="24">
        <v>690000</v>
      </c>
      <c r="P40" s="23">
        <f t="shared" si="3"/>
        <v>890000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0</v>
      </c>
      <c r="F43" s="39">
        <v>0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0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12000</v>
      </c>
      <c r="F45" s="39">
        <v>12000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12000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49000</v>
      </c>
      <c r="K46" s="24">
        <v>0</v>
      </c>
      <c r="L46" s="24">
        <v>49000</v>
      </c>
      <c r="M46" s="24">
        <v>0</v>
      </c>
      <c r="N46" s="24">
        <v>0</v>
      </c>
      <c r="O46" s="24">
        <v>0</v>
      </c>
      <c r="P46" s="23">
        <f t="shared" si="3"/>
        <v>49000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600000</v>
      </c>
      <c r="K49" s="24">
        <v>600000</v>
      </c>
      <c r="L49" s="24"/>
      <c r="M49" s="24"/>
      <c r="N49" s="24"/>
      <c r="O49" s="24">
        <v>600000</v>
      </c>
      <c r="P49" s="23">
        <f t="shared" si="3"/>
        <v>600000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50000</v>
      </c>
      <c r="K50" s="24">
        <v>50000</v>
      </c>
      <c r="L50" s="24"/>
      <c r="M50" s="24"/>
      <c r="N50" s="24"/>
      <c r="O50" s="24">
        <v>50000</v>
      </c>
      <c r="P50" s="23">
        <f t="shared" si="3"/>
        <v>50000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0</v>
      </c>
      <c r="F51" s="39"/>
      <c r="G51" s="24"/>
      <c r="H51" s="24"/>
      <c r="I51" s="24"/>
      <c r="J51" s="23">
        <f t="shared" si="2"/>
        <v>0</v>
      </c>
      <c r="K51" s="24"/>
      <c r="L51" s="24"/>
      <c r="M51" s="24"/>
      <c r="N51" s="24"/>
      <c r="O51" s="24">
        <v>0</v>
      </c>
      <c r="P51" s="23">
        <f t="shared" si="3"/>
        <v>0</v>
      </c>
    </row>
    <row r="52" spans="1:18" ht="49.5" customHeight="1" x14ac:dyDescent="0.25">
      <c r="A52" s="55" t="s">
        <v>194</v>
      </c>
      <c r="B52" s="34">
        <v>7390</v>
      </c>
      <c r="C52" s="41" t="s">
        <v>81</v>
      </c>
      <c r="D52" s="37" t="s">
        <v>196</v>
      </c>
      <c r="E52" s="23">
        <f t="shared" si="4"/>
        <v>0</v>
      </c>
      <c r="F52" s="39">
        <v>0</v>
      </c>
      <c r="G52" s="24"/>
      <c r="H52" s="24"/>
      <c r="I52" s="24"/>
      <c r="J52" s="23">
        <f t="shared" si="2"/>
        <v>3558086</v>
      </c>
      <c r="K52" s="24">
        <f>361935+9000+235556+2651595+300000</f>
        <v>3558086</v>
      </c>
      <c r="L52" s="24"/>
      <c r="M52" s="24"/>
      <c r="N52" s="24"/>
      <c r="O52" s="24">
        <f>361935+9000+235556+2651595+300000</f>
        <v>3558086</v>
      </c>
      <c r="P52" s="23">
        <f t="shared" si="3"/>
        <v>3558086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747669</v>
      </c>
      <c r="F53" s="39">
        <v>747669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747669</v>
      </c>
    </row>
    <row r="54" spans="1:18" ht="49.5" customHeight="1" x14ac:dyDescent="0.25">
      <c r="A54" s="49" t="s">
        <v>221</v>
      </c>
      <c r="B54" s="41" t="s">
        <v>222</v>
      </c>
      <c r="C54" s="62" t="s">
        <v>85</v>
      </c>
      <c r="D54" s="63" t="s">
        <v>223</v>
      </c>
      <c r="E54" s="23">
        <f t="shared" si="4"/>
        <v>50000</v>
      </c>
      <c r="F54" s="39">
        <v>50000</v>
      </c>
      <c r="G54" s="24"/>
      <c r="H54" s="24"/>
      <c r="I54" s="24"/>
      <c r="J54" s="23">
        <f t="shared" si="2"/>
        <v>0</v>
      </c>
      <c r="K54" s="24"/>
      <c r="L54" s="24"/>
      <c r="M54" s="24"/>
      <c r="N54" s="24"/>
      <c r="O54" s="24"/>
      <c r="P54" s="23">
        <f t="shared" si="3"/>
        <v>50000</v>
      </c>
    </row>
    <row r="55" spans="1:18" ht="29.25" customHeight="1" x14ac:dyDescent="0.25">
      <c r="A55" s="56" t="s">
        <v>95</v>
      </c>
      <c r="B55" s="6"/>
      <c r="C55" s="7"/>
      <c r="D55" s="8" t="s">
        <v>135</v>
      </c>
      <c r="E55" s="9">
        <f>E56</f>
        <v>41922044</v>
      </c>
      <c r="F55" s="43">
        <f t="shared" ref="F55:O55" si="5">F56</f>
        <v>41922044</v>
      </c>
      <c r="G55" s="9">
        <f t="shared" si="5"/>
        <v>28362311</v>
      </c>
      <c r="H55" s="9">
        <f t="shared" si="5"/>
        <v>4835277</v>
      </c>
      <c r="I55" s="9">
        <f t="shared" si="5"/>
        <v>0</v>
      </c>
      <c r="J55" s="23">
        <f t="shared" si="2"/>
        <v>8773267.9499999993</v>
      </c>
      <c r="K55" s="9">
        <f t="shared" si="5"/>
        <v>8199952.9500000002</v>
      </c>
      <c r="L55" s="9">
        <f t="shared" si="5"/>
        <v>573315</v>
      </c>
      <c r="M55" s="9">
        <f t="shared" si="5"/>
        <v>0</v>
      </c>
      <c r="N55" s="9">
        <f t="shared" si="5"/>
        <v>0</v>
      </c>
      <c r="O55" s="9">
        <f t="shared" si="5"/>
        <v>8199952.9500000002</v>
      </c>
      <c r="P55" s="9">
        <f>E55+J55</f>
        <v>50695311.950000003</v>
      </c>
    </row>
    <row r="56" spans="1:18" ht="29.25" customHeight="1" x14ac:dyDescent="0.25">
      <c r="A56" s="56" t="s">
        <v>96</v>
      </c>
      <c r="B56" s="6"/>
      <c r="C56" s="7"/>
      <c r="D56" s="8" t="s">
        <v>135</v>
      </c>
      <c r="E56" s="9">
        <f>E58+E59+E70+E71+E72+E75+E76+E69+E67+E68+E80+E65+E77+E78+E66+E64+E73+E74+E57</f>
        <v>41922044</v>
      </c>
      <c r="F56" s="9">
        <f>F58+F59+F70+F71+F72+F75+F76+F69+F67+F68+F80+F65+F77+F78+F66+F64+F73+F57</f>
        <v>41922044</v>
      </c>
      <c r="G56" s="9">
        <f>G58+G59+G70+G71+G72+G75+G76+G69+G67+G68+G80+G65+G77+G78+G66+G64+G73+G57</f>
        <v>28362311</v>
      </c>
      <c r="H56" s="9">
        <f>H58+H59+H70+H71+H72+H75+H76+H69+H67+H68+H80+H65+H77+H78+H66+H64+H73+H57</f>
        <v>4835277</v>
      </c>
      <c r="I56" s="9">
        <f>I58+I59+I70+I71+I72+I75+I76+I69+I67+I68+I80+I65+I77+I78+I74+I57</f>
        <v>0</v>
      </c>
      <c r="J56" s="9">
        <f>J58+J59+J70+J71+J72+J75+J76+J69+J67+J68+J80+J65+J77+J78+J66+J64+J57+J79</f>
        <v>8773267.9499999993</v>
      </c>
      <c r="K56" s="9">
        <f>K58+K59+K70+K71+K72+K75+K76+K69+K67+K68+K80+K65+K77+K78+K66+K64+K57+K79</f>
        <v>8199952.9500000002</v>
      </c>
      <c r="L56" s="9">
        <f t="shared" ref="L56:O56" si="6">L58+L59+L70+L71+L72+L75+L76+L69+L67+L68+L80+L65+L77+L78+L66+L64+L57+L79</f>
        <v>573315</v>
      </c>
      <c r="M56" s="9">
        <f t="shared" si="6"/>
        <v>0</v>
      </c>
      <c r="N56" s="9">
        <f t="shared" si="6"/>
        <v>0</v>
      </c>
      <c r="O56" s="9">
        <f t="shared" si="6"/>
        <v>8199952.9500000002</v>
      </c>
      <c r="P56" s="9">
        <f>E56+J56</f>
        <v>50695311.950000003</v>
      </c>
      <c r="R56" s="18"/>
    </row>
    <row r="57" spans="1:18" ht="0.75" customHeight="1" x14ac:dyDescent="0.25">
      <c r="A57" s="57" t="s">
        <v>210</v>
      </c>
      <c r="B57" s="46" t="s">
        <v>27</v>
      </c>
      <c r="C57" s="46" t="s">
        <v>23</v>
      </c>
      <c r="D57" s="22" t="s">
        <v>120</v>
      </c>
      <c r="E57" s="23">
        <f>F57+I57</f>
        <v>0</v>
      </c>
      <c r="F57" s="23"/>
      <c r="G57" s="23"/>
      <c r="H57" s="23"/>
      <c r="I57" s="23"/>
      <c r="J57" s="23">
        <f t="shared" si="2"/>
        <v>0</v>
      </c>
      <c r="K57" s="9"/>
      <c r="L57" s="9"/>
      <c r="M57" s="9"/>
      <c r="N57" s="9"/>
      <c r="O57" s="9"/>
      <c r="P57" s="23">
        <f>E57+J57</f>
        <v>0</v>
      </c>
      <c r="R57" s="18"/>
    </row>
    <row r="58" spans="1:18" x14ac:dyDescent="0.25">
      <c r="A58" s="51" t="s">
        <v>97</v>
      </c>
      <c r="B58" s="20" t="s">
        <v>42</v>
      </c>
      <c r="C58" s="21" t="s">
        <v>98</v>
      </c>
      <c r="D58" s="22" t="s">
        <v>99</v>
      </c>
      <c r="E58" s="23">
        <f>F58+I58</f>
        <v>6015768</v>
      </c>
      <c r="F58" s="39">
        <f>5989941+25827</f>
        <v>6015768</v>
      </c>
      <c r="G58" s="24">
        <v>3998198</v>
      </c>
      <c r="H58" s="24">
        <v>628747</v>
      </c>
      <c r="I58" s="24">
        <v>0</v>
      </c>
      <c r="J58" s="23">
        <f t="shared" si="2"/>
        <v>228074</v>
      </c>
      <c r="K58" s="24">
        <v>8000</v>
      </c>
      <c r="L58" s="24">
        <v>220074</v>
      </c>
      <c r="M58" s="24">
        <v>0</v>
      </c>
      <c r="N58" s="24">
        <v>0</v>
      </c>
      <c r="O58" s="24">
        <v>8000</v>
      </c>
      <c r="P58" s="23">
        <f>E58+J58</f>
        <v>6243842</v>
      </c>
    </row>
    <row r="59" spans="1:18" ht="30.75" customHeight="1" x14ac:dyDescent="0.25">
      <c r="A59" s="57" t="s">
        <v>100</v>
      </c>
      <c r="B59" s="20">
        <v>1021</v>
      </c>
      <c r="C59" s="21" t="s">
        <v>101</v>
      </c>
      <c r="D59" s="22" t="s">
        <v>102</v>
      </c>
      <c r="E59" s="23">
        <f>F59+I59</f>
        <v>12677843</v>
      </c>
      <c r="F59" s="39">
        <f>12399530+160373+31500+1000+1300+44140+40000</f>
        <v>12677843</v>
      </c>
      <c r="G59" s="24">
        <v>5725815</v>
      </c>
      <c r="H59" s="24">
        <v>4123436</v>
      </c>
      <c r="I59" s="24">
        <v>0</v>
      </c>
      <c r="J59" s="23">
        <f>L59+O59</f>
        <v>1053241</v>
      </c>
      <c r="K59" s="24">
        <v>700000</v>
      </c>
      <c r="L59" s="24">
        <v>353241</v>
      </c>
      <c r="M59" s="24">
        <f t="shared" ref="M59:N59" si="7">M61+M62+M63</f>
        <v>0</v>
      </c>
      <c r="N59" s="24">
        <f t="shared" si="7"/>
        <v>0</v>
      </c>
      <c r="O59" s="24">
        <v>700000</v>
      </c>
      <c r="P59" s="23">
        <f>E59+J59</f>
        <v>13731084</v>
      </c>
      <c r="R59" s="18"/>
    </row>
    <row r="60" spans="1:18" ht="30.75" customHeight="1" x14ac:dyDescent="0.25">
      <c r="A60" s="58"/>
      <c r="B60" s="10"/>
      <c r="C60" s="11"/>
      <c r="D60" s="70" t="s">
        <v>218</v>
      </c>
      <c r="E60" s="23">
        <f t="shared" ref="E60:E103" si="8">F60+I60</f>
        <v>11849130</v>
      </c>
      <c r="F60" s="42">
        <v>11849130</v>
      </c>
      <c r="G60" s="13"/>
      <c r="H60" s="13">
        <v>121300</v>
      </c>
      <c r="I60" s="13"/>
      <c r="J60" s="23">
        <f t="shared" si="2"/>
        <v>0</v>
      </c>
      <c r="K60" s="13"/>
      <c r="L60" s="13"/>
      <c r="M60" s="13"/>
      <c r="N60" s="13"/>
      <c r="O60" s="13"/>
      <c r="P60" s="23">
        <f t="shared" ref="P60:P80" si="9">E60+J60</f>
        <v>11849130</v>
      </c>
      <c r="R60" s="18"/>
    </row>
    <row r="61" spans="1:18" ht="66.75" customHeight="1" x14ac:dyDescent="0.25">
      <c r="A61" s="52"/>
      <c r="B61" s="10"/>
      <c r="C61" s="11"/>
      <c r="D61" s="12" t="s">
        <v>103</v>
      </c>
      <c r="E61" s="23">
        <f t="shared" si="8"/>
        <v>242600</v>
      </c>
      <c r="F61" s="42">
        <v>242600</v>
      </c>
      <c r="G61" s="13"/>
      <c r="H61" s="13">
        <v>242600</v>
      </c>
      <c r="I61" s="13"/>
      <c r="J61" s="23">
        <f t="shared" si="2"/>
        <v>0</v>
      </c>
      <c r="K61" s="13"/>
      <c r="L61" s="13"/>
      <c r="M61" s="13"/>
      <c r="N61" s="13"/>
      <c r="O61" s="13"/>
      <c r="P61" s="23">
        <f t="shared" si="9"/>
        <v>242600</v>
      </c>
    </row>
    <row r="62" spans="1:18" ht="136.5" customHeight="1" x14ac:dyDescent="0.25">
      <c r="A62" s="52"/>
      <c r="B62" s="10"/>
      <c r="C62" s="11"/>
      <c r="D62" s="12" t="s">
        <v>219</v>
      </c>
      <c r="E62" s="23">
        <f t="shared" si="8"/>
        <v>307800</v>
      </c>
      <c r="F62" s="42">
        <v>307800</v>
      </c>
      <c r="G62" s="13"/>
      <c r="H62" s="13">
        <v>307800</v>
      </c>
      <c r="I62" s="13"/>
      <c r="J62" s="23">
        <f t="shared" si="2"/>
        <v>0</v>
      </c>
      <c r="K62" s="13"/>
      <c r="L62" s="13"/>
      <c r="M62" s="13"/>
      <c r="N62" s="13"/>
      <c r="O62" s="13"/>
      <c r="P62" s="23">
        <f t="shared" si="9"/>
        <v>307800</v>
      </c>
    </row>
    <row r="63" spans="1:18" ht="17.25" hidden="1" customHeight="1" x14ac:dyDescent="0.25">
      <c r="A63" s="52"/>
      <c r="B63" s="10"/>
      <c r="C63" s="11"/>
      <c r="D63" s="12"/>
      <c r="E63" s="23">
        <f t="shared" si="8"/>
        <v>0</v>
      </c>
      <c r="F63" s="42">
        <f>13000+19259+13500+15000+8000-68759</f>
        <v>0</v>
      </c>
      <c r="G63" s="13"/>
      <c r="H63" s="13"/>
      <c r="I63" s="13"/>
      <c r="J63" s="23">
        <f t="shared" si="2"/>
        <v>0</v>
      </c>
      <c r="K63" s="13">
        <f>54000+45000-99000</f>
        <v>0</v>
      </c>
      <c r="L63" s="13"/>
      <c r="M63" s="13"/>
      <c r="N63" s="13"/>
      <c r="O63" s="13">
        <f>54000+45000-99000</f>
        <v>0</v>
      </c>
      <c r="P63" s="23">
        <f t="shared" si="9"/>
        <v>0</v>
      </c>
    </row>
    <row r="64" spans="1:18" ht="56.25" hidden="1" customHeight="1" x14ac:dyDescent="0.25">
      <c r="A64" s="64" t="s">
        <v>205</v>
      </c>
      <c r="B64" s="10">
        <v>1061</v>
      </c>
      <c r="C64" s="61" t="s">
        <v>101</v>
      </c>
      <c r="D64" s="22" t="s">
        <v>102</v>
      </c>
      <c r="E64" s="23">
        <f t="shared" si="8"/>
        <v>0</v>
      </c>
      <c r="F64" s="42"/>
      <c r="G64" s="13"/>
      <c r="H64" s="13"/>
      <c r="I64" s="13"/>
      <c r="J64" s="23">
        <f t="shared" si="2"/>
        <v>0</v>
      </c>
      <c r="K64" s="13">
        <v>0</v>
      </c>
      <c r="L64" s="13"/>
      <c r="M64" s="13"/>
      <c r="N64" s="13"/>
      <c r="O64" s="13"/>
      <c r="P64" s="23">
        <f>E64+J64</f>
        <v>0</v>
      </c>
    </row>
    <row r="65" spans="1:16" ht="62.25" hidden="1" customHeight="1" x14ac:dyDescent="0.25">
      <c r="A65" s="57" t="s">
        <v>199</v>
      </c>
      <c r="B65" s="20">
        <v>1181</v>
      </c>
      <c r="C65" s="25" t="s">
        <v>106</v>
      </c>
      <c r="D65" s="22" t="s">
        <v>200</v>
      </c>
      <c r="E65" s="23">
        <f t="shared" si="8"/>
        <v>0</v>
      </c>
      <c r="F65" s="42">
        <f>17207+11560-28767</f>
        <v>0</v>
      </c>
      <c r="G65" s="13"/>
      <c r="H65" s="13"/>
      <c r="I65" s="13"/>
      <c r="J65" s="23">
        <f t="shared" si="2"/>
        <v>0</v>
      </c>
      <c r="K65" s="13">
        <v>0</v>
      </c>
      <c r="L65" s="13"/>
      <c r="M65" s="13"/>
      <c r="N65" s="13"/>
      <c r="O65" s="13">
        <v>0</v>
      </c>
      <c r="P65" s="23">
        <f t="shared" si="9"/>
        <v>0</v>
      </c>
    </row>
    <row r="66" spans="1:16" ht="62.25" hidden="1" customHeight="1" x14ac:dyDescent="0.25">
      <c r="A66" s="57" t="s">
        <v>213</v>
      </c>
      <c r="B66" s="20">
        <v>1182</v>
      </c>
      <c r="C66" s="25" t="s">
        <v>106</v>
      </c>
      <c r="D66" s="22" t="s">
        <v>201</v>
      </c>
      <c r="E66" s="23">
        <f t="shared" si="8"/>
        <v>0</v>
      </c>
      <c r="F66" s="42">
        <v>0</v>
      </c>
      <c r="G66" s="13"/>
      <c r="H66" s="13"/>
      <c r="I66" s="13"/>
      <c r="J66" s="23">
        <f t="shared" si="2"/>
        <v>0</v>
      </c>
      <c r="K66" s="13">
        <v>0</v>
      </c>
      <c r="L66" s="13"/>
      <c r="M66" s="13"/>
      <c r="N66" s="13"/>
      <c r="O66" s="13">
        <v>0</v>
      </c>
      <c r="P66" s="23">
        <f t="shared" si="9"/>
        <v>0</v>
      </c>
    </row>
    <row r="67" spans="1:16" ht="56.25" hidden="1" customHeight="1" x14ac:dyDescent="0.25">
      <c r="A67" s="57" t="s">
        <v>154</v>
      </c>
      <c r="B67" s="20">
        <v>1200</v>
      </c>
      <c r="C67" s="25" t="s">
        <v>106</v>
      </c>
      <c r="D67" s="22" t="s">
        <v>155</v>
      </c>
      <c r="E67" s="23">
        <f t="shared" si="8"/>
        <v>0</v>
      </c>
      <c r="F67" s="42">
        <v>0</v>
      </c>
      <c r="G67" s="13"/>
      <c r="H67" s="13"/>
      <c r="I67" s="13"/>
      <c r="J67" s="23">
        <f t="shared" si="2"/>
        <v>0</v>
      </c>
      <c r="K67" s="13">
        <v>0</v>
      </c>
      <c r="L67" s="13"/>
      <c r="M67" s="13"/>
      <c r="N67" s="13"/>
      <c r="O67" s="13">
        <v>0</v>
      </c>
      <c r="P67" s="23">
        <f t="shared" si="9"/>
        <v>0</v>
      </c>
    </row>
    <row r="68" spans="1:16" ht="0.75" customHeight="1" x14ac:dyDescent="0.25">
      <c r="A68" s="53" t="s">
        <v>174</v>
      </c>
      <c r="B68" s="20">
        <v>1210</v>
      </c>
      <c r="C68" s="46" t="s">
        <v>106</v>
      </c>
      <c r="D68" s="22" t="s">
        <v>173</v>
      </c>
      <c r="E68" s="23">
        <f t="shared" si="8"/>
        <v>0</v>
      </c>
      <c r="F68" s="42">
        <v>0</v>
      </c>
      <c r="G68" s="13"/>
      <c r="H68" s="13"/>
      <c r="I68" s="13"/>
      <c r="J68" s="23">
        <f t="shared" si="2"/>
        <v>0</v>
      </c>
      <c r="K68" s="13">
        <v>0</v>
      </c>
      <c r="L68" s="13"/>
      <c r="M68" s="13"/>
      <c r="N68" s="13"/>
      <c r="O68" s="13">
        <v>0</v>
      </c>
      <c r="P68" s="23">
        <f t="shared" si="9"/>
        <v>0</v>
      </c>
    </row>
    <row r="69" spans="1:16" ht="27.75" customHeight="1" x14ac:dyDescent="0.25">
      <c r="A69" s="57" t="s">
        <v>104</v>
      </c>
      <c r="B69" s="20">
        <v>1031</v>
      </c>
      <c r="C69" s="21" t="s">
        <v>101</v>
      </c>
      <c r="D69" s="22" t="s">
        <v>138</v>
      </c>
      <c r="E69" s="23">
        <f t="shared" si="8"/>
        <v>19929500</v>
      </c>
      <c r="F69" s="39">
        <v>19929500</v>
      </c>
      <c r="G69" s="24">
        <v>16330000</v>
      </c>
      <c r="H69" s="24"/>
      <c r="I69" s="24"/>
      <c r="J69" s="23">
        <f t="shared" si="2"/>
        <v>0</v>
      </c>
      <c r="K69" s="24"/>
      <c r="L69" s="24"/>
      <c r="M69" s="24"/>
      <c r="N69" s="24"/>
      <c r="O69" s="24"/>
      <c r="P69" s="23">
        <f t="shared" si="9"/>
        <v>19929500</v>
      </c>
    </row>
    <row r="70" spans="1:16" ht="46.5" hidden="1" customHeight="1" x14ac:dyDescent="0.25">
      <c r="A70" s="51"/>
      <c r="B70" s="20"/>
      <c r="C70" s="21"/>
      <c r="D70" s="22"/>
      <c r="E70" s="23">
        <f t="shared" si="8"/>
        <v>0</v>
      </c>
      <c r="F70" s="39"/>
      <c r="G70" s="24"/>
      <c r="H70" s="24"/>
      <c r="I70" s="24">
        <v>0</v>
      </c>
      <c r="J70" s="23">
        <f t="shared" si="2"/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3">
        <f t="shared" si="9"/>
        <v>0</v>
      </c>
    </row>
    <row r="71" spans="1:16" hidden="1" x14ac:dyDescent="0.25">
      <c r="A71" s="51"/>
      <c r="B71" s="20"/>
      <c r="C71" s="21"/>
      <c r="D71" s="22"/>
      <c r="E71" s="23">
        <f t="shared" si="8"/>
        <v>0</v>
      </c>
      <c r="F71" s="39"/>
      <c r="G71" s="24"/>
      <c r="H71" s="24"/>
      <c r="I71" s="24">
        <v>0</v>
      </c>
      <c r="J71" s="23">
        <f t="shared" si="2"/>
        <v>0</v>
      </c>
      <c r="K71" s="24">
        <v>0</v>
      </c>
      <c r="L71" s="24"/>
      <c r="M71" s="24">
        <v>0</v>
      </c>
      <c r="N71" s="24">
        <v>0</v>
      </c>
      <c r="O71" s="24">
        <v>0</v>
      </c>
      <c r="P71" s="23">
        <f t="shared" si="9"/>
        <v>0</v>
      </c>
    </row>
    <row r="72" spans="1:16" ht="25.5" x14ac:dyDescent="0.25">
      <c r="A72" s="51" t="s">
        <v>105</v>
      </c>
      <c r="B72" s="20">
        <v>1141</v>
      </c>
      <c r="C72" s="21" t="s">
        <v>106</v>
      </c>
      <c r="D72" s="22" t="s">
        <v>107</v>
      </c>
      <c r="E72" s="23">
        <f t="shared" si="8"/>
        <v>1174440</v>
      </c>
      <c r="F72" s="39">
        <v>1174440</v>
      </c>
      <c r="G72" s="24">
        <v>892000</v>
      </c>
      <c r="H72" s="24">
        <v>6300</v>
      </c>
      <c r="I72" s="24">
        <v>0</v>
      </c>
      <c r="J72" s="23">
        <f t="shared" si="2"/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3">
        <f t="shared" si="9"/>
        <v>1174440</v>
      </c>
    </row>
    <row r="73" spans="1:16" x14ac:dyDescent="0.25">
      <c r="A73" s="57" t="s">
        <v>206</v>
      </c>
      <c r="B73" s="25" t="s">
        <v>207</v>
      </c>
      <c r="C73" s="25" t="s">
        <v>106</v>
      </c>
      <c r="D73" s="22" t="s">
        <v>208</v>
      </c>
      <c r="E73" s="23">
        <f t="shared" si="8"/>
        <v>7240</v>
      </c>
      <c r="F73" s="39">
        <f>5430+1810</f>
        <v>7240</v>
      </c>
      <c r="G73" s="24"/>
      <c r="H73" s="24"/>
      <c r="I73" s="24"/>
      <c r="J73" s="23">
        <f t="shared" si="2"/>
        <v>0</v>
      </c>
      <c r="K73" s="24"/>
      <c r="L73" s="24"/>
      <c r="M73" s="24"/>
      <c r="N73" s="24"/>
      <c r="O73" s="24"/>
      <c r="P73" s="23">
        <f t="shared" si="9"/>
        <v>7240</v>
      </c>
    </row>
    <row r="74" spans="1:16" hidden="1" x14ac:dyDescent="0.25">
      <c r="A74" s="57" t="s">
        <v>209</v>
      </c>
      <c r="B74" s="20" t="s">
        <v>127</v>
      </c>
      <c r="C74" s="21" t="s">
        <v>25</v>
      </c>
      <c r="D74" s="22" t="s">
        <v>128</v>
      </c>
      <c r="E74" s="23">
        <f t="shared" si="8"/>
        <v>0</v>
      </c>
      <c r="F74" s="39"/>
      <c r="G74" s="24"/>
      <c r="H74" s="24"/>
      <c r="I74" s="24"/>
      <c r="J74" s="23">
        <f t="shared" si="2"/>
        <v>0</v>
      </c>
      <c r="K74" s="24"/>
      <c r="L74" s="24"/>
      <c r="M74" s="24"/>
      <c r="N74" s="24"/>
      <c r="O74" s="24"/>
      <c r="P74" s="23">
        <f t="shared" si="9"/>
        <v>0</v>
      </c>
    </row>
    <row r="75" spans="1:16" ht="21" customHeight="1" x14ac:dyDescent="0.25">
      <c r="A75" s="51" t="s">
        <v>108</v>
      </c>
      <c r="B75" s="20" t="s">
        <v>109</v>
      </c>
      <c r="C75" s="21" t="s">
        <v>110</v>
      </c>
      <c r="D75" s="22" t="s">
        <v>111</v>
      </c>
      <c r="E75" s="23">
        <f t="shared" si="8"/>
        <v>1032116</v>
      </c>
      <c r="F75" s="39">
        <v>1032116</v>
      </c>
      <c r="G75" s="24">
        <v>791191</v>
      </c>
      <c r="H75" s="24">
        <v>20789</v>
      </c>
      <c r="I75" s="24">
        <v>0</v>
      </c>
      <c r="J75" s="23">
        <f t="shared" si="2"/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3">
        <f t="shared" si="9"/>
        <v>1032116</v>
      </c>
    </row>
    <row r="76" spans="1:16" ht="41.25" customHeight="1" x14ac:dyDescent="0.25">
      <c r="A76" s="51" t="s">
        <v>112</v>
      </c>
      <c r="B76" s="20" t="s">
        <v>113</v>
      </c>
      <c r="C76" s="21" t="s">
        <v>114</v>
      </c>
      <c r="D76" s="22" t="s">
        <v>115</v>
      </c>
      <c r="E76" s="23">
        <f t="shared" si="8"/>
        <v>975137</v>
      </c>
      <c r="F76" s="39">
        <v>975137</v>
      </c>
      <c r="G76" s="24">
        <v>625107</v>
      </c>
      <c r="H76" s="24">
        <v>56005</v>
      </c>
      <c r="I76" s="24">
        <v>0</v>
      </c>
      <c r="J76" s="23">
        <f t="shared" si="2"/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3">
        <f t="shared" si="9"/>
        <v>975137</v>
      </c>
    </row>
    <row r="77" spans="1:16" ht="39.75" customHeight="1" x14ac:dyDescent="0.25">
      <c r="A77" s="57" t="s">
        <v>198</v>
      </c>
      <c r="B77" s="20">
        <v>7321</v>
      </c>
      <c r="C77" s="25" t="s">
        <v>74</v>
      </c>
      <c r="D77" s="22" t="s">
        <v>197</v>
      </c>
      <c r="E77" s="23">
        <f t="shared" si="8"/>
        <v>0</v>
      </c>
      <c r="F77" s="39"/>
      <c r="G77" s="24"/>
      <c r="H77" s="24"/>
      <c r="I77" s="24"/>
      <c r="J77" s="23">
        <f t="shared" si="2"/>
        <v>2100000</v>
      </c>
      <c r="K77" s="24">
        <v>2100000</v>
      </c>
      <c r="L77" s="24"/>
      <c r="M77" s="24"/>
      <c r="N77" s="24"/>
      <c r="O77" s="24">
        <v>2100000</v>
      </c>
      <c r="P77" s="23">
        <f t="shared" si="9"/>
        <v>2100000</v>
      </c>
    </row>
    <row r="78" spans="1:16" ht="41.25" hidden="1" customHeight="1" x14ac:dyDescent="0.25">
      <c r="A78" s="57" t="s">
        <v>182</v>
      </c>
      <c r="B78" s="20">
        <v>7361</v>
      </c>
      <c r="C78" s="25" t="s">
        <v>81</v>
      </c>
      <c r="D78" s="22" t="s">
        <v>183</v>
      </c>
      <c r="E78" s="23">
        <f t="shared" si="8"/>
        <v>0</v>
      </c>
      <c r="F78" s="39"/>
      <c r="G78" s="24"/>
      <c r="H78" s="24"/>
      <c r="I78" s="24"/>
      <c r="J78" s="23">
        <f t="shared" si="2"/>
        <v>0</v>
      </c>
      <c r="K78" s="24"/>
      <c r="L78" s="24"/>
      <c r="M78" s="24"/>
      <c r="N78" s="24"/>
      <c r="O78" s="24">
        <v>0</v>
      </c>
      <c r="P78" s="23">
        <f t="shared" si="9"/>
        <v>0</v>
      </c>
    </row>
    <row r="79" spans="1:16" ht="39" x14ac:dyDescent="0.25">
      <c r="A79" s="57" t="s">
        <v>211</v>
      </c>
      <c r="B79" s="20">
        <v>7363</v>
      </c>
      <c r="C79" s="25" t="s">
        <v>81</v>
      </c>
      <c r="D79" s="65" t="s">
        <v>212</v>
      </c>
      <c r="E79" s="23">
        <f t="shared" si="8"/>
        <v>0</v>
      </c>
      <c r="F79" s="39"/>
      <c r="G79" s="24"/>
      <c r="H79" s="24"/>
      <c r="I79" s="24"/>
      <c r="J79" s="23">
        <f t="shared" si="2"/>
        <v>5191952.95</v>
      </c>
      <c r="K79" s="24">
        <v>5191952.95</v>
      </c>
      <c r="L79" s="24"/>
      <c r="M79" s="24"/>
      <c r="N79" s="24"/>
      <c r="O79" s="24">
        <v>5191952.95</v>
      </c>
      <c r="P79" s="23">
        <f t="shared" si="9"/>
        <v>5191952.95</v>
      </c>
    </row>
    <row r="80" spans="1:16" ht="25.5" x14ac:dyDescent="0.25">
      <c r="A80" s="55" t="s">
        <v>186</v>
      </c>
      <c r="B80" s="34">
        <v>7370</v>
      </c>
      <c r="C80" s="41" t="s">
        <v>81</v>
      </c>
      <c r="D80" s="37" t="s">
        <v>187</v>
      </c>
      <c r="E80" s="23">
        <f t="shared" si="8"/>
        <v>110000</v>
      </c>
      <c r="F80" s="39">
        <v>110000</v>
      </c>
      <c r="G80" s="24">
        <v>0</v>
      </c>
      <c r="H80" s="24">
        <v>0</v>
      </c>
      <c r="I80" s="24">
        <v>0</v>
      </c>
      <c r="J80" s="23">
        <f>L80+O80</f>
        <v>200000</v>
      </c>
      <c r="K80" s="24">
        <v>200000</v>
      </c>
      <c r="L80" s="24">
        <v>0</v>
      </c>
      <c r="M80" s="24">
        <v>0</v>
      </c>
      <c r="N80" s="24">
        <v>0</v>
      </c>
      <c r="O80" s="24">
        <v>200000</v>
      </c>
      <c r="P80" s="23">
        <f t="shared" si="9"/>
        <v>310000</v>
      </c>
    </row>
    <row r="81" spans="1:16" ht="25.5" x14ac:dyDescent="0.25">
      <c r="A81" s="55" t="s">
        <v>156</v>
      </c>
      <c r="B81" s="34"/>
      <c r="C81" s="35"/>
      <c r="D81" s="45" t="s">
        <v>157</v>
      </c>
      <c r="E81" s="23">
        <f>E82</f>
        <v>2597482</v>
      </c>
      <c r="F81" s="23">
        <f t="shared" ref="F81:P81" si="10">F82</f>
        <v>2597482</v>
      </c>
      <c r="G81" s="23">
        <f t="shared" si="10"/>
        <v>407517</v>
      </c>
      <c r="H81" s="23">
        <f t="shared" si="10"/>
        <v>5300</v>
      </c>
      <c r="I81" s="23">
        <f t="shared" si="10"/>
        <v>0</v>
      </c>
      <c r="J81" s="23">
        <f t="shared" si="10"/>
        <v>0</v>
      </c>
      <c r="K81" s="23">
        <f t="shared" si="10"/>
        <v>0</v>
      </c>
      <c r="L81" s="23">
        <f t="shared" si="10"/>
        <v>0</v>
      </c>
      <c r="M81" s="23">
        <f t="shared" si="10"/>
        <v>0</v>
      </c>
      <c r="N81" s="23">
        <f t="shared" si="10"/>
        <v>0</v>
      </c>
      <c r="O81" s="23">
        <f t="shared" si="10"/>
        <v>0</v>
      </c>
      <c r="P81" s="23">
        <f t="shared" si="10"/>
        <v>2597482</v>
      </c>
    </row>
    <row r="82" spans="1:16" ht="26.25" customHeight="1" x14ac:dyDescent="0.25">
      <c r="A82" s="55" t="s">
        <v>158</v>
      </c>
      <c r="B82" s="34"/>
      <c r="C82" s="35"/>
      <c r="D82" s="45" t="s">
        <v>159</v>
      </c>
      <c r="E82" s="23">
        <f>E83+E85+E86+E87+E89+E92+E93+E95+E96+E100+E84+E91</f>
        <v>2597482</v>
      </c>
      <c r="F82" s="23">
        <f>F83+F85+F86+F87+F89+F92+F93+F95+F96+F100++F91+F84</f>
        <v>2597482</v>
      </c>
      <c r="G82" s="23">
        <f>G83+G85+G86+G87+G89+G92+G93+G95+G96+G100+G91</f>
        <v>407517</v>
      </c>
      <c r="H82" s="23">
        <f t="shared" ref="H82:O82" si="11">H83+H85+H86+H87+H89+H92+H93+H95+H96+H100</f>
        <v>5300</v>
      </c>
      <c r="I82" s="23">
        <f t="shared" si="11"/>
        <v>0</v>
      </c>
      <c r="J82" s="23">
        <f>J83+J85+J86+J87+J89+J92+J93+J95+J96+J100+J84</f>
        <v>0</v>
      </c>
      <c r="K82" s="23">
        <f>K83+K84</f>
        <v>0</v>
      </c>
      <c r="L82" s="23">
        <f t="shared" si="11"/>
        <v>0</v>
      </c>
      <c r="M82" s="23">
        <f t="shared" si="11"/>
        <v>0</v>
      </c>
      <c r="N82" s="23">
        <f t="shared" si="11"/>
        <v>0</v>
      </c>
      <c r="O82" s="23">
        <f t="shared" si="11"/>
        <v>0</v>
      </c>
      <c r="P82" s="23">
        <f>P83+P85+P86+P87+P89+P92+P93+P95+P96+P100+P84</f>
        <v>2597482</v>
      </c>
    </row>
    <row r="83" spans="1:16" ht="41.25" customHeight="1" x14ac:dyDescent="0.25">
      <c r="A83" s="55" t="s">
        <v>160</v>
      </c>
      <c r="B83" s="41" t="s">
        <v>27</v>
      </c>
      <c r="C83" s="41" t="s">
        <v>23</v>
      </c>
      <c r="D83" s="37" t="s">
        <v>120</v>
      </c>
      <c r="E83" s="23">
        <f>F83+I83</f>
        <v>527471</v>
      </c>
      <c r="F83" s="39">
        <v>527471</v>
      </c>
      <c r="G83" s="24">
        <v>407517</v>
      </c>
      <c r="H83" s="24">
        <v>5300</v>
      </c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527471</v>
      </c>
    </row>
    <row r="84" spans="1:16" ht="50.25" customHeight="1" x14ac:dyDescent="0.25">
      <c r="A84" s="49" t="s">
        <v>175</v>
      </c>
      <c r="B84" s="33" t="s">
        <v>176</v>
      </c>
      <c r="C84" s="33" t="s">
        <v>177</v>
      </c>
      <c r="D84" s="36" t="s">
        <v>178</v>
      </c>
      <c r="E84" s="23">
        <f>F84+I84</f>
        <v>1741071</v>
      </c>
      <c r="F84" s="39">
        <v>1741071</v>
      </c>
      <c r="G84" s="24">
        <v>1365000</v>
      </c>
      <c r="H84" s="24">
        <v>8200</v>
      </c>
      <c r="I84" s="24"/>
      <c r="J84" s="23">
        <f>L84+O84</f>
        <v>0</v>
      </c>
      <c r="K84" s="24"/>
      <c r="L84" s="24"/>
      <c r="M84" s="24"/>
      <c r="N84" s="24"/>
      <c r="O84" s="24"/>
      <c r="P84" s="23">
        <f>E84+J84</f>
        <v>1741071</v>
      </c>
    </row>
    <row r="85" spans="1:16" ht="41.25" hidden="1" customHeight="1" x14ac:dyDescent="0.25">
      <c r="A85" s="49" t="s">
        <v>163</v>
      </c>
      <c r="B85" s="34">
        <v>3032</v>
      </c>
      <c r="C85" s="41">
        <v>1070</v>
      </c>
      <c r="D85" s="36" t="s">
        <v>146</v>
      </c>
      <c r="E85" s="23">
        <f>F85+I85</f>
        <v>0</v>
      </c>
      <c r="F85" s="39">
        <v>0</v>
      </c>
      <c r="G85" s="24"/>
      <c r="H85" s="24"/>
      <c r="I85" s="24"/>
      <c r="J85" s="23">
        <f t="shared" ref="J85:J111" si="12">L85+O85</f>
        <v>0</v>
      </c>
      <c r="K85" s="24"/>
      <c r="L85" s="24"/>
      <c r="M85" s="24"/>
      <c r="N85" s="24"/>
      <c r="O85" s="24"/>
      <c r="P85" s="23">
        <f t="shared" ref="P85:P100" si="13">E85+J85</f>
        <v>0</v>
      </c>
    </row>
    <row r="86" spans="1:16" ht="41.25" customHeight="1" x14ac:dyDescent="0.25">
      <c r="A86" s="50" t="s">
        <v>164</v>
      </c>
      <c r="B86" s="34" t="s">
        <v>28</v>
      </c>
      <c r="C86" s="35" t="s">
        <v>29</v>
      </c>
      <c r="D86" s="37" t="s">
        <v>30</v>
      </c>
      <c r="E86" s="23">
        <f t="shared" ref="E86:E100" si="14">F86+I86</f>
        <v>144000</v>
      </c>
      <c r="F86" s="39">
        <v>144000</v>
      </c>
      <c r="G86" s="24"/>
      <c r="H86" s="24"/>
      <c r="I86" s="24"/>
      <c r="J86" s="23">
        <f t="shared" si="12"/>
        <v>0</v>
      </c>
      <c r="K86" s="24"/>
      <c r="L86" s="24"/>
      <c r="M86" s="24"/>
      <c r="N86" s="24"/>
      <c r="O86" s="24"/>
      <c r="P86" s="23">
        <f t="shared" si="13"/>
        <v>144000</v>
      </c>
    </row>
    <row r="87" spans="1:16" ht="41.25" customHeight="1" x14ac:dyDescent="0.25">
      <c r="A87" s="51" t="s">
        <v>165</v>
      </c>
      <c r="B87" s="20" t="s">
        <v>32</v>
      </c>
      <c r="C87" s="21" t="s">
        <v>29</v>
      </c>
      <c r="D87" s="22" t="s">
        <v>33</v>
      </c>
      <c r="E87" s="23">
        <f t="shared" si="14"/>
        <v>1200</v>
      </c>
      <c r="F87" s="39">
        <v>1200</v>
      </c>
      <c r="G87" s="24"/>
      <c r="H87" s="24"/>
      <c r="I87" s="24"/>
      <c r="J87" s="23">
        <f t="shared" si="12"/>
        <v>0</v>
      </c>
      <c r="K87" s="24"/>
      <c r="L87" s="24"/>
      <c r="M87" s="24"/>
      <c r="N87" s="24"/>
      <c r="O87" s="24"/>
      <c r="P87" s="23">
        <f t="shared" si="13"/>
        <v>1200</v>
      </c>
    </row>
    <row r="88" spans="1:16" ht="52.5" customHeight="1" x14ac:dyDescent="0.25">
      <c r="A88" s="52"/>
      <c r="B88" s="10"/>
      <c r="C88" s="11"/>
      <c r="D88" s="12" t="s">
        <v>34</v>
      </c>
      <c r="E88" s="23">
        <f t="shared" si="14"/>
        <v>1200</v>
      </c>
      <c r="F88" s="42">
        <v>1200</v>
      </c>
      <c r="G88" s="24"/>
      <c r="H88" s="24"/>
      <c r="I88" s="24"/>
      <c r="J88" s="23">
        <f t="shared" si="12"/>
        <v>0</v>
      </c>
      <c r="K88" s="24"/>
      <c r="L88" s="24"/>
      <c r="M88" s="24"/>
      <c r="N88" s="24"/>
      <c r="O88" s="24"/>
      <c r="P88" s="23">
        <f t="shared" si="13"/>
        <v>1200</v>
      </c>
    </row>
    <row r="89" spans="1:16" ht="41.25" customHeight="1" x14ac:dyDescent="0.25">
      <c r="A89" s="51" t="s">
        <v>166</v>
      </c>
      <c r="B89" s="20" t="s">
        <v>36</v>
      </c>
      <c r="C89" s="21" t="s">
        <v>37</v>
      </c>
      <c r="D89" s="22" t="s">
        <v>38</v>
      </c>
      <c r="E89" s="23">
        <f t="shared" si="14"/>
        <v>3870</v>
      </c>
      <c r="F89" s="39">
        <v>3870</v>
      </c>
      <c r="G89" s="24"/>
      <c r="H89" s="24"/>
      <c r="I89" s="24"/>
      <c r="J89" s="23">
        <f t="shared" si="12"/>
        <v>0</v>
      </c>
      <c r="K89" s="24"/>
      <c r="L89" s="24"/>
      <c r="M89" s="24"/>
      <c r="N89" s="24"/>
      <c r="O89" s="24"/>
      <c r="P89" s="23">
        <f t="shared" si="13"/>
        <v>3870</v>
      </c>
    </row>
    <row r="90" spans="1:16" ht="65.25" customHeight="1" x14ac:dyDescent="0.25">
      <c r="A90" s="51"/>
      <c r="B90" s="20"/>
      <c r="C90" s="21"/>
      <c r="D90" s="12" t="s">
        <v>39</v>
      </c>
      <c r="E90" s="23">
        <f t="shared" si="14"/>
        <v>3870</v>
      </c>
      <c r="F90" s="42">
        <v>3870</v>
      </c>
      <c r="G90" s="24"/>
      <c r="H90" s="24"/>
      <c r="I90" s="24"/>
      <c r="J90" s="23">
        <f t="shared" si="12"/>
        <v>0</v>
      </c>
      <c r="K90" s="24"/>
      <c r="L90" s="24"/>
      <c r="M90" s="24"/>
      <c r="N90" s="24"/>
      <c r="O90" s="24"/>
      <c r="P90" s="23">
        <f t="shared" si="13"/>
        <v>3870</v>
      </c>
    </row>
    <row r="91" spans="1:16" ht="43.5" hidden="1" customHeight="1" x14ac:dyDescent="0.25">
      <c r="A91" s="57" t="s">
        <v>215</v>
      </c>
      <c r="B91" s="25" t="s">
        <v>36</v>
      </c>
      <c r="C91" s="25" t="s">
        <v>216</v>
      </c>
      <c r="D91" s="66" t="s">
        <v>217</v>
      </c>
      <c r="E91" s="23">
        <f t="shared" si="14"/>
        <v>0</v>
      </c>
      <c r="F91" s="42">
        <v>0</v>
      </c>
      <c r="G91" s="24"/>
      <c r="H91" s="24"/>
      <c r="I91" s="24"/>
      <c r="J91" s="23"/>
      <c r="K91" s="24"/>
      <c r="L91" s="24"/>
      <c r="M91" s="24"/>
      <c r="N91" s="24"/>
      <c r="O91" s="24"/>
      <c r="P91" s="23">
        <f t="shared" si="13"/>
        <v>0</v>
      </c>
    </row>
    <row r="92" spans="1:16" ht="71.25" customHeight="1" x14ac:dyDescent="0.25">
      <c r="A92" s="73" t="s">
        <v>167</v>
      </c>
      <c r="B92" s="25" t="s">
        <v>147</v>
      </c>
      <c r="C92" s="25" t="s">
        <v>42</v>
      </c>
      <c r="D92" s="12" t="s">
        <v>148</v>
      </c>
      <c r="E92" s="23">
        <f t="shared" si="14"/>
        <v>100000</v>
      </c>
      <c r="F92" s="42">
        <v>100000</v>
      </c>
      <c r="G92" s="24"/>
      <c r="H92" s="24"/>
      <c r="I92" s="24"/>
      <c r="J92" s="23">
        <f t="shared" si="12"/>
        <v>0</v>
      </c>
      <c r="K92" s="24"/>
      <c r="L92" s="24"/>
      <c r="M92" s="24"/>
      <c r="N92" s="24"/>
      <c r="O92" s="24"/>
      <c r="P92" s="23">
        <f t="shared" si="13"/>
        <v>100000</v>
      </c>
    </row>
    <row r="93" spans="1:16" ht="54.75" customHeight="1" x14ac:dyDescent="0.25">
      <c r="A93" s="71" t="s">
        <v>168</v>
      </c>
      <c r="B93" s="20" t="s">
        <v>41</v>
      </c>
      <c r="C93" s="21" t="s">
        <v>42</v>
      </c>
      <c r="D93" s="22" t="s">
        <v>43</v>
      </c>
      <c r="E93" s="23">
        <f t="shared" si="14"/>
        <v>1680</v>
      </c>
      <c r="F93" s="39">
        <v>1680</v>
      </c>
      <c r="G93" s="24"/>
      <c r="H93" s="24"/>
      <c r="I93" s="24"/>
      <c r="J93" s="23">
        <f t="shared" si="12"/>
        <v>0</v>
      </c>
      <c r="K93" s="24"/>
      <c r="L93" s="24"/>
      <c r="M93" s="24"/>
      <c r="N93" s="24"/>
      <c r="O93" s="24"/>
      <c r="P93" s="23">
        <f t="shared" si="13"/>
        <v>1680</v>
      </c>
    </row>
    <row r="94" spans="1:16" ht="90" customHeight="1" x14ac:dyDescent="0.25">
      <c r="A94" s="52"/>
      <c r="B94" s="10"/>
      <c r="C94" s="11"/>
      <c r="D94" s="12" t="s">
        <v>44</v>
      </c>
      <c r="E94" s="23">
        <f t="shared" si="14"/>
        <v>1680</v>
      </c>
      <c r="F94" s="42">
        <v>1680</v>
      </c>
      <c r="G94" s="24"/>
      <c r="H94" s="24"/>
      <c r="I94" s="24"/>
      <c r="J94" s="23">
        <f t="shared" si="12"/>
        <v>0</v>
      </c>
      <c r="K94" s="24"/>
      <c r="L94" s="24"/>
      <c r="M94" s="24"/>
      <c r="N94" s="24"/>
      <c r="O94" s="24"/>
      <c r="P94" s="23">
        <f t="shared" si="13"/>
        <v>1680</v>
      </c>
    </row>
    <row r="95" spans="1:16" ht="65.25" customHeight="1" x14ac:dyDescent="0.25">
      <c r="A95" s="72" t="s">
        <v>169</v>
      </c>
      <c r="B95" s="20">
        <v>3180</v>
      </c>
      <c r="C95" s="25">
        <v>1060</v>
      </c>
      <c r="D95" s="22" t="s">
        <v>149</v>
      </c>
      <c r="E95" s="23">
        <f t="shared" si="14"/>
        <v>5000</v>
      </c>
      <c r="F95" s="42">
        <v>5000</v>
      </c>
      <c r="G95" s="24"/>
      <c r="H95" s="24"/>
      <c r="I95" s="24"/>
      <c r="J95" s="23">
        <f t="shared" si="12"/>
        <v>0</v>
      </c>
      <c r="K95" s="24"/>
      <c r="L95" s="24"/>
      <c r="M95" s="24"/>
      <c r="N95" s="24"/>
      <c r="O95" s="24"/>
      <c r="P95" s="23">
        <f t="shared" si="13"/>
        <v>5000</v>
      </c>
    </row>
    <row r="96" spans="1:16" ht="40.5" customHeight="1" x14ac:dyDescent="0.25">
      <c r="A96" s="71" t="s">
        <v>170</v>
      </c>
      <c r="B96" s="20" t="s">
        <v>46</v>
      </c>
      <c r="C96" s="21" t="s">
        <v>37</v>
      </c>
      <c r="D96" s="22" t="s">
        <v>47</v>
      </c>
      <c r="E96" s="23">
        <f t="shared" si="14"/>
        <v>3190</v>
      </c>
      <c r="F96" s="39">
        <v>3190</v>
      </c>
      <c r="G96" s="24"/>
      <c r="H96" s="24"/>
      <c r="I96" s="24"/>
      <c r="J96" s="23">
        <f t="shared" si="12"/>
        <v>0</v>
      </c>
      <c r="K96" s="24"/>
      <c r="L96" s="24"/>
      <c r="M96" s="24"/>
      <c r="N96" s="24"/>
      <c r="O96" s="24"/>
      <c r="P96" s="23">
        <f t="shared" si="13"/>
        <v>3190</v>
      </c>
    </row>
    <row r="97" spans="1:16" ht="41.25" hidden="1" customHeight="1" x14ac:dyDescent="0.25">
      <c r="A97" s="52"/>
      <c r="B97" s="10"/>
      <c r="C97" s="11"/>
      <c r="D97" s="12" t="s">
        <v>48</v>
      </c>
      <c r="E97" s="23">
        <f t="shared" si="14"/>
        <v>0</v>
      </c>
      <c r="F97" s="42"/>
      <c r="G97" s="24"/>
      <c r="H97" s="24"/>
      <c r="I97" s="24"/>
      <c r="J97" s="23">
        <f t="shared" si="12"/>
        <v>0</v>
      </c>
      <c r="K97" s="24"/>
      <c r="L97" s="24"/>
      <c r="M97" s="24"/>
      <c r="N97" s="24"/>
      <c r="O97" s="24"/>
      <c r="P97" s="23">
        <f t="shared" si="13"/>
        <v>0</v>
      </c>
    </row>
    <row r="98" spans="1:16" ht="63" customHeight="1" x14ac:dyDescent="0.25">
      <c r="A98" s="52"/>
      <c r="B98" s="10"/>
      <c r="C98" s="11"/>
      <c r="D98" s="12" t="s">
        <v>49</v>
      </c>
      <c r="E98" s="23">
        <f t="shared" si="14"/>
        <v>3190</v>
      </c>
      <c r="F98" s="42">
        <v>3190</v>
      </c>
      <c r="G98" s="24"/>
      <c r="H98" s="24"/>
      <c r="I98" s="24"/>
      <c r="J98" s="23">
        <f t="shared" si="12"/>
        <v>0</v>
      </c>
      <c r="K98" s="24"/>
      <c r="L98" s="24"/>
      <c r="M98" s="24"/>
      <c r="N98" s="24"/>
      <c r="O98" s="24"/>
      <c r="P98" s="23">
        <f t="shared" si="13"/>
        <v>3190</v>
      </c>
    </row>
    <row r="99" spans="1:16" ht="41.25" hidden="1" customHeight="1" x14ac:dyDescent="0.25">
      <c r="A99" s="51" t="s">
        <v>50</v>
      </c>
      <c r="B99" s="20" t="s">
        <v>51</v>
      </c>
      <c r="C99" s="21" t="s">
        <v>52</v>
      </c>
      <c r="D99" s="22" t="s">
        <v>53</v>
      </c>
      <c r="E99" s="23">
        <f t="shared" si="14"/>
        <v>0</v>
      </c>
      <c r="F99" s="39"/>
      <c r="G99" s="24"/>
      <c r="H99" s="24"/>
      <c r="I99" s="24"/>
      <c r="J99" s="23">
        <f t="shared" si="12"/>
        <v>0</v>
      </c>
      <c r="K99" s="24"/>
      <c r="L99" s="24"/>
      <c r="M99" s="24"/>
      <c r="N99" s="24"/>
      <c r="O99" s="24"/>
      <c r="P99" s="23">
        <f t="shared" si="13"/>
        <v>0</v>
      </c>
    </row>
    <row r="100" spans="1:16" ht="41.25" customHeight="1" x14ac:dyDescent="0.25">
      <c r="A100" s="51" t="s">
        <v>171</v>
      </c>
      <c r="B100" s="20" t="s">
        <v>55</v>
      </c>
      <c r="C100" s="21" t="s">
        <v>56</v>
      </c>
      <c r="D100" s="22" t="s">
        <v>57</v>
      </c>
      <c r="E100" s="23">
        <f t="shared" si="14"/>
        <v>70000</v>
      </c>
      <c r="F100" s="39">
        <v>70000</v>
      </c>
      <c r="G100" s="24"/>
      <c r="H100" s="24"/>
      <c r="I100" s="24"/>
      <c r="J100" s="23">
        <f t="shared" si="12"/>
        <v>0</v>
      </c>
      <c r="K100" s="24"/>
      <c r="L100" s="24"/>
      <c r="M100" s="24"/>
      <c r="N100" s="24"/>
      <c r="O100" s="24"/>
      <c r="P100" s="23">
        <f t="shared" si="13"/>
        <v>70000</v>
      </c>
    </row>
    <row r="101" spans="1:16" ht="18" customHeight="1" x14ac:dyDescent="0.25">
      <c r="A101" s="57" t="s">
        <v>141</v>
      </c>
      <c r="B101" s="25"/>
      <c r="C101" s="21"/>
      <c r="D101" s="38" t="s">
        <v>140</v>
      </c>
      <c r="E101" s="40">
        <f t="shared" ref="E101:I102" si="15">E102</f>
        <v>663087</v>
      </c>
      <c r="F101" s="39">
        <f t="shared" si="15"/>
        <v>663087</v>
      </c>
      <c r="G101" s="40">
        <f t="shared" si="15"/>
        <v>511680</v>
      </c>
      <c r="H101" s="40">
        <f t="shared" si="15"/>
        <v>10840</v>
      </c>
      <c r="I101" s="24">
        <f t="shared" si="15"/>
        <v>0</v>
      </c>
      <c r="J101" s="23">
        <f t="shared" si="12"/>
        <v>0</v>
      </c>
      <c r="K101" s="24">
        <v>0</v>
      </c>
      <c r="L101" s="24"/>
      <c r="M101" s="24"/>
      <c r="N101" s="24"/>
      <c r="O101" s="24">
        <v>0</v>
      </c>
      <c r="P101" s="23">
        <f>E101+J101</f>
        <v>663087</v>
      </c>
    </row>
    <row r="102" spans="1:16" ht="21" customHeight="1" x14ac:dyDescent="0.25">
      <c r="A102" s="57" t="s">
        <v>143</v>
      </c>
      <c r="B102" s="25"/>
      <c r="C102" s="21"/>
      <c r="D102" s="38" t="s">
        <v>140</v>
      </c>
      <c r="E102" s="40">
        <f t="shared" si="15"/>
        <v>663087</v>
      </c>
      <c r="F102" s="39">
        <f t="shared" si="15"/>
        <v>663087</v>
      </c>
      <c r="G102" s="40">
        <f t="shared" si="15"/>
        <v>511680</v>
      </c>
      <c r="H102" s="40">
        <f t="shared" si="15"/>
        <v>10840</v>
      </c>
      <c r="I102" s="24">
        <f t="shared" si="15"/>
        <v>0</v>
      </c>
      <c r="J102" s="23">
        <f t="shared" si="12"/>
        <v>0</v>
      </c>
      <c r="K102" s="24">
        <v>0</v>
      </c>
      <c r="L102" s="24"/>
      <c r="M102" s="24"/>
      <c r="N102" s="24"/>
      <c r="O102" s="24">
        <v>0</v>
      </c>
      <c r="P102" s="23">
        <f t="shared" ref="P102:P107" si="16">E102+J102</f>
        <v>663087</v>
      </c>
    </row>
    <row r="103" spans="1:16" ht="45.75" customHeight="1" x14ac:dyDescent="0.25">
      <c r="A103" s="57" t="s">
        <v>142</v>
      </c>
      <c r="B103" s="25" t="s">
        <v>27</v>
      </c>
      <c r="C103" s="25" t="s">
        <v>23</v>
      </c>
      <c r="D103" s="45" t="s">
        <v>120</v>
      </c>
      <c r="E103" s="39">
        <f t="shared" si="8"/>
        <v>663087</v>
      </c>
      <c r="F103" s="48">
        <v>663087</v>
      </c>
      <c r="G103" s="24">
        <v>511680</v>
      </c>
      <c r="H103" s="24">
        <v>10840</v>
      </c>
      <c r="I103" s="24">
        <v>0</v>
      </c>
      <c r="J103" s="23">
        <f t="shared" si="12"/>
        <v>0</v>
      </c>
      <c r="K103" s="24">
        <v>0</v>
      </c>
      <c r="L103" s="24"/>
      <c r="M103" s="24"/>
      <c r="N103" s="24"/>
      <c r="O103" s="24">
        <v>0</v>
      </c>
      <c r="P103" s="23">
        <f t="shared" si="16"/>
        <v>663087</v>
      </c>
    </row>
    <row r="104" spans="1:16" x14ac:dyDescent="0.25">
      <c r="A104" s="56" t="s">
        <v>116</v>
      </c>
      <c r="B104" s="6"/>
      <c r="C104" s="7"/>
      <c r="D104" s="8" t="s">
        <v>117</v>
      </c>
      <c r="E104" s="9">
        <f>E105</f>
        <v>2847262</v>
      </c>
      <c r="F104" s="59">
        <f t="shared" ref="F104:O104" si="17">F105</f>
        <v>2797262</v>
      </c>
      <c r="G104" s="9">
        <f t="shared" si="17"/>
        <v>540900</v>
      </c>
      <c r="H104" s="9">
        <f t="shared" si="17"/>
        <v>10454</v>
      </c>
      <c r="I104" s="9">
        <f t="shared" si="17"/>
        <v>0</v>
      </c>
      <c r="J104" s="23">
        <f t="shared" si="12"/>
        <v>0</v>
      </c>
      <c r="K104" s="9">
        <f t="shared" si="17"/>
        <v>0</v>
      </c>
      <c r="L104" s="9">
        <f t="shared" si="17"/>
        <v>0</v>
      </c>
      <c r="M104" s="9">
        <f t="shared" si="17"/>
        <v>0</v>
      </c>
      <c r="N104" s="9">
        <f t="shared" si="17"/>
        <v>0</v>
      </c>
      <c r="O104" s="9">
        <f t="shared" si="17"/>
        <v>0</v>
      </c>
      <c r="P104" s="9">
        <f>E104+J104</f>
        <v>2847262</v>
      </c>
    </row>
    <row r="105" spans="1:16" x14ac:dyDescent="0.25">
      <c r="A105" s="56" t="s">
        <v>118</v>
      </c>
      <c r="B105" s="6"/>
      <c r="C105" s="7"/>
      <c r="D105" s="8" t="s">
        <v>117</v>
      </c>
      <c r="E105" s="9">
        <f>E106+E107+E110+E108+E111</f>
        <v>2847262</v>
      </c>
      <c r="F105" s="59">
        <f>F106+F107+F110+F108+F111</f>
        <v>2797262</v>
      </c>
      <c r="G105" s="9">
        <f>G106+G107+G110+G108</f>
        <v>540900</v>
      </c>
      <c r="H105" s="9">
        <f t="shared" ref="H105:O105" si="18">H106+H107+H110+H108</f>
        <v>10454</v>
      </c>
      <c r="I105" s="9">
        <f t="shared" si="18"/>
        <v>0</v>
      </c>
      <c r="J105" s="23">
        <f t="shared" si="12"/>
        <v>0</v>
      </c>
      <c r="K105" s="9">
        <f t="shared" si="18"/>
        <v>0</v>
      </c>
      <c r="L105" s="9">
        <f t="shared" si="18"/>
        <v>0</v>
      </c>
      <c r="M105" s="9">
        <f t="shared" si="18"/>
        <v>0</v>
      </c>
      <c r="N105" s="9">
        <f t="shared" si="18"/>
        <v>0</v>
      </c>
      <c r="O105" s="9">
        <f t="shared" si="18"/>
        <v>0</v>
      </c>
      <c r="P105" s="9">
        <f>E105+J105</f>
        <v>2847262</v>
      </c>
    </row>
    <row r="106" spans="1:16" ht="49.5" customHeight="1" x14ac:dyDescent="0.25">
      <c r="A106" s="51" t="s">
        <v>119</v>
      </c>
      <c r="B106" s="20" t="s">
        <v>27</v>
      </c>
      <c r="C106" s="21" t="s">
        <v>23</v>
      </c>
      <c r="D106" s="22" t="s">
        <v>120</v>
      </c>
      <c r="E106" s="23">
        <f>F106+I106</f>
        <v>695352</v>
      </c>
      <c r="F106" s="48">
        <v>695352</v>
      </c>
      <c r="G106" s="24">
        <v>540900</v>
      </c>
      <c r="H106" s="24">
        <v>10454</v>
      </c>
      <c r="I106" s="24">
        <v>0</v>
      </c>
      <c r="J106" s="23">
        <f t="shared" si="12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6"/>
        <v>695352</v>
      </c>
    </row>
    <row r="107" spans="1:16" ht="13.5" customHeight="1" x14ac:dyDescent="0.25">
      <c r="A107" s="51" t="s">
        <v>121</v>
      </c>
      <c r="B107" s="20" t="s">
        <v>122</v>
      </c>
      <c r="C107" s="21" t="s">
        <v>26</v>
      </c>
      <c r="D107" s="22" t="s">
        <v>123</v>
      </c>
      <c r="E107" s="23">
        <v>50000</v>
      </c>
      <c r="F107" s="39">
        <v>0</v>
      </c>
      <c r="G107" s="24">
        <v>0</v>
      </c>
      <c r="H107" s="24">
        <v>0</v>
      </c>
      <c r="I107" s="24">
        <v>0</v>
      </c>
      <c r="J107" s="23">
        <f t="shared" si="12"/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3">
        <f t="shared" si="16"/>
        <v>50000</v>
      </c>
    </row>
    <row r="108" spans="1:16" ht="69.75" hidden="1" customHeight="1" x14ac:dyDescent="0.25">
      <c r="A108" s="50"/>
      <c r="B108" s="34"/>
      <c r="C108" s="35"/>
      <c r="D108" s="37"/>
      <c r="E108" s="23">
        <f>F108+I108</f>
        <v>0</v>
      </c>
      <c r="F108" s="39">
        <v>0</v>
      </c>
      <c r="G108" s="24"/>
      <c r="H108" s="24"/>
      <c r="I108" s="24"/>
      <c r="J108" s="23">
        <f t="shared" si="12"/>
        <v>0</v>
      </c>
      <c r="K108" s="24"/>
      <c r="L108" s="24"/>
      <c r="M108" s="24"/>
      <c r="N108" s="24"/>
      <c r="O108" s="24"/>
      <c r="P108" s="23">
        <f>E108</f>
        <v>0</v>
      </c>
    </row>
    <row r="109" spans="1:16" ht="60.75" hidden="1" customHeight="1" x14ac:dyDescent="0.25">
      <c r="A109" s="51"/>
      <c r="B109" s="20"/>
      <c r="C109" s="21"/>
      <c r="D109" s="12"/>
      <c r="E109" s="23">
        <f>F109+I109</f>
        <v>0</v>
      </c>
      <c r="F109" s="42"/>
      <c r="G109" s="24"/>
      <c r="H109" s="24"/>
      <c r="I109" s="24"/>
      <c r="J109" s="23">
        <f t="shared" si="12"/>
        <v>0</v>
      </c>
      <c r="K109" s="24"/>
      <c r="L109" s="24"/>
      <c r="M109" s="24"/>
      <c r="N109" s="24"/>
      <c r="O109" s="24"/>
      <c r="P109" s="23">
        <f>E109</f>
        <v>0</v>
      </c>
    </row>
    <row r="110" spans="1:16" ht="18.75" customHeight="1" x14ac:dyDescent="0.25">
      <c r="A110" s="51" t="s">
        <v>126</v>
      </c>
      <c r="B110" s="20" t="s">
        <v>127</v>
      </c>
      <c r="C110" s="21" t="s">
        <v>25</v>
      </c>
      <c r="D110" s="22" t="s">
        <v>128</v>
      </c>
      <c r="E110" s="23">
        <f>F110+I110</f>
        <v>2101910</v>
      </c>
      <c r="F110" s="24">
        <f>163484+1444000+350000+144426</f>
        <v>2101910</v>
      </c>
      <c r="G110" s="24">
        <v>0</v>
      </c>
      <c r="H110" s="24">
        <v>0</v>
      </c>
      <c r="I110" s="47"/>
      <c r="J110" s="23">
        <f t="shared" si="12"/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3">
        <f>E110+J110</f>
        <v>2101910</v>
      </c>
    </row>
    <row r="111" spans="1:16" ht="62.25" hidden="1" customHeight="1" x14ac:dyDescent="0.25">
      <c r="A111" s="51"/>
      <c r="B111" s="20"/>
      <c r="C111" s="25"/>
      <c r="D111" s="22"/>
      <c r="E111" s="23">
        <f>F111+I111</f>
        <v>0</v>
      </c>
      <c r="F111" s="24"/>
      <c r="G111" s="24"/>
      <c r="H111" s="24"/>
      <c r="I111" s="47"/>
      <c r="J111" s="23">
        <f t="shared" si="12"/>
        <v>0</v>
      </c>
      <c r="K111" s="24"/>
      <c r="L111" s="24"/>
      <c r="M111" s="24"/>
      <c r="N111" s="24"/>
      <c r="O111" s="24"/>
      <c r="P111" s="23">
        <f>E111+J111</f>
        <v>0</v>
      </c>
    </row>
    <row r="112" spans="1:16" x14ac:dyDescent="0.25">
      <c r="A112" s="14" t="s">
        <v>129</v>
      </c>
      <c r="B112" s="15" t="s">
        <v>129</v>
      </c>
      <c r="C112" s="16" t="s">
        <v>129</v>
      </c>
      <c r="D112" s="17" t="s">
        <v>130</v>
      </c>
      <c r="E112" s="9">
        <f>E104+E55+E15+E101+E81</f>
        <v>64670977</v>
      </c>
      <c r="F112" s="9">
        <f>F104+F55+F15+F101+F81</f>
        <v>64670977</v>
      </c>
      <c r="G112" s="9">
        <f t="shared" ref="G112:O112" si="19">G104+G55+G15+G101+G81</f>
        <v>38805853</v>
      </c>
      <c r="H112" s="9">
        <f t="shared" si="19"/>
        <v>6553861</v>
      </c>
      <c r="I112" s="9">
        <f>I104+I55+I15+I101+I81</f>
        <v>0</v>
      </c>
      <c r="J112" s="9">
        <f>J104+J55+J15+J101+J81</f>
        <v>14516053.949999999</v>
      </c>
      <c r="K112" s="9">
        <f>K104+K55+K15+K101+K81</f>
        <v>13070938.949999999</v>
      </c>
      <c r="L112" s="9">
        <f t="shared" si="19"/>
        <v>755115</v>
      </c>
      <c r="M112" s="9">
        <f t="shared" si="19"/>
        <v>0</v>
      </c>
      <c r="N112" s="9">
        <f t="shared" si="19"/>
        <v>0</v>
      </c>
      <c r="O112" s="9">
        <f t="shared" si="19"/>
        <v>13760938.949999999</v>
      </c>
      <c r="P112" s="9">
        <f>P104+P55+P15+P101+P81</f>
        <v>79187030.950000003</v>
      </c>
    </row>
    <row r="113" spans="1:16" x14ac:dyDescent="0.25">
      <c r="A113" s="26"/>
      <c r="B113" s="26"/>
      <c r="C113" s="26"/>
      <c r="D113" s="26"/>
      <c r="E113" s="27"/>
      <c r="F113" s="26"/>
      <c r="G113" s="26"/>
      <c r="H113" s="28"/>
      <c r="I113" s="26"/>
      <c r="J113" s="26"/>
      <c r="K113" s="26"/>
      <c r="L113" s="26"/>
      <c r="M113" s="26"/>
      <c r="N113" s="26"/>
      <c r="O113" s="26"/>
      <c r="P113" s="26"/>
    </row>
    <row r="114" spans="1:16" x14ac:dyDescent="0.25">
      <c r="A114" s="29"/>
      <c r="B114" s="29"/>
      <c r="C114" s="29"/>
      <c r="D114" s="29"/>
      <c r="E114" s="27"/>
      <c r="F114" s="29"/>
      <c r="G114" s="29"/>
      <c r="H114" s="29"/>
      <c r="I114" s="29"/>
      <c r="J114" s="30"/>
      <c r="K114" s="29"/>
      <c r="L114" s="29"/>
      <c r="M114" s="29"/>
      <c r="N114" s="29"/>
      <c r="O114" s="29"/>
      <c r="P114" s="30"/>
    </row>
    <row r="115" spans="1:16" x14ac:dyDescent="0.25">
      <c r="B115" s="19" t="s">
        <v>131</v>
      </c>
      <c r="E115" s="18"/>
      <c r="I115" s="19" t="s">
        <v>137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0" workbookViewId="0">
      <selection activeCell="F17" sqref="F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6" t="s">
        <v>161</v>
      </c>
      <c r="N4" s="76"/>
      <c r="O4" s="76"/>
      <c r="P4" s="76"/>
    </row>
    <row r="5" spans="1:16" x14ac:dyDescent="0.25">
      <c r="M5" s="60" t="s">
        <v>214</v>
      </c>
    </row>
    <row r="6" spans="1:16" x14ac:dyDescent="0.25">
      <c r="A6" s="77" t="s">
        <v>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5">
      <c r="A7" s="77" t="s">
        <v>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x14ac:dyDescent="0.25">
      <c r="A8" s="32">
        <v>14555000000</v>
      </c>
      <c r="B8" s="1"/>
      <c r="C8" s="1"/>
      <c r="D8" s="1"/>
      <c r="E8" s="1"/>
      <c r="F8" s="1"/>
      <c r="G8" s="79">
        <v>14555000000</v>
      </c>
      <c r="H8" s="79"/>
      <c r="I8" s="79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80" t="s">
        <v>3</v>
      </c>
      <c r="H9" s="80"/>
      <c r="I9" s="80"/>
      <c r="P9" s="3" t="s">
        <v>4</v>
      </c>
    </row>
    <row r="10" spans="1:16" x14ac:dyDescent="0.25">
      <c r="A10" s="74" t="s">
        <v>5</v>
      </c>
      <c r="B10" s="74" t="s">
        <v>6</v>
      </c>
      <c r="C10" s="74" t="s">
        <v>7</v>
      </c>
      <c r="D10" s="75" t="s">
        <v>8</v>
      </c>
      <c r="E10" s="75" t="s">
        <v>9</v>
      </c>
      <c r="F10" s="75"/>
      <c r="G10" s="75"/>
      <c r="H10" s="75"/>
      <c r="I10" s="75"/>
      <c r="J10" s="75" t="s">
        <v>10</v>
      </c>
      <c r="K10" s="75"/>
      <c r="L10" s="75"/>
      <c r="M10" s="75"/>
      <c r="N10" s="75"/>
      <c r="O10" s="75"/>
      <c r="P10" s="81" t="s">
        <v>11</v>
      </c>
    </row>
    <row r="11" spans="1:16" x14ac:dyDescent="0.25">
      <c r="A11" s="75"/>
      <c r="B11" s="75"/>
      <c r="C11" s="75"/>
      <c r="D11" s="75"/>
      <c r="E11" s="81" t="s">
        <v>12</v>
      </c>
      <c r="F11" s="75" t="s">
        <v>13</v>
      </c>
      <c r="G11" s="75" t="s">
        <v>14</v>
      </c>
      <c r="H11" s="75"/>
      <c r="I11" s="75" t="s">
        <v>15</v>
      </c>
      <c r="J11" s="81" t="s">
        <v>12</v>
      </c>
      <c r="K11" s="75" t="s">
        <v>16</v>
      </c>
      <c r="L11" s="75" t="s">
        <v>13</v>
      </c>
      <c r="M11" s="75" t="s">
        <v>14</v>
      </c>
      <c r="N11" s="75"/>
      <c r="O11" s="75" t="s">
        <v>15</v>
      </c>
      <c r="P11" s="75"/>
    </row>
    <row r="12" spans="1:16" x14ac:dyDescent="0.25">
      <c r="A12" s="75"/>
      <c r="B12" s="75"/>
      <c r="C12" s="75"/>
      <c r="D12" s="75"/>
      <c r="E12" s="75"/>
      <c r="F12" s="75"/>
      <c r="G12" s="75" t="s">
        <v>17</v>
      </c>
      <c r="H12" s="75" t="s">
        <v>18</v>
      </c>
      <c r="I12" s="75"/>
      <c r="J12" s="75"/>
      <c r="K12" s="75"/>
      <c r="L12" s="75"/>
      <c r="M12" s="75" t="s">
        <v>17</v>
      </c>
      <c r="N12" s="75" t="s">
        <v>18</v>
      </c>
      <c r="O12" s="75"/>
      <c r="P12" s="75"/>
    </row>
    <row r="13" spans="1:16" ht="24.75" customHeight="1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2022-02-25T08:36:51Z</dcterms:modified>
</cp:coreProperties>
</file>