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 (2)" sheetId="4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J58" i="4" l="1"/>
  <c r="J57" i="4"/>
  <c r="E77" i="4" l="1"/>
  <c r="J88" i="4"/>
  <c r="J97" i="4"/>
  <c r="H96" i="4" l="1"/>
  <c r="J96" i="4"/>
  <c r="F97" i="4"/>
  <c r="F96" i="4" s="1"/>
  <c r="G97" i="4"/>
  <c r="G96" i="4" s="1"/>
  <c r="H97" i="4"/>
  <c r="I97" i="4"/>
  <c r="I96" i="4" s="1"/>
  <c r="F77" i="4"/>
  <c r="G77" i="4"/>
  <c r="H77" i="4"/>
  <c r="I77" i="4"/>
  <c r="E76" i="4" l="1"/>
  <c r="F107" i="4" l="1"/>
  <c r="J106" i="4" l="1"/>
  <c r="P106" i="4" s="1"/>
  <c r="J105" i="4" l="1"/>
  <c r="J103" i="4"/>
  <c r="P103" i="4"/>
  <c r="J102" i="4"/>
  <c r="P102" i="4" s="1"/>
  <c r="J101" i="4"/>
  <c r="J100" i="4"/>
  <c r="N107" i="4"/>
  <c r="M107" i="4"/>
  <c r="L107" i="4"/>
  <c r="J95" i="4"/>
  <c r="J94" i="4"/>
  <c r="E94" i="4"/>
  <c r="P94" i="4" s="1"/>
  <c r="J92" i="4"/>
  <c r="E92" i="4"/>
  <c r="J91" i="4"/>
  <c r="P91" i="4"/>
  <c r="J90" i="4"/>
  <c r="P90" i="4"/>
  <c r="P88" i="4"/>
  <c r="J87" i="4"/>
  <c r="P87" i="4" s="1"/>
  <c r="P86" i="4"/>
  <c r="J81" i="4"/>
  <c r="J80" i="4"/>
  <c r="J79" i="4"/>
  <c r="J78" i="4"/>
  <c r="E74" i="4"/>
  <c r="P74" i="4" s="1"/>
  <c r="E73" i="4"/>
  <c r="E72" i="4"/>
  <c r="J70" i="4"/>
  <c r="J69" i="4"/>
  <c r="J68" i="4"/>
  <c r="J66" i="4"/>
  <c r="E66" i="4"/>
  <c r="J65" i="4"/>
  <c r="E65" i="4"/>
  <c r="J64" i="4"/>
  <c r="E60" i="4"/>
  <c r="J56" i="4"/>
  <c r="P56" i="4" s="1"/>
  <c r="J53" i="4"/>
  <c r="E52" i="4"/>
  <c r="E50" i="4"/>
  <c r="E49" i="4"/>
  <c r="J48" i="4"/>
  <c r="E48" i="4"/>
  <c r="P48" i="4" s="1"/>
  <c r="J47" i="4"/>
  <c r="E47" i="4"/>
  <c r="P47" i="4" s="1"/>
  <c r="J46" i="4"/>
  <c r="E46" i="4"/>
  <c r="J45" i="4"/>
  <c r="E44" i="4"/>
  <c r="J43" i="4"/>
  <c r="P43" i="4" s="1"/>
  <c r="J42" i="4"/>
  <c r="E42" i="4"/>
  <c r="J41" i="4"/>
  <c r="E41" i="4"/>
  <c r="J40" i="4"/>
  <c r="J38" i="4"/>
  <c r="P38" i="4" s="1"/>
  <c r="J37" i="4"/>
  <c r="F37" i="4"/>
  <c r="E37" i="4" s="1"/>
  <c r="J36" i="4"/>
  <c r="E36" i="4"/>
  <c r="J35" i="4"/>
  <c r="F35" i="4"/>
  <c r="E35" i="4" s="1"/>
  <c r="J34" i="4"/>
  <c r="E34" i="4"/>
  <c r="J33" i="4"/>
  <c r="F33" i="4"/>
  <c r="E33" i="4" s="1"/>
  <c r="J32" i="4"/>
  <c r="E32" i="4"/>
  <c r="J31" i="4"/>
  <c r="F31" i="4"/>
  <c r="E31" i="4" s="1"/>
  <c r="J30" i="4"/>
  <c r="F30" i="4"/>
  <c r="E30" i="4" s="1"/>
  <c r="J29" i="4"/>
  <c r="F29" i="4"/>
  <c r="E29" i="4"/>
  <c r="J28" i="4"/>
  <c r="F28" i="4"/>
  <c r="E28" i="4" s="1"/>
  <c r="P28" i="4" s="1"/>
  <c r="J27" i="4"/>
  <c r="F27" i="4"/>
  <c r="E27" i="4" s="1"/>
  <c r="P27" i="4" s="1"/>
  <c r="J26" i="4"/>
  <c r="F26" i="4"/>
  <c r="E26" i="4" s="1"/>
  <c r="J25" i="4"/>
  <c r="F25" i="4"/>
  <c r="E25" i="4" s="1"/>
  <c r="P25" i="4" s="1"/>
  <c r="J24" i="4"/>
  <c r="F24" i="4"/>
  <c r="E24" i="4" s="1"/>
  <c r="J23" i="4"/>
  <c r="F23" i="4"/>
  <c r="E23" i="4" s="1"/>
  <c r="J22" i="4"/>
  <c r="F21" i="4"/>
  <c r="E21" i="4" s="1"/>
  <c r="P20" i="4"/>
  <c r="J19" i="4"/>
  <c r="P19" i="4" s="1"/>
  <c r="J18" i="4"/>
  <c r="P17" i="4"/>
  <c r="P18" i="4" l="1"/>
  <c r="J16" i="4"/>
  <c r="J15" i="4" s="1"/>
  <c r="E55" i="4"/>
  <c r="E54" i="4" s="1"/>
  <c r="P29" i="4"/>
  <c r="J55" i="4"/>
  <c r="J54" i="4" s="1"/>
  <c r="J77" i="4"/>
  <c r="J76" i="4" s="1"/>
  <c r="P23" i="4"/>
  <c r="P24" i="4"/>
  <c r="P31" i="4"/>
  <c r="P35" i="4"/>
  <c r="P36" i="4"/>
  <c r="P26" i="4"/>
  <c r="P30" i="4"/>
  <c r="P42" i="4"/>
  <c r="P64" i="4"/>
  <c r="P65" i="4"/>
  <c r="P95" i="4"/>
  <c r="P32" i="4"/>
  <c r="P33" i="4"/>
  <c r="P34" i="4"/>
  <c r="P37" i="4"/>
  <c r="P41" i="4"/>
  <c r="P66" i="4"/>
  <c r="P68" i="4"/>
  <c r="P69" i="4"/>
  <c r="P71" i="4"/>
  <c r="P78" i="4"/>
  <c r="P79" i="4"/>
  <c r="P80" i="4"/>
  <c r="P81" i="4"/>
  <c r="P92" i="4"/>
  <c r="P105" i="4"/>
  <c r="P98" i="4"/>
  <c r="P73" i="4"/>
  <c r="P75" i="4"/>
  <c r="P70" i="4"/>
  <c r="P67" i="4"/>
  <c r="P63" i="4"/>
  <c r="P62" i="4"/>
  <c r="P61" i="4"/>
  <c r="P60" i="4"/>
  <c r="P59" i="4"/>
  <c r="P58" i="4"/>
  <c r="P53" i="4"/>
  <c r="P51" i="4"/>
  <c r="P50" i="4"/>
  <c r="P49" i="4"/>
  <c r="P46" i="4"/>
  <c r="P45" i="4"/>
  <c r="P44" i="4"/>
  <c r="P40" i="4"/>
  <c r="P39" i="4"/>
  <c r="P22" i="4"/>
  <c r="P52" i="4"/>
  <c r="P101" i="4"/>
  <c r="E100" i="4"/>
  <c r="E99" i="4" s="1"/>
  <c r="K107" i="4"/>
  <c r="H107" i="4"/>
  <c r="I107" i="4"/>
  <c r="P21" i="4"/>
  <c r="E16" i="4"/>
  <c r="P72" i="4"/>
  <c r="G107" i="4"/>
  <c r="J99" i="4"/>
  <c r="O107" i="4"/>
  <c r="E97" i="4"/>
  <c r="J107" i="4" l="1"/>
  <c r="P77" i="4"/>
  <c r="P76" i="4" s="1"/>
  <c r="P99" i="4"/>
  <c r="P100" i="4"/>
  <c r="E15" i="4"/>
  <c r="P16" i="4"/>
  <c r="P15" i="4" s="1"/>
  <c r="P97" i="4"/>
  <c r="E96" i="4"/>
  <c r="P96" i="4" s="1"/>
  <c r="P57" i="4"/>
  <c r="O76" i="1"/>
  <c r="K76" i="1"/>
  <c r="F40" i="1"/>
  <c r="E107" i="4" l="1"/>
  <c r="P55" i="4"/>
  <c r="E90" i="1"/>
  <c r="P90" i="1" s="1"/>
  <c r="G75" i="1"/>
  <c r="F75" i="1"/>
  <c r="G74" i="1"/>
  <c r="F74" i="1"/>
  <c r="P54" i="4" l="1"/>
  <c r="P107" i="4" s="1"/>
  <c r="O52" i="1"/>
  <c r="K52" i="1" l="1"/>
  <c r="O77" i="1"/>
  <c r="K77" i="1"/>
  <c r="F58" i="1" l="1"/>
  <c r="F18" i="1" l="1"/>
  <c r="F71" i="1"/>
  <c r="G105" i="1"/>
  <c r="F105" i="1"/>
  <c r="G102" i="1"/>
  <c r="F102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J56" i="1"/>
  <c r="E56" i="1"/>
  <c r="F19" i="1"/>
  <c r="G83" i="1"/>
  <c r="F83" i="1"/>
  <c r="O58" i="1"/>
  <c r="K58" i="1"/>
  <c r="F63" i="1"/>
  <c r="P56" i="1" l="1"/>
  <c r="F88" i="1" l="1"/>
  <c r="F89" i="1"/>
  <c r="F86" i="1"/>
  <c r="F87" i="1"/>
  <c r="G22" i="1" l="1"/>
  <c r="F22" i="1"/>
  <c r="G71" i="1" l="1"/>
  <c r="G55" i="1" s="1"/>
  <c r="F72" i="1"/>
  <c r="H20" i="1" l="1"/>
  <c r="F20" i="1"/>
  <c r="F99" i="1"/>
  <c r="F82" i="1"/>
  <c r="O51" i="1"/>
  <c r="K51" i="1"/>
  <c r="E73" i="1"/>
  <c r="J73" i="1"/>
  <c r="H71" i="1"/>
  <c r="H55" i="1" s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G81" i="1" s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M55" i="1" s="1"/>
  <c r="N58" i="1"/>
  <c r="N55" i="1" s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O55" i="1" s="1"/>
  <c r="J67" i="1"/>
  <c r="E67" i="1"/>
  <c r="K66" i="1"/>
  <c r="K55" i="1" s="1"/>
  <c r="F66" i="1"/>
  <c r="F55" i="1" s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4" i="1"/>
  <c r="P84" i="1" s="1"/>
  <c r="E85" i="1" l="1"/>
  <c r="P85" i="1" s="1"/>
  <c r="F81" i="1"/>
  <c r="P67" i="1"/>
  <c r="P83" i="1"/>
  <c r="F80" i="1" l="1"/>
  <c r="G80" i="1"/>
  <c r="H80" i="1"/>
  <c r="I80" i="1"/>
  <c r="K80" i="1"/>
  <c r="L80" i="1"/>
  <c r="M80" i="1"/>
  <c r="N80" i="1"/>
  <c r="O80" i="1"/>
  <c r="J82" i="1"/>
  <c r="E82" i="1"/>
  <c r="E81" i="1" s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 l="1"/>
  <c r="J55" i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E110" i="1" s="1"/>
  <c r="P57" i="1"/>
  <c r="J54" i="1"/>
  <c r="J110" i="1" s="1"/>
  <c r="L110" i="1"/>
  <c r="P54" i="1" l="1"/>
  <c r="P110" i="1" s="1"/>
</calcChain>
</file>

<file path=xl/sharedStrings.xml><?xml version="1.0" encoding="utf-8"?>
<sst xmlns="http://schemas.openxmlformats.org/spreadsheetml/2006/main" count="582" uniqueCount="226">
  <si>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</si>
  <si>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</si>
  <si>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</si>
  <si>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</si>
  <si>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</si>
  <si>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</si>
  <si>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</si>
  <si>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</si>
  <si>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</si>
  <si>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</si>
  <si>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</si>
  <si>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</si>
  <si>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</si>
  <si>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</si>
  <si>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</si>
  <si>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</si>
  <si>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</si>
  <si>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</si>
  <si>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</si>
  <si>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</si>
  <si>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</si>
  <si>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</si>
  <si>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</si>
  <si>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</si>
  <si>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</si>
  <si>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</si>
  <si>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</si>
  <si>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</si>
  <si>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</si>
  <si>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</si>
  <si>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</si>
  <si>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</si>
  <si>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</si>
  <si>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</si>
  <si>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</si>
  <si>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</si>
  <si>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</si>
  <si>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</si>
  <si>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</si>
  <si>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</si>
  <si>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</si>
  <si>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</si>
  <si>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</si>
  <si>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</si>
  <si>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</si>
  <si>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</si>
  <si>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</si>
  <si>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</si>
  <si>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</si>
  <si>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</si>
  <si>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</si>
  <si>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</si>
  <si>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</si>
  <si>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</si>
  <si>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</si>
  <si>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</si>
  <si>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</si>
  <si>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</si>
  <si>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</si>
  <si>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</si>
  <si>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</si>
  <si>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</si>
  <si>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</si>
  <si>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</si>
  <si>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</si>
  <si>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</si>
  <si>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</si>
  <si>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</si>
  <si>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</si>
  <si>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</si>
  <si>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</si>
  <si>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</si>
  <si>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</si>
  <si>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</si>
  <si>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</si>
  <si>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</si>
  <si>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</si>
  <si>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</si>
  <si>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</si>
  <si>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</si>
  <si>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</si>
  <si>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</si>
  <si>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</si>
  <si>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</si>
  <si>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</si>
  <si>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</si>
  <si>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</si>
  <si>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</si>
  <si>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</si>
  <si>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</si>
  <si>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</si>
  <si>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</si>
  <si>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</si>
  <si>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</si>
  <si>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</si>
  <si>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</si>
  <si>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</si>
  <si>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</si>
  <si>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</si>
  <si>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</si>
  <si>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</si>
  <si>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</si>
  <si>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</si>
  <si>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</si>
  <si>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</si>
  <si>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</si>
  <si>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</si>
  <si>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</si>
  <si>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</si>
  <si>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</si>
  <si>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</si>
  <si>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</si>
  <si>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</si>
  <si>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</si>
  <si>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</si>
  <si>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</si>
  <si>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</si>
  <si>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</si>
  <si>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</si>
  <si>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</si>
  <si>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</si>
  <si>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</si>
  <si>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</si>
  <si>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</si>
  <si>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</si>
  <si>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</si>
  <si>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</si>
  <si>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</si>
  <si>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</si>
  <si>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</si>
  <si>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</si>
  <si>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</si>
  <si>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</si>
  <si>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</si>
  <si>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</si>
  <si>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</si>
  <si>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</si>
  <si>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</si>
  <si>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</si>
  <si>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</si>
  <si>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</si>
  <si>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</si>
  <si>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</si>
  <si>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</si>
  <si>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</si>
  <si>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</si>
  <si>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</si>
  <si>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</si>
  <si>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</si>
  <si>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</si>
  <si>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</si>
  <si>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</si>
  <si>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</si>
  <si>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</si>
  <si>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</si>
  <si>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</si>
  <si>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</si>
  <si>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</si>
  <si>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</si>
  <si>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</si>
  <si>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</si>
  <si>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</si>
  <si>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</si>
  <si>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</si>
  <si>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</si>
  <si>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</si>
  <si>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</si>
  <si>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</si>
  <si>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</si>
  <si>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</si>
  <si>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</si>
  <si>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</si>
  <si>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</si>
  <si>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</si>
  <si>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</si>
  <si>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</si>
  <si>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</si>
  <si>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</si>
  <si>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</si>
  <si>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</si>
  <si>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</si>
  <si>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</si>
  <si>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</si>
  <si>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</si>
  <si>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</si>
  <si>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</si>
  <si>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</si>
  <si>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</si>
  <si>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</si>
  <si>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</si>
  <si>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</si>
  <si>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</si>
  <si>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</si>
  <si>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</si>
  <si>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</si>
  <si>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</si>
  <si>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</si>
  <si>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</si>
  <si>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</si>
  <si>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</si>
  <si>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</si>
  <si>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</si>
  <si>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</si>
  <si>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</si>
  <si>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</si>
  <si>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</si>
  <si>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</si>
  <si>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</si>
  <si>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</si>
  <si>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</si>
  <si>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</si>
  <si>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</si>
  <si>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</si>
  <si>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</si>
  <si>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</si>
  <si>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</si>
  <si>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</si>
  <si>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</si>
  <si>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</si>
  <si>
    <t>Додаток 2</t>
  </si>
  <si>
    <t>від 00.102.2022р №</t>
  </si>
  <si>
    <t xml:space="preserve"> Виконання місцевого  бюджету за 2021рік</t>
  </si>
  <si>
    <t>за головними розпорядниками коштів</t>
  </si>
  <si>
    <t>Начальник відділу фінансів</t>
  </si>
  <si>
    <t>Тетяна МАРУЩАК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</si>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</sst>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0"/>
  <sheetViews>
    <sheetView tabSelected="1" topLeftCell="A4" workbookViewId="0">
      <selection activeCell="A6" sqref="A6:P110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22.28515625" customWidth="1"/>
    <col min="6" max="6" width="0.28515625" hidden="1" customWidth="1"/>
    <col min="7" max="7" width="12.28515625" hidden="1" customWidth="1"/>
    <col min="8" max="8" width="11.5703125" hidden="1" customWidth="1"/>
    <col min="9" max="9" width="10.5703125" hidden="1" customWidth="1"/>
    <col min="10" max="10" width="20.42578125" customWidth="1"/>
    <col min="11" max="11" width="13" hidden="1" customWidth="1"/>
    <col min="12" max="12" width="11.7109375" hidden="1" customWidth="1"/>
    <col min="13" max="13" width="10" hidden="1" customWidth="1"/>
    <col min="14" max="14" width="9.140625" hidden="1" customWidth="1"/>
    <col min="15" max="15" width="12.7109375" hidden="1" customWidth="1"/>
    <col min="16" max="16" width="13" customWidth="1"/>
    <col min="18" max="18" width="12.42578125" bestFit="1" customWidth="1"/>
  </cols>
  <sheetData>
    <row r="2" spans="1:16" x14ac:dyDescent="0.25">
      <c r="M2" t="s">
        <v>219</v>
      </c>
    </row>
    <row r="3" spans="1:16" x14ac:dyDescent="0.25">
      <c r="M3" t="s">
        <v>132</v>
      </c>
    </row>
    <row r="4" spans="1:16" ht="1.5" customHeight="1" x14ac:dyDescent="0.25">
      <c r="M4" s="73"/>
      <c r="N4" s="73"/>
      <c r="O4" s="73"/>
      <c r="P4" s="73"/>
    </row>
    <row r="5" spans="1:16" x14ac:dyDescent="0.25">
      <c r="M5" s="60" t="s">
        <v>220</v>
      </c>
    </row>
    <row r="6" spans="1:16" x14ac:dyDescent="0.25">
      <c r="A6" s="74" t="s">
        <v>221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5">
      <c r="A7" s="74" t="s">
        <v>222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x14ac:dyDescent="0.25">
      <c r="A8" s="32">
        <v>14555000000</v>
      </c>
      <c r="B8" s="67"/>
      <c r="C8" s="67"/>
      <c r="D8" s="67"/>
      <c r="E8" s="67"/>
      <c r="F8" s="67"/>
      <c r="G8" s="76"/>
      <c r="H8" s="76"/>
      <c r="I8" s="76"/>
      <c r="J8" s="67"/>
      <c r="K8" s="67"/>
      <c r="L8" s="67"/>
      <c r="M8" s="67"/>
      <c r="N8" s="67"/>
      <c r="O8" s="67"/>
      <c r="P8" s="67"/>
    </row>
    <row r="9" spans="1:16" x14ac:dyDescent="0.25">
      <c r="A9" s="2" t="s">
        <v>3</v>
      </c>
      <c r="G9" s="77"/>
      <c r="H9" s="77"/>
      <c r="I9" s="77"/>
      <c r="P9" s="3" t="s">
        <v>4</v>
      </c>
    </row>
    <row r="10" spans="1:16" hidden="1" x14ac:dyDescent="0.25">
      <c r="A10" s="71" t="s">
        <v>5</v>
      </c>
      <c r="B10" s="71" t="s">
        <v>6</v>
      </c>
      <c r="C10" s="71" t="s">
        <v>7</v>
      </c>
      <c r="D10" s="72" t="s">
        <v>8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8" t="s">
        <v>11</v>
      </c>
    </row>
    <row r="11" spans="1:16" x14ac:dyDescent="0.25">
      <c r="A11" s="72"/>
      <c r="B11" s="72"/>
      <c r="C11" s="72"/>
      <c r="D11" s="72"/>
      <c r="E11" s="78" t="s">
        <v>9</v>
      </c>
      <c r="F11" s="72" t="s">
        <v>13</v>
      </c>
      <c r="G11" s="72" t="s">
        <v>14</v>
      </c>
      <c r="H11" s="72"/>
      <c r="I11" s="72" t="s">
        <v>15</v>
      </c>
      <c r="J11" s="78" t="s">
        <v>10</v>
      </c>
      <c r="K11" s="72" t="s">
        <v>16</v>
      </c>
      <c r="L11" s="72" t="s">
        <v>13</v>
      </c>
      <c r="M11" s="72" t="s">
        <v>14</v>
      </c>
      <c r="N11" s="72"/>
      <c r="O11" s="72" t="s">
        <v>15</v>
      </c>
      <c r="P11" s="72"/>
    </row>
    <row r="12" spans="1:16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 t="s">
        <v>17</v>
      </c>
      <c r="N12" s="72" t="s">
        <v>18</v>
      </c>
      <c r="O12" s="72"/>
      <c r="P12" s="72"/>
    </row>
    <row r="13" spans="1:16" ht="24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A14" s="68">
        <v>1</v>
      </c>
      <c r="B14" s="68">
        <v>2</v>
      </c>
      <c r="C14" s="68">
        <v>3</v>
      </c>
      <c r="D14" s="68">
        <v>4</v>
      </c>
      <c r="E14" s="69">
        <v>5</v>
      </c>
      <c r="F14" s="68">
        <v>6</v>
      </c>
      <c r="G14" s="68"/>
      <c r="H14" s="68"/>
      <c r="I14" s="68">
        <v>9</v>
      </c>
      <c r="J14" s="69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9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14345243.900000002</v>
      </c>
      <c r="F15" s="9"/>
      <c r="G15" s="9"/>
      <c r="H15" s="9"/>
      <c r="I15" s="9"/>
      <c r="J15" s="9">
        <f>J16</f>
        <v>697116.67</v>
      </c>
      <c r="K15" s="9"/>
      <c r="L15" s="9"/>
      <c r="M15" s="9"/>
      <c r="N15" s="9"/>
      <c r="O15" s="9"/>
      <c r="P15" s="9">
        <f>P16</f>
        <v>15042360.570000002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14345243.900000002</v>
      </c>
      <c r="F16" s="9"/>
      <c r="G16" s="9"/>
      <c r="H16" s="9"/>
      <c r="I16" s="9"/>
      <c r="J16" s="9">
        <f>J17+J18+J19+J20+J22+J38+J39+J40+J43+J44+J45+J46+J49+J50+J51+J52+J53</f>
        <v>697116.67</v>
      </c>
      <c r="K16" s="9"/>
      <c r="L16" s="9"/>
      <c r="M16" s="9"/>
      <c r="N16" s="9"/>
      <c r="O16" s="9"/>
      <c r="P16" s="9">
        <f>E16+J16</f>
        <v>15042360.570000002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v>9431061.8900000006</v>
      </c>
      <c r="F17" s="48"/>
      <c r="G17" s="24"/>
      <c r="H17" s="24"/>
      <c r="I17" s="24"/>
      <c r="J17" s="23">
        <v>58319</v>
      </c>
      <c r="K17" s="24"/>
      <c r="L17" s="24"/>
      <c r="M17" s="24"/>
      <c r="N17" s="24"/>
      <c r="O17" s="24"/>
      <c r="P17" s="23">
        <f>E17+J17</f>
        <v>9489380.8900000006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v>55000</v>
      </c>
      <c r="F18" s="48"/>
      <c r="G18" s="24"/>
      <c r="H18" s="24"/>
      <c r="I18" s="24"/>
      <c r="J18" s="23">
        <f t="shared" ref="J18:J70" si="0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v>29300</v>
      </c>
      <c r="F19" s="48"/>
      <c r="G19" s="24"/>
      <c r="H19" s="24"/>
      <c r="I19" s="24"/>
      <c r="J19" s="23">
        <f t="shared" si="0"/>
        <v>0</v>
      </c>
      <c r="K19" s="24"/>
      <c r="L19" s="24"/>
      <c r="M19" s="24"/>
      <c r="N19" s="24"/>
      <c r="O19" s="24"/>
      <c r="P19" s="23">
        <f>E19+J19</f>
        <v>29300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v>2018422.15</v>
      </c>
      <c r="F20" s="39"/>
      <c r="G20" s="24"/>
      <c r="H20" s="24"/>
      <c r="I20" s="24"/>
      <c r="J20" s="23">
        <v>0</v>
      </c>
      <c r="K20" s="24"/>
      <c r="L20" s="24"/>
      <c r="M20" s="24"/>
      <c r="N20" s="24"/>
      <c r="O20" s="24"/>
      <c r="P20" s="23">
        <f t="shared" ref="P20:P53" si="1">E20+J20</f>
        <v>2018422.15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 t="s">
        <v>225</v>
      </c>
      <c r="K21" s="24"/>
      <c r="L21" s="24"/>
      <c r="M21" s="24"/>
      <c r="N21" s="24"/>
      <c r="O21" s="24"/>
      <c r="P21" s="23" t="e">
        <f t="shared" si="1"/>
        <v>#VALUE!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v>284485.8</v>
      </c>
      <c r="F22" s="39"/>
      <c r="G22" s="24"/>
      <c r="H22" s="24"/>
      <c r="I22" s="24"/>
      <c r="J22" s="23">
        <f t="shared" si="0"/>
        <v>0</v>
      </c>
      <c r="K22" s="24"/>
      <c r="L22" s="24"/>
      <c r="M22" s="24"/>
      <c r="N22" s="24"/>
      <c r="O22" s="24"/>
      <c r="P22" s="23">
        <f t="shared" si="1"/>
        <v>284485.8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ref="E23:E52" si="2">F23+I23</f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0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1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2"/>
        <v>0</v>
      </c>
      <c r="F24" s="42">
        <f>2100-2100</f>
        <v>0</v>
      </c>
      <c r="G24" s="13"/>
      <c r="H24" s="13"/>
      <c r="I24" s="13"/>
      <c r="J24" s="23">
        <f t="shared" si="0"/>
        <v>0</v>
      </c>
      <c r="K24" s="13"/>
      <c r="L24" s="13"/>
      <c r="M24" s="13"/>
      <c r="N24" s="13"/>
      <c r="O24" s="13"/>
      <c r="P24" s="23">
        <f t="shared" si="1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2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0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1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2"/>
        <v>0</v>
      </c>
      <c r="F26" s="42">
        <f>3600-3600</f>
        <v>0</v>
      </c>
      <c r="G26" s="13"/>
      <c r="H26" s="13"/>
      <c r="I26" s="13"/>
      <c r="J26" s="23">
        <f t="shared" si="0"/>
        <v>0</v>
      </c>
      <c r="K26" s="13"/>
      <c r="L26" s="13"/>
      <c r="M26" s="13"/>
      <c r="N26" s="13"/>
      <c r="O26" s="13"/>
      <c r="P26" s="23">
        <f t="shared" si="1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2"/>
        <v>0</v>
      </c>
      <c r="F27" s="42">
        <f>39000-39000</f>
        <v>0</v>
      </c>
      <c r="G27" s="13"/>
      <c r="H27" s="13"/>
      <c r="I27" s="13"/>
      <c r="J27" s="23">
        <f t="shared" si="0"/>
        <v>0</v>
      </c>
      <c r="K27" s="13"/>
      <c r="L27" s="13"/>
      <c r="M27" s="13"/>
      <c r="N27" s="13"/>
      <c r="O27" s="13"/>
      <c r="P27" s="23">
        <f t="shared" si="1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2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0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1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2"/>
        <v>0</v>
      </c>
      <c r="F29" s="42">
        <f>2300-2300</f>
        <v>0</v>
      </c>
      <c r="G29" s="13"/>
      <c r="H29" s="13"/>
      <c r="I29" s="13"/>
      <c r="J29" s="23">
        <f t="shared" si="0"/>
        <v>0</v>
      </c>
      <c r="K29" s="13"/>
      <c r="L29" s="13"/>
      <c r="M29" s="13"/>
      <c r="N29" s="13"/>
      <c r="O29" s="13"/>
      <c r="P29" s="23">
        <f t="shared" si="1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2"/>
        <v>0</v>
      </c>
      <c r="F30" s="42">
        <f>4000-4000</f>
        <v>0</v>
      </c>
      <c r="G30" s="13"/>
      <c r="H30" s="13"/>
      <c r="I30" s="13"/>
      <c r="J30" s="23">
        <f t="shared" si="0"/>
        <v>0</v>
      </c>
      <c r="K30" s="13"/>
      <c r="L30" s="13"/>
      <c r="M30" s="13"/>
      <c r="N30" s="13"/>
      <c r="O30" s="13"/>
      <c r="P30" s="23">
        <f t="shared" si="1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2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0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1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2"/>
        <v>0</v>
      </c>
      <c r="F32" s="42"/>
      <c r="G32" s="13"/>
      <c r="H32" s="13"/>
      <c r="I32" s="13"/>
      <c r="J32" s="23">
        <f t="shared" si="0"/>
        <v>0</v>
      </c>
      <c r="K32" s="13"/>
      <c r="L32" s="13"/>
      <c r="M32" s="13"/>
      <c r="N32" s="13"/>
      <c r="O32" s="13"/>
      <c r="P32" s="23">
        <f t="shared" si="1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2"/>
        <v>0</v>
      </c>
      <c r="F33" s="42">
        <f>2900-2900</f>
        <v>0</v>
      </c>
      <c r="G33" s="13"/>
      <c r="H33" s="13"/>
      <c r="I33" s="13"/>
      <c r="J33" s="23">
        <f t="shared" si="0"/>
        <v>0</v>
      </c>
      <c r="K33" s="13"/>
      <c r="L33" s="13"/>
      <c r="M33" s="13"/>
      <c r="N33" s="13"/>
      <c r="O33" s="13"/>
      <c r="P33" s="23">
        <f t="shared" si="1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2"/>
        <v>0</v>
      </c>
      <c r="F34" s="39"/>
      <c r="G34" s="24">
        <v>0</v>
      </c>
      <c r="H34" s="24">
        <v>0</v>
      </c>
      <c r="I34" s="24">
        <v>0</v>
      </c>
      <c r="J34" s="23">
        <f t="shared" si="0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1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2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0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1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2"/>
        <v>0</v>
      </c>
      <c r="F36" s="42"/>
      <c r="G36" s="13"/>
      <c r="H36" s="13"/>
      <c r="I36" s="13"/>
      <c r="J36" s="23">
        <f t="shared" si="0"/>
        <v>0</v>
      </c>
      <c r="K36" s="13"/>
      <c r="L36" s="13"/>
      <c r="M36" s="13"/>
      <c r="N36" s="13"/>
      <c r="O36" s="13"/>
      <c r="P36" s="23">
        <f t="shared" si="1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2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0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1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v>63627</v>
      </c>
      <c r="F38" s="39"/>
      <c r="G38" s="24"/>
      <c r="H38" s="24"/>
      <c r="I38" s="24"/>
      <c r="J38" s="23">
        <f t="shared" si="0"/>
        <v>0</v>
      </c>
      <c r="K38" s="24"/>
      <c r="L38" s="24"/>
      <c r="M38" s="24"/>
      <c r="N38" s="24"/>
      <c r="O38" s="24"/>
      <c r="P38" s="23">
        <f t="shared" si="1"/>
        <v>63627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v>1777009.63</v>
      </c>
      <c r="F39" s="39"/>
      <c r="G39" s="24"/>
      <c r="H39" s="24"/>
      <c r="I39" s="24"/>
      <c r="J39" s="23">
        <v>9700</v>
      </c>
      <c r="K39" s="24"/>
      <c r="L39" s="24"/>
      <c r="M39" s="24"/>
      <c r="N39" s="24"/>
      <c r="O39" s="24"/>
      <c r="P39" s="23">
        <f t="shared" si="1"/>
        <v>1786709.63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v>194100</v>
      </c>
      <c r="F40" s="39"/>
      <c r="G40" s="24"/>
      <c r="H40" s="24"/>
      <c r="I40" s="24"/>
      <c r="J40" s="23">
        <f>K40+L40+O40</f>
        <v>0</v>
      </c>
      <c r="K40" s="24"/>
      <c r="L40" s="24"/>
      <c r="M40" s="24"/>
      <c r="N40" s="24"/>
      <c r="O40" s="24"/>
      <c r="P40" s="23">
        <f t="shared" si="1"/>
        <v>194100</v>
      </c>
    </row>
    <row r="41" spans="1:16" ht="27" hidden="1" customHeight="1" x14ac:dyDescent="0.25">
      <c r="A41" s="54"/>
      <c r="B41" s="34"/>
      <c r="C41" s="35"/>
      <c r="D41" s="37"/>
      <c r="E41" s="23">
        <f t="shared" si="2"/>
        <v>0</v>
      </c>
      <c r="F41" s="39"/>
      <c r="G41" s="24"/>
      <c r="H41" s="24"/>
      <c r="I41" s="24"/>
      <c r="J41" s="23">
        <f t="shared" si="0"/>
        <v>0</v>
      </c>
      <c r="K41" s="24"/>
      <c r="L41" s="24"/>
      <c r="M41" s="24"/>
      <c r="N41" s="24"/>
      <c r="O41" s="24"/>
      <c r="P41" s="23">
        <f t="shared" si="1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2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0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1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v>99577.600000000006</v>
      </c>
      <c r="F43" s="39"/>
      <c r="G43" s="24"/>
      <c r="H43" s="24"/>
      <c r="I43" s="24"/>
      <c r="J43" s="23">
        <f t="shared" si="0"/>
        <v>0</v>
      </c>
      <c r="K43" s="24"/>
      <c r="L43" s="24"/>
      <c r="M43" s="24"/>
      <c r="N43" s="24"/>
      <c r="O43" s="24"/>
      <c r="P43" s="23">
        <f t="shared" si="1"/>
        <v>99577.600000000006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2"/>
        <v>0</v>
      </c>
      <c r="F44" s="39"/>
      <c r="G44" s="24"/>
      <c r="H44" s="24"/>
      <c r="I44" s="24"/>
      <c r="J44" s="23">
        <v>110650.47</v>
      </c>
      <c r="K44" s="24"/>
      <c r="L44" s="24"/>
      <c r="M44" s="24"/>
      <c r="N44" s="24"/>
      <c r="O44" s="24"/>
      <c r="P44" s="23">
        <f t="shared" si="1"/>
        <v>110650.47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v>11000</v>
      </c>
      <c r="F45" s="39"/>
      <c r="G45" s="24"/>
      <c r="H45" s="24"/>
      <c r="I45" s="24"/>
      <c r="J45" s="23">
        <f t="shared" si="0"/>
        <v>0</v>
      </c>
      <c r="K45" s="24"/>
      <c r="L45" s="24"/>
      <c r="M45" s="24"/>
      <c r="N45" s="24"/>
      <c r="O45" s="24"/>
      <c r="P45" s="23">
        <f t="shared" si="1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2"/>
        <v>0</v>
      </c>
      <c r="F46" s="39"/>
      <c r="G46" s="24"/>
      <c r="H46" s="24"/>
      <c r="I46" s="24"/>
      <c r="J46" s="23">
        <f t="shared" si="0"/>
        <v>0</v>
      </c>
      <c r="K46" s="24"/>
      <c r="L46" s="24"/>
      <c r="M46" s="24"/>
      <c r="N46" s="24"/>
      <c r="O46" s="24"/>
      <c r="P46" s="23">
        <f t="shared" si="1"/>
        <v>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2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0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1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2"/>
        <v>0</v>
      </c>
      <c r="F48" s="39"/>
      <c r="G48" s="24"/>
      <c r="H48" s="24"/>
      <c r="I48" s="24"/>
      <c r="J48" s="23">
        <f t="shared" si="0"/>
        <v>0</v>
      </c>
      <c r="K48" s="24"/>
      <c r="L48" s="24"/>
      <c r="M48" s="24"/>
      <c r="N48" s="24"/>
      <c r="O48" s="24"/>
      <c r="P48" s="23">
        <f t="shared" si="1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2"/>
        <v>0</v>
      </c>
      <c r="F49" s="39"/>
      <c r="G49" s="24"/>
      <c r="H49" s="24"/>
      <c r="I49" s="24"/>
      <c r="J49" s="23">
        <v>14647.2</v>
      </c>
      <c r="K49" s="24"/>
      <c r="L49" s="24"/>
      <c r="M49" s="24"/>
      <c r="N49" s="24"/>
      <c r="O49" s="24"/>
      <c r="P49" s="23">
        <f t="shared" si="1"/>
        <v>14647.2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2"/>
        <v>0</v>
      </c>
      <c r="F50" s="39"/>
      <c r="G50" s="24"/>
      <c r="H50" s="24"/>
      <c r="I50" s="24"/>
      <c r="J50" s="23">
        <v>175000</v>
      </c>
      <c r="K50" s="24"/>
      <c r="L50" s="24"/>
      <c r="M50" s="24"/>
      <c r="N50" s="24"/>
      <c r="O50" s="24"/>
      <c r="P50" s="23">
        <f t="shared" si="1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v>151127.82999999999</v>
      </c>
      <c r="F51" s="39"/>
      <c r="G51" s="24"/>
      <c r="H51" s="24"/>
      <c r="I51" s="24"/>
      <c r="J51" s="23">
        <v>279000</v>
      </c>
      <c r="K51" s="24"/>
      <c r="L51" s="24"/>
      <c r="M51" s="24"/>
      <c r="N51" s="24"/>
      <c r="O51" s="24"/>
      <c r="P51" s="23">
        <f t="shared" si="1"/>
        <v>430127.82999999996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2"/>
        <v>0</v>
      </c>
      <c r="F52" s="39"/>
      <c r="G52" s="24"/>
      <c r="H52" s="24"/>
      <c r="I52" s="24"/>
      <c r="J52" s="23">
        <v>49800</v>
      </c>
      <c r="K52" s="24"/>
      <c r="L52" s="24"/>
      <c r="M52" s="24"/>
      <c r="N52" s="24"/>
      <c r="O52" s="24"/>
      <c r="P52" s="23">
        <f t="shared" si="1"/>
        <v>49800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v>230532</v>
      </c>
      <c r="F53" s="39"/>
      <c r="G53" s="24"/>
      <c r="H53" s="24"/>
      <c r="I53" s="24"/>
      <c r="J53" s="23">
        <f t="shared" si="0"/>
        <v>0</v>
      </c>
      <c r="K53" s="24"/>
      <c r="L53" s="24"/>
      <c r="M53" s="24"/>
      <c r="N53" s="24"/>
      <c r="O53" s="24"/>
      <c r="P53" s="23">
        <f t="shared" si="1"/>
        <v>230532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35770092.819999993</v>
      </c>
      <c r="F54" s="43"/>
      <c r="G54" s="9"/>
      <c r="H54" s="9"/>
      <c r="I54" s="9"/>
      <c r="J54" s="23">
        <f>J55</f>
        <v>5415885.1799999997</v>
      </c>
      <c r="K54" s="9"/>
      <c r="L54" s="9"/>
      <c r="M54" s="9"/>
      <c r="N54" s="9"/>
      <c r="O54" s="9"/>
      <c r="P54" s="9">
        <f t="shared" ref="P54:P59" si="3">E54+J54</f>
        <v>41185977.999999993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70">
        <f>E57+E58+E59+E60+E61+E62+E63+E64+E67+E68+E69+E70+E71+E72+E73+E74+E75</f>
        <v>35770092.819999993</v>
      </c>
      <c r="F55" s="9"/>
      <c r="G55" s="9"/>
      <c r="H55" s="9"/>
      <c r="I55" s="9"/>
      <c r="J55" s="9">
        <f>J57+J58+J59+J60+J61+J62+J63+J64+J67+J68+J69+J70+J71+J72+J73+J74+J75</f>
        <v>5415885.1799999997</v>
      </c>
      <c r="K55" s="9"/>
      <c r="L55" s="9"/>
      <c r="M55" s="9"/>
      <c r="N55" s="9"/>
      <c r="O55" s="9"/>
      <c r="P55" s="9">
        <f t="shared" si="3"/>
        <v>41185977.999999993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/>
      <c r="F56" s="23"/>
      <c r="G56" s="23"/>
      <c r="H56" s="23"/>
      <c r="I56" s="23"/>
      <c r="J56" s="23">
        <f t="shared" si="0"/>
        <v>0</v>
      </c>
      <c r="K56" s="9"/>
      <c r="L56" s="9"/>
      <c r="M56" s="9"/>
      <c r="N56" s="9"/>
      <c r="O56" s="9"/>
      <c r="P56" s="23">
        <f t="shared" si="3"/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v>5037926.0599999996</v>
      </c>
      <c r="F57" s="39"/>
      <c r="G57" s="24"/>
      <c r="H57" s="24"/>
      <c r="I57" s="24">
        <v>0</v>
      </c>
      <c r="J57" s="23">
        <f>164747.59</f>
        <v>164747.59</v>
      </c>
      <c r="K57" s="24"/>
      <c r="L57" s="24"/>
      <c r="M57" s="24"/>
      <c r="N57" s="24"/>
      <c r="O57" s="24"/>
      <c r="P57" s="23">
        <f t="shared" si="3"/>
        <v>5202673.6499999994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v>8900245.8900000006</v>
      </c>
      <c r="F58" s="39"/>
      <c r="G58" s="24"/>
      <c r="H58" s="24"/>
      <c r="I58" s="24">
        <v>0</v>
      </c>
      <c r="J58" s="23">
        <f>630711.54</f>
        <v>630711.54</v>
      </c>
      <c r="K58" s="24"/>
      <c r="L58" s="24"/>
      <c r="M58" s="24"/>
      <c r="N58" s="24"/>
      <c r="O58" s="24"/>
      <c r="P58" s="23">
        <f t="shared" si="3"/>
        <v>9530957.4299999997</v>
      </c>
      <c r="R58" s="18"/>
    </row>
    <row r="59" spans="1:18" ht="56.25" customHeight="1" x14ac:dyDescent="0.25">
      <c r="A59" s="64" t="s">
        <v>205</v>
      </c>
      <c r="B59" s="10">
        <v>1061</v>
      </c>
      <c r="C59" s="61" t="s">
        <v>101</v>
      </c>
      <c r="D59" s="22" t="s">
        <v>102</v>
      </c>
      <c r="E59" s="23">
        <v>110979</v>
      </c>
      <c r="F59" s="42"/>
      <c r="G59" s="13"/>
      <c r="H59" s="13"/>
      <c r="I59" s="13"/>
      <c r="J59" s="23">
        <v>71088</v>
      </c>
      <c r="K59" s="13"/>
      <c r="L59" s="13"/>
      <c r="M59" s="13"/>
      <c r="N59" s="13"/>
      <c r="O59" s="13"/>
      <c r="P59" s="23">
        <f t="shared" si="3"/>
        <v>182067</v>
      </c>
    </row>
    <row r="60" spans="1:18" ht="62.25" customHeight="1" x14ac:dyDescent="0.25">
      <c r="A60" s="57" t="s">
        <v>199</v>
      </c>
      <c r="B60" s="20">
        <v>1181</v>
      </c>
      <c r="C60" s="25" t="s">
        <v>106</v>
      </c>
      <c r="D60" s="22" t="s">
        <v>200</v>
      </c>
      <c r="E60" s="23">
        <f t="shared" ref="E60:E74" si="4">F60+I60</f>
        <v>0</v>
      </c>
      <c r="F60" s="42"/>
      <c r="G60" s="13"/>
      <c r="H60" s="13"/>
      <c r="I60" s="13"/>
      <c r="J60" s="23">
        <v>28937</v>
      </c>
      <c r="K60" s="13"/>
      <c r="L60" s="13"/>
      <c r="M60" s="13"/>
      <c r="N60" s="13"/>
      <c r="O60" s="13"/>
      <c r="P60" s="23">
        <f t="shared" ref="P60:P75" si="5">E60+J60</f>
        <v>28937</v>
      </c>
    </row>
    <row r="61" spans="1:18" ht="62.25" customHeight="1" x14ac:dyDescent="0.25">
      <c r="A61" s="57" t="s">
        <v>213</v>
      </c>
      <c r="B61" s="20">
        <v>1182</v>
      </c>
      <c r="C61" s="25" t="s">
        <v>106</v>
      </c>
      <c r="D61" s="22" t="s">
        <v>201</v>
      </c>
      <c r="E61" s="23">
        <v>48653</v>
      </c>
      <c r="F61" s="42"/>
      <c r="G61" s="13"/>
      <c r="H61" s="13"/>
      <c r="I61" s="13"/>
      <c r="J61" s="23">
        <v>260432</v>
      </c>
      <c r="K61" s="13"/>
      <c r="L61" s="13"/>
      <c r="M61" s="13"/>
      <c r="N61" s="13"/>
      <c r="O61" s="13"/>
      <c r="P61" s="23">
        <f t="shared" si="5"/>
        <v>309085</v>
      </c>
    </row>
    <row r="62" spans="1:18" ht="56.25" customHeight="1" x14ac:dyDescent="0.25">
      <c r="A62" s="57" t="s">
        <v>154</v>
      </c>
      <c r="B62" s="20">
        <v>1200</v>
      </c>
      <c r="C62" s="25" t="s">
        <v>106</v>
      </c>
      <c r="D62" s="22" t="s">
        <v>155</v>
      </c>
      <c r="E62" s="23">
        <v>35224</v>
      </c>
      <c r="F62" s="42"/>
      <c r="G62" s="13"/>
      <c r="H62" s="13"/>
      <c r="I62" s="13"/>
      <c r="J62" s="23">
        <v>17874</v>
      </c>
      <c r="K62" s="13"/>
      <c r="L62" s="13"/>
      <c r="M62" s="13"/>
      <c r="N62" s="13"/>
      <c r="O62" s="13"/>
      <c r="P62" s="23">
        <f t="shared" si="5"/>
        <v>53098</v>
      </c>
    </row>
    <row r="63" spans="1:18" ht="56.25" customHeight="1" x14ac:dyDescent="0.25">
      <c r="A63" s="53" t="s">
        <v>174</v>
      </c>
      <c r="B63" s="20">
        <v>1210</v>
      </c>
      <c r="C63" s="46" t="s">
        <v>106</v>
      </c>
      <c r="D63" s="22" t="s">
        <v>173</v>
      </c>
      <c r="E63" s="23">
        <v>20052</v>
      </c>
      <c r="F63" s="42"/>
      <c r="G63" s="13"/>
      <c r="H63" s="13"/>
      <c r="I63" s="13"/>
      <c r="J63" s="23">
        <v>16646</v>
      </c>
      <c r="K63" s="13"/>
      <c r="L63" s="13"/>
      <c r="M63" s="13"/>
      <c r="N63" s="13"/>
      <c r="O63" s="13"/>
      <c r="P63" s="23">
        <f t="shared" si="5"/>
        <v>36698</v>
      </c>
    </row>
    <row r="64" spans="1:18" ht="27.75" customHeight="1" x14ac:dyDescent="0.25">
      <c r="A64" s="57" t="s">
        <v>104</v>
      </c>
      <c r="B64" s="20">
        <v>1031</v>
      </c>
      <c r="C64" s="21" t="s">
        <v>101</v>
      </c>
      <c r="D64" s="22" t="s">
        <v>138</v>
      </c>
      <c r="E64" s="23">
        <v>18707054</v>
      </c>
      <c r="F64" s="39"/>
      <c r="G64" s="24"/>
      <c r="H64" s="24"/>
      <c r="I64" s="24"/>
      <c r="J64" s="23">
        <f t="shared" si="0"/>
        <v>0</v>
      </c>
      <c r="K64" s="24"/>
      <c r="L64" s="24"/>
      <c r="M64" s="24"/>
      <c r="N64" s="24"/>
      <c r="O64" s="24"/>
      <c r="P64" s="23">
        <f t="shared" si="5"/>
        <v>18707054</v>
      </c>
    </row>
    <row r="65" spans="1:16" ht="46.5" hidden="1" customHeight="1" x14ac:dyDescent="0.25">
      <c r="A65" s="51"/>
      <c r="B65" s="20"/>
      <c r="C65" s="21"/>
      <c r="D65" s="22"/>
      <c r="E65" s="23">
        <f t="shared" si="4"/>
        <v>0</v>
      </c>
      <c r="F65" s="39"/>
      <c r="G65" s="24"/>
      <c r="H65" s="24"/>
      <c r="I65" s="24">
        <v>0</v>
      </c>
      <c r="J65" s="23">
        <f t="shared" si="0"/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3">
        <f t="shared" si="5"/>
        <v>0</v>
      </c>
    </row>
    <row r="66" spans="1:16" hidden="1" x14ac:dyDescent="0.25">
      <c r="A66" s="51"/>
      <c r="B66" s="20"/>
      <c r="C66" s="21"/>
      <c r="D66" s="22"/>
      <c r="E66" s="23">
        <f t="shared" si="4"/>
        <v>0</v>
      </c>
      <c r="F66" s="39"/>
      <c r="G66" s="24"/>
      <c r="H66" s="24"/>
      <c r="I66" s="24">
        <v>0</v>
      </c>
      <c r="J66" s="23">
        <f t="shared" si="0"/>
        <v>0</v>
      </c>
      <c r="K66" s="24">
        <v>0</v>
      </c>
      <c r="L66" s="24"/>
      <c r="M66" s="24">
        <v>0</v>
      </c>
      <c r="N66" s="24">
        <v>0</v>
      </c>
      <c r="O66" s="24">
        <v>0</v>
      </c>
      <c r="P66" s="23">
        <f t="shared" si="5"/>
        <v>0</v>
      </c>
    </row>
    <row r="67" spans="1:16" ht="25.5" x14ac:dyDescent="0.25">
      <c r="A67" s="51" t="s">
        <v>105</v>
      </c>
      <c r="B67" s="20">
        <v>1141</v>
      </c>
      <c r="C67" s="21" t="s">
        <v>106</v>
      </c>
      <c r="D67" s="22" t="s">
        <v>107</v>
      </c>
      <c r="E67" s="23">
        <v>1005740.88</v>
      </c>
      <c r="F67" s="39"/>
      <c r="G67" s="24"/>
      <c r="H67" s="24"/>
      <c r="I67" s="24"/>
      <c r="J67" s="23">
        <v>6999</v>
      </c>
      <c r="K67" s="24"/>
      <c r="L67" s="24"/>
      <c r="M67" s="24"/>
      <c r="N67" s="24"/>
      <c r="O67" s="24"/>
      <c r="P67" s="23">
        <f t="shared" si="5"/>
        <v>1012739.88</v>
      </c>
    </row>
    <row r="68" spans="1:16" x14ac:dyDescent="0.25">
      <c r="A68" s="57" t="s">
        <v>206</v>
      </c>
      <c r="B68" s="25" t="s">
        <v>207</v>
      </c>
      <c r="C68" s="25" t="s">
        <v>106</v>
      </c>
      <c r="D68" s="22" t="s">
        <v>208</v>
      </c>
      <c r="E68" s="23">
        <v>1810</v>
      </c>
      <c r="F68" s="39"/>
      <c r="G68" s="24"/>
      <c r="H68" s="24"/>
      <c r="I68" s="24"/>
      <c r="J68" s="23">
        <f t="shared" si="0"/>
        <v>0</v>
      </c>
      <c r="K68" s="24"/>
      <c r="L68" s="24"/>
      <c r="M68" s="24"/>
      <c r="N68" s="24"/>
      <c r="O68" s="24"/>
      <c r="P68" s="23">
        <f t="shared" si="5"/>
        <v>1810</v>
      </c>
    </row>
    <row r="69" spans="1:16" x14ac:dyDescent="0.25">
      <c r="A69" s="57" t="s">
        <v>209</v>
      </c>
      <c r="B69" s="20" t="s">
        <v>127</v>
      </c>
      <c r="C69" s="21" t="s">
        <v>25</v>
      </c>
      <c r="D69" s="22" t="s">
        <v>128</v>
      </c>
      <c r="E69" s="23">
        <v>2004</v>
      </c>
      <c r="F69" s="39"/>
      <c r="G69" s="24"/>
      <c r="H69" s="24"/>
      <c r="I69" s="24"/>
      <c r="J69" s="23">
        <f t="shared" si="0"/>
        <v>0</v>
      </c>
      <c r="K69" s="24"/>
      <c r="L69" s="24"/>
      <c r="M69" s="24"/>
      <c r="N69" s="24"/>
      <c r="O69" s="24"/>
      <c r="P69" s="23">
        <f t="shared" si="5"/>
        <v>2004</v>
      </c>
    </row>
    <row r="70" spans="1:16" ht="21" customHeight="1" x14ac:dyDescent="0.25">
      <c r="A70" s="51" t="s">
        <v>108</v>
      </c>
      <c r="B70" s="20" t="s">
        <v>109</v>
      </c>
      <c r="C70" s="21" t="s">
        <v>110</v>
      </c>
      <c r="D70" s="22" t="s">
        <v>111</v>
      </c>
      <c r="E70" s="23">
        <v>852021.98</v>
      </c>
      <c r="F70" s="39"/>
      <c r="G70" s="24"/>
      <c r="H70" s="24"/>
      <c r="I70" s="24"/>
      <c r="J70" s="23">
        <f t="shared" si="0"/>
        <v>0</v>
      </c>
      <c r="K70" s="24"/>
      <c r="L70" s="24"/>
      <c r="M70" s="24"/>
      <c r="N70" s="24"/>
      <c r="O70" s="24"/>
      <c r="P70" s="23">
        <f t="shared" si="5"/>
        <v>852021.98</v>
      </c>
    </row>
    <row r="71" spans="1:16" ht="41.25" customHeight="1" x14ac:dyDescent="0.25">
      <c r="A71" s="51" t="s">
        <v>112</v>
      </c>
      <c r="B71" s="20" t="s">
        <v>113</v>
      </c>
      <c r="C71" s="21" t="s">
        <v>114</v>
      </c>
      <c r="D71" s="22" t="s">
        <v>115</v>
      </c>
      <c r="E71" s="23">
        <v>827279.51</v>
      </c>
      <c r="F71" s="39"/>
      <c r="G71" s="24"/>
      <c r="H71" s="24"/>
      <c r="I71" s="24"/>
      <c r="J71" s="23">
        <v>16600</v>
      </c>
      <c r="K71" s="24"/>
      <c r="L71" s="24"/>
      <c r="M71" s="24"/>
      <c r="N71" s="24"/>
      <c r="O71" s="24"/>
      <c r="P71" s="23">
        <f t="shared" si="5"/>
        <v>843879.51</v>
      </c>
    </row>
    <row r="72" spans="1:16" ht="41.25" customHeight="1" x14ac:dyDescent="0.25">
      <c r="A72" s="57" t="s">
        <v>198</v>
      </c>
      <c r="B72" s="20">
        <v>7321</v>
      </c>
      <c r="C72" s="25" t="s">
        <v>74</v>
      </c>
      <c r="D72" s="22" t="s">
        <v>197</v>
      </c>
      <c r="E72" s="23">
        <f t="shared" si="4"/>
        <v>0</v>
      </c>
      <c r="F72" s="39"/>
      <c r="G72" s="24"/>
      <c r="H72" s="24"/>
      <c r="I72" s="24"/>
      <c r="J72" s="23">
        <v>900000</v>
      </c>
      <c r="K72" s="24"/>
      <c r="L72" s="24"/>
      <c r="M72" s="24"/>
      <c r="N72" s="24"/>
      <c r="O72" s="24"/>
      <c r="P72" s="23">
        <f t="shared" si="5"/>
        <v>900000</v>
      </c>
    </row>
    <row r="73" spans="1:16" ht="41.25" customHeight="1" x14ac:dyDescent="0.25">
      <c r="A73" s="57" t="s">
        <v>182</v>
      </c>
      <c r="B73" s="20">
        <v>7361</v>
      </c>
      <c r="C73" s="25" t="s">
        <v>81</v>
      </c>
      <c r="D73" s="22" t="s">
        <v>183</v>
      </c>
      <c r="E73" s="23">
        <f t="shared" si="4"/>
        <v>0</v>
      </c>
      <c r="F73" s="39"/>
      <c r="G73" s="24"/>
      <c r="H73" s="24"/>
      <c r="I73" s="24"/>
      <c r="J73" s="23">
        <v>1943803</v>
      </c>
      <c r="K73" s="24"/>
      <c r="L73" s="24"/>
      <c r="M73" s="24"/>
      <c r="N73" s="24"/>
      <c r="O73" s="24"/>
      <c r="P73" s="23">
        <f t="shared" si="5"/>
        <v>1943803</v>
      </c>
    </row>
    <row r="74" spans="1:16" ht="41.25" customHeight="1" x14ac:dyDescent="0.25">
      <c r="A74" s="57" t="s">
        <v>211</v>
      </c>
      <c r="B74" s="20">
        <v>7363</v>
      </c>
      <c r="C74" s="25" t="s">
        <v>81</v>
      </c>
      <c r="D74" s="65" t="s">
        <v>212</v>
      </c>
      <c r="E74" s="23">
        <f t="shared" si="4"/>
        <v>0</v>
      </c>
      <c r="F74" s="39"/>
      <c r="G74" s="24"/>
      <c r="H74" s="24"/>
      <c r="I74" s="24"/>
      <c r="J74" s="23">
        <v>808047.05</v>
      </c>
      <c r="K74" s="24"/>
      <c r="L74" s="24"/>
      <c r="M74" s="24"/>
      <c r="N74" s="24"/>
      <c r="O74" s="24"/>
      <c r="P74" s="23">
        <f t="shared" si="5"/>
        <v>808047.05</v>
      </c>
    </row>
    <row r="75" spans="1:16" ht="33.75" customHeight="1" x14ac:dyDescent="0.25">
      <c r="A75" s="55" t="s">
        <v>186</v>
      </c>
      <c r="B75" s="34">
        <v>7370</v>
      </c>
      <c r="C75" s="41" t="s">
        <v>81</v>
      </c>
      <c r="D75" s="37" t="s">
        <v>187</v>
      </c>
      <c r="E75" s="23">
        <v>221102.5</v>
      </c>
      <c r="F75" s="39"/>
      <c r="G75" s="24"/>
      <c r="H75" s="24"/>
      <c r="I75" s="24"/>
      <c r="J75" s="23">
        <v>550000</v>
      </c>
      <c r="K75" s="24"/>
      <c r="L75" s="24"/>
      <c r="M75" s="24"/>
      <c r="N75" s="24"/>
      <c r="O75" s="24"/>
      <c r="P75" s="23">
        <f t="shared" si="5"/>
        <v>771102.5</v>
      </c>
    </row>
    <row r="76" spans="1:16" ht="24.75" customHeight="1" x14ac:dyDescent="0.25">
      <c r="A76" s="55" t="s">
        <v>156</v>
      </c>
      <c r="B76" s="34"/>
      <c r="C76" s="35"/>
      <c r="D76" s="45" t="s">
        <v>157</v>
      </c>
      <c r="E76" s="23">
        <f>E77</f>
        <v>1524777.28</v>
      </c>
      <c r="F76" s="23"/>
      <c r="G76" s="23"/>
      <c r="H76" s="23"/>
      <c r="I76" s="23"/>
      <c r="J76" s="23">
        <f t="shared" ref="J76:P76" si="6">J77</f>
        <v>0</v>
      </c>
      <c r="K76" s="23"/>
      <c r="L76" s="23"/>
      <c r="M76" s="23"/>
      <c r="N76" s="23"/>
      <c r="O76" s="23"/>
      <c r="P76" s="23">
        <f t="shared" si="6"/>
        <v>1522488.28</v>
      </c>
    </row>
    <row r="77" spans="1:16" ht="26.25" customHeight="1" x14ac:dyDescent="0.25">
      <c r="A77" s="55" t="s">
        <v>158</v>
      </c>
      <c r="B77" s="34"/>
      <c r="C77" s="35"/>
      <c r="D77" s="45" t="s">
        <v>159</v>
      </c>
      <c r="E77" s="23">
        <f>E78+E79+E80+E81+E86+E87+E88+E90+E91+E95</f>
        <v>1524777.28</v>
      </c>
      <c r="F77" s="23">
        <f t="shared" ref="F77:J77" si="7">F78+F79+F80+F81+F86+F87+F88+F88+F90+F91+F95</f>
        <v>0</v>
      </c>
      <c r="G77" s="23">
        <f t="shared" si="7"/>
        <v>0</v>
      </c>
      <c r="H77" s="23">
        <f t="shared" si="7"/>
        <v>0</v>
      </c>
      <c r="I77" s="23">
        <f t="shared" si="7"/>
        <v>0</v>
      </c>
      <c r="J77" s="23">
        <f t="shared" si="7"/>
        <v>0</v>
      </c>
      <c r="K77" s="23"/>
      <c r="L77" s="23"/>
      <c r="M77" s="23"/>
      <c r="N77" s="23"/>
      <c r="O77" s="23"/>
      <c r="P77" s="23">
        <f>P78+P80+P81+P82+P84+P87+P88+P90+P91+P95+P79</f>
        <v>1522488.28</v>
      </c>
    </row>
    <row r="78" spans="1:16" ht="41.25" customHeight="1" x14ac:dyDescent="0.25">
      <c r="A78" s="55" t="s">
        <v>160</v>
      </c>
      <c r="B78" s="41" t="s">
        <v>27</v>
      </c>
      <c r="C78" s="41" t="s">
        <v>23</v>
      </c>
      <c r="D78" s="37" t="s">
        <v>120</v>
      </c>
      <c r="E78" s="23">
        <v>371618.34</v>
      </c>
      <c r="F78" s="39"/>
      <c r="G78" s="24"/>
      <c r="H78" s="24"/>
      <c r="I78" s="24"/>
      <c r="J78" s="23">
        <f>L78+O78</f>
        <v>0</v>
      </c>
      <c r="K78" s="24"/>
      <c r="L78" s="24"/>
      <c r="M78" s="24"/>
      <c r="N78" s="24"/>
      <c r="O78" s="24"/>
      <c r="P78" s="23">
        <f>E78+J78</f>
        <v>371618.34</v>
      </c>
    </row>
    <row r="79" spans="1:16" ht="50.25" customHeight="1" x14ac:dyDescent="0.25">
      <c r="A79" s="49" t="s">
        <v>175</v>
      </c>
      <c r="B79" s="33" t="s">
        <v>176</v>
      </c>
      <c r="C79" s="33" t="s">
        <v>177</v>
      </c>
      <c r="D79" s="36" t="s">
        <v>178</v>
      </c>
      <c r="E79" s="23">
        <v>939183</v>
      </c>
      <c r="F79" s="39"/>
      <c r="G79" s="24"/>
      <c r="H79" s="24"/>
      <c r="I79" s="24"/>
      <c r="J79" s="23">
        <f>L79+O79</f>
        <v>0</v>
      </c>
      <c r="K79" s="24"/>
      <c r="L79" s="24"/>
      <c r="M79" s="24"/>
      <c r="N79" s="24"/>
      <c r="O79" s="24"/>
      <c r="P79" s="23">
        <f>E79+J79</f>
        <v>939183</v>
      </c>
    </row>
    <row r="80" spans="1:16" ht="41.25" customHeight="1" x14ac:dyDescent="0.25">
      <c r="A80" s="49" t="s">
        <v>163</v>
      </c>
      <c r="B80" s="34">
        <v>3032</v>
      </c>
      <c r="C80" s="41">
        <v>1070</v>
      </c>
      <c r="D80" s="36" t="s">
        <v>146</v>
      </c>
      <c r="E80" s="23">
        <v>141.6</v>
      </c>
      <c r="F80" s="39"/>
      <c r="G80" s="24"/>
      <c r="H80" s="24"/>
      <c r="I80" s="24"/>
      <c r="J80" s="23">
        <f t="shared" ref="J80:J106" si="8">L80+O80</f>
        <v>0</v>
      </c>
      <c r="K80" s="24"/>
      <c r="L80" s="24"/>
      <c r="M80" s="24"/>
      <c r="N80" s="24"/>
      <c r="O80" s="24"/>
      <c r="P80" s="23">
        <f t="shared" ref="P80:P95" si="9">E80+J80</f>
        <v>141.6</v>
      </c>
    </row>
    <row r="81" spans="1:16" ht="41.25" customHeight="1" x14ac:dyDescent="0.25">
      <c r="A81" s="50" t="s">
        <v>164</v>
      </c>
      <c r="B81" s="34" t="s">
        <v>28</v>
      </c>
      <c r="C81" s="35" t="s">
        <v>29</v>
      </c>
      <c r="D81" s="37" t="s">
        <v>30</v>
      </c>
      <c r="E81" s="23">
        <v>68000</v>
      </c>
      <c r="F81" s="39"/>
      <c r="G81" s="24"/>
      <c r="H81" s="24"/>
      <c r="I81" s="24"/>
      <c r="J81" s="23">
        <f t="shared" si="8"/>
        <v>0</v>
      </c>
      <c r="K81" s="24"/>
      <c r="L81" s="24"/>
      <c r="M81" s="24"/>
      <c r="N81" s="24"/>
      <c r="O81" s="24"/>
      <c r="P81" s="23">
        <f t="shared" si="9"/>
        <v>68000</v>
      </c>
    </row>
    <row r="82" spans="1:16" ht="0.75" customHeight="1" x14ac:dyDescent="0.25">
      <c r="A82" s="51"/>
      <c r="B82" s="20"/>
      <c r="C82" s="21"/>
      <c r="D82" s="22"/>
      <c r="E82" s="23"/>
      <c r="F82" s="39"/>
      <c r="G82" s="24"/>
      <c r="H82" s="24"/>
      <c r="I82" s="24"/>
      <c r="J82" s="23"/>
      <c r="K82" s="24"/>
      <c r="L82" s="24"/>
      <c r="M82" s="24"/>
      <c r="N82" s="24"/>
      <c r="O82" s="24"/>
      <c r="P82" s="23"/>
    </row>
    <row r="83" spans="1:16" ht="0.75" hidden="1" customHeight="1" x14ac:dyDescent="0.25">
      <c r="A83" s="52"/>
      <c r="B83" s="10"/>
      <c r="C83" s="11"/>
      <c r="D83" s="12"/>
      <c r="E83" s="23"/>
      <c r="F83" s="42"/>
      <c r="G83" s="24"/>
      <c r="H83" s="24"/>
      <c r="I83" s="24"/>
      <c r="J83" s="23"/>
      <c r="K83" s="24"/>
      <c r="L83" s="24"/>
      <c r="M83" s="24"/>
      <c r="N83" s="24"/>
      <c r="O83" s="24"/>
      <c r="P83" s="23"/>
    </row>
    <row r="84" spans="1:16" ht="41.25" hidden="1" customHeight="1" x14ac:dyDescent="0.25">
      <c r="A84" s="51"/>
      <c r="B84" s="20"/>
      <c r="C84" s="21"/>
      <c r="D84" s="22"/>
      <c r="E84" s="23"/>
      <c r="F84" s="39"/>
      <c r="G84" s="24"/>
      <c r="H84" s="24"/>
      <c r="I84" s="24"/>
      <c r="J84" s="23"/>
      <c r="K84" s="24"/>
      <c r="L84" s="24"/>
      <c r="M84" s="24"/>
      <c r="N84" s="24"/>
      <c r="O84" s="24"/>
      <c r="P84" s="23"/>
    </row>
    <row r="85" spans="1:16" ht="66" hidden="1" customHeight="1" x14ac:dyDescent="0.25">
      <c r="A85" s="51"/>
      <c r="B85" s="20"/>
      <c r="C85" s="21"/>
      <c r="D85" s="12"/>
      <c r="E85" s="23"/>
      <c r="F85" s="42"/>
      <c r="G85" s="24"/>
      <c r="H85" s="24"/>
      <c r="I85" s="24"/>
      <c r="J85" s="23"/>
      <c r="K85" s="24"/>
      <c r="L85" s="24"/>
      <c r="M85" s="24"/>
      <c r="N85" s="24"/>
      <c r="O85" s="24"/>
      <c r="P85" s="23"/>
    </row>
    <row r="86" spans="1:16" ht="43.5" customHeight="1" x14ac:dyDescent="0.25">
      <c r="A86" s="57" t="s">
        <v>215</v>
      </c>
      <c r="B86" s="25" t="s">
        <v>36</v>
      </c>
      <c r="C86" s="25" t="s">
        <v>216</v>
      </c>
      <c r="D86" s="66" t="s">
        <v>217</v>
      </c>
      <c r="E86" s="23">
        <v>2289</v>
      </c>
      <c r="F86" s="42"/>
      <c r="G86" s="24"/>
      <c r="H86" s="24"/>
      <c r="I86" s="24"/>
      <c r="J86" s="23"/>
      <c r="K86" s="24"/>
      <c r="L86" s="24"/>
      <c r="M86" s="24"/>
      <c r="N86" s="24"/>
      <c r="O86" s="24"/>
      <c r="P86" s="23">
        <f t="shared" si="9"/>
        <v>2289</v>
      </c>
    </row>
    <row r="87" spans="1:16" ht="71.25" customHeight="1" x14ac:dyDescent="0.25">
      <c r="A87" s="53" t="s">
        <v>167</v>
      </c>
      <c r="B87" s="25" t="s">
        <v>147</v>
      </c>
      <c r="C87" s="25" t="s">
        <v>42</v>
      </c>
      <c r="D87" s="12" t="s">
        <v>148</v>
      </c>
      <c r="E87" s="23">
        <v>92813.5</v>
      </c>
      <c r="F87" s="42"/>
      <c r="G87" s="24"/>
      <c r="H87" s="24"/>
      <c r="I87" s="24"/>
      <c r="J87" s="23">
        <f t="shared" si="8"/>
        <v>0</v>
      </c>
      <c r="K87" s="24"/>
      <c r="L87" s="24"/>
      <c r="M87" s="24"/>
      <c r="N87" s="24"/>
      <c r="O87" s="24"/>
      <c r="P87" s="23">
        <f t="shared" si="9"/>
        <v>92813.5</v>
      </c>
    </row>
    <row r="88" spans="1:16" ht="54.75" customHeight="1" x14ac:dyDescent="0.25">
      <c r="A88" s="51" t="s">
        <v>168</v>
      </c>
      <c r="B88" s="20" t="s">
        <v>41</v>
      </c>
      <c r="C88" s="21" t="s">
        <v>42</v>
      </c>
      <c r="D88" s="22" t="s">
        <v>43</v>
      </c>
      <c r="E88" s="23">
        <v>1483.68</v>
      </c>
      <c r="F88" s="39"/>
      <c r="G88" s="24"/>
      <c r="H88" s="24"/>
      <c r="I88" s="24"/>
      <c r="J88" s="23">
        <f>L88+O88</f>
        <v>0</v>
      </c>
      <c r="K88" s="24"/>
      <c r="L88" s="24"/>
      <c r="M88" s="24"/>
      <c r="N88" s="24"/>
      <c r="O88" s="24"/>
      <c r="P88" s="23">
        <f t="shared" si="9"/>
        <v>1483.68</v>
      </c>
    </row>
    <row r="89" spans="1:16" ht="0.75" customHeight="1" x14ac:dyDescent="0.25">
      <c r="A89" s="52"/>
      <c r="B89" s="10"/>
      <c r="C89" s="11"/>
      <c r="D89" s="12"/>
      <c r="E89" s="23"/>
      <c r="F89" s="42"/>
      <c r="G89" s="24"/>
      <c r="H89" s="24"/>
      <c r="I89" s="24"/>
      <c r="J89" s="23"/>
      <c r="K89" s="24"/>
      <c r="L89" s="24"/>
      <c r="M89" s="24"/>
      <c r="N89" s="24"/>
      <c r="O89" s="24"/>
      <c r="P89" s="23"/>
    </row>
    <row r="90" spans="1:16" ht="65.25" customHeight="1" x14ac:dyDescent="0.25">
      <c r="A90" s="57" t="s">
        <v>169</v>
      </c>
      <c r="B90" s="20">
        <v>3180</v>
      </c>
      <c r="C90" s="25">
        <v>1060</v>
      </c>
      <c r="D90" s="22" t="s">
        <v>149</v>
      </c>
      <c r="E90" s="23">
        <v>2348.16</v>
      </c>
      <c r="F90" s="42"/>
      <c r="G90" s="24"/>
      <c r="H90" s="24"/>
      <c r="I90" s="24"/>
      <c r="J90" s="23">
        <f t="shared" si="8"/>
        <v>0</v>
      </c>
      <c r="K90" s="24"/>
      <c r="L90" s="24"/>
      <c r="M90" s="24"/>
      <c r="N90" s="24"/>
      <c r="O90" s="24"/>
      <c r="P90" s="23">
        <f t="shared" si="9"/>
        <v>2348.16</v>
      </c>
    </row>
    <row r="91" spans="1:16" ht="40.5" customHeight="1" x14ac:dyDescent="0.25">
      <c r="A91" s="51" t="s">
        <v>170</v>
      </c>
      <c r="B91" s="20" t="s">
        <v>46</v>
      </c>
      <c r="C91" s="21" t="s">
        <v>37</v>
      </c>
      <c r="D91" s="22" t="s">
        <v>47</v>
      </c>
      <c r="E91" s="23">
        <v>2900</v>
      </c>
      <c r="F91" s="39"/>
      <c r="G91" s="24"/>
      <c r="H91" s="24"/>
      <c r="I91" s="24"/>
      <c r="J91" s="23">
        <f t="shared" si="8"/>
        <v>0</v>
      </c>
      <c r="K91" s="24"/>
      <c r="L91" s="24"/>
      <c r="M91" s="24"/>
      <c r="N91" s="24"/>
      <c r="O91" s="24"/>
      <c r="P91" s="23">
        <f t="shared" si="9"/>
        <v>2900</v>
      </c>
    </row>
    <row r="92" spans="1:16" ht="41.25" hidden="1" customHeight="1" x14ac:dyDescent="0.25">
      <c r="A92" s="52"/>
      <c r="B92" s="10"/>
      <c r="C92" s="11"/>
      <c r="D92" s="12" t="s">
        <v>48</v>
      </c>
      <c r="E92" s="23">
        <f t="shared" ref="E92:E94" si="10">F92+I92</f>
        <v>0</v>
      </c>
      <c r="F92" s="42"/>
      <c r="G92" s="24"/>
      <c r="H92" s="24"/>
      <c r="I92" s="24"/>
      <c r="J92" s="23">
        <f t="shared" si="8"/>
        <v>0</v>
      </c>
      <c r="K92" s="24"/>
      <c r="L92" s="24"/>
      <c r="M92" s="24"/>
      <c r="N92" s="24"/>
      <c r="O92" s="24"/>
      <c r="P92" s="23">
        <f t="shared" si="9"/>
        <v>0</v>
      </c>
    </row>
    <row r="93" spans="1:16" ht="63" hidden="1" customHeight="1" x14ac:dyDescent="0.25">
      <c r="A93" s="52"/>
      <c r="B93" s="10"/>
      <c r="C93" s="11"/>
      <c r="D93" s="12"/>
      <c r="E93" s="23"/>
      <c r="F93" s="42"/>
      <c r="G93" s="24"/>
      <c r="H93" s="24"/>
      <c r="I93" s="24"/>
      <c r="J93" s="23"/>
      <c r="K93" s="24"/>
      <c r="L93" s="24"/>
      <c r="M93" s="24"/>
      <c r="N93" s="24"/>
      <c r="O93" s="24"/>
      <c r="P93" s="23"/>
    </row>
    <row r="94" spans="1:16" ht="41.25" hidden="1" customHeight="1" x14ac:dyDescent="0.25">
      <c r="A94" s="51" t="s">
        <v>50</v>
      </c>
      <c r="B94" s="20" t="s">
        <v>51</v>
      </c>
      <c r="C94" s="21" t="s">
        <v>52</v>
      </c>
      <c r="D94" s="22" t="s">
        <v>53</v>
      </c>
      <c r="E94" s="23">
        <f t="shared" si="10"/>
        <v>0</v>
      </c>
      <c r="F94" s="39"/>
      <c r="G94" s="24"/>
      <c r="H94" s="24"/>
      <c r="I94" s="24"/>
      <c r="J94" s="23">
        <f t="shared" si="8"/>
        <v>0</v>
      </c>
      <c r="K94" s="24"/>
      <c r="L94" s="24"/>
      <c r="M94" s="24"/>
      <c r="N94" s="24"/>
      <c r="O94" s="24"/>
      <c r="P94" s="23">
        <f t="shared" si="9"/>
        <v>0</v>
      </c>
    </row>
    <row r="95" spans="1:16" ht="41.25" customHeight="1" x14ac:dyDescent="0.25">
      <c r="A95" s="51" t="s">
        <v>171</v>
      </c>
      <c r="B95" s="20" t="s">
        <v>55</v>
      </c>
      <c r="C95" s="21" t="s">
        <v>56</v>
      </c>
      <c r="D95" s="22" t="s">
        <v>57</v>
      </c>
      <c r="E95" s="23">
        <v>44000</v>
      </c>
      <c r="F95" s="39"/>
      <c r="G95" s="24"/>
      <c r="H95" s="24"/>
      <c r="I95" s="24"/>
      <c r="J95" s="23">
        <f t="shared" si="8"/>
        <v>0</v>
      </c>
      <c r="K95" s="24"/>
      <c r="L95" s="24"/>
      <c r="M95" s="24"/>
      <c r="N95" s="24"/>
      <c r="O95" s="24"/>
      <c r="P95" s="23">
        <f t="shared" si="9"/>
        <v>44000</v>
      </c>
    </row>
    <row r="96" spans="1:16" ht="18" customHeight="1" x14ac:dyDescent="0.25">
      <c r="A96" s="57" t="s">
        <v>141</v>
      </c>
      <c r="B96" s="25"/>
      <c r="C96" s="21"/>
      <c r="D96" s="38" t="s">
        <v>140</v>
      </c>
      <c r="E96" s="40">
        <f t="shared" ref="E96:J97" si="11">E97</f>
        <v>554807.68999999994</v>
      </c>
      <c r="F96" s="40">
        <f t="shared" si="11"/>
        <v>0</v>
      </c>
      <c r="G96" s="40">
        <f t="shared" si="11"/>
        <v>0</v>
      </c>
      <c r="H96" s="40">
        <f t="shared" si="11"/>
        <v>0</v>
      </c>
      <c r="I96" s="40">
        <f t="shared" si="11"/>
        <v>0</v>
      </c>
      <c r="J96" s="40">
        <f t="shared" si="11"/>
        <v>8600</v>
      </c>
      <c r="K96" s="24"/>
      <c r="L96" s="24"/>
      <c r="M96" s="24"/>
      <c r="N96" s="24"/>
      <c r="O96" s="24"/>
      <c r="P96" s="23">
        <f>E96+J96</f>
        <v>563407.68999999994</v>
      </c>
    </row>
    <row r="97" spans="1:16" ht="21" customHeight="1" x14ac:dyDescent="0.25">
      <c r="A97" s="57" t="s">
        <v>143</v>
      </c>
      <c r="B97" s="25"/>
      <c r="C97" s="21"/>
      <c r="D97" s="38" t="s">
        <v>140</v>
      </c>
      <c r="E97" s="40">
        <f t="shared" si="11"/>
        <v>554807.68999999994</v>
      </c>
      <c r="F97" s="40">
        <f t="shared" si="11"/>
        <v>0</v>
      </c>
      <c r="G97" s="40">
        <f t="shared" si="11"/>
        <v>0</v>
      </c>
      <c r="H97" s="40">
        <f t="shared" si="11"/>
        <v>0</v>
      </c>
      <c r="I97" s="40">
        <f t="shared" si="11"/>
        <v>0</v>
      </c>
      <c r="J97" s="40">
        <f>J98</f>
        <v>8600</v>
      </c>
      <c r="K97" s="24"/>
      <c r="L97" s="24"/>
      <c r="M97" s="24"/>
      <c r="N97" s="24"/>
      <c r="O97" s="24"/>
      <c r="P97" s="23">
        <f t="shared" ref="P97:P102" si="12">E97+J97</f>
        <v>563407.68999999994</v>
      </c>
    </row>
    <row r="98" spans="1:16" ht="45.75" customHeight="1" x14ac:dyDescent="0.25">
      <c r="A98" s="57" t="s">
        <v>142</v>
      </c>
      <c r="B98" s="25" t="s">
        <v>27</v>
      </c>
      <c r="C98" s="25" t="s">
        <v>23</v>
      </c>
      <c r="D98" s="45" t="s">
        <v>120</v>
      </c>
      <c r="E98" s="39">
        <v>554807.68999999994</v>
      </c>
      <c r="F98" s="48"/>
      <c r="G98" s="24"/>
      <c r="H98" s="24"/>
      <c r="I98" s="24"/>
      <c r="J98" s="23">
        <v>8600</v>
      </c>
      <c r="K98" s="24"/>
      <c r="L98" s="24"/>
      <c r="M98" s="24"/>
      <c r="N98" s="24"/>
      <c r="O98" s="24"/>
      <c r="P98" s="23">
        <f t="shared" si="12"/>
        <v>563407.68999999994</v>
      </c>
    </row>
    <row r="99" spans="1:16" x14ac:dyDescent="0.25">
      <c r="A99" s="56" t="s">
        <v>116</v>
      </c>
      <c r="B99" s="6"/>
      <c r="C99" s="7"/>
      <c r="D99" s="8" t="s">
        <v>117</v>
      </c>
      <c r="E99" s="9">
        <f>E100</f>
        <v>3408731.54</v>
      </c>
      <c r="F99" s="59"/>
      <c r="G99" s="9"/>
      <c r="H99" s="9"/>
      <c r="I99" s="9"/>
      <c r="J99" s="23">
        <f t="shared" si="8"/>
        <v>0</v>
      </c>
      <c r="K99" s="9"/>
      <c r="L99" s="9"/>
      <c r="M99" s="9"/>
      <c r="N99" s="9"/>
      <c r="O99" s="9"/>
      <c r="P99" s="9">
        <f>E99+J99</f>
        <v>3408731.54</v>
      </c>
    </row>
    <row r="100" spans="1:16" x14ac:dyDescent="0.25">
      <c r="A100" s="56" t="s">
        <v>118</v>
      </c>
      <c r="B100" s="6"/>
      <c r="C100" s="7"/>
      <c r="D100" s="8" t="s">
        <v>117</v>
      </c>
      <c r="E100" s="9">
        <f>E101+E102+E105+E103+E106</f>
        <v>3408731.54</v>
      </c>
      <c r="F100" s="59"/>
      <c r="G100" s="9"/>
      <c r="H100" s="9"/>
      <c r="I100" s="9"/>
      <c r="J100" s="23">
        <f t="shared" si="8"/>
        <v>0</v>
      </c>
      <c r="K100" s="9"/>
      <c r="L100" s="9"/>
      <c r="M100" s="9"/>
      <c r="N100" s="9"/>
      <c r="O100" s="9"/>
      <c r="P100" s="9">
        <f>E100+J100</f>
        <v>3408731.54</v>
      </c>
    </row>
    <row r="101" spans="1:16" ht="49.5" customHeight="1" x14ac:dyDescent="0.25">
      <c r="A101" s="51" t="s">
        <v>119</v>
      </c>
      <c r="B101" s="20" t="s">
        <v>27</v>
      </c>
      <c r="C101" s="21" t="s">
        <v>23</v>
      </c>
      <c r="D101" s="22" t="s">
        <v>120</v>
      </c>
      <c r="E101" s="23">
        <v>527271.23</v>
      </c>
      <c r="F101" s="48"/>
      <c r="G101" s="24"/>
      <c r="H101" s="24"/>
      <c r="I101" s="24"/>
      <c r="J101" s="23">
        <f t="shared" si="8"/>
        <v>0</v>
      </c>
      <c r="K101" s="24"/>
      <c r="L101" s="24"/>
      <c r="M101" s="24"/>
      <c r="N101" s="24"/>
      <c r="O101" s="24"/>
      <c r="P101" s="23">
        <f t="shared" si="12"/>
        <v>527271.23</v>
      </c>
    </row>
    <row r="102" spans="1:16" x14ac:dyDescent="0.25">
      <c r="A102" s="51" t="s">
        <v>121</v>
      </c>
      <c r="B102" s="20" t="s">
        <v>122</v>
      </c>
      <c r="C102" s="21" t="s">
        <v>26</v>
      </c>
      <c r="D102" s="22" t="s">
        <v>123</v>
      </c>
      <c r="E102" s="23">
        <v>0</v>
      </c>
      <c r="F102" s="39"/>
      <c r="G102" s="24"/>
      <c r="H102" s="24"/>
      <c r="I102" s="24"/>
      <c r="J102" s="23">
        <f t="shared" si="8"/>
        <v>0</v>
      </c>
      <c r="K102" s="24"/>
      <c r="L102" s="24"/>
      <c r="M102" s="24"/>
      <c r="N102" s="24"/>
      <c r="O102" s="24"/>
      <c r="P102" s="23">
        <f t="shared" si="12"/>
        <v>0</v>
      </c>
    </row>
    <row r="103" spans="1:16" ht="69" customHeight="1" x14ac:dyDescent="0.25">
      <c r="A103" s="50">
        <v>3719430</v>
      </c>
      <c r="B103" s="34">
        <v>9430</v>
      </c>
      <c r="C103" s="35" t="s">
        <v>25</v>
      </c>
      <c r="D103" s="37" t="s">
        <v>124</v>
      </c>
      <c r="E103" s="23">
        <v>82533.48</v>
      </c>
      <c r="F103" s="39"/>
      <c r="G103" s="24"/>
      <c r="H103" s="24"/>
      <c r="I103" s="24"/>
      <c r="J103" s="23">
        <f t="shared" si="8"/>
        <v>0</v>
      </c>
      <c r="K103" s="24"/>
      <c r="L103" s="24"/>
      <c r="M103" s="24"/>
      <c r="N103" s="24"/>
      <c r="O103" s="24"/>
      <c r="P103" s="23">
        <f>E103</f>
        <v>82533.48</v>
      </c>
    </row>
    <row r="104" spans="1:16" ht="60.75" hidden="1" customHeight="1" x14ac:dyDescent="0.25">
      <c r="A104" s="51"/>
      <c r="B104" s="20"/>
      <c r="C104" s="21"/>
      <c r="D104" s="12"/>
      <c r="E104" s="23"/>
      <c r="F104" s="42"/>
      <c r="G104" s="24"/>
      <c r="H104" s="24"/>
      <c r="I104" s="24"/>
      <c r="J104" s="23"/>
      <c r="K104" s="24"/>
      <c r="L104" s="24"/>
      <c r="M104" s="24"/>
      <c r="N104" s="24"/>
      <c r="O104" s="24"/>
      <c r="P104" s="23"/>
    </row>
    <row r="105" spans="1:16" ht="18.75" customHeight="1" x14ac:dyDescent="0.25">
      <c r="A105" s="51" t="s">
        <v>126</v>
      </c>
      <c r="B105" s="20" t="s">
        <v>127</v>
      </c>
      <c r="C105" s="21" t="s">
        <v>25</v>
      </c>
      <c r="D105" s="22" t="s">
        <v>128</v>
      </c>
      <c r="E105" s="23">
        <v>2793926.83</v>
      </c>
      <c r="F105" s="24"/>
      <c r="G105" s="24"/>
      <c r="H105" s="24"/>
      <c r="I105" s="47"/>
      <c r="J105" s="23">
        <f t="shared" si="8"/>
        <v>0</v>
      </c>
      <c r="K105" s="24"/>
      <c r="L105" s="24"/>
      <c r="M105" s="24"/>
      <c r="N105" s="24"/>
      <c r="O105" s="24"/>
      <c r="P105" s="23">
        <f>E105+J105</f>
        <v>2793926.83</v>
      </c>
    </row>
    <row r="106" spans="1:16" ht="62.25" customHeight="1" x14ac:dyDescent="0.25">
      <c r="A106" s="51">
        <v>3719800</v>
      </c>
      <c r="B106" s="20">
        <v>9800</v>
      </c>
      <c r="C106" s="25" t="s">
        <v>25</v>
      </c>
      <c r="D106" s="22" t="s">
        <v>218</v>
      </c>
      <c r="E106" s="23">
        <v>5000</v>
      </c>
      <c r="F106" s="24"/>
      <c r="G106" s="24"/>
      <c r="H106" s="24"/>
      <c r="I106" s="47"/>
      <c r="J106" s="23">
        <f t="shared" si="8"/>
        <v>0</v>
      </c>
      <c r="K106" s="24"/>
      <c r="L106" s="24"/>
      <c r="M106" s="24"/>
      <c r="N106" s="24"/>
      <c r="O106" s="24"/>
      <c r="P106" s="23">
        <f>E106+J106</f>
        <v>5000</v>
      </c>
    </row>
    <row r="107" spans="1:16" x14ac:dyDescent="0.25">
      <c r="A107" s="14" t="s">
        <v>129</v>
      </c>
      <c r="B107" s="15" t="s">
        <v>129</v>
      </c>
      <c r="C107" s="16" t="s">
        <v>129</v>
      </c>
      <c r="D107" s="17" t="s">
        <v>130</v>
      </c>
      <c r="E107" s="70">
        <f>E15+E54+E76+E96+E99</f>
        <v>55603653.229999997</v>
      </c>
      <c r="F107" s="9">
        <f>F99+F54+F15+F96+F76</f>
        <v>0</v>
      </c>
      <c r="G107" s="9">
        <f>G99+G54+G15+G96+G76</f>
        <v>0</v>
      </c>
      <c r="H107" s="9">
        <f>H99+H54+H15+H96+H76</f>
        <v>0</v>
      </c>
      <c r="I107" s="9">
        <f>I99+I54+I15+I96+I76</f>
        <v>0</v>
      </c>
      <c r="J107" s="9">
        <f>J15+J54+J96</f>
        <v>6121601.8499999996</v>
      </c>
      <c r="K107" s="9">
        <f t="shared" ref="K107:P107" si="13">K99+K54+K15+K96+K76</f>
        <v>0</v>
      </c>
      <c r="L107" s="9">
        <f t="shared" si="13"/>
        <v>0</v>
      </c>
      <c r="M107" s="9">
        <f t="shared" si="13"/>
        <v>0</v>
      </c>
      <c r="N107" s="9">
        <f t="shared" si="13"/>
        <v>0</v>
      </c>
      <c r="O107" s="9">
        <f t="shared" si="13"/>
        <v>0</v>
      </c>
      <c r="P107" s="9">
        <f t="shared" si="13"/>
        <v>61722966.079999991</v>
      </c>
    </row>
    <row r="108" spans="1:16" x14ac:dyDescent="0.25">
      <c r="A108" s="26"/>
      <c r="B108" s="26"/>
      <c r="C108" s="26"/>
      <c r="D108" s="26"/>
      <c r="E108" s="27"/>
      <c r="F108" s="26"/>
      <c r="G108" s="26"/>
      <c r="H108" s="28"/>
      <c r="I108" s="26"/>
      <c r="J108" s="26"/>
      <c r="K108" s="26"/>
      <c r="L108" s="26"/>
      <c r="M108" s="26"/>
      <c r="N108" s="26"/>
      <c r="O108" s="26"/>
      <c r="P108" s="26"/>
    </row>
    <row r="109" spans="1:16" x14ac:dyDescent="0.25">
      <c r="A109" s="29"/>
      <c r="B109" s="29"/>
      <c r="C109" s="29"/>
      <c r="D109" s="29"/>
      <c r="E109" s="27"/>
      <c r="F109" s="29"/>
      <c r="G109" s="29"/>
      <c r="H109" s="29"/>
      <c r="I109" s="29"/>
      <c r="J109" s="30"/>
      <c r="K109" s="29"/>
      <c r="L109" s="29"/>
      <c r="M109" s="29"/>
      <c r="N109" s="29"/>
      <c r="O109" s="29"/>
      <c r="P109" s="30"/>
    </row>
    <row r="110" spans="1:16" x14ac:dyDescent="0.25">
      <c r="B110" s="19" t="s">
        <v>223</v>
      </c>
      <c r="E110" s="18" t="s">
        <v>224</v>
      </c>
      <c r="I110" s="19" t="s">
        <v>137</v>
      </c>
    </row>
  </sheetData>
  <mergeCells count="25"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  <mergeCell ref="M4:P4"/>
    <mergeCell ref="A6:P6"/>
    <mergeCell ref="A7:P7"/>
    <mergeCell ref="G8:I8"/>
    <mergeCell ref="G9:I9"/>
    <mergeCell ref="A10:A13"/>
    <mergeCell ref="B10:B13"/>
    <mergeCell ref="C10:C13"/>
    <mergeCell ref="D10:D13"/>
    <mergeCell ref="E10:I1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opLeftCell="E108" workbookViewId="0">
      <selection activeCell="G58" sqref="G58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3" t="s">
        <v>161</v>
      </c>
      <c r="N4" s="73"/>
      <c r="O4" s="73"/>
      <c r="P4" s="73"/>
    </row>
    <row r="5" spans="1:16" x14ac:dyDescent="0.25">
      <c r="M5" s="60" t="s">
        <v>214</v>
      </c>
    </row>
    <row r="6" spans="1:16" x14ac:dyDescent="0.25">
      <c r="A6" s="74" t="s">
        <v>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5">
      <c r="A7" s="74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x14ac:dyDescent="0.25">
      <c r="A8" s="32">
        <v>14555000000</v>
      </c>
      <c r="B8" s="1"/>
      <c r="C8" s="1"/>
      <c r="D8" s="1"/>
      <c r="E8" s="1"/>
      <c r="F8" s="1"/>
      <c r="G8" s="76">
        <v>14555000000</v>
      </c>
      <c r="H8" s="76"/>
      <c r="I8" s="76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7" t="s">
        <v>3</v>
      </c>
      <c r="H9" s="77"/>
      <c r="I9" s="77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72" t="s">
        <v>8</v>
      </c>
      <c r="E10" s="72" t="s">
        <v>9</v>
      </c>
      <c r="F10" s="72"/>
      <c r="G10" s="72"/>
      <c r="H10" s="72"/>
      <c r="I10" s="72"/>
      <c r="J10" s="72" t="s">
        <v>10</v>
      </c>
      <c r="K10" s="72"/>
      <c r="L10" s="72"/>
      <c r="M10" s="72"/>
      <c r="N10" s="72"/>
      <c r="O10" s="72"/>
      <c r="P10" s="78" t="s">
        <v>11</v>
      </c>
    </row>
    <row r="11" spans="1:16" x14ac:dyDescent="0.25">
      <c r="A11" s="72"/>
      <c r="B11" s="72"/>
      <c r="C11" s="72"/>
      <c r="D11" s="72"/>
      <c r="E11" s="78" t="s">
        <v>12</v>
      </c>
      <c r="F11" s="72" t="s">
        <v>13</v>
      </c>
      <c r="G11" s="72" t="s">
        <v>14</v>
      </c>
      <c r="H11" s="72"/>
      <c r="I11" s="72" t="s">
        <v>15</v>
      </c>
      <c r="J11" s="78" t="s">
        <v>12</v>
      </c>
      <c r="K11" s="72" t="s">
        <v>16</v>
      </c>
      <c r="L11" s="72" t="s">
        <v>13</v>
      </c>
      <c r="M11" s="72" t="s">
        <v>14</v>
      </c>
      <c r="N11" s="72"/>
      <c r="O11" s="72" t="s">
        <v>15</v>
      </c>
      <c r="P11" s="72"/>
    </row>
    <row r="12" spans="1:16" x14ac:dyDescent="0.25">
      <c r="A12" s="72"/>
      <c r="B12" s="72"/>
      <c r="C12" s="72"/>
      <c r="D12" s="72"/>
      <c r="E12" s="72"/>
      <c r="F12" s="72"/>
      <c r="G12" s="72" t="s">
        <v>17</v>
      </c>
      <c r="H12" s="72" t="s">
        <v>18</v>
      </c>
      <c r="I12" s="72"/>
      <c r="J12" s="72"/>
      <c r="K12" s="72"/>
      <c r="L12" s="72"/>
      <c r="M12" s="72" t="s">
        <v>17</v>
      </c>
      <c r="N12" s="72" t="s">
        <v>18</v>
      </c>
      <c r="O12" s="72"/>
      <c r="P12" s="72"/>
    </row>
    <row r="13" spans="1:16" ht="24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15765658</v>
      </c>
      <c r="F15" s="9">
        <f t="shared" ref="F15:O15" si="0">F16</f>
        <v>15765658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20127509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15765658</v>
      </c>
      <c r="F16" s="9">
        <f>F17+F20+F21+F22+F23+F25+F27+F28+F30+F31+F34+F35+F37+F38+F39+F40+F41+F42+F44+F45+F46+F47+F18+F43+F19+F52+F51+F53</f>
        <v>15765658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20127509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214200</v>
      </c>
      <c r="F40" s="39">
        <f>200000-40000-147100+3200+16600+30000+120000+50000-18500</f>
        <v>214200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899348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12417174</v>
      </c>
      <c r="K54" s="9">
        <f t="shared" si="6"/>
        <v>11630391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11630391</v>
      </c>
      <c r="P54" s="9">
        <f>E54+J54</f>
        <v>50058286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12417174</v>
      </c>
      <c r="K55" s="9">
        <f>K57+K58+K69+K70+K71+K74+K75+K68+K66+K67+K79+K64+K76+K77+K65+K63+K56+K78</f>
        <v>11630391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11630391</v>
      </c>
      <c r="P55" s="9">
        <f>E55+J55</f>
        <v>50058286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2485511</v>
      </c>
      <c r="K76" s="24">
        <f>900000+1585511</f>
        <v>2485511</v>
      </c>
      <c r="L76" s="24"/>
      <c r="M76" s="24"/>
      <c r="N76" s="24"/>
      <c r="O76" s="24">
        <f>900000+1585511</f>
        <v>2485511</v>
      </c>
      <c r="P76" s="23">
        <f t="shared" si="10"/>
        <v>2485511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H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58962378</v>
      </c>
      <c r="F110" s="9">
        <f>F103+F54+F15+F100+F80</f>
        <v>58048314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16787625</v>
      </c>
      <c r="K110" s="9">
        <f>K103+K54+K15+K100+K80</f>
        <v>15137194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15822342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2022-02-08T20:00:28Z</dcterms:modified>
</cp:coreProperties>
</file>