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0" yWindow="1260" windowWidth="12060" windowHeight="9330"/>
  </bookViews>
  <sheets>
    <sheet name="розрахунок  (3)" sheetId="17" r:id="rId1"/>
  </sheets>
  <definedNames>
    <definedName name="_xlnm.Print_Area" localSheetId="0">'розрахунок  (3)'!$A$1:$J$66</definedName>
  </definedNames>
  <calcPr calcId="144525"/>
  <fileRecoveryPr autoRecover="0"/>
</workbook>
</file>

<file path=xl/calcChain.xml><?xml version="1.0" encoding="utf-8"?>
<calcChain xmlns="http://schemas.openxmlformats.org/spreadsheetml/2006/main">
  <c r="D34" i="17" l="1"/>
  <c r="E34" i="17"/>
  <c r="F34" i="17"/>
  <c r="G34" i="17"/>
  <c r="I34" i="17"/>
  <c r="H34" i="17" s="1"/>
  <c r="C35" i="17"/>
  <c r="H35" i="17"/>
  <c r="J35" i="17" s="1"/>
  <c r="D36" i="17"/>
  <c r="E36" i="17"/>
  <c r="F36" i="17"/>
  <c r="G36" i="17"/>
  <c r="I36" i="17"/>
  <c r="H36" i="17" s="1"/>
  <c r="C37" i="17"/>
  <c r="J37" i="17" s="1"/>
  <c r="G54" i="17"/>
  <c r="C34" i="17" l="1"/>
  <c r="J34" i="17" s="1"/>
  <c r="C36" i="17"/>
  <c r="J36" i="17" s="1"/>
  <c r="H62" i="17" l="1"/>
  <c r="C62" i="17"/>
  <c r="I61" i="17"/>
  <c r="G61" i="17"/>
  <c r="F61" i="17"/>
  <c r="E61" i="17"/>
  <c r="D61" i="17"/>
  <c r="H60" i="17"/>
  <c r="C60" i="17"/>
  <c r="I59" i="17"/>
  <c r="G59" i="17"/>
  <c r="F59" i="17"/>
  <c r="E59" i="17"/>
  <c r="D59" i="17"/>
  <c r="H58" i="17"/>
  <c r="C58" i="17"/>
  <c r="I57" i="17"/>
  <c r="G57" i="17"/>
  <c r="F57" i="17"/>
  <c r="E57" i="17"/>
  <c r="D57" i="17"/>
  <c r="H56" i="17"/>
  <c r="C56" i="17"/>
  <c r="H55" i="17"/>
  <c r="C55" i="17"/>
  <c r="H54" i="17"/>
  <c r="C54" i="17"/>
  <c r="I53" i="17"/>
  <c r="F53" i="17"/>
  <c r="E53" i="17"/>
  <c r="D53" i="17"/>
  <c r="H52" i="17"/>
  <c r="C52" i="17"/>
  <c r="H51" i="17"/>
  <c r="H50" i="17" s="1"/>
  <c r="G51" i="17"/>
  <c r="C51" i="17" s="1"/>
  <c r="I50" i="17"/>
  <c r="F50" i="17"/>
  <c r="E50" i="17"/>
  <c r="D50" i="17"/>
  <c r="H48" i="17"/>
  <c r="C48" i="17"/>
  <c r="H47" i="17"/>
  <c r="H46" i="17" s="1"/>
  <c r="C47" i="17"/>
  <c r="I46" i="17"/>
  <c r="G46" i="17"/>
  <c r="F46" i="17"/>
  <c r="E46" i="17"/>
  <c r="D46" i="17"/>
  <c r="H40" i="17"/>
  <c r="H39" i="17"/>
  <c r="I38" i="17"/>
  <c r="H38" i="17" s="1"/>
  <c r="G38" i="17"/>
  <c r="F38" i="17"/>
  <c r="E38" i="17"/>
  <c r="H33" i="17"/>
  <c r="C33" i="17"/>
  <c r="I32" i="17"/>
  <c r="G32" i="17"/>
  <c r="F32" i="17"/>
  <c r="E32" i="17"/>
  <c r="D32" i="17"/>
  <c r="I31" i="17"/>
  <c r="H31" i="17" s="1"/>
  <c r="C31" i="17"/>
  <c r="H30" i="17"/>
  <c r="D30" i="17"/>
  <c r="C30" i="17" s="1"/>
  <c r="H29" i="17"/>
  <c r="D29" i="17"/>
  <c r="C29" i="17" s="1"/>
  <c r="G28" i="17"/>
  <c r="F28" i="17"/>
  <c r="E28" i="17"/>
  <c r="H27" i="17"/>
  <c r="C27" i="17"/>
  <c r="H26" i="17"/>
  <c r="D26" i="17"/>
  <c r="C26" i="17" s="1"/>
  <c r="I25" i="17"/>
  <c r="H25" i="17" s="1"/>
  <c r="G25" i="17"/>
  <c r="F25" i="17"/>
  <c r="E25" i="17"/>
  <c r="H24" i="17"/>
  <c r="H23" i="17" s="1"/>
  <c r="C24" i="17"/>
  <c r="I23" i="17"/>
  <c r="G23" i="17"/>
  <c r="F23" i="17"/>
  <c r="E23" i="17"/>
  <c r="D23" i="17"/>
  <c r="H22" i="17"/>
  <c r="H21" i="17" s="1"/>
  <c r="C22" i="17"/>
  <c r="I21" i="17"/>
  <c r="G21" i="17"/>
  <c r="F21" i="17"/>
  <c r="E21" i="17"/>
  <c r="D21" i="17"/>
  <c r="H20" i="17"/>
  <c r="H19" i="17" s="1"/>
  <c r="C20" i="17"/>
  <c r="I19" i="17"/>
  <c r="G19" i="17"/>
  <c r="F19" i="17"/>
  <c r="E19" i="17"/>
  <c r="D19" i="17"/>
  <c r="H18" i="17"/>
  <c r="C18" i="17"/>
  <c r="H17" i="17"/>
  <c r="C17" i="17"/>
  <c r="H16" i="17"/>
  <c r="C16" i="17"/>
  <c r="H15" i="17"/>
  <c r="C15" i="17"/>
  <c r="H14" i="17"/>
  <c r="C14" i="17"/>
  <c r="H13" i="17"/>
  <c r="C13" i="17"/>
  <c r="I12" i="17"/>
  <c r="G12" i="17"/>
  <c r="F12" i="17"/>
  <c r="E12" i="17"/>
  <c r="D12" i="17"/>
  <c r="E49" i="17" l="1"/>
  <c r="J60" i="17"/>
  <c r="C61" i="17"/>
  <c r="J24" i="17"/>
  <c r="J29" i="17"/>
  <c r="J30" i="17"/>
  <c r="D25" i="17"/>
  <c r="C25" i="17" s="1"/>
  <c r="J25" i="17" s="1"/>
  <c r="E11" i="17"/>
  <c r="G11" i="17"/>
  <c r="C19" i="17"/>
  <c r="J19" i="17" s="1"/>
  <c r="C21" i="17"/>
  <c r="J21" i="17" s="1"/>
  <c r="D38" i="17"/>
  <c r="C38" i="17" s="1"/>
  <c r="J38" i="17" s="1"/>
  <c r="C46" i="17"/>
  <c r="J46" i="17" s="1"/>
  <c r="C12" i="17"/>
  <c r="J20" i="17"/>
  <c r="C23" i="17"/>
  <c r="J23" i="17" s="1"/>
  <c r="F49" i="17"/>
  <c r="C39" i="17"/>
  <c r="J39" i="17" s="1"/>
  <c r="J14" i="17"/>
  <c r="J15" i="17"/>
  <c r="J16" i="17"/>
  <c r="J17" i="17"/>
  <c r="J18" i="17"/>
  <c r="F11" i="17"/>
  <c r="J22" i="17"/>
  <c r="J26" i="17"/>
  <c r="J27" i="17"/>
  <c r="D28" i="17"/>
  <c r="C28" i="17" s="1"/>
  <c r="H32" i="17"/>
  <c r="J54" i="17"/>
  <c r="J55" i="17"/>
  <c r="J58" i="17"/>
  <c r="J31" i="17"/>
  <c r="H28" i="17"/>
  <c r="H12" i="17"/>
  <c r="I28" i="17"/>
  <c r="I11" i="17" s="1"/>
  <c r="C32" i="17"/>
  <c r="J33" i="17"/>
  <c r="J47" i="17"/>
  <c r="J48" i="17"/>
  <c r="J51" i="17"/>
  <c r="J52" i="17"/>
  <c r="H53" i="17"/>
  <c r="I49" i="17"/>
  <c r="H57" i="17"/>
  <c r="H59" i="17"/>
  <c r="H61" i="17"/>
  <c r="D49" i="17"/>
  <c r="J62" i="17"/>
  <c r="J56" i="17"/>
  <c r="J13" i="17"/>
  <c r="G50" i="17"/>
  <c r="G53" i="17"/>
  <c r="C53" i="17" s="1"/>
  <c r="C57" i="17"/>
  <c r="J57" i="17" s="1"/>
  <c r="C59" i="17"/>
  <c r="J12" i="17" l="1"/>
  <c r="J32" i="17"/>
  <c r="J61" i="17"/>
  <c r="E63" i="17"/>
  <c r="F63" i="17"/>
  <c r="J59" i="17"/>
  <c r="I63" i="17"/>
  <c r="J28" i="17"/>
  <c r="C11" i="17"/>
  <c r="J53" i="17"/>
  <c r="H49" i="17"/>
  <c r="D11" i="17"/>
  <c r="D63" i="17" s="1"/>
  <c r="H11" i="17"/>
  <c r="C50" i="17"/>
  <c r="G49" i="17"/>
  <c r="G63" i="17" s="1"/>
  <c r="H63" i="17" l="1"/>
  <c r="J11" i="17"/>
  <c r="J50" i="17"/>
  <c r="J49" i="17" s="1"/>
  <c r="C49" i="17"/>
  <c r="C63" i="17" s="1"/>
  <c r="J63" i="17" l="1"/>
</calcChain>
</file>

<file path=xl/sharedStrings.xml><?xml version="1.0" encoding="utf-8"?>
<sst xmlns="http://schemas.openxmlformats.org/spreadsheetml/2006/main" count="93" uniqueCount="67">
  <si>
    <t>Назва головного розпорядника коштів, найменування КЕКВ</t>
  </si>
  <si>
    <t>Всього</t>
  </si>
  <si>
    <t>РАЗОМ:</t>
  </si>
  <si>
    <t>(грн.)</t>
  </si>
  <si>
    <t>Джерела</t>
  </si>
  <si>
    <t>Загальний  фонд</t>
  </si>
  <si>
    <t>Спеціальний фонд</t>
  </si>
  <si>
    <t>Разом</t>
  </si>
  <si>
    <t>Код тимчасової класифікпції видатків та кредитування місцевих бюджетів</t>
  </si>
  <si>
    <t>до рішення  Прибужанівської сільської ради</t>
  </si>
  <si>
    <t xml:space="preserve">Кошти, що передаються із загального фонду бюджету до бюджету розвитку (спеціального фонду) </t>
  </si>
  <si>
    <t>Предмети, матеріали, обладнання та інвентар</t>
  </si>
  <si>
    <t>Придбання обладнання і предметів довгострокового користування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</si>
  <si>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</si>
  <si>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Зменшення обсягу видатків по головному розпоряднику бюджетних кошів, та в межах їх бюджетних призначень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</si>
  <si>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</si>
  <si>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Поточні трансферти органам державного управління інших рівнів</t>
  </si>
  <si>
    <t>Капітальні трансферти органам державного управління інших рівнів</t>
  </si>
  <si>
    <t>0110000</t>
  </si>
  <si>
    <t>Прибужанівська сільська рада</t>
  </si>
  <si>
    <t>Оплата послуг (крім комунальних)</t>
  </si>
  <si>
    <t>Додаток 2</t>
  </si>
  <si>
    <t xml:space="preserve"> Відділ освіти, молоді та спорту Прибужанівської сільської ради</t>
  </si>
  <si>
    <t>3220</t>
  </si>
  <si>
    <t>2210</t>
  </si>
  <si>
    <t>2240</t>
  </si>
  <si>
    <t>Вільний залишок бюджетних коштів сільського бюджету на 01.01.2018р.</t>
  </si>
  <si>
    <t>0110150</t>
  </si>
  <si>
    <t>0116030</t>
  </si>
  <si>
    <t>Організація благоустрою населених пунктів</t>
  </si>
  <si>
    <t>0119770</t>
  </si>
  <si>
    <t>Інші субвенції з місцевого бюджету</t>
  </si>
  <si>
    <t>0116013</t>
  </si>
  <si>
    <t>забезпечення діяльності водопровідно - каналізаційного господарства</t>
  </si>
  <si>
    <t>0611000</t>
  </si>
  <si>
    <t>0611010</t>
  </si>
  <si>
    <t>Надання дошкільної освіти</t>
  </si>
  <si>
    <t>0611020</t>
  </si>
  <si>
    <t>0119800</t>
  </si>
  <si>
    <t>Субвенція з місцевого бюджету державному бюджету на виконання програм соціально - економічного розвитку регіонів</t>
  </si>
  <si>
    <t xml:space="preserve">0114030 </t>
  </si>
  <si>
    <t>Забезпечення діяльності бібліотек</t>
  </si>
  <si>
    <t xml:space="preserve"> Забезпечення діяльності палаців i будинків культури, клубів, центрів дозвілля та iнших клубних закладів</t>
  </si>
  <si>
    <t>0114060</t>
  </si>
  <si>
    <t>Заробітна плата</t>
  </si>
  <si>
    <t>Нарахування на оплату праці</t>
  </si>
  <si>
    <t>0116011</t>
  </si>
  <si>
    <t>Експлуатація та технічне обслуговування житлового фонду</t>
  </si>
  <si>
    <t>Окремі заходи по реалізації державних (регіональних) програм, не віднесені до заходів розвитку</t>
  </si>
  <si>
    <t>Видатки на відрядження</t>
  </si>
  <si>
    <t>Капітальні трансферти органам державного 
 управління інших рівнів</t>
  </si>
  <si>
    <t>Капітальлний ремонт інших об'єктів</t>
  </si>
  <si>
    <t>місту</t>
  </si>
  <si>
    <t>району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</si>
  <si>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</si>
  <si>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</si>
  <si>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</si>
  <si>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</si>
  <si>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 xml:space="preserve">За рахунок Медичної субвенції з державного бюджету місцевим бюджетам
</t>
  </si>
  <si>
    <t>0119410</t>
  </si>
  <si>
    <t xml:space="preserve">Субвенція з місцевого бюджету  на здійснення переданих видатків  у сфері охорони здоров`я за рахунок коштів медичної субвенції
</t>
  </si>
  <si>
    <t xml:space="preserve">За рахунок СубвенціЇ з місцевого бюджету на забезпечення  якісної, сучасної та доступної загальної середньої  освіти `Нова українська школа` за рахунок відповідної субвенції з державного бюджету 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</si>
  <si>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</si>
  <si>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</si>
  <si>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Обсяги додаткових  асигнувань та перерозподіл їх по сільському бюджету Прибужанівської сільської ради Вознесенського району на 2018 рік.</t>
  </si>
  <si>
    <t>Секретар                        __________________                            З. А. Алексєєва</t>
  </si>
  <si>
    <t>від 13.07.2018р.№3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</si>
</sst>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7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.5"/>
      <name val="Arial"/>
      <family val="2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.5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 Cyr"/>
      <charset val="204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9" fillId="0" borderId="0"/>
    <xf numFmtId="0" fontId="7" fillId="0" borderId="0"/>
    <xf numFmtId="0" fontId="7" fillId="0" borderId="0"/>
    <xf numFmtId="0" fontId="4" fillId="0" borderId="0"/>
    <xf numFmtId="0" fontId="3" fillId="0" borderId="0"/>
    <xf numFmtId="0" fontId="21" fillId="0" borderId="0"/>
    <xf numFmtId="0" fontId="21" fillId="0" borderId="0"/>
    <xf numFmtId="0" fontId="17" fillId="0" borderId="0"/>
    <xf numFmtId="0" fontId="24" fillId="0" borderId="0"/>
    <xf numFmtId="0" fontId="2" fillId="0" borderId="0"/>
    <xf numFmtId="0" fontId="1" fillId="0" borderId="0"/>
    <xf numFmtId="0" fontId="27" fillId="0" borderId="0"/>
    <xf numFmtId="0" fontId="28" fillId="0" borderId="0"/>
    <xf numFmtId="0" fontId="7" fillId="0" borderId="0"/>
  </cellStyleXfs>
  <cellXfs count="132">
    <xf numFmtId="0" fontId="0" fillId="0" borderId="0" xfId="0"/>
    <xf numFmtId="0" fontId="17" fillId="0" borderId="0" xfId="0" applyFont="1"/>
    <xf numFmtId="0" fontId="14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2" fontId="17" fillId="0" borderId="0" xfId="0" applyNumberFormat="1" applyFont="1"/>
    <xf numFmtId="2" fontId="8" fillId="0" borderId="0" xfId="0" applyNumberFormat="1" applyFont="1" applyFill="1" applyAlignment="1"/>
    <xf numFmtId="4" fontId="16" fillId="0" borderId="0" xfId="0" applyNumberFormat="1" applyFont="1" applyAlignment="1"/>
    <xf numFmtId="4" fontId="17" fillId="0" borderId="0" xfId="0" applyNumberFormat="1" applyFont="1" applyAlignment="1"/>
    <xf numFmtId="4" fontId="9" fillId="0" borderId="0" xfId="0" applyNumberFormat="1" applyFont="1" applyAlignment="1"/>
    <xf numFmtId="3" fontId="6" fillId="0" borderId="2" xfId="0" applyNumberFormat="1" applyFont="1" applyFill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6" fillId="0" borderId="2" xfId="0" applyNumberFormat="1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49" fontId="23" fillId="3" borderId="2" xfId="0" applyNumberFormat="1" applyFont="1" applyFill="1" applyBorder="1" applyAlignment="1">
      <alignment horizontal="left" vertical="center" wrapText="1"/>
    </xf>
    <xf numFmtId="2" fontId="20" fillId="0" borderId="0" xfId="0" applyNumberFormat="1" applyFont="1" applyFill="1" applyAlignment="1"/>
    <xf numFmtId="0" fontId="20" fillId="0" borderId="0" xfId="0" applyFont="1" applyFill="1" applyAlignment="1"/>
    <xf numFmtId="49" fontId="25" fillId="0" borderId="2" xfId="0" applyNumberFormat="1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49" fontId="23" fillId="3" borderId="3" xfId="0" applyNumberFormat="1" applyFont="1" applyFill="1" applyBorder="1" applyAlignment="1">
      <alignment horizontal="left" vertical="center" wrapText="1"/>
    </xf>
    <xf numFmtId="2" fontId="20" fillId="3" borderId="0" xfId="0" applyNumberFormat="1" applyFont="1" applyFill="1"/>
    <xf numFmtId="0" fontId="20" fillId="3" borderId="0" xfId="0" applyFont="1" applyFill="1"/>
    <xf numFmtId="0" fontId="25" fillId="0" borderId="2" xfId="4" quotePrefix="1" applyFont="1" applyBorder="1" applyAlignment="1">
      <alignment horizontal="left" vertical="center" wrapText="1"/>
    </xf>
    <xf numFmtId="2" fontId="20" fillId="0" borderId="0" xfId="0" applyNumberFormat="1" applyFont="1" applyFill="1"/>
    <xf numFmtId="0" fontId="20" fillId="0" borderId="0" xfId="0" applyFont="1" applyFill="1"/>
    <xf numFmtId="0" fontId="25" fillId="0" borderId="2" xfId="3" applyFont="1" applyFill="1" applyBorder="1" applyAlignment="1">
      <alignment horizontal="left" vertical="center" wrapText="1"/>
    </xf>
    <xf numFmtId="0" fontId="25" fillId="0" borderId="2" xfId="2" applyFont="1" applyFill="1" applyBorder="1" applyAlignment="1">
      <alignment horizontal="left" vertical="center"/>
    </xf>
    <xf numFmtId="3" fontId="25" fillId="0" borderId="0" xfId="0" applyNumberFormat="1" applyFont="1"/>
    <xf numFmtId="2" fontId="32" fillId="0" borderId="0" xfId="0" applyNumberFormat="1" applyFont="1" applyFill="1" applyAlignment="1"/>
    <xf numFmtId="0" fontId="32" fillId="0" borderId="0" xfId="0" applyFont="1" applyFill="1" applyAlignment="1"/>
    <xf numFmtId="0" fontId="14" fillId="0" borderId="1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/>
    <xf numFmtId="4" fontId="10" fillId="0" borderId="0" xfId="0" applyNumberFormat="1" applyFont="1" applyBorder="1" applyAlignment="1"/>
    <xf numFmtId="4" fontId="16" fillId="0" borderId="0" xfId="0" applyNumberFormat="1" applyFont="1" applyBorder="1" applyAlignment="1"/>
    <xf numFmtId="4" fontId="17" fillId="0" borderId="0" xfId="0" applyNumberFormat="1" applyFont="1" applyBorder="1" applyAlignment="1"/>
    <xf numFmtId="0" fontId="12" fillId="0" borderId="8" xfId="0" applyFont="1" applyBorder="1" applyAlignment="1">
      <alignment horizontal="left"/>
    </xf>
    <xf numFmtId="0" fontId="13" fillId="0" borderId="8" xfId="0" applyFont="1" applyBorder="1" applyAlignment="1">
      <alignment horizontal="left" vertical="center"/>
    </xf>
    <xf numFmtId="4" fontId="12" fillId="0" borderId="8" xfId="0" applyNumberFormat="1" applyFont="1" applyBorder="1" applyAlignment="1">
      <alignment horizontal="center"/>
    </xf>
    <xf numFmtId="4" fontId="10" fillId="0" borderId="8" xfId="0" applyNumberFormat="1" applyFont="1" applyBorder="1" applyAlignment="1"/>
    <xf numFmtId="4" fontId="16" fillId="0" borderId="8" xfId="0" applyNumberFormat="1" applyFont="1" applyBorder="1" applyAlignment="1"/>
    <xf numFmtId="4" fontId="17" fillId="0" borderId="8" xfId="0" applyNumberFormat="1" applyFont="1" applyBorder="1" applyAlignment="1"/>
    <xf numFmtId="0" fontId="23" fillId="2" borderId="2" xfId="1" quotePrefix="1" applyFont="1" applyFill="1" applyBorder="1" applyAlignment="1">
      <alignment horizontal="left" vertical="center" wrapText="1"/>
    </xf>
    <xf numFmtId="0" fontId="25" fillId="0" borderId="1" xfId="3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5" fillId="0" borderId="2" xfId="4" applyFont="1" applyBorder="1" applyAlignment="1">
      <alignment horizontal="left" vertical="center" wrapText="1"/>
    </xf>
    <xf numFmtId="0" fontId="25" fillId="0" borderId="2" xfId="2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center" wrapText="1"/>
    </xf>
    <xf numFmtId="4" fontId="15" fillId="0" borderId="2" xfId="0" applyNumberFormat="1" applyFont="1" applyFill="1" applyBorder="1" applyAlignment="1">
      <alignment horizontal="center" textRotation="90" wrapText="1"/>
    </xf>
    <xf numFmtId="2" fontId="23" fillId="2" borderId="2" xfId="1" quotePrefix="1" applyNumberFormat="1" applyFont="1" applyFill="1" applyBorder="1" applyAlignment="1">
      <alignment horizontal="left" vertical="center" wrapText="1"/>
    </xf>
    <xf numFmtId="2" fontId="17" fillId="0" borderId="0" xfId="0" applyNumberFormat="1" applyFont="1" applyFill="1"/>
    <xf numFmtId="0" fontId="17" fillId="0" borderId="0" xfId="0" applyFont="1" applyFill="1"/>
    <xf numFmtId="2" fontId="34" fillId="0" borderId="0" xfId="0" applyNumberFormat="1" applyFont="1" applyFill="1"/>
    <xf numFmtId="0" fontId="33" fillId="0" borderId="2" xfId="0" applyFont="1" applyFill="1" applyBorder="1" applyAlignment="1">
      <alignment horizontal="left"/>
    </xf>
    <xf numFmtId="0" fontId="33" fillId="0" borderId="2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/>
    <xf numFmtId="0" fontId="5" fillId="0" borderId="0" xfId="0" applyFont="1" applyFill="1" applyBorder="1" applyAlignment="1">
      <alignment horizontal="left"/>
    </xf>
    <xf numFmtId="3" fontId="25" fillId="0" borderId="9" xfId="0" applyNumberFormat="1" applyFont="1" applyFill="1" applyBorder="1" applyAlignment="1">
      <alignment horizontal="center" wrapText="1"/>
    </xf>
    <xf numFmtId="3" fontId="25" fillId="0" borderId="0" xfId="0" applyNumberFormat="1" applyFont="1" applyFill="1" applyBorder="1" applyAlignment="1">
      <alignment horizontal="center" wrapText="1"/>
    </xf>
    <xf numFmtId="4" fontId="5" fillId="0" borderId="0" xfId="0" applyNumberFormat="1" applyFont="1" applyFill="1" applyBorder="1" applyAlignment="1">
      <alignment horizontal="right" wrapText="1"/>
    </xf>
    <xf numFmtId="2" fontId="31" fillId="0" borderId="0" xfId="0" applyNumberFormat="1" applyFont="1" applyFill="1" applyBorder="1" applyAlignment="1">
      <alignment horizontal="left" vertical="center" wrapText="1"/>
    </xf>
    <xf numFmtId="3" fontId="35" fillId="0" borderId="0" xfId="0" applyNumberFormat="1" applyFont="1" applyBorder="1" applyAlignment="1"/>
    <xf numFmtId="4" fontId="16" fillId="0" borderId="10" xfId="0" applyNumberFormat="1" applyFont="1" applyBorder="1" applyAlignment="1"/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/>
    </xf>
    <xf numFmtId="0" fontId="23" fillId="2" borderId="1" xfId="0" applyFont="1" applyFill="1" applyBorder="1" applyAlignment="1">
      <alignment horizontal="left"/>
    </xf>
    <xf numFmtId="0" fontId="23" fillId="2" borderId="4" xfId="0" applyFont="1" applyFill="1" applyBorder="1" applyAlignment="1">
      <alignment horizontal="left"/>
    </xf>
    <xf numFmtId="0" fontId="30" fillId="0" borderId="0" xfId="0" applyFont="1" applyAlignment="1">
      <alignment horizontal="center"/>
    </xf>
    <xf numFmtId="0" fontId="15" fillId="0" borderId="3" xfId="0" applyFont="1" applyBorder="1" applyAlignment="1">
      <alignment horizontal="center" textRotation="90" wrapText="1"/>
    </xf>
    <xf numFmtId="0" fontId="15" fillId="0" borderId="5" xfId="0" applyFont="1" applyBorder="1" applyAlignment="1">
      <alignment horizontal="center" textRotation="90" wrapText="1"/>
    </xf>
    <xf numFmtId="4" fontId="15" fillId="0" borderId="3" xfId="0" applyNumberFormat="1" applyFont="1" applyBorder="1" applyAlignment="1">
      <alignment horizontal="center" textRotation="90" wrapText="1"/>
    </xf>
    <xf numFmtId="4" fontId="15" fillId="0" borderId="5" xfId="0" applyNumberFormat="1" applyFont="1" applyBorder="1" applyAlignment="1">
      <alignment horizontal="center" textRotation="90" wrapText="1"/>
    </xf>
    <xf numFmtId="4" fontId="15" fillId="0" borderId="6" xfId="0" applyNumberFormat="1" applyFont="1" applyBorder="1" applyAlignment="1">
      <alignment horizontal="center" textRotation="90" wrapText="1"/>
    </xf>
    <xf numFmtId="4" fontId="15" fillId="0" borderId="7" xfId="0" applyNumberFormat="1" applyFont="1" applyBorder="1" applyAlignment="1">
      <alignment horizontal="center" textRotation="90" wrapText="1"/>
    </xf>
    <xf numFmtId="4" fontId="5" fillId="0" borderId="14" xfId="0" applyNumberFormat="1" applyFont="1" applyFill="1" applyBorder="1" applyAlignment="1">
      <alignment horizontal="center" wrapText="1"/>
    </xf>
    <xf numFmtId="4" fontId="5" fillId="0" borderId="15" xfId="0" applyNumberFormat="1" applyFont="1" applyFill="1" applyBorder="1" applyAlignment="1">
      <alignment horizontal="center" wrapText="1"/>
    </xf>
    <xf numFmtId="4" fontId="5" fillId="0" borderId="14" xfId="0" applyNumberFormat="1" applyFont="1" applyFill="1" applyBorder="1" applyAlignment="1">
      <alignment horizontal="center"/>
    </xf>
    <xf numFmtId="4" fontId="5" fillId="0" borderId="15" xfId="0" applyNumberFormat="1" applyFont="1" applyFill="1" applyBorder="1" applyAlignment="1">
      <alignment horizontal="center"/>
    </xf>
    <xf numFmtId="4" fontId="36" fillId="0" borderId="0" xfId="0" applyNumberFormat="1" applyFont="1" applyBorder="1" applyAlignment="1"/>
    <xf numFmtId="49" fontId="23" fillId="0" borderId="2" xfId="0" applyNumberFormat="1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2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5" fillId="0" borderId="2" xfId="4" quotePrefix="1" applyFont="1" applyFill="1" applyBorder="1" applyAlignment="1">
      <alignment horizontal="left" vertical="center" wrapText="1"/>
    </xf>
    <xf numFmtId="0" fontId="25" fillId="0" borderId="2" xfId="4" applyFont="1" applyFill="1" applyBorder="1" applyAlignment="1">
      <alignment horizontal="left" vertical="center" wrapText="1"/>
    </xf>
    <xf numFmtId="49" fontId="23" fillId="0" borderId="3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1" xfId="0" quotePrefix="1" applyFont="1" applyFill="1" applyBorder="1" applyAlignment="1">
      <alignment horizontal="left" vertical="center" wrapText="1"/>
    </xf>
    <xf numFmtId="49" fontId="25" fillId="0" borderId="2" xfId="0" applyNumberFormat="1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2" fontId="26" fillId="0" borderId="0" xfId="0" applyNumberFormat="1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26" fillId="0" borderId="0" xfId="0" applyFont="1" applyFill="1" applyAlignment="1">
      <alignment horizontal="left" wrapText="1"/>
    </xf>
    <xf numFmtId="4" fontId="29" fillId="2" borderId="2" xfId="0" applyNumberFormat="1" applyFont="1" applyFill="1" applyBorder="1" applyAlignment="1">
      <alignment horizontal="center"/>
    </xf>
    <xf numFmtId="4" fontId="29" fillId="2" borderId="1" xfId="0" applyNumberFormat="1" applyFont="1" applyFill="1" applyBorder="1" applyAlignment="1">
      <alignment horizontal="center"/>
    </xf>
    <xf numFmtId="4" fontId="29" fillId="2" borderId="13" xfId="0" applyNumberFormat="1" applyFont="1" applyFill="1" applyBorder="1" applyAlignment="1">
      <alignment horizontal="center"/>
    </xf>
    <xf numFmtId="4" fontId="29" fillId="3" borderId="2" xfId="0" applyNumberFormat="1" applyFont="1" applyFill="1" applyBorder="1" applyAlignment="1">
      <alignment vertical="center" wrapText="1"/>
    </xf>
    <xf numFmtId="4" fontId="29" fillId="3" borderId="1" xfId="0" applyNumberFormat="1" applyFont="1" applyFill="1" applyBorder="1" applyAlignment="1">
      <alignment vertical="center" wrapText="1"/>
    </xf>
    <xf numFmtId="4" fontId="29" fillId="3" borderId="13" xfId="0" applyNumberFormat="1" applyFont="1" applyFill="1" applyBorder="1" applyAlignment="1">
      <alignment vertical="center"/>
    </xf>
    <xf numFmtId="4" fontId="29" fillId="3" borderId="2" xfId="0" applyNumberFormat="1" applyFont="1" applyFill="1" applyBorder="1" applyAlignment="1">
      <alignment vertical="center"/>
    </xf>
    <xf numFmtId="4" fontId="29" fillId="0" borderId="2" xfId="0" applyNumberFormat="1" applyFont="1" applyFill="1" applyBorder="1" applyAlignment="1">
      <alignment vertical="center" wrapText="1"/>
    </xf>
    <xf numFmtId="4" fontId="30" fillId="0" borderId="2" xfId="0" applyNumberFormat="1" applyFont="1" applyFill="1" applyBorder="1" applyAlignment="1">
      <alignment vertical="center"/>
    </xf>
    <xf numFmtId="4" fontId="30" fillId="0" borderId="1" xfId="0" applyNumberFormat="1" applyFont="1" applyFill="1" applyBorder="1" applyAlignment="1">
      <alignment vertical="center"/>
    </xf>
    <xf numFmtId="4" fontId="29" fillId="0" borderId="13" xfId="0" applyNumberFormat="1" applyFont="1" applyFill="1" applyBorder="1" applyAlignment="1">
      <alignment vertical="center"/>
    </xf>
    <xf numFmtId="4" fontId="29" fillId="0" borderId="2" xfId="0" applyNumberFormat="1" applyFont="1" applyFill="1" applyBorder="1" applyAlignment="1">
      <alignment vertical="center"/>
    </xf>
    <xf numFmtId="4" fontId="29" fillId="3" borderId="1" xfId="0" applyNumberFormat="1" applyFont="1" applyFill="1" applyBorder="1" applyAlignment="1">
      <alignment vertical="center"/>
    </xf>
    <xf numFmtId="164" fontId="30" fillId="0" borderId="2" xfId="4" applyNumberFormat="1" applyFont="1" applyBorder="1" applyAlignment="1">
      <alignment vertical="center" wrapText="1"/>
    </xf>
    <xf numFmtId="164" fontId="30" fillId="0" borderId="1" xfId="4" applyNumberFormat="1" applyFont="1" applyBorder="1" applyAlignment="1">
      <alignment vertical="center" wrapText="1"/>
    </xf>
    <xf numFmtId="4" fontId="29" fillId="0" borderId="1" xfId="0" applyNumberFormat="1" applyFont="1" applyFill="1" applyBorder="1" applyAlignment="1">
      <alignment vertical="center"/>
    </xf>
    <xf numFmtId="4" fontId="30" fillId="0" borderId="2" xfId="0" applyNumberFormat="1" applyFont="1" applyFill="1" applyBorder="1" applyAlignment="1">
      <alignment vertical="center" wrapText="1"/>
    </xf>
    <xf numFmtId="4" fontId="29" fillId="0" borderId="1" xfId="0" applyNumberFormat="1" applyFont="1" applyFill="1" applyBorder="1" applyAlignment="1">
      <alignment vertical="center" wrapText="1"/>
    </xf>
    <xf numFmtId="4" fontId="29" fillId="2" borderId="2" xfId="0" applyNumberFormat="1" applyFont="1" applyFill="1" applyBorder="1" applyAlignment="1">
      <alignment vertical="center" wrapText="1"/>
    </xf>
    <xf numFmtId="4" fontId="29" fillId="2" borderId="1" xfId="0" applyNumberFormat="1" applyFont="1" applyFill="1" applyBorder="1" applyAlignment="1">
      <alignment vertical="center" wrapText="1"/>
    </xf>
    <xf numFmtId="4" fontId="29" fillId="2" borderId="13" xfId="0" applyNumberFormat="1" applyFont="1" applyFill="1" applyBorder="1" applyAlignment="1">
      <alignment vertical="center" wrapText="1"/>
    </xf>
    <xf numFmtId="4" fontId="30" fillId="0" borderId="1" xfId="0" applyNumberFormat="1" applyFont="1" applyFill="1" applyBorder="1" applyAlignment="1">
      <alignment vertical="center" wrapText="1"/>
    </xf>
    <xf numFmtId="4" fontId="29" fillId="2" borderId="2" xfId="0" applyNumberFormat="1" applyFont="1" applyFill="1" applyBorder="1" applyAlignment="1">
      <alignment horizontal="right" wrapText="1"/>
    </xf>
    <xf numFmtId="4" fontId="29" fillId="2" borderId="1" xfId="0" applyNumberFormat="1" applyFont="1" applyFill="1" applyBorder="1" applyAlignment="1">
      <alignment horizontal="right" wrapText="1"/>
    </xf>
    <xf numFmtId="4" fontId="29" fillId="2" borderId="13" xfId="0" applyNumberFormat="1" applyFont="1" applyFill="1" applyBorder="1" applyAlignment="1">
      <alignment horizontal="right" wrapText="1"/>
    </xf>
    <xf numFmtId="4" fontId="25" fillId="0" borderId="0" xfId="0" applyNumberFormat="1" applyFont="1" applyBorder="1" applyAlignment="1">
      <alignment horizontal="right"/>
    </xf>
  </cellXfs>
  <cellStyles count="15">
    <cellStyle name="Обычный" xfId="0" builtinId="0"/>
    <cellStyle name="Обычный 10" xfId="12"/>
    <cellStyle name="Обычный 11" xfId="13"/>
    <cellStyle name="Обычный 12" xfId="14"/>
    <cellStyle name="Обычный 2" xfId="1"/>
    <cellStyle name="Обычный 3" xfId="4"/>
    <cellStyle name="Обычный 4" xfId="5"/>
    <cellStyle name="Обычный 4 2" xfId="6"/>
    <cellStyle name="Обычный 5" xfId="7"/>
    <cellStyle name="Обычный 6" xfId="8"/>
    <cellStyle name="Обычный 7" xfId="9"/>
    <cellStyle name="Обычный 8" xfId="10"/>
    <cellStyle name="Обычный 9" xfId="11"/>
    <cellStyle name="Обычный_Dod5kochtor" xfId="2"/>
    <cellStyle name="Обычный_Д1змини до ричрозпису" xfId="3"/>
  </cellStyles>
  <dxfs count="0"/>
  <tableStyles count="0" defaultTableStyle="TableStyleMedium9" defaultPivotStyle="PivotStyleLight16"/>
  <colors>
    <mruColors>
      <color rgb="FFCEEA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W66"/>
  <sheetViews>
    <sheetView tabSelected="1" view="pageBreakPreview" topLeftCell="A55" zoomScale="85" zoomScaleNormal="75" zoomScaleSheetLayoutView="85" workbookViewId="0">
      <selection activeCell="G8" sqref="G8:G9"/>
    </sheetView>
  </sheetViews>
  <sheetFormatPr defaultRowHeight="12.75" x14ac:dyDescent="0.2"/>
  <cols>
    <col min="1" max="1" width="14.42578125" style="13" customWidth="1"/>
    <col min="2" max="2" width="60.140625" style="10" customWidth="1"/>
    <col min="3" max="3" width="18.28515625" style="6" customWidth="1"/>
    <col min="4" max="4" width="15.140625" style="6" customWidth="1"/>
    <col min="5" max="6" width="16.42578125" style="7" customWidth="1"/>
    <col min="7" max="7" width="16" style="7" customWidth="1"/>
    <col min="8" max="8" width="15.42578125" style="66" customWidth="1"/>
    <col min="9" max="9" width="15.5703125" style="7" customWidth="1"/>
    <col min="10" max="10" width="15.42578125" style="7" customWidth="1"/>
    <col min="11" max="11" width="16.5703125" style="4" bestFit="1" customWidth="1"/>
    <col min="12" max="16384" width="9.140625" style="1"/>
  </cols>
  <sheetData>
    <row r="1" spans="1:11" ht="18" customHeight="1" x14ac:dyDescent="0.25">
      <c r="A1" s="32"/>
      <c r="B1" s="33"/>
      <c r="C1" s="34"/>
      <c r="D1" s="34"/>
      <c r="E1" s="35"/>
      <c r="F1" s="35"/>
      <c r="G1" s="35"/>
      <c r="H1" s="36"/>
      <c r="I1" s="37"/>
      <c r="J1" s="131" t="s">
        <v>21</v>
      </c>
    </row>
    <row r="2" spans="1:11" ht="18" customHeight="1" x14ac:dyDescent="0.25">
      <c r="A2" s="32"/>
      <c r="B2" s="33"/>
      <c r="C2" s="34"/>
      <c r="D2" s="34"/>
      <c r="E2" s="35"/>
      <c r="F2" s="35"/>
      <c r="G2" s="35"/>
      <c r="H2" s="36"/>
      <c r="I2" s="37"/>
      <c r="J2" s="131" t="s">
        <v>9</v>
      </c>
    </row>
    <row r="3" spans="1:11" ht="18" customHeight="1" x14ac:dyDescent="0.25">
      <c r="A3" s="32"/>
      <c r="B3" s="33"/>
      <c r="C3" s="34"/>
      <c r="D3" s="34"/>
      <c r="E3" s="35"/>
      <c r="F3" s="35"/>
      <c r="G3" s="35"/>
      <c r="H3" s="36"/>
      <c r="I3" s="37"/>
      <c r="J3" s="131" t="s">
        <v>66</v>
      </c>
    </row>
    <row r="4" spans="1:11" ht="21.75" customHeight="1" x14ac:dyDescent="0.3">
      <c r="A4" s="69" t="s">
        <v>64</v>
      </c>
      <c r="B4" s="69"/>
      <c r="C4" s="69"/>
      <c r="D4" s="69"/>
      <c r="E4" s="69"/>
      <c r="F4" s="69"/>
      <c r="G4" s="69"/>
      <c r="H4" s="69"/>
      <c r="I4" s="69"/>
      <c r="J4" s="69"/>
    </row>
    <row r="5" spans="1:11" ht="10.5" customHeight="1" x14ac:dyDescent="0.2">
      <c r="A5" s="38"/>
      <c r="B5" s="39"/>
      <c r="C5" s="40"/>
      <c r="D5" s="40"/>
      <c r="E5" s="41"/>
      <c r="F5" s="41"/>
      <c r="G5" s="41"/>
      <c r="H5" s="42"/>
      <c r="I5" s="43"/>
      <c r="J5" s="40" t="s">
        <v>3</v>
      </c>
    </row>
    <row r="6" spans="1:11" s="53" customFormat="1" ht="21.75" customHeight="1" x14ac:dyDescent="0.2">
      <c r="A6" s="70" t="s">
        <v>8</v>
      </c>
      <c r="B6" s="72" t="s">
        <v>0</v>
      </c>
      <c r="C6" s="73" t="s">
        <v>5</v>
      </c>
      <c r="D6" s="73"/>
      <c r="E6" s="73"/>
      <c r="F6" s="73"/>
      <c r="G6" s="77"/>
      <c r="H6" s="87" t="s">
        <v>6</v>
      </c>
      <c r="I6" s="88"/>
      <c r="J6" s="75" t="s">
        <v>7</v>
      </c>
      <c r="K6" s="52"/>
    </row>
    <row r="7" spans="1:11" s="53" customFormat="1" ht="13.5" customHeight="1" x14ac:dyDescent="0.2">
      <c r="A7" s="71"/>
      <c r="B7" s="72"/>
      <c r="C7" s="76" t="s">
        <v>4</v>
      </c>
      <c r="D7" s="76"/>
      <c r="E7" s="76"/>
      <c r="F7" s="76"/>
      <c r="G7" s="74"/>
      <c r="H7" s="89" t="s">
        <v>4</v>
      </c>
      <c r="I7" s="90"/>
      <c r="J7" s="75"/>
      <c r="K7" s="52"/>
    </row>
    <row r="8" spans="1:11" s="53" customFormat="1" ht="94.5" customHeight="1" x14ac:dyDescent="0.2">
      <c r="A8" s="71"/>
      <c r="B8" s="72"/>
      <c r="C8" s="75" t="s">
        <v>1</v>
      </c>
      <c r="D8" s="81" t="s">
        <v>26</v>
      </c>
      <c r="E8" s="83" t="s">
        <v>61</v>
      </c>
      <c r="F8" s="83" t="s">
        <v>58</v>
      </c>
      <c r="G8" s="85" t="s">
        <v>14</v>
      </c>
      <c r="H8" s="67" t="s">
        <v>1</v>
      </c>
      <c r="I8" s="49" t="s">
        <v>10</v>
      </c>
      <c r="J8" s="75"/>
      <c r="K8" s="52"/>
    </row>
    <row r="9" spans="1:11" s="53" customFormat="1" ht="145.5" customHeight="1" x14ac:dyDescent="0.2">
      <c r="A9" s="71"/>
      <c r="B9" s="72"/>
      <c r="C9" s="75"/>
      <c r="D9" s="82"/>
      <c r="E9" s="84"/>
      <c r="F9" s="84"/>
      <c r="G9" s="86"/>
      <c r="H9" s="68"/>
      <c r="I9" s="50" t="s">
        <v>14</v>
      </c>
      <c r="J9" s="75"/>
      <c r="K9" s="54"/>
    </row>
    <row r="10" spans="1:11" s="53" customFormat="1" ht="12" customHeight="1" x14ac:dyDescent="0.2">
      <c r="A10" s="11">
        <v>1</v>
      </c>
      <c r="B10" s="12">
        <v>2</v>
      </c>
      <c r="C10" s="9">
        <v>3</v>
      </c>
      <c r="D10" s="9">
        <v>5</v>
      </c>
      <c r="E10" s="2">
        <v>6</v>
      </c>
      <c r="F10" s="2">
        <v>6</v>
      </c>
      <c r="G10" s="30">
        <v>6</v>
      </c>
      <c r="H10" s="31">
        <v>7</v>
      </c>
      <c r="I10" s="9">
        <v>11</v>
      </c>
      <c r="J10" s="2">
        <v>12</v>
      </c>
      <c r="K10" s="52"/>
    </row>
    <row r="11" spans="1:11" s="53" customFormat="1" ht="36.75" customHeight="1" x14ac:dyDescent="0.3">
      <c r="A11" s="44" t="s">
        <v>18</v>
      </c>
      <c r="B11" s="51" t="s">
        <v>19</v>
      </c>
      <c r="C11" s="106">
        <f t="shared" ref="C11:J11" si="0">C12+C19+C21+C25+C28+C38+C46+C32+C34+C36+C23</f>
        <v>733802</v>
      </c>
      <c r="D11" s="106">
        <f t="shared" si="0"/>
        <v>192402</v>
      </c>
      <c r="E11" s="106">
        <f t="shared" si="0"/>
        <v>0</v>
      </c>
      <c r="F11" s="106">
        <f t="shared" si="0"/>
        <v>541400</v>
      </c>
      <c r="G11" s="107">
        <f t="shared" si="0"/>
        <v>0</v>
      </c>
      <c r="H11" s="108">
        <f t="shared" si="0"/>
        <v>-45103</v>
      </c>
      <c r="I11" s="106">
        <f t="shared" si="0"/>
        <v>-45103</v>
      </c>
      <c r="J11" s="106">
        <f t="shared" si="0"/>
        <v>688699</v>
      </c>
      <c r="K11" s="52"/>
    </row>
    <row r="12" spans="1:11" s="21" customFormat="1" ht="46.5" hidden="1" customHeight="1" x14ac:dyDescent="0.2">
      <c r="A12" s="14" t="s">
        <v>27</v>
      </c>
      <c r="B12" s="46" t="s">
        <v>13</v>
      </c>
      <c r="C12" s="109">
        <f t="shared" ref="C12:G12" si="1">SUM(C13:C18)</f>
        <v>0</v>
      </c>
      <c r="D12" s="109">
        <f t="shared" si="1"/>
        <v>0</v>
      </c>
      <c r="E12" s="109">
        <f t="shared" si="1"/>
        <v>0</v>
      </c>
      <c r="F12" s="109">
        <f t="shared" si="1"/>
        <v>0</v>
      </c>
      <c r="G12" s="110">
        <f t="shared" si="1"/>
        <v>0</v>
      </c>
      <c r="H12" s="111">
        <f t="shared" ref="H12:H18" si="2">SUM(I12:I12)</f>
        <v>0</v>
      </c>
      <c r="I12" s="109">
        <f>SUM(I13:I18)</f>
        <v>0</v>
      </c>
      <c r="J12" s="112">
        <f t="shared" ref="J12:J39" si="3">C12+H12</f>
        <v>0</v>
      </c>
      <c r="K12" s="20"/>
    </row>
    <row r="13" spans="1:11" s="16" customFormat="1" ht="46.5" hidden="1" customHeight="1" x14ac:dyDescent="0.2">
      <c r="A13" s="22">
        <v>2111</v>
      </c>
      <c r="B13" s="47" t="s">
        <v>44</v>
      </c>
      <c r="C13" s="113">
        <f t="shared" ref="C13:C39" si="4">SUM(D13:G13)</f>
        <v>0</v>
      </c>
      <c r="D13" s="113"/>
      <c r="E13" s="114"/>
      <c r="F13" s="114"/>
      <c r="G13" s="115"/>
      <c r="H13" s="116">
        <f t="shared" si="2"/>
        <v>0</v>
      </c>
      <c r="I13" s="114"/>
      <c r="J13" s="117">
        <f t="shared" si="3"/>
        <v>0</v>
      </c>
      <c r="K13" s="15"/>
    </row>
    <row r="14" spans="1:11" s="16" customFormat="1" ht="46.5" hidden="1" customHeight="1" x14ac:dyDescent="0.2">
      <c r="A14" s="22">
        <v>2120</v>
      </c>
      <c r="B14" s="47" t="s">
        <v>45</v>
      </c>
      <c r="C14" s="113">
        <f t="shared" si="4"/>
        <v>0</v>
      </c>
      <c r="D14" s="113"/>
      <c r="E14" s="114"/>
      <c r="F14" s="114"/>
      <c r="G14" s="115"/>
      <c r="H14" s="116">
        <f t="shared" si="2"/>
        <v>0</v>
      </c>
      <c r="I14" s="114"/>
      <c r="J14" s="117">
        <f t="shared" si="3"/>
        <v>0</v>
      </c>
      <c r="K14" s="15"/>
    </row>
    <row r="15" spans="1:11" s="16" customFormat="1" ht="46.5" hidden="1" customHeight="1" x14ac:dyDescent="0.25">
      <c r="A15" s="55">
        <v>2240</v>
      </c>
      <c r="B15" s="47" t="s">
        <v>20</v>
      </c>
      <c r="C15" s="113">
        <f t="shared" si="4"/>
        <v>0</v>
      </c>
      <c r="D15" s="113"/>
      <c r="E15" s="114"/>
      <c r="F15" s="114"/>
      <c r="G15" s="115"/>
      <c r="H15" s="116">
        <f t="shared" si="2"/>
        <v>0</v>
      </c>
      <c r="I15" s="114"/>
      <c r="J15" s="117">
        <f t="shared" si="3"/>
        <v>0</v>
      </c>
      <c r="K15" s="15"/>
    </row>
    <row r="16" spans="1:11" s="16" customFormat="1" ht="46.5" hidden="1" customHeight="1" x14ac:dyDescent="0.25">
      <c r="A16" s="55">
        <v>2250</v>
      </c>
      <c r="B16" s="56" t="s">
        <v>49</v>
      </c>
      <c r="C16" s="113">
        <f t="shared" si="4"/>
        <v>0</v>
      </c>
      <c r="D16" s="113"/>
      <c r="E16" s="114"/>
      <c r="F16" s="114"/>
      <c r="G16" s="115"/>
      <c r="H16" s="116">
        <f t="shared" si="2"/>
        <v>0</v>
      </c>
      <c r="I16" s="114"/>
      <c r="J16" s="117">
        <f t="shared" si="3"/>
        <v>0</v>
      </c>
      <c r="K16" s="15"/>
    </row>
    <row r="17" spans="1:11" s="16" customFormat="1" ht="46.5" hidden="1" customHeight="1" x14ac:dyDescent="0.25">
      <c r="A17" s="55">
        <v>2282</v>
      </c>
      <c r="B17" s="56" t="s">
        <v>48</v>
      </c>
      <c r="C17" s="113">
        <f t="shared" si="4"/>
        <v>0</v>
      </c>
      <c r="D17" s="113"/>
      <c r="E17" s="114"/>
      <c r="F17" s="114"/>
      <c r="G17" s="115"/>
      <c r="H17" s="116">
        <f t="shared" si="2"/>
        <v>0</v>
      </c>
      <c r="I17" s="114"/>
      <c r="J17" s="117">
        <f t="shared" si="3"/>
        <v>0</v>
      </c>
      <c r="K17" s="15"/>
    </row>
    <row r="18" spans="1:11" s="16" customFormat="1" ht="46.5" hidden="1" customHeight="1" x14ac:dyDescent="0.25">
      <c r="A18" s="55">
        <v>3132</v>
      </c>
      <c r="B18" s="56" t="s">
        <v>51</v>
      </c>
      <c r="C18" s="113">
        <f t="shared" si="4"/>
        <v>0</v>
      </c>
      <c r="D18" s="113"/>
      <c r="E18" s="114"/>
      <c r="F18" s="114"/>
      <c r="G18" s="115"/>
      <c r="H18" s="116">
        <f t="shared" si="2"/>
        <v>0</v>
      </c>
      <c r="I18" s="114"/>
      <c r="J18" s="117">
        <f t="shared" si="3"/>
        <v>0</v>
      </c>
      <c r="K18" s="15"/>
    </row>
    <row r="19" spans="1:11" s="21" customFormat="1" ht="46.5" hidden="1" customHeight="1" x14ac:dyDescent="0.2">
      <c r="A19" s="19" t="s">
        <v>40</v>
      </c>
      <c r="B19" s="46" t="s">
        <v>41</v>
      </c>
      <c r="C19" s="109">
        <f t="shared" si="4"/>
        <v>0</v>
      </c>
      <c r="D19" s="112">
        <f>SUM(D20:D20)</f>
        <v>0</v>
      </c>
      <c r="E19" s="112">
        <f t="shared" ref="E19:I19" si="5">SUM(E20:E20)</f>
        <v>0</v>
      </c>
      <c r="F19" s="112">
        <f t="shared" si="5"/>
        <v>0</v>
      </c>
      <c r="G19" s="118">
        <f t="shared" si="5"/>
        <v>0</v>
      </c>
      <c r="H19" s="111">
        <f t="shared" si="5"/>
        <v>0</v>
      </c>
      <c r="I19" s="112">
        <f t="shared" si="5"/>
        <v>0</v>
      </c>
      <c r="J19" s="112">
        <f t="shared" si="3"/>
        <v>0</v>
      </c>
      <c r="K19" s="20"/>
    </row>
    <row r="20" spans="1:11" s="24" customFormat="1" ht="46.5" hidden="1" customHeight="1" x14ac:dyDescent="0.2">
      <c r="A20" s="22" t="s">
        <v>24</v>
      </c>
      <c r="B20" s="47" t="s">
        <v>11</v>
      </c>
      <c r="C20" s="113">
        <f t="shared" si="4"/>
        <v>0</v>
      </c>
      <c r="D20" s="113"/>
      <c r="E20" s="119"/>
      <c r="F20" s="119"/>
      <c r="G20" s="120"/>
      <c r="H20" s="116">
        <f>SUM(I20:I20)</f>
        <v>0</v>
      </c>
      <c r="I20" s="114"/>
      <c r="J20" s="117">
        <f t="shared" si="3"/>
        <v>0</v>
      </c>
      <c r="K20" s="23"/>
    </row>
    <row r="21" spans="1:11" s="95" customFormat="1" ht="66" customHeight="1" x14ac:dyDescent="0.2">
      <c r="A21" s="92" t="s">
        <v>43</v>
      </c>
      <c r="B21" s="93" t="s">
        <v>42</v>
      </c>
      <c r="C21" s="113">
        <f t="shared" si="4"/>
        <v>13000</v>
      </c>
      <c r="D21" s="117">
        <f>SUM(D22:D22)</f>
        <v>13000</v>
      </c>
      <c r="E21" s="117">
        <f t="shared" ref="E21:I21" si="6">SUM(E22:E22)</f>
        <v>0</v>
      </c>
      <c r="F21" s="117">
        <f t="shared" si="6"/>
        <v>0</v>
      </c>
      <c r="G21" s="121">
        <f t="shared" si="6"/>
        <v>0</v>
      </c>
      <c r="H21" s="116">
        <f t="shared" si="6"/>
        <v>0</v>
      </c>
      <c r="I21" s="117">
        <f t="shared" si="6"/>
        <v>0</v>
      </c>
      <c r="J21" s="117">
        <f t="shared" si="3"/>
        <v>13000</v>
      </c>
      <c r="K21" s="94"/>
    </row>
    <row r="22" spans="1:11" s="16" customFormat="1" ht="39.75" customHeight="1" x14ac:dyDescent="0.2">
      <c r="A22" s="96" t="s">
        <v>24</v>
      </c>
      <c r="B22" s="97" t="s">
        <v>11</v>
      </c>
      <c r="C22" s="113">
        <f t="shared" si="4"/>
        <v>13000</v>
      </c>
      <c r="D22" s="122">
        <v>13000</v>
      </c>
      <c r="E22" s="114"/>
      <c r="F22" s="114"/>
      <c r="G22" s="115"/>
      <c r="H22" s="116">
        <f>SUM(I22:I22)</f>
        <v>0</v>
      </c>
      <c r="I22" s="114"/>
      <c r="J22" s="117">
        <f t="shared" si="3"/>
        <v>13000</v>
      </c>
      <c r="K22" s="15"/>
    </row>
    <row r="23" spans="1:11" s="95" customFormat="1" ht="31.5" hidden="1" customHeight="1" x14ac:dyDescent="0.2">
      <c r="A23" s="98" t="s">
        <v>46</v>
      </c>
      <c r="B23" s="93" t="s">
        <v>47</v>
      </c>
      <c r="C23" s="113">
        <f t="shared" si="4"/>
        <v>0</v>
      </c>
      <c r="D23" s="117">
        <f>SUM(D24)</f>
        <v>0</v>
      </c>
      <c r="E23" s="117">
        <f t="shared" ref="E23:I23" si="7">SUM(E24)</f>
        <v>0</v>
      </c>
      <c r="F23" s="117">
        <f t="shared" si="7"/>
        <v>0</v>
      </c>
      <c r="G23" s="121">
        <f t="shared" si="7"/>
        <v>0</v>
      </c>
      <c r="H23" s="116">
        <f t="shared" si="7"/>
        <v>0</v>
      </c>
      <c r="I23" s="117">
        <f t="shared" si="7"/>
        <v>0</v>
      </c>
      <c r="J23" s="117">
        <f t="shared" si="3"/>
        <v>0</v>
      </c>
      <c r="K23" s="94"/>
    </row>
    <row r="24" spans="1:11" s="16" customFormat="1" ht="95.25" hidden="1" customHeight="1" x14ac:dyDescent="0.2">
      <c r="A24" s="96" t="s">
        <v>25</v>
      </c>
      <c r="B24" s="97" t="s">
        <v>20</v>
      </c>
      <c r="C24" s="113">
        <f t="shared" si="4"/>
        <v>0</v>
      </c>
      <c r="D24" s="122"/>
      <c r="E24" s="114"/>
      <c r="F24" s="114"/>
      <c r="G24" s="115"/>
      <c r="H24" s="116">
        <f>SUM(I24:I24)</f>
        <v>0</v>
      </c>
      <c r="I24" s="114"/>
      <c r="J24" s="117">
        <f t="shared" si="3"/>
        <v>0</v>
      </c>
      <c r="K24" s="15"/>
    </row>
    <row r="25" spans="1:11" s="95" customFormat="1" ht="31.5" customHeight="1" x14ac:dyDescent="0.2">
      <c r="A25" s="98" t="s">
        <v>32</v>
      </c>
      <c r="B25" s="93" t="s">
        <v>33</v>
      </c>
      <c r="C25" s="113">
        <f t="shared" si="4"/>
        <v>129355</v>
      </c>
      <c r="D25" s="117">
        <f>SUM(D26:D27)</f>
        <v>129355</v>
      </c>
      <c r="E25" s="117">
        <f t="shared" ref="E25:I25" si="8">SUM(E26:E27)</f>
        <v>0</v>
      </c>
      <c r="F25" s="117">
        <f t="shared" si="8"/>
        <v>0</v>
      </c>
      <c r="G25" s="117">
        <f t="shared" si="8"/>
        <v>0</v>
      </c>
      <c r="H25" s="116">
        <f>SUM(I25:I25)</f>
        <v>30000</v>
      </c>
      <c r="I25" s="117">
        <f t="shared" si="8"/>
        <v>30000</v>
      </c>
      <c r="J25" s="117">
        <f t="shared" si="3"/>
        <v>159355</v>
      </c>
      <c r="K25" s="94"/>
    </row>
    <row r="26" spans="1:11" s="29" customFormat="1" ht="39.75" customHeight="1" x14ac:dyDescent="0.25">
      <c r="A26" s="96">
        <v>2240</v>
      </c>
      <c r="B26" s="97" t="s">
        <v>20</v>
      </c>
      <c r="C26" s="113">
        <f t="shared" si="4"/>
        <v>129355</v>
      </c>
      <c r="D26" s="122">
        <f>99750+18605+11000</f>
        <v>129355</v>
      </c>
      <c r="E26" s="114"/>
      <c r="F26" s="114"/>
      <c r="G26" s="115"/>
      <c r="H26" s="116">
        <f>SUM(I26:I26)</f>
        <v>0</v>
      </c>
      <c r="I26" s="114"/>
      <c r="J26" s="117">
        <f t="shared" si="3"/>
        <v>129355</v>
      </c>
      <c r="K26" s="28"/>
    </row>
    <row r="27" spans="1:11" s="29" customFormat="1" ht="39.75" customHeight="1" x14ac:dyDescent="0.25">
      <c r="A27" s="26">
        <v>3110</v>
      </c>
      <c r="B27" s="48" t="s">
        <v>12</v>
      </c>
      <c r="C27" s="113">
        <f t="shared" si="4"/>
        <v>0</v>
      </c>
      <c r="D27" s="113"/>
      <c r="E27" s="114"/>
      <c r="F27" s="114"/>
      <c r="G27" s="115"/>
      <c r="H27" s="116">
        <f>SUM(I27:I27)</f>
        <v>30000</v>
      </c>
      <c r="I27" s="114">
        <v>30000</v>
      </c>
      <c r="J27" s="117">
        <f t="shared" si="3"/>
        <v>30000</v>
      </c>
      <c r="K27" s="28"/>
    </row>
    <row r="28" spans="1:11" s="95" customFormat="1" ht="35.25" customHeight="1" x14ac:dyDescent="0.2">
      <c r="A28" s="98" t="s">
        <v>28</v>
      </c>
      <c r="B28" s="93" t="s">
        <v>29</v>
      </c>
      <c r="C28" s="113">
        <f t="shared" si="4"/>
        <v>31370</v>
      </c>
      <c r="D28" s="117">
        <f>SUM(D29:D30)</f>
        <v>31370</v>
      </c>
      <c r="E28" s="117">
        <f>SUM(E29:E30)</f>
        <v>0</v>
      </c>
      <c r="F28" s="117">
        <f>SUM(F29:F30)</f>
        <v>0</v>
      </c>
      <c r="G28" s="121">
        <f>SUM(G29:G30)</f>
        <v>0</v>
      </c>
      <c r="H28" s="116">
        <f>SUM(H29:H31)</f>
        <v>-75103</v>
      </c>
      <c r="I28" s="117">
        <f t="shared" ref="I28" si="9">SUM(I29:I31)</f>
        <v>-75103</v>
      </c>
      <c r="J28" s="117">
        <f t="shared" si="3"/>
        <v>-43733</v>
      </c>
      <c r="K28" s="94"/>
    </row>
    <row r="29" spans="1:11" s="29" customFormat="1" ht="45" customHeight="1" x14ac:dyDescent="0.25">
      <c r="A29" s="96">
        <v>2210</v>
      </c>
      <c r="B29" s="97" t="s">
        <v>11</v>
      </c>
      <c r="C29" s="113">
        <f t="shared" si="4"/>
        <v>17700</v>
      </c>
      <c r="D29" s="113">
        <f>20700-3000</f>
        <v>17700</v>
      </c>
      <c r="E29" s="114"/>
      <c r="F29" s="114"/>
      <c r="G29" s="115"/>
      <c r="H29" s="116">
        <f t="shared" ref="H29:H36" si="10">SUM(I29:I29)</f>
        <v>0</v>
      </c>
      <c r="I29" s="114"/>
      <c r="J29" s="117">
        <f t="shared" si="3"/>
        <v>17700</v>
      </c>
      <c r="K29" s="28"/>
    </row>
    <row r="30" spans="1:11" s="29" customFormat="1" ht="45" customHeight="1" x14ac:dyDescent="0.25">
      <c r="A30" s="96" t="s">
        <v>25</v>
      </c>
      <c r="B30" s="97" t="s">
        <v>20</v>
      </c>
      <c r="C30" s="113">
        <f t="shared" si="4"/>
        <v>13670</v>
      </c>
      <c r="D30" s="122">
        <f>12000+3500+8000+170-10000</f>
        <v>13670</v>
      </c>
      <c r="E30" s="114"/>
      <c r="F30" s="114"/>
      <c r="G30" s="115"/>
      <c r="H30" s="116">
        <f t="shared" si="10"/>
        <v>0</v>
      </c>
      <c r="I30" s="114"/>
      <c r="J30" s="117">
        <f t="shared" si="3"/>
        <v>13670</v>
      </c>
      <c r="K30" s="28"/>
    </row>
    <row r="31" spans="1:11" s="29" customFormat="1" ht="45" customHeight="1" x14ac:dyDescent="0.25">
      <c r="A31" s="26">
        <v>3110</v>
      </c>
      <c r="B31" s="48" t="s">
        <v>12</v>
      </c>
      <c r="C31" s="113">
        <f t="shared" si="4"/>
        <v>0</v>
      </c>
      <c r="D31" s="113"/>
      <c r="E31" s="114"/>
      <c r="F31" s="114"/>
      <c r="G31" s="115"/>
      <c r="H31" s="116">
        <f t="shared" si="10"/>
        <v>-75103</v>
      </c>
      <c r="I31" s="114">
        <f>-45103-30000</f>
        <v>-75103</v>
      </c>
      <c r="J31" s="117">
        <f t="shared" si="3"/>
        <v>-75103</v>
      </c>
      <c r="K31" s="28"/>
    </row>
    <row r="32" spans="1:11" s="95" customFormat="1" ht="74.25" customHeight="1" x14ac:dyDescent="0.2">
      <c r="A32" s="98" t="s">
        <v>59</v>
      </c>
      <c r="B32" s="93" t="s">
        <v>60</v>
      </c>
      <c r="C32" s="113">
        <f t="shared" si="4"/>
        <v>541400</v>
      </c>
      <c r="D32" s="117">
        <f>SUM(D33:D33)</f>
        <v>0</v>
      </c>
      <c r="E32" s="117">
        <f>SUM(E33:E33)</f>
        <v>0</v>
      </c>
      <c r="F32" s="117">
        <f>SUM(F33:F33)</f>
        <v>541400</v>
      </c>
      <c r="G32" s="121">
        <f>SUM(G33:G33)</f>
        <v>0</v>
      </c>
      <c r="H32" s="116">
        <f t="shared" si="10"/>
        <v>0</v>
      </c>
      <c r="I32" s="117">
        <f>SUM(I33:I33)</f>
        <v>0</v>
      </c>
      <c r="J32" s="117">
        <f t="shared" si="3"/>
        <v>541400</v>
      </c>
      <c r="K32" s="94"/>
    </row>
    <row r="33" spans="1:11" s="16" customFormat="1" ht="39" customHeight="1" x14ac:dyDescent="0.2">
      <c r="A33" s="57">
        <v>2620</v>
      </c>
      <c r="B33" s="58" t="s">
        <v>16</v>
      </c>
      <c r="C33" s="113">
        <f t="shared" si="4"/>
        <v>541400</v>
      </c>
      <c r="D33" s="122"/>
      <c r="E33" s="114"/>
      <c r="F33" s="114">
        <v>541400</v>
      </c>
      <c r="G33" s="115"/>
      <c r="H33" s="116">
        <f t="shared" si="10"/>
        <v>0</v>
      </c>
      <c r="I33" s="114"/>
      <c r="J33" s="114">
        <f t="shared" si="3"/>
        <v>541400</v>
      </c>
      <c r="K33" s="15"/>
    </row>
    <row r="34" spans="1:11" s="95" customFormat="1" ht="49.5" hidden="1" customHeight="1" x14ac:dyDescent="0.2">
      <c r="A34" s="99"/>
      <c r="B34" s="100"/>
      <c r="C34" s="113">
        <f t="shared" si="4"/>
        <v>0</v>
      </c>
      <c r="D34" s="117">
        <f>SUM(D35:D35)</f>
        <v>0</v>
      </c>
      <c r="E34" s="117">
        <f>SUM(E35:E35)</f>
        <v>0</v>
      </c>
      <c r="F34" s="117">
        <f>SUM(F35:F35)</f>
        <v>0</v>
      </c>
      <c r="G34" s="121">
        <f>SUM(G35:G35)</f>
        <v>0</v>
      </c>
      <c r="H34" s="116">
        <f t="shared" si="10"/>
        <v>0</v>
      </c>
      <c r="I34" s="117">
        <f>SUM(I35:I35)</f>
        <v>0</v>
      </c>
      <c r="J34" s="117">
        <f t="shared" si="3"/>
        <v>0</v>
      </c>
      <c r="K34" s="94"/>
    </row>
    <row r="35" spans="1:11" s="16" customFormat="1" ht="49.5" hidden="1" customHeight="1" x14ac:dyDescent="0.2">
      <c r="A35" s="96">
        <v>3220</v>
      </c>
      <c r="B35" s="97" t="s">
        <v>50</v>
      </c>
      <c r="C35" s="113">
        <f t="shared" si="4"/>
        <v>0</v>
      </c>
      <c r="D35" s="122"/>
      <c r="E35" s="114"/>
      <c r="F35" s="114"/>
      <c r="G35" s="115"/>
      <c r="H35" s="116">
        <f t="shared" si="10"/>
        <v>0</v>
      </c>
      <c r="I35" s="114"/>
      <c r="J35" s="114">
        <f t="shared" si="3"/>
        <v>0</v>
      </c>
      <c r="K35" s="15"/>
    </row>
    <row r="36" spans="1:11" s="16" customFormat="1" ht="49.5" hidden="1" customHeight="1" x14ac:dyDescent="0.2">
      <c r="A36" s="99"/>
      <c r="B36" s="100"/>
      <c r="C36" s="113">
        <f t="shared" si="4"/>
        <v>0</v>
      </c>
      <c r="D36" s="117">
        <f>SUM(D37:D37)</f>
        <v>0</v>
      </c>
      <c r="E36" s="117">
        <f>SUM(E37:E37)</f>
        <v>0</v>
      </c>
      <c r="F36" s="117">
        <f>SUM(F37:F37)</f>
        <v>0</v>
      </c>
      <c r="G36" s="121">
        <f>SUM(G37:G37)</f>
        <v>0</v>
      </c>
      <c r="H36" s="116">
        <f t="shared" si="10"/>
        <v>0</v>
      </c>
      <c r="I36" s="117">
        <f>SUM(I37:I37)</f>
        <v>0</v>
      </c>
      <c r="J36" s="117">
        <f t="shared" si="3"/>
        <v>0</v>
      </c>
      <c r="K36" s="15"/>
    </row>
    <row r="37" spans="1:11" s="16" customFormat="1" ht="49.5" hidden="1" customHeight="1" x14ac:dyDescent="0.2">
      <c r="A37" s="57"/>
      <c r="B37" s="58"/>
      <c r="C37" s="113">
        <f t="shared" si="4"/>
        <v>0</v>
      </c>
      <c r="D37" s="122"/>
      <c r="E37" s="114"/>
      <c r="F37" s="114"/>
      <c r="G37" s="115"/>
      <c r="H37" s="116"/>
      <c r="I37" s="114"/>
      <c r="J37" s="114">
        <f t="shared" si="3"/>
        <v>0</v>
      </c>
      <c r="K37" s="15"/>
    </row>
    <row r="38" spans="1:11" s="16" customFormat="1" ht="34.5" customHeight="1" x14ac:dyDescent="0.2">
      <c r="A38" s="99" t="s">
        <v>30</v>
      </c>
      <c r="B38" s="93" t="s">
        <v>31</v>
      </c>
      <c r="C38" s="113">
        <f t="shared" si="4"/>
        <v>8677</v>
      </c>
      <c r="D38" s="113">
        <f>SUM(D39:D44)</f>
        <v>8677</v>
      </c>
      <c r="E38" s="113">
        <f>SUM(E39:E45)</f>
        <v>0</v>
      </c>
      <c r="F38" s="113">
        <f>SUM(F39:F45)</f>
        <v>0</v>
      </c>
      <c r="G38" s="123">
        <f>SUM(G39:G45)</f>
        <v>0</v>
      </c>
      <c r="H38" s="116">
        <f>SUM(I38:I38)</f>
        <v>0</v>
      </c>
      <c r="I38" s="113">
        <f>SUM(I39:I45)</f>
        <v>0</v>
      </c>
      <c r="J38" s="117">
        <f t="shared" si="3"/>
        <v>8677</v>
      </c>
      <c r="K38" s="15"/>
    </row>
    <row r="39" spans="1:11" s="16" customFormat="1" ht="34.5" customHeight="1" x14ac:dyDescent="0.2">
      <c r="A39" s="101" t="s">
        <v>23</v>
      </c>
      <c r="B39" s="102" t="s">
        <v>17</v>
      </c>
      <c r="C39" s="113">
        <f t="shared" si="4"/>
        <v>8677</v>
      </c>
      <c r="D39" s="113">
        <v>8677</v>
      </c>
      <c r="E39" s="114"/>
      <c r="F39" s="114"/>
      <c r="G39" s="115"/>
      <c r="H39" s="116">
        <f>SUM(I39:I39)</f>
        <v>0</v>
      </c>
      <c r="I39" s="114"/>
      <c r="J39" s="117">
        <f t="shared" si="3"/>
        <v>8677</v>
      </c>
      <c r="K39" s="15"/>
    </row>
    <row r="40" spans="1:11" s="16" customFormat="1" ht="39" hidden="1" customHeight="1" x14ac:dyDescent="0.2">
      <c r="A40" s="25"/>
      <c r="B40" s="25" t="s">
        <v>52</v>
      </c>
      <c r="C40" s="113"/>
      <c r="D40" s="122"/>
      <c r="E40" s="114"/>
      <c r="F40" s="114"/>
      <c r="G40" s="115"/>
      <c r="H40" s="116">
        <f>SUM(I40:I40)</f>
        <v>0</v>
      </c>
      <c r="I40" s="114"/>
      <c r="J40" s="117"/>
      <c r="K40" s="15"/>
    </row>
    <row r="41" spans="1:11" s="16" customFormat="1" ht="54.75" hidden="1" customHeight="1" x14ac:dyDescent="0.2">
      <c r="A41" s="25"/>
      <c r="B41" s="45"/>
      <c r="C41" s="113"/>
      <c r="D41" s="122"/>
      <c r="E41" s="114"/>
      <c r="F41" s="114"/>
      <c r="G41" s="115"/>
      <c r="H41" s="116"/>
      <c r="I41" s="114"/>
      <c r="J41" s="117"/>
      <c r="K41" s="15"/>
    </row>
    <row r="42" spans="1:11" s="16" customFormat="1" ht="34.5" hidden="1" customHeight="1" x14ac:dyDescent="0.2">
      <c r="A42" s="59"/>
      <c r="B42" s="59" t="s">
        <v>53</v>
      </c>
      <c r="C42" s="113"/>
      <c r="D42" s="122"/>
      <c r="E42" s="114"/>
      <c r="F42" s="114"/>
      <c r="G42" s="115"/>
      <c r="H42" s="116"/>
      <c r="I42" s="114"/>
      <c r="J42" s="117"/>
      <c r="K42" s="15"/>
    </row>
    <row r="43" spans="1:11" s="16" customFormat="1" ht="98.25" hidden="1" customHeight="1" x14ac:dyDescent="0.2">
      <c r="A43" s="25"/>
      <c r="B43" s="45"/>
      <c r="C43" s="113"/>
      <c r="D43" s="122"/>
      <c r="E43" s="114"/>
      <c r="F43" s="114"/>
      <c r="G43" s="115"/>
      <c r="H43" s="116"/>
      <c r="I43" s="114"/>
      <c r="J43" s="117"/>
      <c r="K43" s="15"/>
    </row>
    <row r="44" spans="1:11" s="16" customFormat="1" ht="78.75" hidden="1" customHeight="1" x14ac:dyDescent="0.2">
      <c r="C44" s="113"/>
      <c r="D44" s="122"/>
      <c r="E44" s="114"/>
      <c r="F44" s="114"/>
      <c r="G44" s="115"/>
      <c r="H44" s="116"/>
      <c r="I44" s="114"/>
      <c r="J44" s="117"/>
      <c r="K44" s="15"/>
    </row>
    <row r="45" spans="1:11" s="16" customFormat="1" ht="133.5" hidden="1" customHeight="1" x14ac:dyDescent="0.2">
      <c r="A45" s="25"/>
      <c r="B45" s="45"/>
      <c r="C45" s="113"/>
      <c r="D45" s="122"/>
      <c r="E45" s="114"/>
      <c r="F45" s="114"/>
      <c r="G45" s="115"/>
      <c r="H45" s="116"/>
      <c r="I45" s="114"/>
      <c r="J45" s="117"/>
      <c r="K45" s="15"/>
    </row>
    <row r="46" spans="1:11" s="95" customFormat="1" ht="80.25" customHeight="1" x14ac:dyDescent="0.2">
      <c r="A46" s="99" t="s">
        <v>38</v>
      </c>
      <c r="B46" s="93" t="s">
        <v>39</v>
      </c>
      <c r="C46" s="113">
        <f>SUM(D46:G46)</f>
        <v>10000</v>
      </c>
      <c r="D46" s="117">
        <f>SUM(D47:D48)</f>
        <v>10000</v>
      </c>
      <c r="E46" s="117">
        <f t="shared" ref="E46" si="11">SUM(E47:E48)</f>
        <v>0</v>
      </c>
      <c r="F46" s="117">
        <f t="shared" ref="F46:I46" si="12">SUM(F47:F48)</f>
        <v>0</v>
      </c>
      <c r="G46" s="121">
        <f t="shared" si="12"/>
        <v>0</v>
      </c>
      <c r="H46" s="116">
        <f t="shared" si="12"/>
        <v>0</v>
      </c>
      <c r="I46" s="117">
        <f t="shared" si="12"/>
        <v>0</v>
      </c>
      <c r="J46" s="117">
        <f>C46+H46</f>
        <v>10000</v>
      </c>
      <c r="K46" s="94"/>
    </row>
    <row r="47" spans="1:11" s="29" customFormat="1" ht="60.75" customHeight="1" x14ac:dyDescent="0.25">
      <c r="A47" s="101">
        <v>2620</v>
      </c>
      <c r="B47" s="102" t="s">
        <v>16</v>
      </c>
      <c r="C47" s="113">
        <f>SUM(D47:G47)</f>
        <v>10000</v>
      </c>
      <c r="D47" s="122">
        <v>10000</v>
      </c>
      <c r="E47" s="114"/>
      <c r="F47" s="114"/>
      <c r="G47" s="115"/>
      <c r="H47" s="116">
        <f>SUM(I47:I47)</f>
        <v>0</v>
      </c>
      <c r="I47" s="114"/>
      <c r="J47" s="117">
        <f>C47+H47</f>
        <v>10000</v>
      </c>
      <c r="K47" s="28"/>
    </row>
    <row r="48" spans="1:11" s="16" customFormat="1" ht="96.75" hidden="1" customHeight="1" x14ac:dyDescent="0.2">
      <c r="A48" s="17" t="s">
        <v>23</v>
      </c>
      <c r="B48" s="18" t="s">
        <v>17</v>
      </c>
      <c r="C48" s="113">
        <f>SUM(D48:G48)</f>
        <v>0</v>
      </c>
      <c r="D48" s="122"/>
      <c r="E48" s="114"/>
      <c r="F48" s="114"/>
      <c r="G48" s="115"/>
      <c r="H48" s="116">
        <f>SUM(I48:I48)</f>
        <v>0</v>
      </c>
      <c r="I48" s="114"/>
      <c r="J48" s="117">
        <f>C48+H48</f>
        <v>0</v>
      </c>
      <c r="K48" s="15"/>
    </row>
    <row r="49" spans="1:231" s="3" customFormat="1" ht="66.75" customHeight="1" x14ac:dyDescent="0.25">
      <c r="A49" s="44" t="s">
        <v>34</v>
      </c>
      <c r="B49" s="51" t="s">
        <v>22</v>
      </c>
      <c r="C49" s="124">
        <f>C50+C53+C61+C59+C57</f>
        <v>304903</v>
      </c>
      <c r="D49" s="124">
        <f>D50+D53+D61+D59+D57</f>
        <v>24158</v>
      </c>
      <c r="E49" s="124">
        <f>E50+E53+E61+E59+E57</f>
        <v>224242</v>
      </c>
      <c r="F49" s="124">
        <f>F50+F53+F61+F59+F57</f>
        <v>0</v>
      </c>
      <c r="G49" s="125">
        <f>G50+G53+G61+G59+G57</f>
        <v>56503</v>
      </c>
      <c r="H49" s="126">
        <f>H50+H53+H61+H59</f>
        <v>-11400</v>
      </c>
      <c r="I49" s="124">
        <f>I50+I53+I61+I59</f>
        <v>-11400</v>
      </c>
      <c r="J49" s="124">
        <f>J50+J53+J61+J59</f>
        <v>292503</v>
      </c>
      <c r="K49" s="5"/>
    </row>
    <row r="50" spans="1:231" s="24" customFormat="1" ht="46.5" customHeight="1" x14ac:dyDescent="0.2">
      <c r="A50" s="98" t="s">
        <v>35</v>
      </c>
      <c r="B50" s="93" t="s">
        <v>36</v>
      </c>
      <c r="C50" s="113">
        <f t="shared" ref="C50:C56" si="13">SUM(D50:G50)</f>
        <v>10690</v>
      </c>
      <c r="D50" s="117">
        <f t="shared" ref="D50:I50" si="14">SUM(D51:D52)</f>
        <v>0</v>
      </c>
      <c r="E50" s="117">
        <f t="shared" si="14"/>
        <v>0</v>
      </c>
      <c r="F50" s="117">
        <f t="shared" si="14"/>
        <v>0</v>
      </c>
      <c r="G50" s="121">
        <f t="shared" si="14"/>
        <v>10690</v>
      </c>
      <c r="H50" s="116">
        <f t="shared" si="14"/>
        <v>0</v>
      </c>
      <c r="I50" s="117">
        <f t="shared" si="14"/>
        <v>0</v>
      </c>
      <c r="J50" s="117">
        <f t="shared" ref="J50:J63" si="15">C50+H50</f>
        <v>10690</v>
      </c>
      <c r="K50" s="23"/>
    </row>
    <row r="51" spans="1:231" s="16" customFormat="1" ht="65.25" customHeight="1" x14ac:dyDescent="0.2">
      <c r="A51" s="96" t="s">
        <v>24</v>
      </c>
      <c r="B51" s="97" t="s">
        <v>11</v>
      </c>
      <c r="C51" s="113">
        <f t="shared" si="13"/>
        <v>7090</v>
      </c>
      <c r="D51" s="113"/>
      <c r="E51" s="114"/>
      <c r="F51" s="114"/>
      <c r="G51" s="115">
        <f>7090</f>
        <v>7090</v>
      </c>
      <c r="H51" s="116">
        <f t="shared" ref="H51:H62" si="16">SUM(I51:I51)</f>
        <v>0</v>
      </c>
      <c r="I51" s="114"/>
      <c r="J51" s="117">
        <f t="shared" si="15"/>
        <v>7090</v>
      </c>
      <c r="K51" s="15"/>
    </row>
    <row r="52" spans="1:231" s="16" customFormat="1" ht="65.25" customHeight="1" x14ac:dyDescent="0.2">
      <c r="A52" s="96" t="s">
        <v>25</v>
      </c>
      <c r="B52" s="97" t="s">
        <v>20</v>
      </c>
      <c r="C52" s="113">
        <f t="shared" si="13"/>
        <v>3600</v>
      </c>
      <c r="D52" s="113"/>
      <c r="E52" s="114"/>
      <c r="F52" s="114"/>
      <c r="G52" s="115">
        <v>3600</v>
      </c>
      <c r="H52" s="116">
        <f t="shared" si="16"/>
        <v>0</v>
      </c>
      <c r="I52" s="114"/>
      <c r="J52" s="117">
        <f t="shared" si="15"/>
        <v>3600</v>
      </c>
      <c r="K52" s="15"/>
    </row>
    <row r="53" spans="1:231" s="16" customFormat="1" ht="74.25" customHeight="1" x14ac:dyDescent="0.2">
      <c r="A53" s="99" t="s">
        <v>37</v>
      </c>
      <c r="B53" s="93" t="s">
        <v>15</v>
      </c>
      <c r="C53" s="113">
        <f t="shared" si="13"/>
        <v>294213</v>
      </c>
      <c r="D53" s="113">
        <f>SUM(D54:D56)</f>
        <v>24158</v>
      </c>
      <c r="E53" s="113">
        <f>SUM(E54:E56)</f>
        <v>224242</v>
      </c>
      <c r="F53" s="113">
        <f>SUM(F54:F56)</f>
        <v>0</v>
      </c>
      <c r="G53" s="123">
        <f>SUM(G54:G56)</f>
        <v>45813</v>
      </c>
      <c r="H53" s="116">
        <f t="shared" si="16"/>
        <v>-15100</v>
      </c>
      <c r="I53" s="113">
        <f>SUM(I54:I56)</f>
        <v>-15100</v>
      </c>
      <c r="J53" s="117">
        <f t="shared" si="15"/>
        <v>279113</v>
      </c>
      <c r="K53" s="103"/>
      <c r="L53" s="104"/>
      <c r="M53" s="105"/>
      <c r="N53" s="104"/>
      <c r="O53" s="105"/>
      <c r="P53" s="104"/>
      <c r="Q53" s="105"/>
      <c r="R53" s="104"/>
      <c r="S53" s="105"/>
      <c r="T53" s="104"/>
      <c r="U53" s="105"/>
      <c r="V53" s="104"/>
      <c r="W53" s="105"/>
      <c r="X53" s="104"/>
      <c r="Y53" s="105"/>
      <c r="Z53" s="104"/>
      <c r="AA53" s="105"/>
      <c r="AB53" s="104"/>
      <c r="AC53" s="105"/>
      <c r="AD53" s="104"/>
      <c r="AE53" s="105"/>
      <c r="AF53" s="104"/>
      <c r="AG53" s="105"/>
      <c r="AH53" s="104"/>
      <c r="AI53" s="105"/>
      <c r="AJ53" s="104"/>
      <c r="AK53" s="105"/>
      <c r="AL53" s="104"/>
      <c r="AM53" s="105"/>
      <c r="AN53" s="104"/>
      <c r="AO53" s="105"/>
      <c r="AP53" s="104"/>
      <c r="AQ53" s="105"/>
      <c r="AR53" s="104"/>
      <c r="AS53" s="105"/>
      <c r="AT53" s="104"/>
      <c r="AU53" s="105"/>
      <c r="AV53" s="104"/>
      <c r="AW53" s="105"/>
      <c r="AX53" s="104"/>
      <c r="AY53" s="105"/>
      <c r="AZ53" s="104"/>
      <c r="BA53" s="105"/>
      <c r="BB53" s="104"/>
      <c r="BC53" s="105"/>
      <c r="BD53" s="104"/>
      <c r="BE53" s="105"/>
      <c r="BF53" s="104"/>
      <c r="BG53" s="105"/>
      <c r="BH53" s="104"/>
      <c r="BI53" s="105"/>
      <c r="BJ53" s="104"/>
      <c r="BK53" s="105"/>
      <c r="BL53" s="104"/>
      <c r="BM53" s="105"/>
      <c r="BN53" s="104"/>
      <c r="BO53" s="105"/>
      <c r="BP53" s="104"/>
      <c r="BQ53" s="105"/>
      <c r="BR53" s="104"/>
      <c r="BS53" s="105"/>
      <c r="BT53" s="104"/>
      <c r="BU53" s="105"/>
      <c r="BV53" s="104"/>
      <c r="BW53" s="105"/>
      <c r="BX53" s="104"/>
      <c r="BY53" s="105"/>
      <c r="BZ53" s="104"/>
      <c r="CA53" s="105"/>
      <c r="CB53" s="104"/>
      <c r="CC53" s="105"/>
      <c r="CD53" s="104"/>
      <c r="CE53" s="105"/>
      <c r="CF53" s="104"/>
      <c r="CG53" s="105"/>
      <c r="CH53" s="104"/>
      <c r="CI53" s="105"/>
      <c r="CJ53" s="104"/>
      <c r="CK53" s="105"/>
      <c r="CL53" s="104"/>
      <c r="CM53" s="105"/>
      <c r="CN53" s="104"/>
      <c r="CO53" s="105"/>
      <c r="CP53" s="104"/>
      <c r="CQ53" s="105"/>
      <c r="CR53" s="104"/>
      <c r="CS53" s="105"/>
      <c r="CT53" s="104"/>
      <c r="CU53" s="105"/>
      <c r="CV53" s="104"/>
      <c r="CW53" s="105"/>
      <c r="CX53" s="104"/>
      <c r="CY53" s="105"/>
      <c r="CZ53" s="104"/>
      <c r="DA53" s="105"/>
      <c r="DB53" s="104"/>
      <c r="DC53" s="105"/>
      <c r="DD53" s="104"/>
      <c r="DE53" s="105"/>
      <c r="DF53" s="104"/>
      <c r="DG53" s="105"/>
      <c r="DH53" s="104"/>
      <c r="DI53" s="105"/>
      <c r="DJ53" s="104"/>
      <c r="DK53" s="105"/>
      <c r="DL53" s="104"/>
      <c r="DM53" s="105"/>
      <c r="DN53" s="104"/>
      <c r="DO53" s="105"/>
      <c r="DP53" s="104"/>
      <c r="DQ53" s="105"/>
      <c r="DR53" s="104"/>
      <c r="DS53" s="105"/>
      <c r="DT53" s="104"/>
      <c r="DU53" s="105"/>
      <c r="DV53" s="104"/>
      <c r="DW53" s="105"/>
      <c r="DX53" s="104"/>
      <c r="DY53" s="105"/>
      <c r="DZ53" s="104"/>
      <c r="EA53" s="105"/>
      <c r="EB53" s="104"/>
      <c r="EC53" s="105"/>
      <c r="ED53" s="104"/>
      <c r="EE53" s="105"/>
      <c r="EF53" s="104"/>
      <c r="EG53" s="105"/>
      <c r="EH53" s="104"/>
      <c r="EI53" s="105"/>
      <c r="EJ53" s="104"/>
      <c r="EK53" s="105"/>
      <c r="EL53" s="104"/>
      <c r="EM53" s="105"/>
      <c r="EN53" s="104"/>
      <c r="EO53" s="105"/>
      <c r="EP53" s="104"/>
      <c r="EQ53" s="105"/>
      <c r="ER53" s="104"/>
      <c r="ES53" s="105"/>
      <c r="ET53" s="104"/>
      <c r="EU53" s="105"/>
      <c r="EV53" s="104"/>
      <c r="EW53" s="105"/>
      <c r="EX53" s="104"/>
      <c r="EY53" s="105"/>
      <c r="EZ53" s="104"/>
      <c r="FA53" s="105"/>
      <c r="FB53" s="104"/>
      <c r="FC53" s="105"/>
      <c r="FD53" s="104"/>
      <c r="FE53" s="105"/>
      <c r="FF53" s="104"/>
      <c r="FG53" s="105"/>
      <c r="FH53" s="104"/>
      <c r="FI53" s="105"/>
      <c r="FJ53" s="104"/>
      <c r="FK53" s="105"/>
      <c r="FL53" s="104"/>
      <c r="FM53" s="105"/>
      <c r="FN53" s="104"/>
      <c r="FO53" s="105"/>
      <c r="FP53" s="104"/>
      <c r="FQ53" s="105"/>
      <c r="FR53" s="104"/>
      <c r="FS53" s="105"/>
      <c r="FT53" s="104"/>
      <c r="FU53" s="105"/>
      <c r="FV53" s="104"/>
      <c r="FW53" s="105"/>
      <c r="FX53" s="104"/>
      <c r="FY53" s="105"/>
      <c r="FZ53" s="104"/>
      <c r="GA53" s="105"/>
      <c r="GB53" s="104"/>
      <c r="GC53" s="105"/>
      <c r="GD53" s="104"/>
      <c r="GE53" s="105"/>
      <c r="GF53" s="104"/>
      <c r="GG53" s="105"/>
      <c r="GH53" s="104"/>
      <c r="GI53" s="105"/>
      <c r="GJ53" s="104"/>
      <c r="GK53" s="105"/>
      <c r="GL53" s="104"/>
      <c r="GM53" s="105"/>
      <c r="GN53" s="104"/>
      <c r="GO53" s="105"/>
      <c r="GP53" s="104"/>
      <c r="GQ53" s="105"/>
      <c r="GR53" s="104"/>
      <c r="GS53" s="105"/>
      <c r="GT53" s="104"/>
      <c r="GU53" s="105"/>
      <c r="GV53" s="104"/>
      <c r="GW53" s="105"/>
      <c r="GX53" s="104"/>
      <c r="GY53" s="105"/>
      <c r="GZ53" s="104"/>
      <c r="HA53" s="105"/>
      <c r="HB53" s="104"/>
      <c r="HC53" s="105"/>
      <c r="HD53" s="104"/>
      <c r="HE53" s="105"/>
      <c r="HF53" s="104"/>
      <c r="HG53" s="105"/>
      <c r="HH53" s="104"/>
      <c r="HI53" s="105"/>
      <c r="HJ53" s="104"/>
      <c r="HK53" s="105"/>
      <c r="HL53" s="104"/>
      <c r="HM53" s="105"/>
      <c r="HN53" s="104"/>
      <c r="HO53" s="105"/>
      <c r="HP53" s="104"/>
      <c r="HQ53" s="105"/>
      <c r="HR53" s="104"/>
      <c r="HS53" s="105"/>
      <c r="HT53" s="104"/>
      <c r="HU53" s="105"/>
      <c r="HV53" s="104"/>
      <c r="HW53" s="105"/>
    </row>
    <row r="54" spans="1:231" s="16" customFormat="1" ht="42" customHeight="1" x14ac:dyDescent="0.2">
      <c r="A54" s="96" t="s">
        <v>24</v>
      </c>
      <c r="B54" s="97" t="s">
        <v>11</v>
      </c>
      <c r="C54" s="113">
        <f t="shared" si="13"/>
        <v>287395</v>
      </c>
      <c r="D54" s="113">
        <v>24158</v>
      </c>
      <c r="E54" s="122">
        <v>217424</v>
      </c>
      <c r="F54" s="122"/>
      <c r="G54" s="127">
        <f>15100+45103+5900+26600-46890</f>
        <v>45813</v>
      </c>
      <c r="H54" s="116">
        <f t="shared" si="16"/>
        <v>0</v>
      </c>
      <c r="I54" s="122"/>
      <c r="J54" s="117">
        <f t="shared" si="15"/>
        <v>287395</v>
      </c>
      <c r="K54" s="15"/>
    </row>
    <row r="55" spans="1:231" s="16" customFormat="1" ht="42" customHeight="1" x14ac:dyDescent="0.2">
      <c r="A55" s="22">
        <v>2250</v>
      </c>
      <c r="B55" s="47" t="s">
        <v>49</v>
      </c>
      <c r="C55" s="113">
        <f t="shared" si="13"/>
        <v>6818</v>
      </c>
      <c r="D55" s="113"/>
      <c r="E55" s="122">
        <v>6818</v>
      </c>
      <c r="F55" s="122"/>
      <c r="G55" s="127"/>
      <c r="H55" s="116">
        <f t="shared" si="16"/>
        <v>0</v>
      </c>
      <c r="I55" s="122"/>
      <c r="J55" s="117">
        <f t="shared" si="15"/>
        <v>6818</v>
      </c>
      <c r="K55" s="15"/>
    </row>
    <row r="56" spans="1:231" s="16" customFormat="1" ht="42" customHeight="1" x14ac:dyDescent="0.2">
      <c r="A56" s="26">
        <v>3110</v>
      </c>
      <c r="B56" s="48" t="s">
        <v>12</v>
      </c>
      <c r="C56" s="113">
        <f t="shared" si="13"/>
        <v>0</v>
      </c>
      <c r="D56" s="113"/>
      <c r="E56" s="122"/>
      <c r="F56" s="122"/>
      <c r="G56" s="127"/>
      <c r="H56" s="116">
        <f t="shared" si="16"/>
        <v>-15100</v>
      </c>
      <c r="I56" s="122">
        <v>-15100</v>
      </c>
      <c r="J56" s="117">
        <f t="shared" si="15"/>
        <v>-15100</v>
      </c>
      <c r="K56" s="15"/>
    </row>
    <row r="57" spans="1:231" s="16" customFormat="1" ht="65.25" customHeight="1" x14ac:dyDescent="0.2">
      <c r="A57" s="98" t="s">
        <v>54</v>
      </c>
      <c r="B57" s="93" t="s">
        <v>55</v>
      </c>
      <c r="C57" s="113">
        <f>C58</f>
        <v>1000</v>
      </c>
      <c r="D57" s="113">
        <f>D58</f>
        <v>0</v>
      </c>
      <c r="E57" s="113">
        <f t="shared" ref="E57:I57" si="17">E58</f>
        <v>0</v>
      </c>
      <c r="F57" s="113">
        <f t="shared" si="17"/>
        <v>0</v>
      </c>
      <c r="G57" s="123">
        <f t="shared" si="17"/>
        <v>1000</v>
      </c>
      <c r="H57" s="116">
        <f t="shared" si="16"/>
        <v>0</v>
      </c>
      <c r="I57" s="113">
        <f t="shared" si="17"/>
        <v>0</v>
      </c>
      <c r="J57" s="117">
        <f t="shared" si="15"/>
        <v>1000</v>
      </c>
      <c r="K57" s="15"/>
    </row>
    <row r="58" spans="1:231" s="16" customFormat="1" ht="30.75" customHeight="1" x14ac:dyDescent="0.2">
      <c r="A58" s="96" t="s">
        <v>25</v>
      </c>
      <c r="B58" s="97" t="s">
        <v>20</v>
      </c>
      <c r="C58" s="113">
        <f>SUM(D58:G58)</f>
        <v>1000</v>
      </c>
      <c r="D58" s="113"/>
      <c r="E58" s="114"/>
      <c r="F58" s="114"/>
      <c r="G58" s="115">
        <v>1000</v>
      </c>
      <c r="H58" s="116">
        <f t="shared" si="16"/>
        <v>0</v>
      </c>
      <c r="I58" s="114"/>
      <c r="J58" s="117">
        <f t="shared" si="15"/>
        <v>1000</v>
      </c>
      <c r="K58" s="15"/>
    </row>
    <row r="59" spans="1:231" s="16" customFormat="1" ht="66" customHeight="1" x14ac:dyDescent="0.2">
      <c r="A59" s="98" t="s">
        <v>56</v>
      </c>
      <c r="B59" s="93" t="s">
        <v>57</v>
      </c>
      <c r="C59" s="113">
        <f>SUM(C60:C60)</f>
        <v>-1000</v>
      </c>
      <c r="D59" s="113">
        <f>SUM(D60:D60)</f>
        <v>0</v>
      </c>
      <c r="E59" s="113">
        <f>SUM(E60:E60)</f>
        <v>0</v>
      </c>
      <c r="F59" s="113">
        <f>SUM(F60:F60)</f>
        <v>0</v>
      </c>
      <c r="G59" s="123">
        <f>SUM(G60:G60)</f>
        <v>-1000</v>
      </c>
      <c r="H59" s="116">
        <f t="shared" si="16"/>
        <v>0</v>
      </c>
      <c r="I59" s="113">
        <f>SUM(I60:I60)</f>
        <v>0</v>
      </c>
      <c r="J59" s="117">
        <f t="shared" si="15"/>
        <v>-1000</v>
      </c>
      <c r="K59" s="15"/>
    </row>
    <row r="60" spans="1:231" s="16" customFormat="1" ht="49.5" customHeight="1" x14ac:dyDescent="0.25">
      <c r="A60" s="55">
        <v>2282</v>
      </c>
      <c r="B60" s="56" t="s">
        <v>48</v>
      </c>
      <c r="C60" s="113">
        <f>SUM(D60:G60)</f>
        <v>-1000</v>
      </c>
      <c r="D60" s="113"/>
      <c r="E60" s="114"/>
      <c r="F60" s="114"/>
      <c r="G60" s="115">
        <v>-1000</v>
      </c>
      <c r="H60" s="116">
        <f t="shared" si="16"/>
        <v>0</v>
      </c>
      <c r="I60" s="114"/>
      <c r="J60" s="117">
        <f t="shared" si="15"/>
        <v>-1000</v>
      </c>
      <c r="K60" s="15"/>
    </row>
    <row r="61" spans="1:231" s="24" customFormat="1" ht="70.5" customHeight="1" x14ac:dyDescent="0.2">
      <c r="A61" s="98" t="s">
        <v>62</v>
      </c>
      <c r="B61" s="100" t="s">
        <v>63</v>
      </c>
      <c r="C61" s="113">
        <f>SUM(D61:G61)</f>
        <v>0</v>
      </c>
      <c r="D61" s="117">
        <f>SUM(D62:D62)</f>
        <v>0</v>
      </c>
      <c r="E61" s="117">
        <f>SUM(E62:E62)</f>
        <v>0</v>
      </c>
      <c r="F61" s="117">
        <f>SUM(F62:F62)</f>
        <v>0</v>
      </c>
      <c r="G61" s="121">
        <f>SUM(G62:G62)</f>
        <v>0</v>
      </c>
      <c r="H61" s="116">
        <f t="shared" si="16"/>
        <v>3700</v>
      </c>
      <c r="I61" s="117">
        <f>SUM(I62:I62)</f>
        <v>3700</v>
      </c>
      <c r="J61" s="117">
        <f t="shared" si="15"/>
        <v>3700</v>
      </c>
      <c r="K61" s="23"/>
    </row>
    <row r="62" spans="1:231" s="16" customFormat="1" ht="74.25" customHeight="1" x14ac:dyDescent="0.2">
      <c r="A62" s="26">
        <v>3110</v>
      </c>
      <c r="B62" s="48" t="s">
        <v>12</v>
      </c>
      <c r="C62" s="113">
        <f>SUM(D62:G62)</f>
        <v>0</v>
      </c>
      <c r="D62" s="113"/>
      <c r="E62" s="114"/>
      <c r="F62" s="114"/>
      <c r="G62" s="115"/>
      <c r="H62" s="116">
        <f t="shared" si="16"/>
        <v>3700</v>
      </c>
      <c r="I62" s="114">
        <v>3700</v>
      </c>
      <c r="J62" s="117">
        <f t="shared" si="15"/>
        <v>3700</v>
      </c>
      <c r="K62" s="15"/>
    </row>
    <row r="63" spans="1:231" s="24" customFormat="1" ht="70.5" customHeight="1" x14ac:dyDescent="0.3">
      <c r="A63" s="78" t="s">
        <v>2</v>
      </c>
      <c r="B63" s="79"/>
      <c r="C63" s="128">
        <f t="shared" ref="C63:I63" si="18">C11+C49</f>
        <v>1038705</v>
      </c>
      <c r="D63" s="128">
        <f t="shared" si="18"/>
        <v>216560</v>
      </c>
      <c r="E63" s="128">
        <f t="shared" si="18"/>
        <v>224242</v>
      </c>
      <c r="F63" s="128">
        <f t="shared" si="18"/>
        <v>541400</v>
      </c>
      <c r="G63" s="129">
        <f t="shared" si="18"/>
        <v>56503</v>
      </c>
      <c r="H63" s="130">
        <f t="shared" si="18"/>
        <v>-56503</v>
      </c>
      <c r="I63" s="128">
        <f t="shared" si="18"/>
        <v>-56503</v>
      </c>
      <c r="J63" s="128">
        <f t="shared" si="15"/>
        <v>982202</v>
      </c>
      <c r="K63" s="27"/>
    </row>
    <row r="64" spans="1:231" s="53" customFormat="1" ht="31.5" customHeight="1" x14ac:dyDescent="0.25">
      <c r="A64" s="60"/>
      <c r="B64" s="60"/>
      <c r="C64" s="61"/>
      <c r="D64" s="61"/>
      <c r="E64" s="62"/>
      <c r="F64" s="62"/>
      <c r="G64" s="62"/>
      <c r="H64" s="61"/>
      <c r="I64" s="63"/>
      <c r="J64" s="63"/>
      <c r="K64" s="27"/>
    </row>
    <row r="65" spans="1:11" s="53" customFormat="1" ht="48.75" customHeight="1" x14ac:dyDescent="0.25">
      <c r="A65" s="60"/>
      <c r="B65" s="60"/>
      <c r="C65" s="64"/>
      <c r="D65" s="65"/>
      <c r="E65" s="8"/>
      <c r="F65" s="8"/>
      <c r="G65" s="8"/>
      <c r="H65" s="91"/>
      <c r="I65" s="63"/>
      <c r="J65" s="63"/>
      <c r="K65" s="27"/>
    </row>
    <row r="66" spans="1:11" ht="48" customHeight="1" x14ac:dyDescent="0.3">
      <c r="A66" s="80" t="s">
        <v>65</v>
      </c>
      <c r="B66" s="80"/>
      <c r="C66" s="80"/>
      <c r="D66" s="80"/>
      <c r="E66" s="80"/>
      <c r="F66" s="80"/>
      <c r="G66" s="80"/>
      <c r="H66" s="7"/>
      <c r="I66" s="4"/>
      <c r="J66" s="4"/>
    </row>
  </sheetData>
  <mergeCells count="16">
    <mergeCell ref="A63:B63"/>
    <mergeCell ref="A66:G66"/>
    <mergeCell ref="D8:D9"/>
    <mergeCell ref="E8:E9"/>
    <mergeCell ref="F8:F9"/>
    <mergeCell ref="G8:G9"/>
    <mergeCell ref="H8:H9"/>
    <mergeCell ref="A4:J4"/>
    <mergeCell ref="A6:A9"/>
    <mergeCell ref="B6:B9"/>
    <mergeCell ref="C6:G6"/>
    <mergeCell ref="H6:I6"/>
    <mergeCell ref="J6:J9"/>
    <mergeCell ref="C7:G7"/>
    <mergeCell ref="H7:I7"/>
    <mergeCell ref="C8:C9"/>
  </mergeCells>
  <pageMargins left="0.19685039370078741" right="7.874015748031496E-2" top="0.15748031496062992" bottom="0.15748031496062992" header="0" footer="0"/>
  <pageSetup paperSize="9" scale="50" fitToWidth="0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розрахунок  (3)</vt:lpstr>
      <vt:lpstr>'розрахунок 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XTreme.ws</cp:lastModifiedBy>
  <cp:lastPrinted>2018-07-20T04:43:44Z</cp:lastPrinted>
  <dcterms:created xsi:type="dcterms:W3CDTF">1996-10-08T23:32:33Z</dcterms:created>
  <dcterms:modified xsi:type="dcterms:W3CDTF">2018-07-20T04:45:10Z</dcterms:modified>
</cp:coreProperties>
</file>