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185" yWindow="-45" windowWidth="13080" windowHeight="12840"/>
  </bookViews>
  <sheets>
    <sheet name="Лист1" sheetId="1" r:id="rId1"/>
  </sheets>
  <definedNames>
    <definedName name="_xlnm.Print_Area" localSheetId="0">Лист1!$A$1:$P$116</definedName>
  </definedNames>
  <calcPr calcId="144525"/>
</workbook>
</file>

<file path=xl/calcChain.xml><?xml version="1.0" encoding="utf-8"?>
<calcChain xmlns="http://schemas.openxmlformats.org/spreadsheetml/2006/main">
  <c r="E83" i="1" l="1"/>
  <c r="O83" i="1"/>
  <c r="N83" i="1"/>
  <c r="M83" i="1"/>
  <c r="L83" i="1"/>
  <c r="K83" i="1"/>
  <c r="J83" i="1"/>
  <c r="I83" i="1"/>
  <c r="H83" i="1"/>
  <c r="G83" i="1"/>
  <c r="F83" i="1"/>
  <c r="P83" i="1"/>
  <c r="F105" i="1" l="1"/>
  <c r="O105" i="1"/>
  <c r="N105" i="1"/>
  <c r="M105" i="1"/>
  <c r="L105" i="1"/>
  <c r="K105" i="1"/>
  <c r="J105" i="1"/>
  <c r="I105" i="1"/>
  <c r="H105" i="1"/>
  <c r="H103" i="1" s="1"/>
  <c r="G105" i="1"/>
  <c r="E105" i="1"/>
  <c r="P105" i="1" s="1"/>
  <c r="F113" i="1"/>
  <c r="O111" i="1"/>
  <c r="J111" i="1" s="1"/>
  <c r="N111" i="1"/>
  <c r="M111" i="1"/>
  <c r="L111" i="1"/>
  <c r="K111" i="1"/>
  <c r="G111" i="1"/>
  <c r="H111" i="1"/>
  <c r="I111" i="1"/>
  <c r="F111" i="1"/>
  <c r="F104" i="1"/>
  <c r="J113" i="1"/>
  <c r="E113" i="1"/>
  <c r="P113" i="1" s="1"/>
  <c r="R112" i="1"/>
  <c r="J112" i="1"/>
  <c r="E112" i="1"/>
  <c r="E111" i="1"/>
  <c r="N110" i="1"/>
  <c r="M110" i="1"/>
  <c r="L110" i="1"/>
  <c r="J110" i="1"/>
  <c r="I110" i="1"/>
  <c r="H110" i="1"/>
  <c r="G110" i="1"/>
  <c r="E110" i="1"/>
  <c r="P110" i="1" s="1"/>
  <c r="N109" i="1"/>
  <c r="M109" i="1"/>
  <c r="L109" i="1"/>
  <c r="K109" i="1"/>
  <c r="I109" i="1"/>
  <c r="H109" i="1"/>
  <c r="G109" i="1"/>
  <c r="F109" i="1"/>
  <c r="J108" i="1"/>
  <c r="E108" i="1"/>
  <c r="P108" i="1" s="1"/>
  <c r="J107" i="1"/>
  <c r="E107" i="1"/>
  <c r="P107" i="1" s="1"/>
  <c r="N106" i="1"/>
  <c r="M106" i="1"/>
  <c r="L106" i="1"/>
  <c r="J106" i="1"/>
  <c r="I106" i="1"/>
  <c r="H106" i="1"/>
  <c r="E106" i="1"/>
  <c r="O104" i="1"/>
  <c r="N104" i="1"/>
  <c r="M104" i="1"/>
  <c r="L104" i="1"/>
  <c r="K104" i="1"/>
  <c r="J104" i="1"/>
  <c r="I104" i="1"/>
  <c r="H104" i="1"/>
  <c r="G104" i="1"/>
  <c r="E104" i="1"/>
  <c r="O103" i="1"/>
  <c r="M103" i="1"/>
  <c r="K103" i="1"/>
  <c r="I103" i="1"/>
  <c r="G103" i="1"/>
  <c r="F89" i="1"/>
  <c r="E89" i="1" s="1"/>
  <c r="P89" i="1" s="1"/>
  <c r="J101" i="1"/>
  <c r="E101" i="1"/>
  <c r="P101" i="1" s="1"/>
  <c r="J100" i="1"/>
  <c r="I100" i="1"/>
  <c r="E100" i="1"/>
  <c r="P100" i="1" s="1"/>
  <c r="J99" i="1"/>
  <c r="E99" i="1"/>
  <c r="J98" i="1"/>
  <c r="E98" i="1"/>
  <c r="J97" i="1"/>
  <c r="E97" i="1"/>
  <c r="J96" i="1"/>
  <c r="E96" i="1"/>
  <c r="J95" i="1"/>
  <c r="F95" i="1"/>
  <c r="E95" i="1" s="1"/>
  <c r="J94" i="1"/>
  <c r="E94" i="1"/>
  <c r="J93" i="1"/>
  <c r="E93" i="1"/>
  <c r="J92" i="1"/>
  <c r="F92" i="1"/>
  <c r="E92" i="1" s="1"/>
  <c r="J91" i="1"/>
  <c r="E91" i="1"/>
  <c r="J90" i="1"/>
  <c r="F90" i="1"/>
  <c r="E90" i="1"/>
  <c r="P90" i="1" s="1"/>
  <c r="J89" i="1"/>
  <c r="J88" i="1"/>
  <c r="E88" i="1"/>
  <c r="J87" i="1"/>
  <c r="F87" i="1"/>
  <c r="E87" i="1" s="1"/>
  <c r="F85" i="1"/>
  <c r="E85" i="1" s="1"/>
  <c r="P85" i="1" s="1"/>
  <c r="O81" i="1"/>
  <c r="N81" i="1"/>
  <c r="M81" i="1"/>
  <c r="L81" i="1"/>
  <c r="K81" i="1"/>
  <c r="J81" i="1"/>
  <c r="I81" i="1"/>
  <c r="H81" i="1"/>
  <c r="G81" i="1"/>
  <c r="F81" i="1"/>
  <c r="E81" i="1"/>
  <c r="P81" i="1" s="1"/>
  <c r="O79" i="1"/>
  <c r="N79" i="1"/>
  <c r="M79" i="1"/>
  <c r="L79" i="1"/>
  <c r="K79" i="1"/>
  <c r="J79" i="1"/>
  <c r="I79" i="1"/>
  <c r="H79" i="1"/>
  <c r="G79" i="1"/>
  <c r="F79" i="1"/>
  <c r="E79" i="1"/>
  <c r="P79" i="1" s="1"/>
  <c r="K74" i="1"/>
  <c r="E74" i="1"/>
  <c r="O74" i="1"/>
  <c r="N74" i="1"/>
  <c r="M74" i="1"/>
  <c r="L74" i="1"/>
  <c r="J74" i="1"/>
  <c r="I74" i="1"/>
  <c r="H74" i="1"/>
  <c r="G74" i="1"/>
  <c r="F74" i="1"/>
  <c r="P74" i="1"/>
  <c r="E72" i="1"/>
  <c r="O72" i="1"/>
  <c r="N72" i="1"/>
  <c r="M72" i="1"/>
  <c r="L72" i="1"/>
  <c r="K72" i="1"/>
  <c r="J72" i="1"/>
  <c r="I72" i="1"/>
  <c r="H72" i="1"/>
  <c r="G72" i="1"/>
  <c r="F72" i="1"/>
  <c r="P72" i="1"/>
  <c r="O70" i="1"/>
  <c r="N70" i="1"/>
  <c r="M70" i="1"/>
  <c r="L70" i="1"/>
  <c r="K70" i="1"/>
  <c r="J70" i="1"/>
  <c r="P70" i="1" s="1"/>
  <c r="I70" i="1"/>
  <c r="H70" i="1"/>
  <c r="G70" i="1"/>
  <c r="F70" i="1"/>
  <c r="E70" i="1"/>
  <c r="J62" i="1"/>
  <c r="E62" i="1"/>
  <c r="P62" i="1" s="1"/>
  <c r="P59" i="1"/>
  <c r="E49" i="1"/>
  <c r="E54" i="1"/>
  <c r="O54" i="1"/>
  <c r="N54" i="1"/>
  <c r="M54" i="1"/>
  <c r="L54" i="1"/>
  <c r="K54" i="1"/>
  <c r="J54" i="1"/>
  <c r="I54" i="1"/>
  <c r="H54" i="1"/>
  <c r="G54" i="1"/>
  <c r="F54" i="1"/>
  <c r="P54" i="1"/>
  <c r="O49" i="1"/>
  <c r="N49" i="1"/>
  <c r="M49" i="1"/>
  <c r="L49" i="1"/>
  <c r="K49" i="1"/>
  <c r="J49" i="1"/>
  <c r="I49" i="1"/>
  <c r="H49" i="1"/>
  <c r="G49" i="1"/>
  <c r="F49" i="1"/>
  <c r="P49" i="1"/>
  <c r="E46" i="1"/>
  <c r="O46" i="1"/>
  <c r="N46" i="1"/>
  <c r="M46" i="1"/>
  <c r="L46" i="1"/>
  <c r="K46" i="1"/>
  <c r="J46" i="1"/>
  <c r="I46" i="1"/>
  <c r="H46" i="1"/>
  <c r="G46" i="1"/>
  <c r="F46" i="1"/>
  <c r="P46" i="1"/>
  <c r="E43" i="1"/>
  <c r="O43" i="1"/>
  <c r="N43" i="1"/>
  <c r="M43" i="1"/>
  <c r="L43" i="1"/>
  <c r="K43" i="1"/>
  <c r="J43" i="1"/>
  <c r="I43" i="1"/>
  <c r="H43" i="1"/>
  <c r="G43" i="1"/>
  <c r="F43" i="1"/>
  <c r="P43" i="1"/>
  <c r="E22" i="1"/>
  <c r="O22" i="1"/>
  <c r="N22" i="1"/>
  <c r="M22" i="1"/>
  <c r="L22" i="1"/>
  <c r="K22" i="1"/>
  <c r="J22" i="1"/>
  <c r="I22" i="1"/>
  <c r="H22" i="1"/>
  <c r="G22" i="1"/>
  <c r="F22" i="1"/>
  <c r="P22" i="1"/>
  <c r="J41" i="1"/>
  <c r="G41" i="1"/>
  <c r="F41" i="1"/>
  <c r="E41" i="1"/>
  <c r="P41" i="1" s="1"/>
  <c r="J38" i="1"/>
  <c r="E38" i="1"/>
  <c r="P38" i="1" s="1"/>
  <c r="J37" i="1"/>
  <c r="E37" i="1"/>
  <c r="P37" i="1" s="1"/>
  <c r="J36" i="1"/>
  <c r="E36" i="1"/>
  <c r="P36" i="1" s="1"/>
  <c r="J33" i="1"/>
  <c r="E33" i="1"/>
  <c r="P33" i="1" s="1"/>
  <c r="J30" i="1"/>
  <c r="E30" i="1"/>
  <c r="P30" i="1" s="1"/>
  <c r="J28" i="1"/>
  <c r="E28" i="1"/>
  <c r="P28" i="1" s="1"/>
  <c r="E16" i="1"/>
  <c r="O16" i="1"/>
  <c r="N16" i="1"/>
  <c r="M16" i="1"/>
  <c r="L16" i="1"/>
  <c r="K16" i="1"/>
  <c r="J16" i="1"/>
  <c r="I16" i="1"/>
  <c r="H16" i="1"/>
  <c r="G16" i="1"/>
  <c r="F16" i="1"/>
  <c r="P16" i="1"/>
  <c r="J21" i="1"/>
  <c r="E21" i="1"/>
  <c r="P21" i="1" s="1"/>
  <c r="J20" i="1"/>
  <c r="E20" i="1"/>
  <c r="P20" i="1" s="1"/>
  <c r="J19" i="1"/>
  <c r="E19" i="1"/>
  <c r="P19" i="1" s="1"/>
  <c r="L103" i="1" l="1"/>
  <c r="J103" i="1" s="1"/>
  <c r="N103" i="1"/>
  <c r="R36" i="1"/>
  <c r="P88" i="1"/>
  <c r="P91" i="1"/>
  <c r="P92" i="1"/>
  <c r="P93" i="1"/>
  <c r="P94" i="1"/>
  <c r="P95" i="1"/>
  <c r="P96" i="1"/>
  <c r="P97" i="1"/>
  <c r="P98" i="1"/>
  <c r="P99" i="1"/>
  <c r="F103" i="1"/>
  <c r="P106" i="1"/>
  <c r="P112" i="1"/>
  <c r="O109" i="1"/>
  <c r="J109" i="1" s="1"/>
  <c r="P111" i="1"/>
  <c r="E109" i="1"/>
  <c r="P109" i="1" s="1"/>
  <c r="P104" i="1"/>
  <c r="E103" i="1"/>
  <c r="P103" i="1" s="1"/>
  <c r="Q103" i="1" s="1"/>
  <c r="P87" i="1"/>
  <c r="B87" i="1"/>
  <c r="P102" i="1" l="1"/>
  <c r="P86" i="1"/>
  <c r="P84" i="1"/>
  <c r="P82" i="1"/>
  <c r="P80" i="1"/>
  <c r="P78" i="1"/>
  <c r="P77" i="1"/>
  <c r="P76" i="1"/>
  <c r="P75" i="1"/>
  <c r="P73" i="1"/>
  <c r="P71" i="1"/>
  <c r="P69" i="1"/>
  <c r="P68" i="1"/>
  <c r="P67" i="1"/>
  <c r="P66" i="1"/>
  <c r="P65" i="1"/>
  <c r="P64" i="1"/>
  <c r="P63" i="1"/>
  <c r="P61" i="1"/>
  <c r="P60" i="1"/>
  <c r="P58" i="1"/>
  <c r="P57" i="1"/>
  <c r="P56" i="1"/>
  <c r="P55" i="1"/>
  <c r="P53" i="1"/>
  <c r="P52" i="1"/>
  <c r="P51" i="1"/>
  <c r="P50" i="1"/>
  <c r="P48" i="1"/>
  <c r="P47" i="1"/>
  <c r="P45" i="1"/>
  <c r="P44" i="1"/>
  <c r="P42" i="1"/>
  <c r="P40" i="1"/>
  <c r="P39" i="1"/>
  <c r="P35" i="1"/>
  <c r="P34" i="1"/>
  <c r="P32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<sst xmlns="http://schemas.openxmlformats.org/spreadsheetml/2006/main" count="289" uniqueCount="239">
  <si>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</si>
  <si>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</si>
  <si>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</si>
  <si>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</si>
  <si>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</si>
  <si>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</si>
  <si>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</si>
  <si>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</si>
  <si>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</si>
  <si>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</si>
  <si>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</si>
  <si>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</si>
  <si>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</si>
  <si>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</si>
  <si>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</si>
  <si>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</si>
  <si>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</si>
  <si>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</si>
  <si>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</si>
  <si>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</si>
  <si>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</si>
  <si>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</si>
  <si>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</si>
  <si>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</si>
  <si>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</si>
  <si>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</si>
  <si>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</si>
  <si>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</si>
  <si>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</si>
  <si>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</si>
  <si>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</si>
  <si>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</si>
  <si>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</si>
  <si>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</si>
  <si>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</si>
  <si>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</si>
  <si>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</si>
  <si>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</si>
  <si>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</si>
  <si>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</si>
  <si>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</si>
  <si>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</si>
  <si>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</si>
  <si>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</si>
  <si>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</si>
  <si>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</si>
  <si>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</si>
  <si>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</si>
  <si>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</si>
  <si>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</si>
  <si>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</si>
  <si>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</si>
  <si>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</si>
  <si>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</si>
  <si>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</si>
  <si>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</si>
  <si>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</si>
  <si>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</si>
  <si>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</si>
  <si>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</si>
  <si>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</si>
  <si>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</si>
  <si>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</si>
  <si>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</si>
  <si>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</si>
  <si>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</si>
  <si>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</si>
  <si>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</si>
  <si>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</si>
  <si>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</si>
  <si>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</si>
  <si>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</si>
  <si>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</si>
  <si>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</si>
  <si>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</si>
  <si>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</si>
  <si>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</si>
  <si>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</si>
  <si>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</si>
  <si>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</si>
  <si>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</si>
  <si>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</si>
  <si>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</si>
  <si>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</si>
  <si>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</si>
  <si>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</si>
  <si>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</si>
  <si>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</si>
  <si>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</si>
  <si>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</si>
  <si>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</si>
  <si>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</si>
  <si>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</si>
  <si>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</si>
  <si>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</si>
  <si>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</si>
  <si>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</si>
  <si>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</si>
  <si>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</si>
  <si>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</si>
  <si>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</si>
  <si>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</si>
  <si>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</si>
  <si>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</si>
  <si>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</si>
  <si>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</si>
  <si>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</si>
  <si>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</si>
  <si>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</si>
  <si>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</si>
  <si>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</si>
  <si>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</si>
  <si>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</si>
  <si>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</si>
  <si>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</si>
  <si>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</si>
  <si>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</si>
  <si>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</si>
  <si>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</si>
  <si>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</si>
  <si>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</si>
  <si>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</si>
  <si>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</si>
  <si>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</si>
  <si>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</si>
  <si>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</si>
  <si>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</si>
  <si>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</si>
  <si>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</si>
  <si>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</si>
  <si>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</si>
  <si>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</si>
  <si>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</si>
  <si>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</si>
  <si>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</si>
  <si>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</si>
  <si>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</si>
  <si>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</si>
  <si>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</si>
  <si>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</si>
  <si>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</si>
  <si>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</si>
  <si>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</si>
  <si>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</si>
  <si>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</si>
  <si>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</si>
  <si>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</si>
  <si>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</si>
  <si>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</si>
  <si>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</si>
  <si>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</si>
  <si>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</si>
  <si>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</si>
  <si>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</si>
  <si>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</si>
  <si>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</si>
  <si>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</si>
  <si>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</si>
  <si>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</si>
  <si>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</si>
  <si>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</si>
  <si>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</si>
  <si>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</si>
  <si>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</si>
  <si>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</si>
  <si>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</si>
  <si>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</si>
  <si>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</si>
  <si>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</si>
  <si>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</si>
  <si>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</si>
  <si>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</si>
  <si>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</si>
  <si>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</si>
  <si>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</si>
  <si>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</si>
  <si>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13.07.2021 №2</t>
  </si>
  <si>
    <t>Прибужанівська сільська рада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</si>
  <si>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</si>
  <si>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</si>
  <si>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</si>
  <si>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0110100</t>
  </si>
  <si>
    <t>0100</t>
  </si>
  <si>
    <t>Державне управління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</si>
  <si>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</si>
  <si>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</si>
  <si>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</si>
  <si>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</si>
  <si>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</si>
  <si>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</si>
  <si>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</si>
  <si>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</si>
  <si>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</si>
  <si>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</si>
  <si>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</si>
  <si>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</si>
  <si>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</si>
  <si>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</si>
  <si>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</si>
  <si>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</si>
  <si>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</si>
  <si>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</si>
  <si>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</si>
  <si>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</si>
  <si>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</si>
  <si>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</si>
  <si>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</si>
  <si>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</si>
  <si>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</si>
  <si>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</si>
  <si>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</si>
  <si>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</si>
  <si>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</si>
  <si>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</si>
  <si>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</si>
  <si>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</si>
  <si>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</si>
  <si>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</si>
  <si>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</si>
  <si>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</si>
  <si>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</si>
  <si>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</si>
  <si>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</si>
  <si>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</si>
  <si>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</si>
  <si>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</si>
  <si>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</si>
  <si>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</si>
  <si>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</si>
  <si>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</si>
  <si>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</si>
  <si>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</si>
  <si>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</si>
  <si>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</si>
  <si>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</si>
  <si>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</si>
  <si>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</si>
  <si>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видатки за рахунок  освітньої  субвенції з державного бюджету місцевим бюджетам, що утворився на початок бюджетного періоду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</si>
  <si>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Міжбюджетні трансферти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</si>
</sst>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  <xf numFmtId="4" fontId="5" fillId="0" borderId="2" xfId="0" quotePrefix="1" applyNumberFormat="1" applyFont="1" applyBorder="1" applyAlignment="1">
      <alignment vertical="center" wrapText="1"/>
    </xf>
    <xf numFmtId="4" fontId="6" fillId="0" borderId="2" xfId="0" quotePrefix="1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/>
    <xf numFmtId="2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" fontId="9" fillId="0" borderId="0" xfId="0" applyNumberFormat="1" applyFont="1"/>
    <xf numFmtId="0" fontId="10" fillId="0" borderId="2" xfId="0" quotePrefix="1" applyFont="1" applyFill="1" applyBorder="1" applyAlignment="1">
      <alignment horizontal="center" vertical="center" wrapText="1"/>
    </xf>
    <xf numFmtId="2" fontId="10" fillId="0" borderId="2" xfId="0" quotePrefix="1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8" fillId="0" borderId="0" xfId="0" applyFont="1" applyFill="1"/>
    <xf numFmtId="49" fontId="10" fillId="0" borderId="2" xfId="0" quotePrefix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2" xfId="0" quotePrefix="1" applyFont="1" applyBorder="1" applyAlignment="1">
      <alignment horizontal="center" vertical="center" wrapText="1"/>
    </xf>
    <xf numFmtId="4" fontId="11" fillId="0" borderId="2" xfId="0" quotePrefix="1" applyNumberFormat="1" applyFont="1" applyBorder="1" applyAlignment="1">
      <alignment horizontal="center" vertical="center" wrapText="1"/>
    </xf>
    <xf numFmtId="4" fontId="6" fillId="4" borderId="2" xfId="0" quotePrefix="1" applyNumberFormat="1" applyFont="1" applyFill="1" applyBorder="1" applyAlignment="1">
      <alignment horizontal="center" vertical="center" wrapText="1"/>
    </xf>
    <xf numFmtId="4" fontId="6" fillId="4" borderId="2" xfId="0" quotePrefix="1" applyNumberFormat="1" applyFont="1" applyFill="1" applyBorder="1" applyAlignment="1">
      <alignment vertical="center" wrapText="1"/>
    </xf>
    <xf numFmtId="4" fontId="6" fillId="4" borderId="2" xfId="0" applyNumberFormat="1" applyFont="1" applyFill="1" applyBorder="1" applyAlignment="1">
      <alignment vertical="center" wrapText="1"/>
    </xf>
    <xf numFmtId="4" fontId="6" fillId="0" borderId="2" xfId="0" quotePrefix="1" applyNumberFormat="1" applyFont="1" applyBorder="1" applyAlignment="1">
      <alignment horizontal="center" vertical="top" wrapText="1"/>
    </xf>
    <xf numFmtId="4" fontId="12" fillId="4" borderId="2" xfId="0" quotePrefix="1" applyNumberFormat="1" applyFont="1" applyFill="1" applyBorder="1" applyAlignment="1">
      <alignment horizontal="center" vertical="center" wrapText="1"/>
    </xf>
    <xf numFmtId="4" fontId="12" fillId="4" borderId="2" xfId="0" quotePrefix="1" applyNumberFormat="1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2" xfId="0" quotePrefix="1" applyNumberFormat="1" applyFont="1" applyBorder="1" applyAlignment="1">
      <alignment horizontal="center" vertical="top" wrapText="1"/>
    </xf>
    <xf numFmtId="4" fontId="12" fillId="0" borderId="2" xfId="0" quotePrefix="1" applyNumberFormat="1" applyFont="1" applyBorder="1" applyAlignment="1">
      <alignment vertical="center" wrapText="1"/>
    </xf>
    <xf numFmtId="0" fontId="11" fillId="0" borderId="2" xfId="0" quotePrefix="1" applyFont="1" applyBorder="1" applyAlignment="1">
      <alignment horizontal="center"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164" fontId="2" fillId="0" borderId="2" xfId="0" applyNumberFormat="1" applyFont="1" applyBorder="1"/>
    <xf numFmtId="0" fontId="10" fillId="0" borderId="0" xfId="0" applyFont="1"/>
    <xf numFmtId="2" fontId="14" fillId="0" borderId="2" xfId="0" quotePrefix="1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4" fillId="0" borderId="0" xfId="0" applyNumberFormat="1" applyFont="1"/>
    <xf numFmtId="0" fontId="14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2" fillId="0" borderId="0" xfId="0" applyNumberFormat="1" applyFont="1"/>
    <xf numFmtId="0" fontId="7" fillId="0" borderId="2" xfId="0" applyFont="1" applyBorder="1"/>
    <xf numFmtId="2" fontId="7" fillId="0" borderId="3" xfId="0" quotePrefix="1" applyNumberFormat="1" applyFont="1" applyBorder="1" applyAlignment="1">
      <alignment horizontal="center" vertical="center" wrapText="1"/>
    </xf>
    <xf numFmtId="0" fontId="7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view="pageBreakPreview" topLeftCell="A95" zoomScaleNormal="85" zoomScaleSheetLayoutView="100" workbookViewId="0">
      <selection activeCell="E84" sqref="E8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2.28515625" customWidth="1"/>
    <col min="18" max="18" width="11.7109375" bestFit="1" customWidth="1"/>
  </cols>
  <sheetData>
    <row r="1" spans="1:16" x14ac:dyDescent="0.2">
      <c r="M1" t="s">
        <v>0</v>
      </c>
    </row>
    <row r="2" spans="1:16" x14ac:dyDescent="0.2">
      <c r="M2" s="28" t="s">
        <v>175</v>
      </c>
    </row>
    <row r="3" spans="1:16" x14ac:dyDescent="0.2">
      <c r="M3" s="29" t="s">
        <v>176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173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174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15" x14ac:dyDescent="0.2">
      <c r="A14" s="11" t="s">
        <v>18</v>
      </c>
      <c r="B14" s="12"/>
      <c r="C14" s="13"/>
      <c r="D14" s="30" t="s">
        <v>177</v>
      </c>
      <c r="E14" s="15">
        <v>12947438</v>
      </c>
      <c r="F14" s="16">
        <v>12870638</v>
      </c>
      <c r="G14" s="16">
        <v>8091311</v>
      </c>
      <c r="H14" s="16">
        <v>654109</v>
      </c>
      <c r="I14" s="16">
        <v>76800</v>
      </c>
      <c r="J14" s="15">
        <v>373643</v>
      </c>
      <c r="K14" s="16">
        <v>369293</v>
      </c>
      <c r="L14" s="16">
        <v>4350</v>
      </c>
      <c r="M14" s="16">
        <v>0</v>
      </c>
      <c r="N14" s="16">
        <v>0</v>
      </c>
      <c r="O14" s="16">
        <v>369293</v>
      </c>
      <c r="P14" s="15">
        <f>E14+J14</f>
        <v>13321081</v>
      </c>
    </row>
    <row r="15" spans="1:16" ht="15" x14ac:dyDescent="0.2">
      <c r="A15" s="11" t="s">
        <v>19</v>
      </c>
      <c r="B15" s="12"/>
      <c r="C15" s="13"/>
      <c r="D15" s="30" t="s">
        <v>177</v>
      </c>
      <c r="E15" s="15">
        <v>12947438</v>
      </c>
      <c r="F15" s="16">
        <v>12870638</v>
      </c>
      <c r="G15" s="16">
        <v>8091311</v>
      </c>
      <c r="H15" s="16">
        <v>654109</v>
      </c>
      <c r="I15" s="16">
        <v>76800</v>
      </c>
      <c r="J15" s="15">
        <v>373643</v>
      </c>
      <c r="K15" s="16">
        <v>369293</v>
      </c>
      <c r="L15" s="16">
        <v>4350</v>
      </c>
      <c r="M15" s="16">
        <v>0</v>
      </c>
      <c r="N15" s="16">
        <v>0</v>
      </c>
      <c r="O15" s="16">
        <v>369293</v>
      </c>
      <c r="P15" s="15">
        <f>E15+J15</f>
        <v>13321081</v>
      </c>
    </row>
    <row r="16" spans="1:16" s="41" customFormat="1" x14ac:dyDescent="0.2">
      <c r="A16" s="37" t="s">
        <v>181</v>
      </c>
      <c r="B16" s="38" t="s">
        <v>182</v>
      </c>
      <c r="C16" s="39"/>
      <c r="D16" s="40" t="s">
        <v>183</v>
      </c>
      <c r="E16" s="15">
        <f>E17+E18</f>
        <v>6629515</v>
      </c>
      <c r="F16" s="16">
        <f>F17+F18</f>
        <v>6629515</v>
      </c>
      <c r="G16" s="16">
        <f t="shared" ref="G16:O16" si="0">G17+G18</f>
        <v>4674757</v>
      </c>
      <c r="H16" s="16">
        <f t="shared" si="0"/>
        <v>295924</v>
      </c>
      <c r="I16" s="16">
        <f t="shared" si="0"/>
        <v>0</v>
      </c>
      <c r="J16" s="15">
        <f>J17+J18</f>
        <v>3000</v>
      </c>
      <c r="K16" s="16">
        <f t="shared" si="0"/>
        <v>0</v>
      </c>
      <c r="L16" s="16">
        <f t="shared" si="0"/>
        <v>3000</v>
      </c>
      <c r="M16" s="16">
        <f t="shared" si="0"/>
        <v>0</v>
      </c>
      <c r="N16" s="16">
        <f t="shared" si="0"/>
        <v>0</v>
      </c>
      <c r="O16" s="16">
        <f t="shared" si="0"/>
        <v>0</v>
      </c>
      <c r="P16" s="15">
        <f>E16+J16</f>
        <v>6632515</v>
      </c>
    </row>
    <row r="17" spans="1:16" ht="63.75" x14ac:dyDescent="0.2">
      <c r="A17" s="17" t="s">
        <v>20</v>
      </c>
      <c r="B17" s="17" t="s">
        <v>22</v>
      </c>
      <c r="C17" s="18" t="s">
        <v>21</v>
      </c>
      <c r="D17" s="19" t="s">
        <v>23</v>
      </c>
      <c r="E17" s="20">
        <v>6267497</v>
      </c>
      <c r="F17" s="21">
        <v>6267497</v>
      </c>
      <c r="G17" s="21">
        <v>4674757</v>
      </c>
      <c r="H17" s="21">
        <v>295924</v>
      </c>
      <c r="I17" s="21">
        <v>0</v>
      </c>
      <c r="J17" s="20">
        <v>3000</v>
      </c>
      <c r="K17" s="21">
        <v>0</v>
      </c>
      <c r="L17" s="21">
        <v>3000</v>
      </c>
      <c r="M17" s="21">
        <v>0</v>
      </c>
      <c r="N17" s="21">
        <v>0</v>
      </c>
      <c r="O17" s="21">
        <v>0</v>
      </c>
      <c r="P17" s="20">
        <f>E17+J17</f>
        <v>6270497</v>
      </c>
    </row>
    <row r="18" spans="1:16" x14ac:dyDescent="0.2">
      <c r="A18" s="17" t="s">
        <v>24</v>
      </c>
      <c r="B18" s="17" t="s">
        <v>26</v>
      </c>
      <c r="C18" s="18" t="s">
        <v>25</v>
      </c>
      <c r="D18" s="19" t="s">
        <v>27</v>
      </c>
      <c r="E18" s="20">
        <v>362018</v>
      </c>
      <c r="F18" s="21">
        <v>362018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362018</v>
      </c>
    </row>
    <row r="19" spans="1:16" s="35" customFormat="1" ht="76.5" x14ac:dyDescent="0.2">
      <c r="A19" s="31"/>
      <c r="B19" s="31"/>
      <c r="C19" s="31"/>
      <c r="D19" s="32" t="s">
        <v>178</v>
      </c>
      <c r="E19" s="33">
        <f>F19+I19</f>
        <v>112945</v>
      </c>
      <c r="F19" s="34">
        <v>112945</v>
      </c>
      <c r="G19" s="34"/>
      <c r="H19" s="34"/>
      <c r="I19" s="34"/>
      <c r="J19" s="33">
        <f>L19+O19</f>
        <v>0</v>
      </c>
      <c r="K19" s="34"/>
      <c r="L19" s="34"/>
      <c r="M19" s="34"/>
      <c r="N19" s="34"/>
      <c r="O19" s="34"/>
      <c r="P19" s="33">
        <f t="shared" ref="P19:P22" si="1">E19+J19</f>
        <v>112945</v>
      </c>
    </row>
    <row r="20" spans="1:16" s="35" customFormat="1" ht="73.5" customHeight="1" x14ac:dyDescent="0.2">
      <c r="A20" s="36"/>
      <c r="B20" s="36"/>
      <c r="C20" s="31"/>
      <c r="D20" s="32" t="s">
        <v>179</v>
      </c>
      <c r="E20" s="33">
        <f>F20+I20</f>
        <v>84217</v>
      </c>
      <c r="F20" s="34">
        <v>84217</v>
      </c>
      <c r="G20" s="34"/>
      <c r="H20" s="34"/>
      <c r="I20" s="34"/>
      <c r="J20" s="33">
        <f>L20+O20</f>
        <v>0</v>
      </c>
      <c r="K20" s="34"/>
      <c r="L20" s="34"/>
      <c r="M20" s="34"/>
      <c r="N20" s="34"/>
      <c r="O20" s="34"/>
      <c r="P20" s="33">
        <f t="shared" si="1"/>
        <v>84217</v>
      </c>
    </row>
    <row r="21" spans="1:16" s="35" customFormat="1" ht="68.25" customHeight="1" x14ac:dyDescent="0.2">
      <c r="A21" s="36"/>
      <c r="B21" s="36"/>
      <c r="C21" s="31"/>
      <c r="D21" s="32" t="s">
        <v>180</v>
      </c>
      <c r="E21" s="33">
        <f>F21+I21</f>
        <v>90000</v>
      </c>
      <c r="F21" s="34">
        <v>90000</v>
      </c>
      <c r="G21" s="34"/>
      <c r="H21" s="34"/>
      <c r="I21" s="34"/>
      <c r="J21" s="33">
        <f>L21+O21</f>
        <v>0</v>
      </c>
      <c r="K21" s="34"/>
      <c r="L21" s="34"/>
      <c r="M21" s="34"/>
      <c r="N21" s="34"/>
      <c r="O21" s="34"/>
      <c r="P21" s="33">
        <f t="shared" si="1"/>
        <v>90000</v>
      </c>
    </row>
    <row r="22" spans="1:16" s="47" customFormat="1" ht="36.75" customHeight="1" x14ac:dyDescent="0.2">
      <c r="A22" s="43">
        <v>113000</v>
      </c>
      <c r="B22" s="43">
        <v>3000</v>
      </c>
      <c r="C22" s="44"/>
      <c r="D22" s="44" t="s">
        <v>191</v>
      </c>
      <c r="E22" s="45">
        <f>E23+E25+E26+E27+E29+E31+E32+E34+E35+E39+E40+E42</f>
        <v>3751570</v>
      </c>
      <c r="F22" s="45">
        <f t="shared" ref="F22:O22" si="2">F23+F25+F26+F27+F29+F31+F32+F34+F35+F39+F40+F42</f>
        <v>3751570</v>
      </c>
      <c r="G22" s="45">
        <f t="shared" si="2"/>
        <v>2392174</v>
      </c>
      <c r="H22" s="45">
        <f t="shared" si="2"/>
        <v>0</v>
      </c>
      <c r="I22" s="45">
        <f t="shared" si="2"/>
        <v>0</v>
      </c>
      <c r="J22" s="45">
        <f t="shared" si="2"/>
        <v>0</v>
      </c>
      <c r="K22" s="45">
        <f t="shared" si="2"/>
        <v>0</v>
      </c>
      <c r="L22" s="45">
        <f t="shared" si="2"/>
        <v>0</v>
      </c>
      <c r="M22" s="45">
        <f t="shared" si="2"/>
        <v>0</v>
      </c>
      <c r="N22" s="45">
        <f t="shared" si="2"/>
        <v>0</v>
      </c>
      <c r="O22" s="45">
        <f t="shared" si="2"/>
        <v>0</v>
      </c>
      <c r="P22" s="46">
        <f t="shared" si="1"/>
        <v>3751570</v>
      </c>
    </row>
    <row r="23" spans="1:16" ht="25.5" x14ac:dyDescent="0.2">
      <c r="A23" s="17" t="s">
        <v>28</v>
      </c>
      <c r="B23" s="17" t="s">
        <v>30</v>
      </c>
      <c r="C23" s="18" t="s">
        <v>29</v>
      </c>
      <c r="D23" s="19" t="s">
        <v>31</v>
      </c>
      <c r="E23" s="20">
        <v>18165</v>
      </c>
      <c r="F23" s="21">
        <v>18165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18165</v>
      </c>
    </row>
    <row r="24" spans="1:16" ht="25.5" x14ac:dyDescent="0.2">
      <c r="A24" s="17" t="s">
        <v>32</v>
      </c>
      <c r="B24" s="17" t="s">
        <v>34</v>
      </c>
      <c r="C24" s="18" t="s">
        <v>33</v>
      </c>
      <c r="D24" s="19" t="s">
        <v>35</v>
      </c>
      <c r="E24" s="20">
        <v>6500</v>
      </c>
      <c r="F24" s="21">
        <v>6500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6500</v>
      </c>
    </row>
    <row r="25" spans="1:16" ht="38.25" x14ac:dyDescent="0.2">
      <c r="A25" s="17" t="s">
        <v>36</v>
      </c>
      <c r="B25" s="17" t="s">
        <v>37</v>
      </c>
      <c r="C25" s="18" t="s">
        <v>33</v>
      </c>
      <c r="D25" s="19" t="s">
        <v>38</v>
      </c>
      <c r="E25" s="20">
        <v>265000</v>
      </c>
      <c r="F25" s="21">
        <v>265000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265000</v>
      </c>
    </row>
    <row r="26" spans="1:16" ht="38.25" x14ac:dyDescent="0.2">
      <c r="A26" s="17" t="s">
        <v>39</v>
      </c>
      <c r="B26" s="17" t="s">
        <v>40</v>
      </c>
      <c r="C26" s="18" t="s">
        <v>33</v>
      </c>
      <c r="D26" s="19" t="s">
        <v>41</v>
      </c>
      <c r="E26" s="20">
        <v>60000</v>
      </c>
      <c r="F26" s="21">
        <v>60000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60000</v>
      </c>
    </row>
    <row r="27" spans="1:16" ht="38.25" x14ac:dyDescent="0.2">
      <c r="A27" s="17" t="s">
        <v>42</v>
      </c>
      <c r="B27" s="17" t="s">
        <v>43</v>
      </c>
      <c r="C27" s="18" t="s">
        <v>33</v>
      </c>
      <c r="D27" s="19" t="s">
        <v>44</v>
      </c>
      <c r="E27" s="20">
        <v>3700</v>
      </c>
      <c r="F27" s="21">
        <v>3700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3700</v>
      </c>
    </row>
    <row r="28" spans="1:16" s="35" customFormat="1" ht="75.75" customHeight="1" x14ac:dyDescent="0.2">
      <c r="A28" s="36"/>
      <c r="B28" s="31"/>
      <c r="C28" s="31"/>
      <c r="D28" s="32" t="s">
        <v>184</v>
      </c>
      <c r="E28" s="33">
        <f>F28</f>
        <v>3700</v>
      </c>
      <c r="F28" s="34">
        <v>3700</v>
      </c>
      <c r="G28" s="34">
        <v>0</v>
      </c>
      <c r="H28" s="34"/>
      <c r="I28" s="34"/>
      <c r="J28" s="33">
        <f>L28+O28</f>
        <v>0</v>
      </c>
      <c r="K28" s="34"/>
      <c r="L28" s="34"/>
      <c r="M28" s="34"/>
      <c r="N28" s="34"/>
      <c r="O28" s="34"/>
      <c r="P28" s="33">
        <f t="shared" ref="P28" si="3">E28+J28</f>
        <v>3700</v>
      </c>
    </row>
    <row r="29" spans="1:16" ht="25.5" x14ac:dyDescent="0.2">
      <c r="A29" s="17" t="s">
        <v>45</v>
      </c>
      <c r="B29" s="17" t="s">
        <v>47</v>
      </c>
      <c r="C29" s="18" t="s">
        <v>46</v>
      </c>
      <c r="D29" s="19" t="s">
        <v>48</v>
      </c>
      <c r="E29" s="20">
        <v>7100</v>
      </c>
      <c r="F29" s="21">
        <v>7100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7100</v>
      </c>
    </row>
    <row r="30" spans="1:16" s="35" customFormat="1" ht="87" customHeight="1" x14ac:dyDescent="0.2">
      <c r="A30" s="36"/>
      <c r="B30" s="31"/>
      <c r="C30" s="31"/>
      <c r="D30" s="32" t="s">
        <v>185</v>
      </c>
      <c r="E30" s="33">
        <f>F30</f>
        <v>7100</v>
      </c>
      <c r="F30" s="34">
        <v>7100</v>
      </c>
      <c r="G30" s="34">
        <v>0</v>
      </c>
      <c r="H30" s="34"/>
      <c r="I30" s="34"/>
      <c r="J30" s="33">
        <f>L30+O30</f>
        <v>0</v>
      </c>
      <c r="K30" s="34"/>
      <c r="L30" s="34"/>
      <c r="M30" s="34"/>
      <c r="N30" s="34"/>
      <c r="O30" s="34"/>
      <c r="P30" s="33">
        <f t="shared" ref="P30" si="4">E30+J30</f>
        <v>7100</v>
      </c>
    </row>
    <row r="31" spans="1:16" ht="76.5" x14ac:dyDescent="0.2">
      <c r="A31" s="17" t="s">
        <v>49</v>
      </c>
      <c r="B31" s="17" t="s">
        <v>51</v>
      </c>
      <c r="C31" s="18" t="s">
        <v>50</v>
      </c>
      <c r="D31" s="19" t="s">
        <v>52</v>
      </c>
      <c r="E31" s="20">
        <v>89400</v>
      </c>
      <c r="F31" s="21">
        <v>89400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89400</v>
      </c>
    </row>
    <row r="32" spans="1:16" ht="51" x14ac:dyDescent="0.2">
      <c r="A32" s="17" t="s">
        <v>53</v>
      </c>
      <c r="B32" s="17" t="s">
        <v>54</v>
      </c>
      <c r="C32" s="18" t="s">
        <v>50</v>
      </c>
      <c r="D32" s="19" t="s">
        <v>55</v>
      </c>
      <c r="E32" s="20">
        <v>3700</v>
      </c>
      <c r="F32" s="21">
        <v>3700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3700</v>
      </c>
    </row>
    <row r="33" spans="1:18" s="35" customFormat="1" ht="113.25" customHeight="1" x14ac:dyDescent="0.2">
      <c r="A33" s="36"/>
      <c r="B33" s="31"/>
      <c r="C33" s="31"/>
      <c r="D33" s="32" t="s">
        <v>186</v>
      </c>
      <c r="E33" s="33">
        <f>F33</f>
        <v>3700</v>
      </c>
      <c r="F33" s="34">
        <v>3700</v>
      </c>
      <c r="G33" s="34">
        <v>0</v>
      </c>
      <c r="H33" s="34"/>
      <c r="I33" s="34"/>
      <c r="J33" s="33">
        <f>L33+O33</f>
        <v>0</v>
      </c>
      <c r="K33" s="34"/>
      <c r="L33" s="34"/>
      <c r="M33" s="34"/>
      <c r="N33" s="34"/>
      <c r="O33" s="34"/>
      <c r="P33" s="33">
        <f t="shared" ref="P33" si="5">E33+J33</f>
        <v>3700</v>
      </c>
    </row>
    <row r="34" spans="1:18" ht="63.75" x14ac:dyDescent="0.2">
      <c r="A34" s="17" t="s">
        <v>56</v>
      </c>
      <c r="B34" s="17" t="s">
        <v>57</v>
      </c>
      <c r="C34" s="18" t="s">
        <v>29</v>
      </c>
      <c r="D34" s="19" t="s">
        <v>58</v>
      </c>
      <c r="E34" s="20">
        <v>44700</v>
      </c>
      <c r="F34" s="21">
        <v>44700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44700</v>
      </c>
    </row>
    <row r="35" spans="1:18" ht="25.5" x14ac:dyDescent="0.2">
      <c r="A35" s="17" t="s">
        <v>59</v>
      </c>
      <c r="B35" s="17" t="s">
        <v>60</v>
      </c>
      <c r="C35" s="18" t="s">
        <v>46</v>
      </c>
      <c r="D35" s="19" t="s">
        <v>61</v>
      </c>
      <c r="E35" s="20">
        <v>186100</v>
      </c>
      <c r="F35" s="21">
        <v>186100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186100</v>
      </c>
    </row>
    <row r="36" spans="1:18" s="35" customFormat="1" ht="72.75" customHeight="1" x14ac:dyDescent="0.2">
      <c r="A36" s="36"/>
      <c r="B36" s="31"/>
      <c r="C36" s="31"/>
      <c r="D36" s="32" t="s">
        <v>187</v>
      </c>
      <c r="E36" s="33">
        <f>F36</f>
        <v>60000</v>
      </c>
      <c r="F36" s="34">
        <v>60000</v>
      </c>
      <c r="G36" s="34">
        <v>0</v>
      </c>
      <c r="H36" s="34"/>
      <c r="I36" s="34"/>
      <c r="J36" s="33">
        <f>L36+O36</f>
        <v>0</v>
      </c>
      <c r="K36" s="34"/>
      <c r="L36" s="34"/>
      <c r="M36" s="34"/>
      <c r="N36" s="34"/>
      <c r="O36" s="34"/>
      <c r="P36" s="33">
        <f t="shared" ref="P36:P38" si="6">E36+J36</f>
        <v>60000</v>
      </c>
      <c r="R36" s="42">
        <f>SUM(E36:E38)</f>
        <v>90300</v>
      </c>
    </row>
    <row r="37" spans="1:18" s="35" customFormat="1" ht="95.25" customHeight="1" x14ac:dyDescent="0.2">
      <c r="A37" s="36"/>
      <c r="B37" s="36"/>
      <c r="C37" s="31"/>
      <c r="D37" s="32" t="s">
        <v>188</v>
      </c>
      <c r="E37" s="33">
        <f t="shared" ref="E37:E38" si="7">F37</f>
        <v>20300</v>
      </c>
      <c r="F37" s="34">
        <v>20300</v>
      </c>
      <c r="G37" s="34">
        <v>0</v>
      </c>
      <c r="H37" s="34"/>
      <c r="I37" s="34"/>
      <c r="J37" s="33">
        <f>L37+O37</f>
        <v>0</v>
      </c>
      <c r="K37" s="34"/>
      <c r="L37" s="34"/>
      <c r="M37" s="34"/>
      <c r="N37" s="34"/>
      <c r="O37" s="34"/>
      <c r="P37" s="33">
        <f t="shared" si="6"/>
        <v>20300</v>
      </c>
    </row>
    <row r="38" spans="1:18" s="35" customFormat="1" ht="122.25" customHeight="1" x14ac:dyDescent="0.2">
      <c r="A38" s="36"/>
      <c r="B38" s="36"/>
      <c r="C38" s="31"/>
      <c r="D38" s="32" t="s">
        <v>189</v>
      </c>
      <c r="E38" s="33">
        <f t="shared" si="7"/>
        <v>10000</v>
      </c>
      <c r="F38" s="34">
        <v>10000</v>
      </c>
      <c r="G38" s="34">
        <v>0</v>
      </c>
      <c r="H38" s="34"/>
      <c r="I38" s="34"/>
      <c r="J38" s="33">
        <f>L38+O38</f>
        <v>0</v>
      </c>
      <c r="K38" s="34"/>
      <c r="L38" s="34"/>
      <c r="M38" s="34"/>
      <c r="N38" s="34"/>
      <c r="O38" s="34"/>
      <c r="P38" s="33">
        <f t="shared" si="6"/>
        <v>10000</v>
      </c>
    </row>
    <row r="39" spans="1:18" x14ac:dyDescent="0.2">
      <c r="A39" s="17" t="s">
        <v>62</v>
      </c>
      <c r="B39" s="17" t="s">
        <v>64</v>
      </c>
      <c r="C39" s="18" t="s">
        <v>63</v>
      </c>
      <c r="D39" s="19" t="s">
        <v>65</v>
      </c>
      <c r="E39" s="20">
        <v>146400</v>
      </c>
      <c r="F39" s="21">
        <v>146400</v>
      </c>
      <c r="G39" s="21">
        <v>120000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146400</v>
      </c>
    </row>
    <row r="40" spans="1:18" ht="38.25" x14ac:dyDescent="0.2">
      <c r="A40" s="17" t="s">
        <v>66</v>
      </c>
      <c r="B40" s="17" t="s">
        <v>68</v>
      </c>
      <c r="C40" s="18" t="s">
        <v>67</v>
      </c>
      <c r="D40" s="19" t="s">
        <v>69</v>
      </c>
      <c r="E40" s="20">
        <v>2824455</v>
      </c>
      <c r="F40" s="21">
        <v>2824455</v>
      </c>
      <c r="G40" s="21">
        <v>2272174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2824455</v>
      </c>
    </row>
    <row r="41" spans="1:18" s="35" customFormat="1" ht="75.75" customHeight="1" x14ac:dyDescent="0.2">
      <c r="A41" s="36"/>
      <c r="B41" s="36"/>
      <c r="C41" s="31"/>
      <c r="D41" s="32" t="s">
        <v>190</v>
      </c>
      <c r="E41" s="33">
        <f>F41+I41</f>
        <v>839804</v>
      </c>
      <c r="F41" s="34">
        <f>814184+25620</f>
        <v>839804</v>
      </c>
      <c r="G41" s="34">
        <f>814184+25620</f>
        <v>839804</v>
      </c>
      <c r="H41" s="34"/>
      <c r="I41" s="34"/>
      <c r="J41" s="33">
        <f>L41+O41</f>
        <v>0</v>
      </c>
      <c r="K41" s="34"/>
      <c r="L41" s="34"/>
      <c r="M41" s="34"/>
      <c r="N41" s="34"/>
      <c r="O41" s="34"/>
      <c r="P41" s="33">
        <f t="shared" ref="P41" si="8">E41+J41</f>
        <v>839804</v>
      </c>
    </row>
    <row r="42" spans="1:18" ht="25.5" x14ac:dyDescent="0.2">
      <c r="A42" s="17" t="s">
        <v>70</v>
      </c>
      <c r="B42" s="17" t="s">
        <v>71</v>
      </c>
      <c r="C42" s="18" t="s">
        <v>67</v>
      </c>
      <c r="D42" s="19" t="s">
        <v>72</v>
      </c>
      <c r="E42" s="20">
        <v>102850</v>
      </c>
      <c r="F42" s="21">
        <v>102850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102850</v>
      </c>
    </row>
    <row r="43" spans="1:18" s="47" customFormat="1" ht="27.75" customHeight="1" x14ac:dyDescent="0.2">
      <c r="A43" s="43" t="s">
        <v>192</v>
      </c>
      <c r="B43" s="43">
        <v>4000</v>
      </c>
      <c r="C43" s="44"/>
      <c r="D43" s="44" t="s">
        <v>193</v>
      </c>
      <c r="E43" s="45">
        <f>E44+E45</f>
        <v>1709607</v>
      </c>
      <c r="F43" s="45">
        <f>F44+F45</f>
        <v>1709607</v>
      </c>
      <c r="G43" s="45">
        <f>G44+G45</f>
        <v>1024380</v>
      </c>
      <c r="H43" s="45">
        <f>H44+H45</f>
        <v>93629</v>
      </c>
      <c r="I43" s="45">
        <f t="shared" ref="I43:O43" si="9">I44+I45</f>
        <v>0</v>
      </c>
      <c r="J43" s="45">
        <f>J44+J45</f>
        <v>0</v>
      </c>
      <c r="K43" s="45">
        <f>K44+K45</f>
        <v>0</v>
      </c>
      <c r="L43" s="45">
        <f t="shared" si="9"/>
        <v>0</v>
      </c>
      <c r="M43" s="45">
        <f t="shared" si="9"/>
        <v>0</v>
      </c>
      <c r="N43" s="45">
        <f t="shared" si="9"/>
        <v>0</v>
      </c>
      <c r="O43" s="45">
        <f t="shared" si="9"/>
        <v>0</v>
      </c>
      <c r="P43" s="46">
        <f t="shared" ref="P43" si="10">E43+J43</f>
        <v>1709607</v>
      </c>
    </row>
    <row r="44" spans="1:18" x14ac:dyDescent="0.2">
      <c r="A44" s="17" t="s">
        <v>73</v>
      </c>
      <c r="B44" s="17" t="s">
        <v>75</v>
      </c>
      <c r="C44" s="18" t="s">
        <v>74</v>
      </c>
      <c r="D44" s="19" t="s">
        <v>76</v>
      </c>
      <c r="E44" s="20">
        <v>322787</v>
      </c>
      <c r="F44" s="21">
        <v>322787</v>
      </c>
      <c r="G44" s="21">
        <v>224137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322787</v>
      </c>
    </row>
    <row r="45" spans="1:18" ht="38.25" x14ac:dyDescent="0.2">
      <c r="A45" s="17" t="s">
        <v>77</v>
      </c>
      <c r="B45" s="17" t="s">
        <v>79</v>
      </c>
      <c r="C45" s="18" t="s">
        <v>78</v>
      </c>
      <c r="D45" s="19" t="s">
        <v>80</v>
      </c>
      <c r="E45" s="20">
        <v>1386820</v>
      </c>
      <c r="F45" s="21">
        <v>1386820</v>
      </c>
      <c r="G45" s="21">
        <v>800243</v>
      </c>
      <c r="H45" s="21">
        <v>93629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1386820</v>
      </c>
    </row>
    <row r="46" spans="1:18" s="47" customFormat="1" ht="24.75" customHeight="1" x14ac:dyDescent="0.2">
      <c r="A46" s="43" t="s">
        <v>194</v>
      </c>
      <c r="B46" s="43">
        <v>6000</v>
      </c>
      <c r="C46" s="44"/>
      <c r="D46" s="44" t="s">
        <v>195</v>
      </c>
      <c r="E46" s="45">
        <f>E47+E48</f>
        <v>781553</v>
      </c>
      <c r="F46" s="45">
        <f t="shared" ref="F46:O46" si="11">F47+F48</f>
        <v>704753</v>
      </c>
      <c r="G46" s="45">
        <f t="shared" si="11"/>
        <v>0</v>
      </c>
      <c r="H46" s="45">
        <f t="shared" si="11"/>
        <v>264556</v>
      </c>
      <c r="I46" s="45">
        <f t="shared" si="11"/>
        <v>76800</v>
      </c>
      <c r="J46" s="45">
        <f t="shared" si="11"/>
        <v>0</v>
      </c>
      <c r="K46" s="45">
        <f t="shared" si="11"/>
        <v>0</v>
      </c>
      <c r="L46" s="45">
        <f t="shared" si="11"/>
        <v>0</v>
      </c>
      <c r="M46" s="45">
        <f t="shared" si="11"/>
        <v>0</v>
      </c>
      <c r="N46" s="45">
        <f t="shared" si="11"/>
        <v>0</v>
      </c>
      <c r="O46" s="45">
        <f t="shared" si="11"/>
        <v>0</v>
      </c>
      <c r="P46" s="46">
        <f t="shared" ref="P46" si="12">E46+J46</f>
        <v>781553</v>
      </c>
    </row>
    <row r="47" spans="1:18" ht="25.5" x14ac:dyDescent="0.2">
      <c r="A47" s="17" t="s">
        <v>81</v>
      </c>
      <c r="B47" s="17" t="s">
        <v>83</v>
      </c>
      <c r="C47" s="18" t="s">
        <v>82</v>
      </c>
      <c r="D47" s="19" t="s">
        <v>84</v>
      </c>
      <c r="E47" s="20">
        <v>127277</v>
      </c>
      <c r="F47" s="21">
        <v>50477</v>
      </c>
      <c r="G47" s="21">
        <v>0</v>
      </c>
      <c r="H47" s="21">
        <v>0</v>
      </c>
      <c r="I47" s="21">
        <v>76800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127277</v>
      </c>
    </row>
    <row r="48" spans="1:18" x14ac:dyDescent="0.2">
      <c r="A48" s="17" t="s">
        <v>85</v>
      </c>
      <c r="B48" s="17" t="s">
        <v>86</v>
      </c>
      <c r="C48" s="18" t="s">
        <v>82</v>
      </c>
      <c r="D48" s="19" t="s">
        <v>87</v>
      </c>
      <c r="E48" s="20">
        <v>654276</v>
      </c>
      <c r="F48" s="21">
        <v>654276</v>
      </c>
      <c r="G48" s="21">
        <v>0</v>
      </c>
      <c r="H48" s="21">
        <v>264556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654276</v>
      </c>
    </row>
    <row r="49" spans="1:16" s="47" customFormat="1" ht="27" customHeight="1" x14ac:dyDescent="0.2">
      <c r="A49" s="43" t="s">
        <v>196</v>
      </c>
      <c r="B49" s="43" t="s">
        <v>197</v>
      </c>
      <c r="C49" s="44"/>
      <c r="D49" s="44" t="s">
        <v>198</v>
      </c>
      <c r="E49" s="45">
        <f>E50+E51+E52+E53</f>
        <v>8693</v>
      </c>
      <c r="F49" s="45">
        <f>F50+F51+F52+F53</f>
        <v>8693</v>
      </c>
      <c r="G49" s="45">
        <f t="shared" ref="G49:I49" si="13">G50+G51+G52+G53</f>
        <v>0</v>
      </c>
      <c r="H49" s="45">
        <f t="shared" si="13"/>
        <v>0</v>
      </c>
      <c r="I49" s="45">
        <f t="shared" si="13"/>
        <v>0</v>
      </c>
      <c r="J49" s="45">
        <f>J50+J51+J52+J53</f>
        <v>369293</v>
      </c>
      <c r="K49" s="45">
        <f t="shared" ref="K49:N49" si="14">K50+K51+K52+K53</f>
        <v>369293</v>
      </c>
      <c r="L49" s="45">
        <f t="shared" si="14"/>
        <v>0</v>
      </c>
      <c r="M49" s="45">
        <f t="shared" si="14"/>
        <v>0</v>
      </c>
      <c r="N49" s="45">
        <f t="shared" si="14"/>
        <v>0</v>
      </c>
      <c r="O49" s="45">
        <f>O50+O51+O52+O53</f>
        <v>369293</v>
      </c>
      <c r="P49" s="46">
        <f t="shared" ref="P49" si="15">E49+J49</f>
        <v>377986</v>
      </c>
    </row>
    <row r="50" spans="1:16" ht="25.5" x14ac:dyDescent="0.2">
      <c r="A50" s="17" t="s">
        <v>88</v>
      </c>
      <c r="B50" s="17" t="s">
        <v>90</v>
      </c>
      <c r="C50" s="18" t="s">
        <v>89</v>
      </c>
      <c r="D50" s="19" t="s">
        <v>91</v>
      </c>
      <c r="E50" s="20">
        <v>0</v>
      </c>
      <c r="F50" s="21">
        <v>0</v>
      </c>
      <c r="G50" s="21">
        <v>0</v>
      </c>
      <c r="H50" s="21">
        <v>0</v>
      </c>
      <c r="I50" s="21">
        <v>0</v>
      </c>
      <c r="J50" s="20">
        <v>10523</v>
      </c>
      <c r="K50" s="21">
        <v>10523</v>
      </c>
      <c r="L50" s="21">
        <v>0</v>
      </c>
      <c r="M50" s="21">
        <v>0</v>
      </c>
      <c r="N50" s="21">
        <v>0</v>
      </c>
      <c r="O50" s="21">
        <v>10523</v>
      </c>
      <c r="P50" s="20">
        <f>E50+J50</f>
        <v>10523</v>
      </c>
    </row>
    <row r="51" spans="1:16" ht="25.5" x14ac:dyDescent="0.2">
      <c r="A51" s="17" t="s">
        <v>92</v>
      </c>
      <c r="B51" s="17" t="s">
        <v>93</v>
      </c>
      <c r="C51" s="18" t="s">
        <v>89</v>
      </c>
      <c r="D51" s="19" t="s">
        <v>94</v>
      </c>
      <c r="E51" s="20">
        <v>0</v>
      </c>
      <c r="F51" s="21">
        <v>0</v>
      </c>
      <c r="G51" s="21">
        <v>0</v>
      </c>
      <c r="H51" s="21">
        <v>0</v>
      </c>
      <c r="I51" s="21">
        <v>0</v>
      </c>
      <c r="J51" s="20">
        <v>70000</v>
      </c>
      <c r="K51" s="21">
        <v>70000</v>
      </c>
      <c r="L51" s="21">
        <v>0</v>
      </c>
      <c r="M51" s="21">
        <v>0</v>
      </c>
      <c r="N51" s="21">
        <v>0</v>
      </c>
      <c r="O51" s="21">
        <v>70000</v>
      </c>
      <c r="P51" s="20">
        <f>E51+J51</f>
        <v>70000</v>
      </c>
    </row>
    <row r="52" spans="1:16" ht="38.25" x14ac:dyDescent="0.2">
      <c r="A52" s="17" t="s">
        <v>95</v>
      </c>
      <c r="B52" s="17" t="s">
        <v>97</v>
      </c>
      <c r="C52" s="18" t="s">
        <v>96</v>
      </c>
      <c r="D52" s="19" t="s">
        <v>98</v>
      </c>
      <c r="E52" s="20">
        <v>0</v>
      </c>
      <c r="F52" s="21">
        <v>0</v>
      </c>
      <c r="G52" s="21">
        <v>0</v>
      </c>
      <c r="H52" s="21">
        <v>0</v>
      </c>
      <c r="I52" s="21">
        <v>0</v>
      </c>
      <c r="J52" s="20">
        <v>288770</v>
      </c>
      <c r="K52" s="21">
        <v>288770</v>
      </c>
      <c r="L52" s="21">
        <v>0</v>
      </c>
      <c r="M52" s="21">
        <v>0</v>
      </c>
      <c r="N52" s="21">
        <v>0</v>
      </c>
      <c r="O52" s="21">
        <v>288770</v>
      </c>
      <c r="P52" s="20">
        <f>E52+J52</f>
        <v>288770</v>
      </c>
    </row>
    <row r="53" spans="1:16" ht="25.5" x14ac:dyDescent="0.2">
      <c r="A53" s="17" t="s">
        <v>99</v>
      </c>
      <c r="B53" s="17" t="s">
        <v>100</v>
      </c>
      <c r="C53" s="18" t="s">
        <v>96</v>
      </c>
      <c r="D53" s="19" t="s">
        <v>101</v>
      </c>
      <c r="E53" s="20">
        <v>8693</v>
      </c>
      <c r="F53" s="21">
        <v>8693</v>
      </c>
      <c r="G53" s="21">
        <v>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>E53+J53</f>
        <v>8693</v>
      </c>
    </row>
    <row r="54" spans="1:16" s="47" customFormat="1" ht="27" customHeight="1" x14ac:dyDescent="0.2">
      <c r="A54" s="43" t="s">
        <v>199</v>
      </c>
      <c r="B54" s="43">
        <v>8000</v>
      </c>
      <c r="C54" s="44"/>
      <c r="D54" s="44" t="s">
        <v>200</v>
      </c>
      <c r="E54" s="45">
        <f>E55+E56</f>
        <v>60000</v>
      </c>
      <c r="F54" s="45">
        <f>F55+F56</f>
        <v>60000</v>
      </c>
      <c r="G54" s="45">
        <f t="shared" ref="G54:O54" si="16">G55+G56</f>
        <v>0</v>
      </c>
      <c r="H54" s="45">
        <f t="shared" si="16"/>
        <v>0</v>
      </c>
      <c r="I54" s="45">
        <f t="shared" si="16"/>
        <v>0</v>
      </c>
      <c r="J54" s="45">
        <f>J55+J56</f>
        <v>1350</v>
      </c>
      <c r="K54" s="45">
        <f t="shared" si="16"/>
        <v>0</v>
      </c>
      <c r="L54" s="45">
        <f t="shared" si="16"/>
        <v>1350</v>
      </c>
      <c r="M54" s="45">
        <f t="shared" si="16"/>
        <v>0</v>
      </c>
      <c r="N54" s="45">
        <f t="shared" si="16"/>
        <v>0</v>
      </c>
      <c r="O54" s="45">
        <f t="shared" si="16"/>
        <v>0</v>
      </c>
      <c r="P54" s="46">
        <f t="shared" ref="P54" si="17">E54+J54</f>
        <v>61350</v>
      </c>
    </row>
    <row r="55" spans="1:16" ht="38.25" x14ac:dyDescent="0.2">
      <c r="A55" s="17" t="s">
        <v>102</v>
      </c>
      <c r="B55" s="17" t="s">
        <v>104</v>
      </c>
      <c r="C55" s="18" t="s">
        <v>103</v>
      </c>
      <c r="D55" s="19" t="s">
        <v>105</v>
      </c>
      <c r="E55" s="20">
        <v>60000</v>
      </c>
      <c r="F55" s="21">
        <v>60000</v>
      </c>
      <c r="G55" s="21">
        <v>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>E55+J55</f>
        <v>60000</v>
      </c>
    </row>
    <row r="56" spans="1:16" ht="25.5" x14ac:dyDescent="0.2">
      <c r="A56" s="17" t="s">
        <v>106</v>
      </c>
      <c r="B56" s="17" t="s">
        <v>108</v>
      </c>
      <c r="C56" s="18" t="s">
        <v>107</v>
      </c>
      <c r="D56" s="19" t="s">
        <v>109</v>
      </c>
      <c r="E56" s="20">
        <v>0</v>
      </c>
      <c r="F56" s="21">
        <v>0</v>
      </c>
      <c r="G56" s="21">
        <v>0</v>
      </c>
      <c r="H56" s="21">
        <v>0</v>
      </c>
      <c r="I56" s="21">
        <v>0</v>
      </c>
      <c r="J56" s="20">
        <v>1350</v>
      </c>
      <c r="K56" s="21">
        <v>0</v>
      </c>
      <c r="L56" s="21">
        <v>1350</v>
      </c>
      <c r="M56" s="21">
        <v>0</v>
      </c>
      <c r="N56" s="21">
        <v>0</v>
      </c>
      <c r="O56" s="21">
        <v>0</v>
      </c>
      <c r="P56" s="20">
        <f>E56+J56</f>
        <v>1350</v>
      </c>
    </row>
    <row r="57" spans="1:16" ht="25.5" x14ac:dyDescent="0.2">
      <c r="A57" s="11" t="s">
        <v>110</v>
      </c>
      <c r="B57" s="12"/>
      <c r="C57" s="13"/>
      <c r="D57" s="16" t="s">
        <v>201</v>
      </c>
      <c r="E57" s="15">
        <v>49387335</v>
      </c>
      <c r="F57" s="16">
        <v>49387335</v>
      </c>
      <c r="G57" s="16">
        <v>34500286</v>
      </c>
      <c r="H57" s="16">
        <v>2691135</v>
      </c>
      <c r="I57" s="16">
        <v>0</v>
      </c>
      <c r="J57" s="15">
        <v>1152976</v>
      </c>
      <c r="K57" s="16">
        <v>310176</v>
      </c>
      <c r="L57" s="16">
        <v>842800</v>
      </c>
      <c r="M57" s="16">
        <v>0</v>
      </c>
      <c r="N57" s="16">
        <v>0</v>
      </c>
      <c r="O57" s="16">
        <v>310176</v>
      </c>
      <c r="P57" s="15">
        <f>E57+J57</f>
        <v>50540311</v>
      </c>
    </row>
    <row r="58" spans="1:16" ht="25.5" x14ac:dyDescent="0.2">
      <c r="A58" s="11" t="s">
        <v>111</v>
      </c>
      <c r="B58" s="12"/>
      <c r="C58" s="13"/>
      <c r="D58" s="14" t="s">
        <v>201</v>
      </c>
      <c r="E58" s="15">
        <v>49387335</v>
      </c>
      <c r="F58" s="16">
        <v>49387335</v>
      </c>
      <c r="G58" s="16">
        <v>34500286</v>
      </c>
      <c r="H58" s="16">
        <v>2691135</v>
      </c>
      <c r="I58" s="16">
        <v>0</v>
      </c>
      <c r="J58" s="15">
        <v>1152976</v>
      </c>
      <c r="K58" s="16">
        <v>310176</v>
      </c>
      <c r="L58" s="16">
        <v>842800</v>
      </c>
      <c r="M58" s="16">
        <v>0</v>
      </c>
      <c r="N58" s="16">
        <v>0</v>
      </c>
      <c r="O58" s="16">
        <v>310176</v>
      </c>
      <c r="P58" s="15">
        <f>E58+J58</f>
        <v>50540311</v>
      </c>
    </row>
    <row r="59" spans="1:16" x14ac:dyDescent="0.2">
      <c r="A59" s="11" t="s">
        <v>202</v>
      </c>
      <c r="B59" s="12">
        <v>1000</v>
      </c>
      <c r="C59" s="13"/>
      <c r="D59" s="16" t="s">
        <v>203</v>
      </c>
      <c r="E59" s="15">
        <v>49387335</v>
      </c>
      <c r="F59" s="16">
        <v>49387335</v>
      </c>
      <c r="G59" s="16">
        <v>34500286</v>
      </c>
      <c r="H59" s="16">
        <v>2691135</v>
      </c>
      <c r="I59" s="16">
        <v>0</v>
      </c>
      <c r="J59" s="15">
        <v>1152976</v>
      </c>
      <c r="K59" s="16">
        <v>310176</v>
      </c>
      <c r="L59" s="16">
        <v>842800</v>
      </c>
      <c r="M59" s="16">
        <v>0</v>
      </c>
      <c r="N59" s="16">
        <v>0</v>
      </c>
      <c r="O59" s="16">
        <v>310176</v>
      </c>
      <c r="P59" s="15">
        <f>E59+J59</f>
        <v>50540311</v>
      </c>
    </row>
    <row r="60" spans="1:16" x14ac:dyDescent="0.2">
      <c r="A60" s="17" t="s">
        <v>112</v>
      </c>
      <c r="B60" s="17" t="s">
        <v>50</v>
      </c>
      <c r="C60" s="18" t="s">
        <v>113</v>
      </c>
      <c r="D60" s="19" t="s">
        <v>114</v>
      </c>
      <c r="E60" s="20">
        <v>8055848</v>
      </c>
      <c r="F60" s="21">
        <v>8055848</v>
      </c>
      <c r="G60" s="21">
        <v>5058744</v>
      </c>
      <c r="H60" s="21">
        <v>776748</v>
      </c>
      <c r="I60" s="21">
        <v>0</v>
      </c>
      <c r="J60" s="20">
        <v>377700</v>
      </c>
      <c r="K60" s="21">
        <v>0</v>
      </c>
      <c r="L60" s="21">
        <v>377700</v>
      </c>
      <c r="M60" s="21">
        <v>0</v>
      </c>
      <c r="N60" s="21">
        <v>0</v>
      </c>
      <c r="O60" s="21">
        <v>0</v>
      </c>
      <c r="P60" s="20">
        <f>E60+J60</f>
        <v>8433548</v>
      </c>
    </row>
    <row r="61" spans="1:16" ht="25.5" x14ac:dyDescent="0.2">
      <c r="A61" s="17" t="s">
        <v>115</v>
      </c>
      <c r="B61" s="17" t="s">
        <v>117</v>
      </c>
      <c r="C61" s="18" t="s">
        <v>116</v>
      </c>
      <c r="D61" s="19" t="s">
        <v>118</v>
      </c>
      <c r="E61" s="20">
        <v>11302784</v>
      </c>
      <c r="F61" s="21">
        <v>11302784</v>
      </c>
      <c r="G61" s="21">
        <v>6694419</v>
      </c>
      <c r="H61" s="21">
        <v>1914387</v>
      </c>
      <c r="I61" s="21">
        <v>0</v>
      </c>
      <c r="J61" s="20">
        <v>465100</v>
      </c>
      <c r="K61" s="21">
        <v>0</v>
      </c>
      <c r="L61" s="21">
        <v>465100</v>
      </c>
      <c r="M61" s="21">
        <v>0</v>
      </c>
      <c r="N61" s="21">
        <v>0</v>
      </c>
      <c r="O61" s="21">
        <v>0</v>
      </c>
      <c r="P61" s="20">
        <f>E61+J61</f>
        <v>11767884</v>
      </c>
    </row>
    <row r="62" spans="1:16" s="35" customFormat="1" ht="85.5" customHeight="1" x14ac:dyDescent="0.2">
      <c r="A62" s="36"/>
      <c r="B62" s="36"/>
      <c r="C62" s="31"/>
      <c r="D62" s="32" t="s">
        <v>204</v>
      </c>
      <c r="E62" s="33">
        <f t="shared" ref="E62" si="18">F62</f>
        <v>26000</v>
      </c>
      <c r="F62" s="34">
        <v>26000</v>
      </c>
      <c r="G62" s="34">
        <v>0</v>
      </c>
      <c r="H62" s="34"/>
      <c r="I62" s="34"/>
      <c r="J62" s="33">
        <f>L62+O62</f>
        <v>0</v>
      </c>
      <c r="K62" s="34"/>
      <c r="L62" s="34"/>
      <c r="M62" s="34"/>
      <c r="N62" s="34"/>
      <c r="O62" s="34"/>
      <c r="P62" s="33">
        <f t="shared" ref="P62" si="19">E62+J62</f>
        <v>26000</v>
      </c>
    </row>
    <row r="63" spans="1:16" ht="25.5" x14ac:dyDescent="0.2">
      <c r="A63" s="17" t="s">
        <v>119</v>
      </c>
      <c r="B63" s="17" t="s">
        <v>120</v>
      </c>
      <c r="C63" s="18" t="s">
        <v>116</v>
      </c>
      <c r="D63" s="19" t="s">
        <v>118</v>
      </c>
      <c r="E63" s="20">
        <v>26523400</v>
      </c>
      <c r="F63" s="21">
        <v>26523400</v>
      </c>
      <c r="G63" s="21">
        <v>21740491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>E63+J63</f>
        <v>26523400</v>
      </c>
    </row>
    <row r="64" spans="1:16" ht="25.5" x14ac:dyDescent="0.2">
      <c r="A64" s="17" t="s">
        <v>121</v>
      </c>
      <c r="B64" s="17" t="s">
        <v>122</v>
      </c>
      <c r="C64" s="18" t="s">
        <v>116</v>
      </c>
      <c r="D64" s="19" t="s">
        <v>118</v>
      </c>
      <c r="E64" s="20">
        <v>1962850</v>
      </c>
      <c r="F64" s="21">
        <v>1962850</v>
      </c>
      <c r="G64" s="21">
        <v>0</v>
      </c>
      <c r="H64" s="21">
        <v>0</v>
      </c>
      <c r="I64" s="21">
        <v>0</v>
      </c>
      <c r="J64" s="20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0">
        <f>E64+J64</f>
        <v>1962850</v>
      </c>
    </row>
    <row r="65" spans="1:16" ht="25.5" x14ac:dyDescent="0.2">
      <c r="A65" s="17" t="s">
        <v>123</v>
      </c>
      <c r="B65" s="17" t="s">
        <v>125</v>
      </c>
      <c r="C65" s="18" t="s">
        <v>124</v>
      </c>
      <c r="D65" s="19" t="s">
        <v>126</v>
      </c>
      <c r="E65" s="20">
        <v>1262427</v>
      </c>
      <c r="F65" s="21">
        <v>1262427</v>
      </c>
      <c r="G65" s="21">
        <v>1006632</v>
      </c>
      <c r="H65" s="21">
        <v>0</v>
      </c>
      <c r="I65" s="21">
        <v>0</v>
      </c>
      <c r="J65" s="20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0">
        <f>E65+J65</f>
        <v>1262427</v>
      </c>
    </row>
    <row r="66" spans="1:16" x14ac:dyDescent="0.2">
      <c r="A66" s="17" t="s">
        <v>127</v>
      </c>
      <c r="B66" s="17" t="s">
        <v>128</v>
      </c>
      <c r="C66" s="18" t="s">
        <v>124</v>
      </c>
      <c r="D66" s="19" t="s">
        <v>129</v>
      </c>
      <c r="E66" s="20">
        <v>214530</v>
      </c>
      <c r="F66" s="21">
        <v>214530</v>
      </c>
      <c r="G66" s="21">
        <v>0</v>
      </c>
      <c r="H66" s="21">
        <v>0</v>
      </c>
      <c r="I66" s="21">
        <v>0</v>
      </c>
      <c r="J66" s="20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0">
        <f>E66+J66</f>
        <v>214530</v>
      </c>
    </row>
    <row r="67" spans="1:16" ht="63.75" x14ac:dyDescent="0.2">
      <c r="A67" s="17" t="s">
        <v>130</v>
      </c>
      <c r="B67" s="17" t="s">
        <v>131</v>
      </c>
      <c r="C67" s="18" t="s">
        <v>124</v>
      </c>
      <c r="D67" s="19" t="s">
        <v>132</v>
      </c>
      <c r="E67" s="20">
        <v>17858</v>
      </c>
      <c r="F67" s="21">
        <v>17858</v>
      </c>
      <c r="G67" s="21">
        <v>0</v>
      </c>
      <c r="H67" s="21">
        <v>0</v>
      </c>
      <c r="I67" s="21">
        <v>0</v>
      </c>
      <c r="J67" s="20">
        <v>17207</v>
      </c>
      <c r="K67" s="21">
        <v>17207</v>
      </c>
      <c r="L67" s="21">
        <v>0</v>
      </c>
      <c r="M67" s="21">
        <v>0</v>
      </c>
      <c r="N67" s="21">
        <v>0</v>
      </c>
      <c r="O67" s="21">
        <v>17207</v>
      </c>
      <c r="P67" s="20">
        <f>E67+J67</f>
        <v>35065</v>
      </c>
    </row>
    <row r="68" spans="1:16" ht="51" x14ac:dyDescent="0.2">
      <c r="A68" s="17" t="s">
        <v>133</v>
      </c>
      <c r="B68" s="17" t="s">
        <v>134</v>
      </c>
      <c r="C68" s="18" t="s">
        <v>124</v>
      </c>
      <c r="D68" s="19" t="s">
        <v>135</v>
      </c>
      <c r="E68" s="20">
        <v>17612</v>
      </c>
      <c r="F68" s="21">
        <v>17612</v>
      </c>
      <c r="G68" s="21">
        <v>0</v>
      </c>
      <c r="H68" s="21">
        <v>0</v>
      </c>
      <c r="I68" s="21">
        <v>0</v>
      </c>
      <c r="J68" s="20">
        <v>8937</v>
      </c>
      <c r="K68" s="21">
        <v>8937</v>
      </c>
      <c r="L68" s="21">
        <v>0</v>
      </c>
      <c r="M68" s="21">
        <v>0</v>
      </c>
      <c r="N68" s="21">
        <v>0</v>
      </c>
      <c r="O68" s="21">
        <v>8937</v>
      </c>
      <c r="P68" s="20">
        <f>E68+J68</f>
        <v>26549</v>
      </c>
    </row>
    <row r="69" spans="1:16" ht="51" x14ac:dyDescent="0.2">
      <c r="A69" s="17" t="s">
        <v>136</v>
      </c>
      <c r="B69" s="17" t="s">
        <v>137</v>
      </c>
      <c r="C69" s="18" t="s">
        <v>124</v>
      </c>
      <c r="D69" s="19" t="s">
        <v>138</v>
      </c>
      <c r="E69" s="20">
        <v>10026</v>
      </c>
      <c r="F69" s="21">
        <v>10026</v>
      </c>
      <c r="G69" s="21">
        <v>0</v>
      </c>
      <c r="H69" s="21">
        <v>0</v>
      </c>
      <c r="I69" s="21">
        <v>0</v>
      </c>
      <c r="J69" s="20">
        <v>8323</v>
      </c>
      <c r="K69" s="21">
        <v>8323</v>
      </c>
      <c r="L69" s="21">
        <v>0</v>
      </c>
      <c r="M69" s="21">
        <v>0</v>
      </c>
      <c r="N69" s="21">
        <v>0</v>
      </c>
      <c r="O69" s="21">
        <v>8323</v>
      </c>
      <c r="P69" s="20">
        <f>E69+J69</f>
        <v>18349</v>
      </c>
    </row>
    <row r="70" spans="1:16" s="47" customFormat="1" ht="24.75" customHeight="1" x14ac:dyDescent="0.2">
      <c r="A70" s="48" t="s">
        <v>205</v>
      </c>
      <c r="B70" s="43">
        <v>3000</v>
      </c>
      <c r="C70" s="44"/>
      <c r="D70" s="44" t="s">
        <v>191</v>
      </c>
      <c r="E70" s="45">
        <f>E71</f>
        <v>8000</v>
      </c>
      <c r="F70" s="45">
        <f>F71</f>
        <v>8000</v>
      </c>
      <c r="G70" s="45">
        <f t="shared" ref="G70:O70" si="20">G71</f>
        <v>0</v>
      </c>
      <c r="H70" s="45">
        <f t="shared" si="20"/>
        <v>0</v>
      </c>
      <c r="I70" s="45">
        <f t="shared" si="20"/>
        <v>0</v>
      </c>
      <c r="J70" s="45">
        <f t="shared" si="20"/>
        <v>0</v>
      </c>
      <c r="K70" s="45">
        <f t="shared" si="20"/>
        <v>0</v>
      </c>
      <c r="L70" s="45">
        <f t="shared" si="20"/>
        <v>0</v>
      </c>
      <c r="M70" s="45">
        <f t="shared" si="20"/>
        <v>0</v>
      </c>
      <c r="N70" s="45">
        <f t="shared" si="20"/>
        <v>0</v>
      </c>
      <c r="O70" s="45">
        <f t="shared" si="20"/>
        <v>0</v>
      </c>
      <c r="P70" s="46">
        <f t="shared" ref="P70" si="21">E70+J70</f>
        <v>8000</v>
      </c>
    </row>
    <row r="71" spans="1:16" x14ac:dyDescent="0.2">
      <c r="A71" s="17" t="s">
        <v>139</v>
      </c>
      <c r="B71" s="17" t="s">
        <v>141</v>
      </c>
      <c r="C71" s="18" t="s">
        <v>140</v>
      </c>
      <c r="D71" s="19" t="s">
        <v>142</v>
      </c>
      <c r="E71" s="20">
        <v>8000</v>
      </c>
      <c r="F71" s="21">
        <v>8000</v>
      </c>
      <c r="G71" s="21">
        <v>0</v>
      </c>
      <c r="H71" s="21">
        <v>0</v>
      </c>
      <c r="I71" s="21">
        <v>0</v>
      </c>
      <c r="J71" s="20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f>E71+J71</f>
        <v>8000</v>
      </c>
    </row>
    <row r="72" spans="1:16" s="47" customFormat="1" ht="27" customHeight="1" x14ac:dyDescent="0.2">
      <c r="A72" s="48" t="s">
        <v>206</v>
      </c>
      <c r="B72" s="43">
        <v>5000</v>
      </c>
      <c r="C72" s="44"/>
      <c r="D72" s="44" t="s">
        <v>207</v>
      </c>
      <c r="E72" s="45">
        <f>E73</f>
        <v>12000</v>
      </c>
      <c r="F72" s="45">
        <f>F73</f>
        <v>12000</v>
      </c>
      <c r="G72" s="45">
        <f t="shared" ref="G72:O72" si="22">G73</f>
        <v>0</v>
      </c>
      <c r="H72" s="45">
        <f t="shared" si="22"/>
        <v>0</v>
      </c>
      <c r="I72" s="45">
        <f t="shared" si="22"/>
        <v>0</v>
      </c>
      <c r="J72" s="45">
        <f t="shared" si="22"/>
        <v>0</v>
      </c>
      <c r="K72" s="45">
        <f t="shared" si="22"/>
        <v>0</v>
      </c>
      <c r="L72" s="45">
        <f t="shared" si="22"/>
        <v>0</v>
      </c>
      <c r="M72" s="45">
        <f t="shared" si="22"/>
        <v>0</v>
      </c>
      <c r="N72" s="45">
        <f t="shared" si="22"/>
        <v>0</v>
      </c>
      <c r="O72" s="45">
        <f t="shared" si="22"/>
        <v>0</v>
      </c>
      <c r="P72" s="46">
        <f t="shared" ref="P72" si="23">E72+J72</f>
        <v>12000</v>
      </c>
    </row>
    <row r="73" spans="1:16" ht="51" x14ac:dyDescent="0.2">
      <c r="A73" s="17" t="s">
        <v>143</v>
      </c>
      <c r="B73" s="17" t="s">
        <v>145</v>
      </c>
      <c r="C73" s="18" t="s">
        <v>144</v>
      </c>
      <c r="D73" s="19" t="s">
        <v>146</v>
      </c>
      <c r="E73" s="20">
        <v>12000</v>
      </c>
      <c r="F73" s="21">
        <v>12000</v>
      </c>
      <c r="G73" s="21">
        <v>0</v>
      </c>
      <c r="H73" s="21">
        <v>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>E73+J73</f>
        <v>12000</v>
      </c>
    </row>
    <row r="74" spans="1:16" s="47" customFormat="1" ht="27" customHeight="1" x14ac:dyDescent="0.2">
      <c r="A74" s="43" t="s">
        <v>208</v>
      </c>
      <c r="B74" s="43" t="s">
        <v>197</v>
      </c>
      <c r="C74" s="44"/>
      <c r="D74" s="44" t="s">
        <v>198</v>
      </c>
      <c r="E74" s="45">
        <f>E75+E76</f>
        <v>0</v>
      </c>
      <c r="F74" s="45">
        <f t="shared" ref="F74:O74" si="24">F75+F76</f>
        <v>0</v>
      </c>
      <c r="G74" s="45">
        <f t="shared" si="24"/>
        <v>0</v>
      </c>
      <c r="H74" s="45">
        <f t="shared" si="24"/>
        <v>0</v>
      </c>
      <c r="I74" s="45">
        <f t="shared" si="24"/>
        <v>0</v>
      </c>
      <c r="J74" s="45">
        <f>J75+J76</f>
        <v>275709</v>
      </c>
      <c r="K74" s="45">
        <f>K75+K76</f>
        <v>275709</v>
      </c>
      <c r="L74" s="45">
        <f t="shared" si="24"/>
        <v>0</v>
      </c>
      <c r="M74" s="45">
        <f t="shared" si="24"/>
        <v>0</v>
      </c>
      <c r="N74" s="45">
        <f t="shared" si="24"/>
        <v>0</v>
      </c>
      <c r="O74" s="45">
        <f t="shared" si="24"/>
        <v>275709</v>
      </c>
      <c r="P74" s="46">
        <f t="shared" ref="P74" si="25">E74+J74</f>
        <v>275709</v>
      </c>
    </row>
    <row r="75" spans="1:16" x14ac:dyDescent="0.2">
      <c r="A75" s="17" t="s">
        <v>147</v>
      </c>
      <c r="B75" s="17" t="s">
        <v>148</v>
      </c>
      <c r="C75" s="18" t="s">
        <v>89</v>
      </c>
      <c r="D75" s="19" t="s">
        <v>149</v>
      </c>
      <c r="E75" s="20">
        <v>0</v>
      </c>
      <c r="F75" s="21">
        <v>0</v>
      </c>
      <c r="G75" s="21">
        <v>0</v>
      </c>
      <c r="H75" s="21">
        <v>0</v>
      </c>
      <c r="I75" s="21">
        <v>0</v>
      </c>
      <c r="J75" s="20">
        <v>255709</v>
      </c>
      <c r="K75" s="21">
        <v>255709</v>
      </c>
      <c r="L75" s="21">
        <v>0</v>
      </c>
      <c r="M75" s="21">
        <v>0</v>
      </c>
      <c r="N75" s="21">
        <v>0</v>
      </c>
      <c r="O75" s="21">
        <v>255709</v>
      </c>
      <c r="P75" s="20">
        <f>E75+J75</f>
        <v>255709</v>
      </c>
    </row>
    <row r="76" spans="1:16" ht="25.5" x14ac:dyDescent="0.2">
      <c r="A76" s="17" t="s">
        <v>150</v>
      </c>
      <c r="B76" s="17" t="s">
        <v>151</v>
      </c>
      <c r="C76" s="18" t="s">
        <v>89</v>
      </c>
      <c r="D76" s="19" t="s">
        <v>152</v>
      </c>
      <c r="E76" s="20">
        <v>0</v>
      </c>
      <c r="F76" s="21">
        <v>0</v>
      </c>
      <c r="G76" s="21">
        <v>0</v>
      </c>
      <c r="H76" s="21">
        <v>0</v>
      </c>
      <c r="I76" s="21">
        <v>0</v>
      </c>
      <c r="J76" s="20">
        <v>20000</v>
      </c>
      <c r="K76" s="21">
        <v>20000</v>
      </c>
      <c r="L76" s="21">
        <v>0</v>
      </c>
      <c r="M76" s="21">
        <v>0</v>
      </c>
      <c r="N76" s="21">
        <v>0</v>
      </c>
      <c r="O76" s="21">
        <v>20000</v>
      </c>
      <c r="P76" s="20">
        <f>E76+J76</f>
        <v>20000</v>
      </c>
    </row>
    <row r="77" spans="1:16" ht="25.5" x14ac:dyDescent="0.2">
      <c r="A77" s="11" t="s">
        <v>153</v>
      </c>
      <c r="B77" s="12"/>
      <c r="C77" s="13"/>
      <c r="D77" s="14" t="s">
        <v>154</v>
      </c>
      <c r="E77" s="15">
        <v>5776505</v>
      </c>
      <c r="F77" s="16">
        <v>3881521</v>
      </c>
      <c r="G77" s="16">
        <v>466735</v>
      </c>
      <c r="H77" s="16">
        <v>0</v>
      </c>
      <c r="I77" s="16">
        <v>1884984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>E77+J77</f>
        <v>5776505</v>
      </c>
    </row>
    <row r="78" spans="1:16" ht="25.5" x14ac:dyDescent="0.2">
      <c r="A78" s="11" t="s">
        <v>155</v>
      </c>
      <c r="B78" s="12"/>
      <c r="C78" s="13"/>
      <c r="D78" s="14" t="s">
        <v>156</v>
      </c>
      <c r="E78" s="15">
        <v>5776505</v>
      </c>
      <c r="F78" s="16">
        <v>3881521</v>
      </c>
      <c r="G78" s="16">
        <v>466735</v>
      </c>
      <c r="H78" s="16">
        <v>0</v>
      </c>
      <c r="I78" s="16">
        <v>1884984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>E78+J78</f>
        <v>5776505</v>
      </c>
    </row>
    <row r="79" spans="1:16" s="49" customFormat="1" x14ac:dyDescent="0.2">
      <c r="A79" s="37">
        <v>3710100</v>
      </c>
      <c r="B79" s="38" t="s">
        <v>182</v>
      </c>
      <c r="C79" s="39"/>
      <c r="D79" s="40" t="s">
        <v>183</v>
      </c>
      <c r="E79" s="46">
        <f>E80</f>
        <v>659044</v>
      </c>
      <c r="F79" s="46">
        <f>F80</f>
        <v>659044</v>
      </c>
      <c r="G79" s="46">
        <f t="shared" ref="G79:O79" si="26">G80</f>
        <v>466735</v>
      </c>
      <c r="H79" s="46">
        <f t="shared" si="26"/>
        <v>0</v>
      </c>
      <c r="I79" s="46">
        <f t="shared" si="26"/>
        <v>0</v>
      </c>
      <c r="J79" s="46">
        <f t="shared" si="26"/>
        <v>0</v>
      </c>
      <c r="K79" s="46">
        <f t="shared" si="26"/>
        <v>0</v>
      </c>
      <c r="L79" s="46">
        <f t="shared" si="26"/>
        <v>0</v>
      </c>
      <c r="M79" s="46">
        <f t="shared" si="26"/>
        <v>0</v>
      </c>
      <c r="N79" s="46">
        <f t="shared" si="26"/>
        <v>0</v>
      </c>
      <c r="O79" s="46">
        <f t="shared" si="26"/>
        <v>0</v>
      </c>
      <c r="P79" s="46">
        <f t="shared" ref="P79" si="27">E79+J79</f>
        <v>659044</v>
      </c>
    </row>
    <row r="80" spans="1:16" ht="38.25" x14ac:dyDescent="0.2">
      <c r="A80" s="17" t="s">
        <v>157</v>
      </c>
      <c r="B80" s="17" t="s">
        <v>158</v>
      </c>
      <c r="C80" s="18" t="s">
        <v>21</v>
      </c>
      <c r="D80" s="19" t="s">
        <v>159</v>
      </c>
      <c r="E80" s="20">
        <v>659044</v>
      </c>
      <c r="F80" s="21">
        <v>659044</v>
      </c>
      <c r="G80" s="21">
        <v>466735</v>
      </c>
      <c r="H80" s="21">
        <v>0</v>
      </c>
      <c r="I80" s="21">
        <v>0</v>
      </c>
      <c r="J80" s="20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0">
        <f>E80+J80</f>
        <v>659044</v>
      </c>
    </row>
    <row r="81" spans="1:16" s="47" customFormat="1" ht="21.75" customHeight="1" x14ac:dyDescent="0.2">
      <c r="A81" s="43">
        <v>3718000</v>
      </c>
      <c r="B81" s="43">
        <v>8000</v>
      </c>
      <c r="C81" s="44"/>
      <c r="D81" s="44" t="s">
        <v>200</v>
      </c>
      <c r="E81" s="45">
        <f>E82</f>
        <v>10000</v>
      </c>
      <c r="F81" s="45">
        <f t="shared" ref="F81:O81" si="28">F82</f>
        <v>0</v>
      </c>
      <c r="G81" s="45">
        <f t="shared" si="28"/>
        <v>0</v>
      </c>
      <c r="H81" s="45">
        <f t="shared" si="28"/>
        <v>0</v>
      </c>
      <c r="I81" s="45">
        <f t="shared" si="28"/>
        <v>0</v>
      </c>
      <c r="J81" s="45">
        <f t="shared" si="28"/>
        <v>0</v>
      </c>
      <c r="K81" s="45">
        <f t="shared" si="28"/>
        <v>0</v>
      </c>
      <c r="L81" s="45">
        <f t="shared" si="28"/>
        <v>0</v>
      </c>
      <c r="M81" s="45">
        <f t="shared" si="28"/>
        <v>0</v>
      </c>
      <c r="N81" s="45">
        <f t="shared" si="28"/>
        <v>0</v>
      </c>
      <c r="O81" s="45">
        <f t="shared" si="28"/>
        <v>0</v>
      </c>
      <c r="P81" s="46">
        <f t="shared" ref="P81" si="29">E81+J81</f>
        <v>10000</v>
      </c>
    </row>
    <row r="82" spans="1:16" x14ac:dyDescent="0.2">
      <c r="A82" s="17" t="s">
        <v>160</v>
      </c>
      <c r="B82" s="17" t="s">
        <v>161</v>
      </c>
      <c r="C82" s="18" t="s">
        <v>25</v>
      </c>
      <c r="D82" s="19" t="s">
        <v>162</v>
      </c>
      <c r="E82" s="20">
        <v>10000</v>
      </c>
      <c r="F82" s="21">
        <v>0</v>
      </c>
      <c r="G82" s="21">
        <v>0</v>
      </c>
      <c r="H82" s="21">
        <v>0</v>
      </c>
      <c r="I82" s="21">
        <v>0</v>
      </c>
      <c r="J82" s="20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0">
        <f>E82+J82</f>
        <v>10000</v>
      </c>
    </row>
    <row r="83" spans="1:16" s="88" customFormat="1" ht="22.5" customHeight="1" x14ac:dyDescent="0.2">
      <c r="A83" s="43">
        <v>3719000</v>
      </c>
      <c r="B83" s="37">
        <v>9000</v>
      </c>
      <c r="C83" s="86"/>
      <c r="D83" s="87" t="s">
        <v>238</v>
      </c>
      <c r="E83" s="46">
        <f>E84+E86</f>
        <v>5107461</v>
      </c>
      <c r="F83" s="46">
        <f>F84+F86</f>
        <v>3222477</v>
      </c>
      <c r="G83" s="46">
        <f t="shared" ref="G83:O83" si="30">G84+G86</f>
        <v>0</v>
      </c>
      <c r="H83" s="46">
        <f t="shared" si="30"/>
        <v>0</v>
      </c>
      <c r="I83" s="46">
        <f t="shared" si="30"/>
        <v>1884984</v>
      </c>
      <c r="J83" s="46">
        <f t="shared" si="30"/>
        <v>0</v>
      </c>
      <c r="K83" s="46">
        <f t="shared" si="30"/>
        <v>0</v>
      </c>
      <c r="L83" s="46">
        <f t="shared" si="30"/>
        <v>0</v>
      </c>
      <c r="M83" s="46">
        <f t="shared" si="30"/>
        <v>0</v>
      </c>
      <c r="N83" s="46">
        <f t="shared" si="30"/>
        <v>0</v>
      </c>
      <c r="O83" s="46">
        <f t="shared" si="30"/>
        <v>0</v>
      </c>
      <c r="P83" s="46">
        <f t="shared" ref="P83" si="31">E83+J83</f>
        <v>5107461</v>
      </c>
    </row>
    <row r="84" spans="1:16" ht="51" x14ac:dyDescent="0.2">
      <c r="A84" s="17" t="s">
        <v>163</v>
      </c>
      <c r="B84" s="17" t="s">
        <v>164</v>
      </c>
      <c r="C84" s="18" t="s">
        <v>26</v>
      </c>
      <c r="D84" s="19" t="s">
        <v>165</v>
      </c>
      <c r="E84" s="20">
        <v>173400</v>
      </c>
      <c r="F84" s="21">
        <v>173400</v>
      </c>
      <c r="G84" s="21">
        <v>0</v>
      </c>
      <c r="H84" s="21">
        <v>0</v>
      </c>
      <c r="I84" s="21">
        <v>0</v>
      </c>
      <c r="J84" s="20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0">
        <f>E84+J84</f>
        <v>173400</v>
      </c>
    </row>
    <row r="85" spans="1:16" s="35" customFormat="1" ht="30.75" customHeight="1" x14ac:dyDescent="0.2">
      <c r="A85" s="36"/>
      <c r="B85" s="36"/>
      <c r="C85" s="31" t="s">
        <v>209</v>
      </c>
      <c r="D85" s="32" t="s">
        <v>210</v>
      </c>
      <c r="E85" s="33">
        <f>F85</f>
        <v>173400</v>
      </c>
      <c r="F85" s="34">
        <f>F84</f>
        <v>173400</v>
      </c>
      <c r="G85" s="34"/>
      <c r="H85" s="34"/>
      <c r="I85" s="34"/>
      <c r="J85" s="33"/>
      <c r="K85" s="34"/>
      <c r="L85" s="34"/>
      <c r="M85" s="34"/>
      <c r="N85" s="34"/>
      <c r="O85" s="34"/>
      <c r="P85" s="33">
        <f t="shared" ref="P85" si="32">E85+J85</f>
        <v>173400</v>
      </c>
    </row>
    <row r="86" spans="1:16" x14ac:dyDescent="0.2">
      <c r="A86" s="17" t="s">
        <v>166</v>
      </c>
      <c r="B86" s="17" t="s">
        <v>167</v>
      </c>
      <c r="C86" s="18" t="s">
        <v>26</v>
      </c>
      <c r="D86" s="19" t="s">
        <v>168</v>
      </c>
      <c r="E86" s="20">
        <v>4934061</v>
      </c>
      <c r="F86" s="21">
        <v>3049077</v>
      </c>
      <c r="G86" s="21">
        <v>0</v>
      </c>
      <c r="H86" s="21">
        <v>0</v>
      </c>
      <c r="I86" s="21">
        <v>1884984</v>
      </c>
      <c r="J86" s="20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0">
        <f>E86+J86</f>
        <v>4934061</v>
      </c>
    </row>
    <row r="87" spans="1:16" s="35" customFormat="1" ht="25.5" x14ac:dyDescent="0.2">
      <c r="A87" s="63"/>
      <c r="B87" s="51">
        <f>E86-E87-E92-E95-E90-E100</f>
        <v>0</v>
      </c>
      <c r="C87" s="52" t="s">
        <v>209</v>
      </c>
      <c r="D87" s="53" t="s">
        <v>211</v>
      </c>
      <c r="E87" s="33">
        <f>F87</f>
        <v>798002</v>
      </c>
      <c r="F87" s="54">
        <f>SUM(F88:F89)</f>
        <v>798002</v>
      </c>
      <c r="G87" s="34"/>
      <c r="H87" s="34"/>
      <c r="I87" s="34"/>
      <c r="J87" s="33">
        <f>L87+O87</f>
        <v>0</v>
      </c>
      <c r="K87" s="34"/>
      <c r="L87" s="34"/>
      <c r="M87" s="34"/>
      <c r="N87" s="34"/>
      <c r="O87" s="34"/>
      <c r="P87" s="33">
        <f t="shared" ref="P87:P101" si="33">E87+J87</f>
        <v>798002</v>
      </c>
    </row>
    <row r="88" spans="1:16" s="35" customFormat="1" ht="76.5" customHeight="1" x14ac:dyDescent="0.2">
      <c r="A88" s="50"/>
      <c r="B88" s="50"/>
      <c r="C88" s="55" t="s">
        <v>212</v>
      </c>
      <c r="D88" s="32" t="s">
        <v>213</v>
      </c>
      <c r="E88" s="33">
        <f t="shared" ref="E88:E99" si="34">F88</f>
        <v>10000</v>
      </c>
      <c r="F88" s="34">
        <v>10000</v>
      </c>
      <c r="G88" s="34"/>
      <c r="H88" s="34"/>
      <c r="I88" s="34"/>
      <c r="J88" s="33">
        <f t="shared" ref="J88:J101" si="35">L88+O88</f>
        <v>0</v>
      </c>
      <c r="K88" s="34"/>
      <c r="L88" s="34"/>
      <c r="M88" s="34"/>
      <c r="N88" s="34"/>
      <c r="O88" s="34"/>
      <c r="P88" s="33">
        <f t="shared" si="33"/>
        <v>10000</v>
      </c>
    </row>
    <row r="89" spans="1:16" s="35" customFormat="1" ht="76.5" x14ac:dyDescent="0.2">
      <c r="A89" s="50"/>
      <c r="B89" s="50"/>
      <c r="C89" s="31"/>
      <c r="D89" s="32" t="s">
        <v>214</v>
      </c>
      <c r="E89" s="33">
        <f t="shared" si="34"/>
        <v>788002</v>
      </c>
      <c r="F89" s="34">
        <f>394000+131334+262668</f>
        <v>788002</v>
      </c>
      <c r="G89" s="34"/>
      <c r="H89" s="34"/>
      <c r="I89" s="34"/>
      <c r="J89" s="33">
        <f t="shared" si="35"/>
        <v>0</v>
      </c>
      <c r="K89" s="34"/>
      <c r="L89" s="34"/>
      <c r="M89" s="34"/>
      <c r="N89" s="34"/>
      <c r="O89" s="34"/>
      <c r="P89" s="33">
        <f t="shared" si="33"/>
        <v>788002</v>
      </c>
    </row>
    <row r="90" spans="1:16" s="35" customFormat="1" ht="25.5" x14ac:dyDescent="0.2">
      <c r="A90" s="36"/>
      <c r="B90" s="36"/>
      <c r="C90" s="52" t="s">
        <v>209</v>
      </c>
      <c r="D90" s="53" t="s">
        <v>215</v>
      </c>
      <c r="E90" s="33">
        <f t="shared" si="34"/>
        <v>1073181</v>
      </c>
      <c r="F90" s="54">
        <f>SUM(F91)</f>
        <v>1073181</v>
      </c>
      <c r="G90" s="34"/>
      <c r="H90" s="34"/>
      <c r="I90" s="34"/>
      <c r="J90" s="33">
        <f t="shared" si="35"/>
        <v>0</v>
      </c>
      <c r="K90" s="34"/>
      <c r="L90" s="34"/>
      <c r="M90" s="34"/>
      <c r="N90" s="34"/>
      <c r="O90" s="34"/>
      <c r="P90" s="33">
        <f t="shared" si="33"/>
        <v>1073181</v>
      </c>
    </row>
    <row r="91" spans="1:16" s="35" customFormat="1" ht="76.5" x14ac:dyDescent="0.2">
      <c r="A91" s="36"/>
      <c r="B91" s="36"/>
      <c r="C91" s="55" t="s">
        <v>212</v>
      </c>
      <c r="D91" s="32" t="s">
        <v>216</v>
      </c>
      <c r="E91" s="33">
        <f t="shared" si="34"/>
        <v>1073181</v>
      </c>
      <c r="F91" s="34">
        <v>1073181</v>
      </c>
      <c r="G91" s="34"/>
      <c r="H91" s="34"/>
      <c r="I91" s="34"/>
      <c r="J91" s="33">
        <f t="shared" si="35"/>
        <v>0</v>
      </c>
      <c r="K91" s="34"/>
      <c r="L91" s="34"/>
      <c r="M91" s="34"/>
      <c r="N91" s="34"/>
      <c r="O91" s="34"/>
      <c r="P91" s="33">
        <f t="shared" si="33"/>
        <v>1073181</v>
      </c>
    </row>
    <row r="92" spans="1:16" s="35" customFormat="1" ht="25.5" x14ac:dyDescent="0.2">
      <c r="A92" s="36"/>
      <c r="B92" s="36"/>
      <c r="C92" s="52" t="s">
        <v>209</v>
      </c>
      <c r="D92" s="53" t="s">
        <v>217</v>
      </c>
      <c r="E92" s="33">
        <f t="shared" si="34"/>
        <v>783062</v>
      </c>
      <c r="F92" s="54">
        <f>SUM(F93:F94)</f>
        <v>783062</v>
      </c>
      <c r="G92" s="34"/>
      <c r="H92" s="34"/>
      <c r="I92" s="34"/>
      <c r="J92" s="33">
        <f t="shared" si="35"/>
        <v>0</v>
      </c>
      <c r="K92" s="34"/>
      <c r="L92" s="34"/>
      <c r="M92" s="34"/>
      <c r="N92" s="34"/>
      <c r="O92" s="34"/>
      <c r="P92" s="33">
        <f t="shared" si="33"/>
        <v>783062</v>
      </c>
    </row>
    <row r="93" spans="1:16" s="35" customFormat="1" ht="76.5" x14ac:dyDescent="0.2">
      <c r="A93" s="36"/>
      <c r="B93" s="36"/>
      <c r="C93" s="55" t="s">
        <v>212</v>
      </c>
      <c r="D93" s="32" t="s">
        <v>218</v>
      </c>
      <c r="E93" s="33">
        <f t="shared" si="34"/>
        <v>588277</v>
      </c>
      <c r="F93" s="34">
        <v>588277</v>
      </c>
      <c r="G93" s="34"/>
      <c r="H93" s="34"/>
      <c r="I93" s="34"/>
      <c r="J93" s="33">
        <f t="shared" si="35"/>
        <v>0</v>
      </c>
      <c r="K93" s="34"/>
      <c r="L93" s="34"/>
      <c r="M93" s="34"/>
      <c r="N93" s="34"/>
      <c r="O93" s="34"/>
      <c r="P93" s="33">
        <f t="shared" si="33"/>
        <v>588277</v>
      </c>
    </row>
    <row r="94" spans="1:16" s="35" customFormat="1" ht="63.75" x14ac:dyDescent="0.2">
      <c r="A94" s="36"/>
      <c r="B94" s="36"/>
      <c r="C94" s="31"/>
      <c r="D94" s="32" t="s">
        <v>219</v>
      </c>
      <c r="E94" s="33">
        <f t="shared" si="34"/>
        <v>194785</v>
      </c>
      <c r="F94" s="34">
        <v>194785</v>
      </c>
      <c r="G94" s="34"/>
      <c r="H94" s="34"/>
      <c r="I94" s="34"/>
      <c r="J94" s="33">
        <f t="shared" si="35"/>
        <v>0</v>
      </c>
      <c r="K94" s="34"/>
      <c r="L94" s="34"/>
      <c r="M94" s="34"/>
      <c r="N94" s="34"/>
      <c r="O94" s="34"/>
      <c r="P94" s="33">
        <f t="shared" si="33"/>
        <v>194785</v>
      </c>
    </row>
    <row r="95" spans="1:16" s="35" customFormat="1" ht="25.5" x14ac:dyDescent="0.2">
      <c r="A95" s="36"/>
      <c r="B95" s="36"/>
      <c r="C95" s="52" t="s">
        <v>209</v>
      </c>
      <c r="D95" s="53" t="s">
        <v>220</v>
      </c>
      <c r="E95" s="33">
        <f t="shared" si="34"/>
        <v>394832</v>
      </c>
      <c r="F95" s="54">
        <f>SUM(F96:F99)</f>
        <v>394832</v>
      </c>
      <c r="G95" s="34"/>
      <c r="H95" s="34"/>
      <c r="I95" s="34"/>
      <c r="J95" s="33">
        <f t="shared" si="35"/>
        <v>0</v>
      </c>
      <c r="K95" s="34"/>
      <c r="L95" s="34"/>
      <c r="M95" s="34"/>
      <c r="N95" s="34"/>
      <c r="O95" s="34"/>
      <c r="P95" s="33">
        <f t="shared" si="33"/>
        <v>394832</v>
      </c>
    </row>
    <row r="96" spans="1:16" s="35" customFormat="1" ht="114.75" x14ac:dyDescent="0.2">
      <c r="A96" s="36"/>
      <c r="B96" s="36"/>
      <c r="C96" s="55" t="s">
        <v>212</v>
      </c>
      <c r="D96" s="32" t="s">
        <v>221</v>
      </c>
      <c r="E96" s="33">
        <f t="shared" si="34"/>
        <v>232582</v>
      </c>
      <c r="F96" s="34">
        <v>232582</v>
      </c>
      <c r="G96" s="34"/>
      <c r="H96" s="34"/>
      <c r="I96" s="34"/>
      <c r="J96" s="33">
        <f t="shared" si="35"/>
        <v>0</v>
      </c>
      <c r="K96" s="34"/>
      <c r="L96" s="34"/>
      <c r="M96" s="34"/>
      <c r="N96" s="34"/>
      <c r="O96" s="34"/>
      <c r="P96" s="33">
        <f t="shared" si="33"/>
        <v>232582</v>
      </c>
    </row>
    <row r="97" spans="1:18" s="35" customFormat="1" ht="114.75" x14ac:dyDescent="0.2">
      <c r="A97" s="36"/>
      <c r="B97" s="36"/>
      <c r="C97" s="31"/>
      <c r="D97" s="32" t="s">
        <v>222</v>
      </c>
      <c r="E97" s="33">
        <f t="shared" si="34"/>
        <v>129250</v>
      </c>
      <c r="F97" s="34">
        <v>129250</v>
      </c>
      <c r="G97" s="34"/>
      <c r="H97" s="34"/>
      <c r="I97" s="34"/>
      <c r="J97" s="33">
        <f t="shared" si="35"/>
        <v>0</v>
      </c>
      <c r="K97" s="34"/>
      <c r="L97" s="34"/>
      <c r="M97" s="34"/>
      <c r="N97" s="34"/>
      <c r="O97" s="34"/>
      <c r="P97" s="33">
        <f t="shared" si="33"/>
        <v>129250</v>
      </c>
    </row>
    <row r="98" spans="1:18" s="35" customFormat="1" ht="102" x14ac:dyDescent="0.2">
      <c r="A98" s="36"/>
      <c r="B98" s="36"/>
      <c r="C98" s="31"/>
      <c r="D98" s="32" t="s">
        <v>223</v>
      </c>
      <c r="E98" s="33">
        <f t="shared" si="34"/>
        <v>3000</v>
      </c>
      <c r="F98" s="34">
        <v>3000</v>
      </c>
      <c r="G98" s="34"/>
      <c r="H98" s="34"/>
      <c r="I98" s="34"/>
      <c r="J98" s="33">
        <f t="shared" si="35"/>
        <v>0</v>
      </c>
      <c r="K98" s="34"/>
      <c r="L98" s="34"/>
      <c r="M98" s="34"/>
      <c r="N98" s="34"/>
      <c r="O98" s="34"/>
      <c r="P98" s="33">
        <f t="shared" si="33"/>
        <v>3000</v>
      </c>
    </row>
    <row r="99" spans="1:18" s="35" customFormat="1" ht="76.5" x14ac:dyDescent="0.2">
      <c r="A99" s="36"/>
      <c r="B99" s="36"/>
      <c r="C99" s="31"/>
      <c r="D99" s="32" t="s">
        <v>224</v>
      </c>
      <c r="E99" s="33">
        <f t="shared" si="34"/>
        <v>30000</v>
      </c>
      <c r="F99" s="34">
        <v>30000</v>
      </c>
      <c r="G99" s="34"/>
      <c r="H99" s="34"/>
      <c r="I99" s="34"/>
      <c r="J99" s="33">
        <f t="shared" si="35"/>
        <v>0</v>
      </c>
      <c r="K99" s="34"/>
      <c r="L99" s="34"/>
      <c r="M99" s="34"/>
      <c r="N99" s="34"/>
      <c r="O99" s="34"/>
      <c r="P99" s="33">
        <f t="shared" si="33"/>
        <v>30000</v>
      </c>
    </row>
    <row r="100" spans="1:18" s="35" customFormat="1" ht="23.25" customHeight="1" x14ac:dyDescent="0.2">
      <c r="A100" s="36"/>
      <c r="B100" s="36"/>
      <c r="C100" s="56" t="s">
        <v>209</v>
      </c>
      <c r="D100" s="57" t="s">
        <v>225</v>
      </c>
      <c r="E100" s="58">
        <f>E101</f>
        <v>1884984</v>
      </c>
      <c r="F100" s="59"/>
      <c r="G100" s="60"/>
      <c r="H100" s="60"/>
      <c r="I100" s="59">
        <f>I101</f>
        <v>1884984</v>
      </c>
      <c r="J100" s="33">
        <f t="shared" si="35"/>
        <v>0</v>
      </c>
      <c r="K100" s="34"/>
      <c r="L100" s="34"/>
      <c r="M100" s="34"/>
      <c r="N100" s="34"/>
      <c r="O100" s="34"/>
      <c r="P100" s="33">
        <f t="shared" si="33"/>
        <v>1884984</v>
      </c>
    </row>
    <row r="101" spans="1:18" s="35" customFormat="1" ht="123" customHeight="1" x14ac:dyDescent="0.2">
      <c r="A101" s="36"/>
      <c r="B101" s="36"/>
      <c r="C101" s="61" t="s">
        <v>212</v>
      </c>
      <c r="D101" s="62" t="s">
        <v>226</v>
      </c>
      <c r="E101" s="58">
        <f>I101</f>
        <v>1884984</v>
      </c>
      <c r="F101" s="60"/>
      <c r="G101" s="60"/>
      <c r="H101" s="60"/>
      <c r="I101" s="60">
        <v>1884984</v>
      </c>
      <c r="J101" s="33">
        <f t="shared" si="35"/>
        <v>0</v>
      </c>
      <c r="K101" s="34"/>
      <c r="L101" s="34"/>
      <c r="M101" s="34"/>
      <c r="N101" s="34"/>
      <c r="O101" s="34"/>
      <c r="P101" s="33">
        <f t="shared" si="33"/>
        <v>1884984</v>
      </c>
    </row>
    <row r="102" spans="1:18" x14ac:dyDescent="0.2">
      <c r="A102" s="22" t="s">
        <v>169</v>
      </c>
      <c r="B102" s="23" t="s">
        <v>169</v>
      </c>
      <c r="C102" s="24" t="s">
        <v>169</v>
      </c>
      <c r="D102" s="25" t="s">
        <v>170</v>
      </c>
      <c r="E102" s="15">
        <v>68111278</v>
      </c>
      <c r="F102" s="15">
        <v>66139494</v>
      </c>
      <c r="G102" s="15">
        <v>43058332</v>
      </c>
      <c r="H102" s="15">
        <v>3345244</v>
      </c>
      <c r="I102" s="15">
        <v>1961784</v>
      </c>
      <c r="J102" s="15">
        <v>1526619</v>
      </c>
      <c r="K102" s="15">
        <v>679469</v>
      </c>
      <c r="L102" s="15">
        <v>847150</v>
      </c>
      <c r="M102" s="15">
        <v>0</v>
      </c>
      <c r="N102" s="15">
        <v>0</v>
      </c>
      <c r="O102" s="15">
        <v>679469</v>
      </c>
      <c r="P102" s="15">
        <f>E102+J102</f>
        <v>69637897</v>
      </c>
    </row>
    <row r="103" spans="1:18" s="71" customFormat="1" ht="51" x14ac:dyDescent="0.2">
      <c r="A103" s="64"/>
      <c r="B103" s="64"/>
      <c r="C103" s="65"/>
      <c r="D103" s="66" t="s">
        <v>227</v>
      </c>
      <c r="E103" s="67">
        <f>SUM(E104:E106)</f>
        <v>28486250</v>
      </c>
      <c r="F103" s="68">
        <f>SUM(F104:F106)</f>
        <v>28486250</v>
      </c>
      <c r="G103" s="68">
        <f>SUM(G104:G106)</f>
        <v>21740491</v>
      </c>
      <c r="H103" s="68">
        <f t="shared" ref="H103:I103" si="36">SUM(H104:H106)</f>
        <v>0</v>
      </c>
      <c r="I103" s="68">
        <f t="shared" si="36"/>
        <v>0</v>
      </c>
      <c r="J103" s="15">
        <f>L103+O103</f>
        <v>288770</v>
      </c>
      <c r="K103" s="68">
        <f>SUM(K104:K106)</f>
        <v>288770</v>
      </c>
      <c r="L103" s="68">
        <f t="shared" ref="L103:O103" si="37">SUM(L104:L106)</f>
        <v>0</v>
      </c>
      <c r="M103" s="68">
        <f t="shared" si="37"/>
        <v>0</v>
      </c>
      <c r="N103" s="68">
        <f t="shared" si="37"/>
        <v>0</v>
      </c>
      <c r="O103" s="68">
        <f t="shared" si="37"/>
        <v>288770</v>
      </c>
      <c r="P103" s="67">
        <f>E103+J103</f>
        <v>28775020</v>
      </c>
      <c r="Q103" s="69">
        <f>P103+P108+P109+P107-R103</f>
        <v>1962850</v>
      </c>
      <c r="R103" s="70">
        <v>35622434</v>
      </c>
    </row>
    <row r="104" spans="1:18" s="75" customFormat="1" ht="36" customHeight="1" x14ac:dyDescent="0.2">
      <c r="A104" s="64"/>
      <c r="B104" s="64"/>
      <c r="C104" s="65"/>
      <c r="D104" s="72" t="s">
        <v>228</v>
      </c>
      <c r="E104" s="67">
        <f>SUM(F104)</f>
        <v>26523400</v>
      </c>
      <c r="F104" s="73">
        <f>F63</f>
        <v>26523400</v>
      </c>
      <c r="G104" s="73">
        <f>G63</f>
        <v>21740491</v>
      </c>
      <c r="H104" s="73">
        <f>H64</f>
        <v>0</v>
      </c>
      <c r="I104" s="73">
        <f>I64</f>
        <v>0</v>
      </c>
      <c r="J104" s="15">
        <f t="shared" ref="J104:J112" si="38">L104+O104</f>
        <v>0</v>
      </c>
      <c r="K104" s="73">
        <f>K64</f>
        <v>0</v>
      </c>
      <c r="L104" s="73">
        <f>L64</f>
        <v>0</v>
      </c>
      <c r="M104" s="73">
        <f>M64</f>
        <v>0</v>
      </c>
      <c r="N104" s="73">
        <f>N64</f>
        <v>0</v>
      </c>
      <c r="O104" s="73">
        <f>O64</f>
        <v>0</v>
      </c>
      <c r="P104" s="67">
        <f t="shared" ref="P104:P113" si="39">E104+J104</f>
        <v>26523400</v>
      </c>
      <c r="Q104" s="74"/>
      <c r="R104" s="74"/>
    </row>
    <row r="105" spans="1:18" s="75" customFormat="1" ht="45" customHeight="1" x14ac:dyDescent="0.2">
      <c r="A105" s="64"/>
      <c r="B105" s="64"/>
      <c r="C105" s="65"/>
      <c r="D105" s="72" t="s">
        <v>237</v>
      </c>
      <c r="E105" s="67">
        <f>SUM(F105)</f>
        <v>1962850</v>
      </c>
      <c r="F105" s="73">
        <f>F64</f>
        <v>1962850</v>
      </c>
      <c r="G105" s="73">
        <f>G64</f>
        <v>0</v>
      </c>
      <c r="H105" s="73">
        <f>H65</f>
        <v>0</v>
      </c>
      <c r="I105" s="73">
        <f>I65</f>
        <v>0</v>
      </c>
      <c r="J105" s="15">
        <f t="shared" ref="J105" si="40">L105+O105</f>
        <v>0</v>
      </c>
      <c r="K105" s="73">
        <f>K65</f>
        <v>0</v>
      </c>
      <c r="L105" s="73">
        <f>L65</f>
        <v>0</v>
      </c>
      <c r="M105" s="73">
        <f>M65</f>
        <v>0</v>
      </c>
      <c r="N105" s="73">
        <f>N65</f>
        <v>0</v>
      </c>
      <c r="O105" s="73">
        <f>O65</f>
        <v>0</v>
      </c>
      <c r="P105" s="67">
        <f t="shared" ref="P105" si="41">E105+J105</f>
        <v>1962850</v>
      </c>
      <c r="Q105" s="74"/>
      <c r="R105" s="74"/>
    </row>
    <row r="106" spans="1:18" s="75" customFormat="1" ht="55.5" customHeight="1" x14ac:dyDescent="0.2">
      <c r="A106" s="64"/>
      <c r="B106" s="64"/>
      <c r="C106" s="65"/>
      <c r="D106" s="72" t="s">
        <v>229</v>
      </c>
      <c r="E106" s="67">
        <f>SUM(F106)</f>
        <v>0</v>
      </c>
      <c r="F106" s="73">
        <v>0</v>
      </c>
      <c r="G106" s="73">
        <v>0</v>
      </c>
      <c r="H106" s="73">
        <f>H65</f>
        <v>0</v>
      </c>
      <c r="I106" s="73">
        <f>I65</f>
        <v>0</v>
      </c>
      <c r="J106" s="15">
        <f t="shared" si="38"/>
        <v>288770</v>
      </c>
      <c r="K106" s="73">
        <v>288770</v>
      </c>
      <c r="L106" s="73">
        <f>L65</f>
        <v>0</v>
      </c>
      <c r="M106" s="73">
        <f>M65</f>
        <v>0</v>
      </c>
      <c r="N106" s="73">
        <f>N65</f>
        <v>0</v>
      </c>
      <c r="O106" s="73">
        <v>288770</v>
      </c>
      <c r="P106" s="67">
        <f t="shared" si="39"/>
        <v>288770</v>
      </c>
      <c r="Q106" s="74"/>
      <c r="R106" s="74"/>
    </row>
    <row r="107" spans="1:18" s="80" customFormat="1" x14ac:dyDescent="0.2">
      <c r="A107" s="76"/>
      <c r="B107" s="76"/>
      <c r="C107" s="76"/>
      <c r="D107" s="77" t="s">
        <v>230</v>
      </c>
      <c r="E107" s="78">
        <f>SUM(F107)</f>
        <v>6011100</v>
      </c>
      <c r="F107" s="79">
        <v>6011100</v>
      </c>
      <c r="G107" s="79">
        <v>4722306</v>
      </c>
      <c r="H107" s="79"/>
      <c r="I107" s="79"/>
      <c r="J107" s="15">
        <f>L107+O107</f>
        <v>0</v>
      </c>
      <c r="K107" s="79"/>
      <c r="L107" s="79"/>
      <c r="M107" s="79"/>
      <c r="N107" s="79"/>
      <c r="O107" s="79"/>
      <c r="P107" s="78">
        <f>E107+J107</f>
        <v>6011100</v>
      </c>
    </row>
    <row r="108" spans="1:18" s="80" customFormat="1" ht="76.5" x14ac:dyDescent="0.2">
      <c r="A108" s="76"/>
      <c r="B108" s="76"/>
      <c r="C108" s="76"/>
      <c r="D108" s="77" t="s">
        <v>231</v>
      </c>
      <c r="E108" s="78">
        <f>SUM(F108)</f>
        <v>1323100</v>
      </c>
      <c r="F108" s="79">
        <v>1323100</v>
      </c>
      <c r="G108" s="79">
        <v>1323100</v>
      </c>
      <c r="H108" s="79"/>
      <c r="I108" s="79"/>
      <c r="J108" s="15">
        <f t="shared" si="38"/>
        <v>0</v>
      </c>
      <c r="K108" s="79"/>
      <c r="L108" s="79"/>
      <c r="M108" s="79"/>
      <c r="N108" s="79"/>
      <c r="O108" s="79"/>
      <c r="P108" s="78">
        <f t="shared" si="39"/>
        <v>1323100</v>
      </c>
    </row>
    <row r="109" spans="1:18" s="80" customFormat="1" ht="45" customHeight="1" x14ac:dyDescent="0.2">
      <c r="A109" s="76"/>
      <c r="B109" s="76"/>
      <c r="C109" s="76"/>
      <c r="D109" s="81" t="s">
        <v>232</v>
      </c>
      <c r="E109" s="78">
        <f>SUM(E110:E113)</f>
        <v>1458804</v>
      </c>
      <c r="F109" s="79">
        <f>SUM(F110:F113)</f>
        <v>1458804</v>
      </c>
      <c r="G109" s="79">
        <f t="shared" ref="G109:O109" si="42">SUM(G110:G113)</f>
        <v>0</v>
      </c>
      <c r="H109" s="79">
        <f t="shared" si="42"/>
        <v>0</v>
      </c>
      <c r="I109" s="79">
        <f t="shared" si="42"/>
        <v>0</v>
      </c>
      <c r="J109" s="15">
        <f t="shared" si="38"/>
        <v>17260</v>
      </c>
      <c r="K109" s="79">
        <f t="shared" si="42"/>
        <v>17260</v>
      </c>
      <c r="L109" s="79">
        <f t="shared" si="42"/>
        <v>0</v>
      </c>
      <c r="M109" s="79">
        <f t="shared" si="42"/>
        <v>0</v>
      </c>
      <c r="N109" s="79">
        <f t="shared" si="42"/>
        <v>0</v>
      </c>
      <c r="O109" s="79">
        <f t="shared" si="42"/>
        <v>17260</v>
      </c>
      <c r="P109" s="78">
        <f t="shared" si="39"/>
        <v>1476064</v>
      </c>
    </row>
    <row r="110" spans="1:18" ht="72" customHeight="1" x14ac:dyDescent="0.2">
      <c r="A110" s="82"/>
      <c r="B110" s="82"/>
      <c r="C110" s="82"/>
      <c r="D110" s="83" t="s">
        <v>233</v>
      </c>
      <c r="E110" s="78">
        <f t="shared" ref="E110:E113" si="43">SUM(F110)</f>
        <v>17612</v>
      </c>
      <c r="F110" s="84">
        <v>17612</v>
      </c>
      <c r="G110" s="84">
        <f>G73</f>
        <v>0</v>
      </c>
      <c r="H110" s="84">
        <f>H73</f>
        <v>0</v>
      </c>
      <c r="I110" s="84">
        <f>I73</f>
        <v>0</v>
      </c>
      <c r="J110" s="15">
        <f t="shared" si="38"/>
        <v>8937</v>
      </c>
      <c r="K110" s="84">
        <v>8937</v>
      </c>
      <c r="L110" s="84">
        <f>L73</f>
        <v>0</v>
      </c>
      <c r="M110" s="84">
        <f>M73</f>
        <v>0</v>
      </c>
      <c r="N110" s="84">
        <f>N73</f>
        <v>0</v>
      </c>
      <c r="O110" s="84">
        <v>8937</v>
      </c>
      <c r="P110" s="78">
        <f t="shared" si="39"/>
        <v>26549</v>
      </c>
    </row>
    <row r="111" spans="1:18" ht="74.25" customHeight="1" x14ac:dyDescent="0.2">
      <c r="A111" s="82"/>
      <c r="B111" s="82"/>
      <c r="C111" s="82"/>
      <c r="D111" s="83" t="s">
        <v>234</v>
      </c>
      <c r="E111" s="78">
        <f t="shared" ref="E111" si="44">SUM(F111)</f>
        <v>10026</v>
      </c>
      <c r="F111" s="84">
        <f>F69</f>
        <v>10026</v>
      </c>
      <c r="G111" s="84">
        <f t="shared" ref="G111:I111" si="45">G69</f>
        <v>0</v>
      </c>
      <c r="H111" s="84">
        <f t="shared" si="45"/>
        <v>0</v>
      </c>
      <c r="I111" s="84">
        <f t="shared" si="45"/>
        <v>0</v>
      </c>
      <c r="J111" s="15">
        <f t="shared" si="38"/>
        <v>8323</v>
      </c>
      <c r="K111" s="84">
        <f>K69</f>
        <v>8323</v>
      </c>
      <c r="L111" s="84">
        <f t="shared" ref="L111:N111" si="46">L69</f>
        <v>0</v>
      </c>
      <c r="M111" s="84">
        <f t="shared" si="46"/>
        <v>0</v>
      </c>
      <c r="N111" s="84">
        <f t="shared" si="46"/>
        <v>0</v>
      </c>
      <c r="O111" s="84">
        <f>O69</f>
        <v>8323</v>
      </c>
      <c r="P111" s="78">
        <f t="shared" si="39"/>
        <v>18349</v>
      </c>
    </row>
    <row r="112" spans="1:18" ht="33" customHeight="1" x14ac:dyDescent="0.2">
      <c r="A112" s="82"/>
      <c r="B112" s="82"/>
      <c r="C112" s="82"/>
      <c r="D112" s="83" t="s">
        <v>235</v>
      </c>
      <c r="E112" s="78">
        <f t="shared" si="43"/>
        <v>1257766</v>
      </c>
      <c r="F112" s="84">
        <v>1257766</v>
      </c>
      <c r="G112" s="84"/>
      <c r="H112" s="84"/>
      <c r="I112" s="84"/>
      <c r="J112" s="15">
        <f t="shared" si="38"/>
        <v>0</v>
      </c>
      <c r="K112" s="84"/>
      <c r="L112" s="84"/>
      <c r="M112" s="84"/>
      <c r="N112" s="84"/>
      <c r="O112" s="84"/>
      <c r="P112" s="78">
        <f t="shared" si="39"/>
        <v>1257766</v>
      </c>
      <c r="R112" s="85">
        <f>F112-F19-F20-F21-F41-F62</f>
        <v>104800</v>
      </c>
    </row>
    <row r="113" spans="1:16" ht="63.75" x14ac:dyDescent="0.2">
      <c r="A113" s="82"/>
      <c r="B113" s="82"/>
      <c r="C113" s="82"/>
      <c r="D113" s="83" t="s">
        <v>236</v>
      </c>
      <c r="E113" s="78">
        <f t="shared" si="43"/>
        <v>173400</v>
      </c>
      <c r="F113" s="84">
        <f>115600+57800</f>
        <v>173400</v>
      </c>
      <c r="G113" s="84"/>
      <c r="H113" s="84"/>
      <c r="I113" s="84"/>
      <c r="J113" s="15">
        <f>L113+O113</f>
        <v>0</v>
      </c>
      <c r="K113" s="84"/>
      <c r="L113" s="84"/>
      <c r="M113" s="84"/>
      <c r="N113" s="84"/>
      <c r="O113" s="84"/>
      <c r="P113" s="78">
        <f t="shared" si="39"/>
        <v>173400</v>
      </c>
    </row>
    <row r="116" spans="1:16" x14ac:dyDescent="0.2">
      <c r="B116" s="5" t="s">
        <v>171</v>
      </c>
      <c r="I116" s="5" t="s">
        <v>172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2021-07-13T10:38:30Z</cp:lastPrinted>
  <dcterms:created xsi:type="dcterms:W3CDTF">2021-07-13T10:03:55Z</dcterms:created>
  <dcterms:modified xsi:type="dcterms:W3CDTF">2021-07-13T10:38:41Z</dcterms:modified>
</cp:coreProperties>
</file>