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240" windowWidth="12060" windowHeight="10350"/>
  </bookViews>
  <sheets>
    <sheet name="Лист1" sheetId="1" r:id="rId1"/>
  </sheets>
  <definedNames>
    <definedName name="_xlnm.Print_Area" localSheetId="0">Лист1!$A$1:$L$47</definedName>
  </definedNames>
  <calcPr calcId="144525"/>
</workbook>
</file>

<file path=xl/calcChain.xml><?xml version="1.0" encoding="utf-8"?>
<calcChain xmlns="http://schemas.openxmlformats.org/spreadsheetml/2006/main">
  <c r="G36" i="1" l="1"/>
  <c r="C34" i="1"/>
  <c r="L34" i="1" s="1"/>
  <c r="C35" i="1"/>
  <c r="C36" i="1"/>
  <c r="C33" i="1" s="1"/>
  <c r="C45" i="1" s="1"/>
  <c r="C37" i="1"/>
  <c r="C38" i="1"/>
  <c r="C39" i="1"/>
  <c r="C40" i="1"/>
  <c r="C41" i="1"/>
  <c r="C42" i="1"/>
  <c r="C43" i="1"/>
  <c r="C44" i="1"/>
  <c r="H34" i="1"/>
  <c r="H35" i="1"/>
  <c r="H36" i="1"/>
  <c r="H37" i="1"/>
  <c r="H38" i="1"/>
  <c r="H39" i="1"/>
  <c r="H40" i="1"/>
  <c r="H41" i="1"/>
  <c r="H42" i="1"/>
  <c r="H43" i="1"/>
  <c r="H44" i="1"/>
  <c r="J18" i="1"/>
  <c r="I18" i="1"/>
  <c r="J28" i="1"/>
  <c r="I28" i="1"/>
  <c r="J35" i="1"/>
  <c r="J34" i="1" s="1"/>
  <c r="I35" i="1"/>
  <c r="I34" i="1" s="1"/>
  <c r="K34" i="1"/>
  <c r="D34" i="1"/>
  <c r="E34" i="1"/>
  <c r="F34" i="1"/>
  <c r="G34" i="1"/>
  <c r="L35" i="1" l="1"/>
  <c r="J17" i="1" l="1"/>
  <c r="H24" i="1"/>
  <c r="H23" i="1" s="1"/>
  <c r="C24" i="1"/>
  <c r="K23" i="1"/>
  <c r="J23" i="1"/>
  <c r="I23" i="1"/>
  <c r="G23" i="1"/>
  <c r="F23" i="1"/>
  <c r="E23" i="1"/>
  <c r="D23" i="1"/>
  <c r="H26" i="1"/>
  <c r="H25" i="1" s="1"/>
  <c r="C26" i="1"/>
  <c r="K25" i="1"/>
  <c r="J25" i="1"/>
  <c r="I25" i="1"/>
  <c r="G25" i="1"/>
  <c r="F25" i="1"/>
  <c r="E25" i="1"/>
  <c r="D25" i="1"/>
  <c r="F42" i="1"/>
  <c r="F39" i="1"/>
  <c r="F36" i="1"/>
  <c r="F31" i="1"/>
  <c r="F29" i="1"/>
  <c r="F27" i="1"/>
  <c r="F19" i="1"/>
  <c r="F17" i="1"/>
  <c r="F15" i="1"/>
  <c r="F12" i="1"/>
  <c r="C25" i="1" l="1"/>
  <c r="L25" i="1" s="1"/>
  <c r="C23" i="1"/>
  <c r="F11" i="1"/>
  <c r="F33" i="1"/>
  <c r="L23" i="1"/>
  <c r="L24" i="1"/>
  <c r="L26" i="1"/>
  <c r="D19" i="1"/>
  <c r="E19" i="1"/>
  <c r="G19" i="1"/>
  <c r="I19" i="1"/>
  <c r="J19" i="1"/>
  <c r="H20" i="1"/>
  <c r="C20" i="1"/>
  <c r="H21" i="1"/>
  <c r="C21" i="1"/>
  <c r="L21" i="1" l="1"/>
  <c r="L20" i="1"/>
  <c r="F45" i="1"/>
  <c r="H30" i="1"/>
  <c r="H29" i="1" s="1"/>
  <c r="C30" i="1"/>
  <c r="K29" i="1"/>
  <c r="J29" i="1"/>
  <c r="I29" i="1"/>
  <c r="G29" i="1"/>
  <c r="E29" i="1"/>
  <c r="D29" i="1"/>
  <c r="L30" i="1" l="1"/>
  <c r="C29" i="1"/>
  <c r="L29" i="1" s="1"/>
  <c r="D15" i="1" l="1"/>
  <c r="E15" i="1"/>
  <c r="G15" i="1"/>
  <c r="I15" i="1"/>
  <c r="J15" i="1"/>
  <c r="K15" i="1"/>
  <c r="C16" i="1"/>
  <c r="C15" i="1" s="1"/>
  <c r="C18" i="1"/>
  <c r="C22" i="1"/>
  <c r="C19" i="1" s="1"/>
  <c r="C28" i="1"/>
  <c r="C32" i="1"/>
  <c r="H16" i="1"/>
  <c r="H15" i="1" s="1"/>
  <c r="C17" i="1" l="1"/>
  <c r="L16" i="1"/>
  <c r="L15" i="1" s="1"/>
  <c r="J42" i="1" l="1"/>
  <c r="G42" i="1"/>
  <c r="E42" i="1"/>
  <c r="D42" i="1"/>
  <c r="J39" i="1"/>
  <c r="I39" i="1"/>
  <c r="G39" i="1"/>
  <c r="E39" i="1"/>
  <c r="D39" i="1"/>
  <c r="J31" i="1"/>
  <c r="H28" i="1"/>
  <c r="C13" i="1"/>
  <c r="H13" i="1"/>
  <c r="H14" i="1"/>
  <c r="H18" i="1"/>
  <c r="J27" i="1"/>
  <c r="D27" i="1"/>
  <c r="D17" i="1"/>
  <c r="E17" i="1"/>
  <c r="G17" i="1"/>
  <c r="I17" i="1"/>
  <c r="K17" i="1"/>
  <c r="E12" i="1"/>
  <c r="G12" i="1"/>
  <c r="I12" i="1"/>
  <c r="J12" i="1"/>
  <c r="K12" i="1"/>
  <c r="D12" i="1"/>
  <c r="G37" i="1"/>
  <c r="J36" i="1"/>
  <c r="J33" i="1" s="1"/>
  <c r="G33" i="1" l="1"/>
  <c r="J11" i="1"/>
  <c r="H12" i="1"/>
  <c r="H17" i="1"/>
  <c r="L13" i="1"/>
  <c r="I27" i="1"/>
  <c r="K22" i="1"/>
  <c r="H22" i="1" l="1"/>
  <c r="H19" i="1" s="1"/>
  <c r="L19" i="1" s="1"/>
  <c r="K19" i="1"/>
  <c r="J45" i="1"/>
  <c r="L18" i="1"/>
  <c r="I31" i="1"/>
  <c r="I11" i="1" s="1"/>
  <c r="I42" i="1"/>
  <c r="I36" i="1"/>
  <c r="I33" i="1" s="1"/>
  <c r="I45" i="1" l="1"/>
  <c r="D31" i="1"/>
  <c r="D11" i="1" s="1"/>
  <c r="E31" i="1"/>
  <c r="K31" i="1"/>
  <c r="G27" i="1"/>
  <c r="L17" i="1" l="1"/>
  <c r="E36" i="1"/>
  <c r="E33" i="1" s="1"/>
  <c r="D36" i="1"/>
  <c r="C14" i="1"/>
  <c r="D33" i="1" l="1"/>
  <c r="L14" i="1"/>
  <c r="L12" i="1" s="1"/>
  <c r="C12" i="1"/>
  <c r="D45" i="1"/>
  <c r="K42" i="1" l="1"/>
  <c r="K39" i="1"/>
  <c r="K36" i="1"/>
  <c r="K27" i="1"/>
  <c r="K11" i="1" s="1"/>
  <c r="E27" i="1"/>
  <c r="E11" i="1" s="1"/>
  <c r="K33" i="1" l="1"/>
  <c r="C27" i="1"/>
  <c r="L37" i="1"/>
  <c r="E45" i="1" l="1"/>
  <c r="K45" i="1"/>
  <c r="G31" i="1" l="1"/>
  <c r="G11" i="1" s="1"/>
  <c r="C31" i="1" l="1"/>
  <c r="C11" i="1" s="1"/>
  <c r="H27" i="1"/>
  <c r="G45" i="1" l="1"/>
  <c r="L28" i="1"/>
  <c r="L27" i="1"/>
  <c r="H32" i="1"/>
  <c r="H31" i="1" s="1"/>
  <c r="H11" i="1" s="1"/>
  <c r="L31" i="1" l="1"/>
  <c r="L11" i="1" s="1"/>
  <c r="L32" i="1"/>
  <c r="L42" i="1"/>
  <c r="L41" i="1"/>
  <c r="L22" i="1"/>
  <c r="L43" i="1"/>
  <c r="L44" i="1"/>
  <c r="L38" i="1"/>
  <c r="H33" i="1"/>
  <c r="L40" i="1"/>
  <c r="L36" i="1" l="1"/>
  <c r="L39" i="1"/>
  <c r="L33" i="1" l="1"/>
  <c r="L45" i="1" s="1"/>
  <c r="H45" i="1"/>
</calcChain>
</file>

<file path=xl/sharedStrings.xml><?xml version="1.0" encoding="utf-8"?>
<sst xmlns="http://schemas.openxmlformats.org/spreadsheetml/2006/main" count="75" uniqueCount="61">
  <si>
    <t>Назва головного розпорядника коштів, найменування КЕКВ</t>
  </si>
  <si>
    <t>Всього</t>
  </si>
  <si>
    <t>РАЗОМ:</t>
  </si>
  <si>
    <t>(грн.)</t>
  </si>
  <si>
    <t>Джерела</t>
  </si>
  <si>
    <t>Загальний  фонд</t>
  </si>
  <si>
    <t>Спеціальний фонд</t>
  </si>
  <si>
    <t>Разом</t>
  </si>
  <si>
    <t>Код тимчасової класифікпції видатків та кредитування місцевих бюджетів</t>
  </si>
  <si>
    <t>до рішення  Прибужанівської сільської ради</t>
  </si>
  <si>
    <t>Обсяги додаткових  асигнувань та перерозподіл їх по сільському бюджету Прибужанівської сільської ради Вознесенського району на 2017 рік.</t>
  </si>
  <si>
    <t>Заробітна плата</t>
  </si>
  <si>
    <t>Нарахування на оплату праці</t>
  </si>
  <si>
    <t xml:space="preserve">Кошти, що передаються із загального фонду бюджету до бюджету розвитку (спеціального фонду) </t>
  </si>
  <si>
    <t>0110170</t>
  </si>
  <si>
    <t>0116052</t>
  </si>
  <si>
    <t>Забезпечення функціонування водопровідно-каналізаційного господарства</t>
  </si>
  <si>
    <t>Придбання обладнання і предметів довгострокового користування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</si>
  <si>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</si>
  <si>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Здійснення централізованого господарського обслуговування</t>
  </si>
  <si>
    <t>Секретар    __________________  З. А. Алексєєва</t>
  </si>
  <si>
    <t>Зменшення обсягу видатків по головному розпоряднику бюджетних кошів, та в межах їх бюджетних призначень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</si>
  <si>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</si>
  <si>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0118800</t>
  </si>
  <si>
    <t>Інші субвенції</t>
  </si>
  <si>
    <t>Капітальні трансферти органам державного управління інших рівнів</t>
  </si>
  <si>
    <t>0110000</t>
  </si>
  <si>
    <t>Прибужанівська сільська рада</t>
  </si>
  <si>
    <t>1010000</t>
  </si>
  <si>
    <t>Оплата послуг (крім комунальних)</t>
  </si>
  <si>
    <t>1011200</t>
  </si>
  <si>
    <t>1011020</t>
  </si>
  <si>
    <t>Додаток 2</t>
  </si>
  <si>
    <t xml:space="preserve"> Відділ освіти, молоді та спорту Прибужанівської сільської ради</t>
  </si>
  <si>
    <t>3220</t>
  </si>
  <si>
    <t>Реконструкція та реставрація інших об'єктів</t>
  </si>
  <si>
    <t>0116060</t>
  </si>
  <si>
    <t>Благоустрій міст, сіл, селищ</t>
  </si>
  <si>
    <t>Капітальний ремонт інших об`єктів</t>
  </si>
  <si>
    <t>За рахунок субвенції з державного бюджету місцевим бюджетам на формування інфраструктури об’єднаних територіальних громад</t>
  </si>
  <si>
    <t>Вільний залишок бюджетних коштів сільського бюджету на 01.01.2017р.</t>
  </si>
  <si>
    <t>від 06.10.2017р.№3</t>
  </si>
  <si>
    <t xml:space="preserve">0116430 </t>
  </si>
  <si>
    <t>Розробка схем та проектних рішень масового застосування</t>
  </si>
  <si>
    <t>1011170</t>
  </si>
  <si>
    <t>Методичне забезпечення діяльності навчальних закладів та інші заходи в галузі освіти</t>
  </si>
  <si>
    <t>0114090</t>
  </si>
  <si>
    <t>Палаци i будинки культури, клуби та iншi заклади клубного типу</t>
  </si>
  <si>
    <t>Субвенція з державного бюджету місцевим бюджетам на формування інфраструктури об`єднаних територіальних громад</t>
  </si>
  <si>
    <t>0118310</t>
  </si>
  <si>
    <t>Предмети, матеріали, обладнання та інвентар</t>
  </si>
  <si>
    <t>Зменшення обсягу видатків по головному розпоряднику бюджетних кошів, та в межах їх бюджетних призначень (За рахунок субвенції з державного бюджету місцевим бюджетам на формування інфраструктури об’єднаних територіальних громад)</t>
  </si>
  <si>
    <t>0117420</t>
  </si>
  <si>
    <t>Програма стабілізації та соціально-економічного розвитку територій</t>
  </si>
  <si>
    <t xml:space="preserve">0116310 </t>
  </si>
  <si>
    <t>Реалізація заходів щодо інвестиційного розвитку території</t>
  </si>
  <si>
    <t>Реконструкція та реставрація інших об`єктів</t>
  </si>
  <si>
    <t>1011010</t>
  </si>
  <si>
    <t>Дошкільна освіта</t>
  </si>
  <si>
    <t xml:space="preserve">Оплата послуг (крім комунальних) </t>
  </si>
  <si>
    <t>За підсумками перевиконання дохідної частини загального фонду сільського бюджету за січень – серпень  2017року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</si>
</sst>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.5"/>
      <name val="Arial"/>
      <family val="2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7"/>
      <color indexed="8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9.5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8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5" fillId="0" borderId="0"/>
    <xf numFmtId="0" fontId="4" fillId="0" borderId="0"/>
    <xf numFmtId="0" fontId="4" fillId="0" borderId="0"/>
    <xf numFmtId="0" fontId="1" fillId="0" borderId="0"/>
  </cellStyleXfs>
  <cellXfs count="120">
    <xf numFmtId="0" fontId="0" fillId="0" borderId="0" xfId="0"/>
    <xf numFmtId="49" fontId="5" fillId="0" borderId="0" xfId="0" applyNumberFormat="1" applyFont="1" applyBorder="1"/>
    <xf numFmtId="0" fontId="15" fillId="0" borderId="0" xfId="0" applyFont="1"/>
    <xf numFmtId="0" fontId="17" fillId="0" borderId="0" xfId="0" applyFont="1"/>
    <xf numFmtId="0" fontId="19" fillId="0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2" fontId="15" fillId="0" borderId="0" xfId="0" applyNumberFormat="1" applyFont="1"/>
    <xf numFmtId="2" fontId="2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/>
    <xf numFmtId="2" fontId="16" fillId="0" borderId="0" xfId="0" applyNumberFormat="1" applyFont="1" applyFill="1"/>
    <xf numFmtId="2" fontId="0" fillId="0" borderId="0" xfId="0" applyNumberFormat="1" applyFill="1"/>
    <xf numFmtId="2" fontId="18" fillId="0" borderId="0" xfId="0" applyNumberFormat="1" applyFont="1" applyFill="1"/>
    <xf numFmtId="2" fontId="23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Fill="1" applyAlignment="1"/>
    <xf numFmtId="2" fontId="17" fillId="0" borderId="0" xfId="0" applyNumberFormat="1" applyFont="1"/>
    <xf numFmtId="4" fontId="22" fillId="0" borderId="0" xfId="0" applyNumberFormat="1" applyFont="1" applyAlignment="1"/>
    <xf numFmtId="4" fontId="7" fillId="0" borderId="0" xfId="0" applyNumberFormat="1" applyFont="1" applyAlignment="1"/>
    <xf numFmtId="4" fontId="14" fillId="0" borderId="0" xfId="0" applyNumberFormat="1" applyFont="1" applyAlignment="1"/>
    <xf numFmtId="4" fontId="15" fillId="0" borderId="0" xfId="0" applyNumberFormat="1" applyFont="1" applyAlignment="1"/>
    <xf numFmtId="4" fontId="8" fillId="0" borderId="0" xfId="0" applyNumberFormat="1" applyFont="1" applyAlignment="1">
      <alignment horizontal="right"/>
    </xf>
    <xf numFmtId="4" fontId="9" fillId="0" borderId="0" xfId="0" applyNumberFormat="1" applyFont="1" applyBorder="1" applyAlignment="1">
      <alignment horizontal="center"/>
    </xf>
    <xf numFmtId="4" fontId="20" fillId="0" borderId="0" xfId="0" applyNumberFormat="1" applyFont="1" applyAlignment="1"/>
    <xf numFmtId="4" fontId="6" fillId="0" borderId="0" xfId="0" applyNumberFormat="1" applyFont="1" applyAlignment="1"/>
    <xf numFmtId="4" fontId="21" fillId="0" borderId="0" xfId="0" applyNumberFormat="1" applyFont="1" applyAlignment="1"/>
    <xf numFmtId="4" fontId="17" fillId="0" borderId="0" xfId="0" applyNumberFormat="1" applyFont="1" applyAlignment="1"/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90" wrapText="1"/>
    </xf>
    <xf numFmtId="0" fontId="8" fillId="0" borderId="0" xfId="0" applyFont="1" applyAlignment="1"/>
    <xf numFmtId="0" fontId="9" fillId="0" borderId="0" xfId="0" applyFont="1" applyBorder="1" applyAlignment="1"/>
    <xf numFmtId="0" fontId="5" fillId="0" borderId="0" xfId="0" applyFont="1" applyAlignment="1"/>
    <xf numFmtId="0" fontId="26" fillId="0" borderId="0" xfId="0" applyFont="1" applyAlignment="1"/>
    <xf numFmtId="0" fontId="13" fillId="0" borderId="0" xfId="0" applyFont="1" applyAlignment="1"/>
    <xf numFmtId="4" fontId="28" fillId="0" borderId="0" xfId="0" applyNumberFormat="1" applyFont="1" applyAlignment="1"/>
    <xf numFmtId="4" fontId="29" fillId="0" borderId="2" xfId="0" applyNumberFormat="1" applyFont="1" applyBorder="1" applyAlignment="1">
      <alignment horizontal="center" textRotation="90" wrapText="1"/>
    </xf>
    <xf numFmtId="4" fontId="31" fillId="0" borderId="0" xfId="0" applyNumberFormat="1" applyFont="1" applyAlignment="1"/>
    <xf numFmtId="49" fontId="32" fillId="0" borderId="2" xfId="0" applyNumberFormat="1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left" vertical="center" wrapText="1"/>
    </xf>
    <xf numFmtId="4" fontId="32" fillId="0" borderId="2" xfId="0" applyNumberFormat="1" applyFont="1" applyFill="1" applyBorder="1" applyAlignment="1">
      <alignment vertical="center" wrapText="1"/>
    </xf>
    <xf numFmtId="2" fontId="32" fillId="0" borderId="0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0" fontId="33" fillId="0" borderId="0" xfId="0" applyFont="1" applyFill="1"/>
    <xf numFmtId="49" fontId="32" fillId="0" borderId="2" xfId="0" applyNumberFormat="1" applyFont="1" applyFill="1" applyBorder="1" applyAlignment="1">
      <alignment horizontal="left" vertical="center" wrapText="1"/>
    </xf>
    <xf numFmtId="2" fontId="32" fillId="0" borderId="0" xfId="0" applyNumberFormat="1" applyFont="1" applyFill="1" applyBorder="1" applyAlignment="1">
      <alignment horizontal="center" wrapText="1"/>
    </xf>
    <xf numFmtId="2" fontId="33" fillId="0" borderId="0" xfId="0" applyNumberFormat="1" applyFont="1" applyFill="1" applyAlignment="1"/>
    <xf numFmtId="0" fontId="33" fillId="0" borderId="0" xfId="0" applyFont="1" applyFill="1" applyAlignment="1"/>
    <xf numFmtId="4" fontId="32" fillId="0" borderId="2" xfId="0" applyNumberFormat="1" applyFont="1" applyFill="1" applyBorder="1" applyAlignment="1">
      <alignment vertical="center"/>
    </xf>
    <xf numFmtId="49" fontId="34" fillId="0" borderId="2" xfId="0" applyNumberFormat="1" applyFont="1" applyFill="1" applyBorder="1" applyAlignment="1">
      <alignment vertical="center"/>
    </xf>
    <xf numFmtId="0" fontId="34" fillId="0" borderId="2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4" fontId="23" fillId="0" borderId="2" xfId="0" applyNumberFormat="1" applyFont="1" applyFill="1" applyBorder="1" applyAlignment="1">
      <alignment vertical="center" wrapText="1"/>
    </xf>
    <xf numFmtId="2" fontId="23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0" fontId="6" fillId="0" borderId="0" xfId="0" applyFont="1" applyFill="1"/>
    <xf numFmtId="2" fontId="6" fillId="0" borderId="0" xfId="0" applyNumberFormat="1" applyFont="1" applyFill="1" applyAlignment="1"/>
    <xf numFmtId="0" fontId="6" fillId="0" borderId="0" xfId="0" applyFont="1" applyFill="1" applyAlignment="1"/>
    <xf numFmtId="4" fontId="23" fillId="0" borderId="2" xfId="0" applyNumberFormat="1" applyFont="1" applyFill="1" applyBorder="1" applyAlignment="1">
      <alignment vertical="center"/>
    </xf>
    <xf numFmtId="0" fontId="35" fillId="2" borderId="2" xfId="1" quotePrefix="1" applyFont="1" applyFill="1" applyBorder="1" applyAlignment="1">
      <alignment vertical="center" wrapText="1"/>
    </xf>
    <xf numFmtId="2" fontId="35" fillId="2" borderId="2" xfId="1" quotePrefix="1" applyNumberFormat="1" applyFont="1" applyFill="1" applyBorder="1" applyAlignment="1">
      <alignment horizontal="left" vertical="center" wrapText="1"/>
    </xf>
    <xf numFmtId="4" fontId="32" fillId="2" borderId="2" xfId="0" applyNumberFormat="1" applyFont="1" applyFill="1" applyBorder="1" applyAlignment="1">
      <alignment vertical="center" wrapText="1"/>
    </xf>
    <xf numFmtId="4" fontId="32" fillId="2" borderId="2" xfId="0" applyNumberFormat="1" applyFont="1" applyFill="1" applyBorder="1" applyAlignment="1">
      <alignment horizontal="right" wrapText="1"/>
    </xf>
    <xf numFmtId="49" fontId="36" fillId="0" borderId="0" xfId="0" applyNumberFormat="1" applyFont="1" applyFill="1" applyBorder="1"/>
    <xf numFmtId="0" fontId="5" fillId="0" borderId="2" xfId="2" applyFont="1" applyFill="1" applyBorder="1" applyAlignment="1">
      <alignment vertical="center"/>
    </xf>
    <xf numFmtId="0" fontId="5" fillId="0" borderId="2" xfId="3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7" fillId="0" borderId="2" xfId="0" applyNumberFormat="1" applyFont="1" applyFill="1" applyBorder="1" applyAlignment="1">
      <alignment vertical="center" wrapText="1"/>
    </xf>
    <xf numFmtId="0" fontId="38" fillId="0" borderId="2" xfId="4" quotePrefix="1" applyFont="1" applyBorder="1" applyAlignment="1">
      <alignment vertical="center" wrapText="1"/>
    </xf>
    <xf numFmtId="0" fontId="38" fillId="0" borderId="2" xfId="4" applyFont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/>
    </xf>
    <xf numFmtId="0" fontId="39" fillId="0" borderId="2" xfId="2" applyFont="1" applyFill="1" applyBorder="1" applyAlignment="1">
      <alignment vertical="center"/>
    </xf>
    <xf numFmtId="0" fontId="40" fillId="0" borderId="2" xfId="0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horizontal="right" vertical="center" wrapText="1"/>
    </xf>
    <xf numFmtId="4" fontId="37" fillId="0" borderId="2" xfId="0" applyNumberFormat="1" applyFont="1" applyFill="1" applyBorder="1" applyAlignment="1">
      <alignment vertical="center"/>
    </xf>
    <xf numFmtId="0" fontId="5" fillId="0" borderId="2" xfId="3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38" fillId="0" borderId="2" xfId="4" applyFont="1" applyBorder="1" applyAlignment="1">
      <alignment vertical="center" wrapText="1"/>
    </xf>
    <xf numFmtId="49" fontId="32" fillId="0" borderId="3" xfId="0" applyNumberFormat="1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vertical="center" wrapText="1"/>
    </xf>
    <xf numFmtId="2" fontId="41" fillId="0" borderId="0" xfId="0" applyNumberFormat="1" applyFont="1" applyFill="1" applyAlignment="1">
      <alignment horizontal="center"/>
    </xf>
    <xf numFmtId="2" fontId="41" fillId="0" borderId="0" xfId="0" applyNumberFormat="1" applyFont="1" applyFill="1" applyAlignment="1">
      <alignment horizontal="left" wrapText="1"/>
    </xf>
    <xf numFmtId="0" fontId="41" fillId="0" borderId="0" xfId="0" applyFont="1" applyFill="1" applyAlignment="1">
      <alignment horizontal="left" wrapText="1"/>
    </xf>
    <xf numFmtId="0" fontId="41" fillId="0" borderId="0" xfId="0" applyFont="1" applyFill="1" applyAlignment="1">
      <alignment horizontal="center"/>
    </xf>
    <xf numFmtId="0" fontId="24" fillId="0" borderId="4" xfId="0" applyFont="1" applyFill="1" applyBorder="1" applyAlignment="1">
      <alignment horizontal="left" vertical="center" wrapText="1"/>
    </xf>
    <xf numFmtId="4" fontId="32" fillId="2" borderId="2" xfId="0" applyNumberFormat="1" applyFont="1" applyFill="1" applyBorder="1" applyAlignment="1">
      <alignment horizontal="center" vertical="center"/>
    </xf>
    <xf numFmtId="2" fontId="33" fillId="0" borderId="0" xfId="0" applyNumberFormat="1" applyFont="1" applyFill="1" applyAlignment="1">
      <alignment vertical="center"/>
    </xf>
    <xf numFmtId="0" fontId="33" fillId="0" borderId="0" xfId="0" applyFont="1" applyFill="1" applyAlignment="1">
      <alignment vertical="center"/>
    </xf>
    <xf numFmtId="2" fontId="36" fillId="0" borderId="0" xfId="0" applyNumberFormat="1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2" fillId="0" borderId="1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wrapText="1"/>
    </xf>
    <xf numFmtId="0" fontId="29" fillId="0" borderId="3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32" fillId="2" borderId="1" xfId="0" applyFont="1" applyFill="1" applyBorder="1" applyAlignment="1">
      <alignment horizontal="left"/>
    </xf>
    <xf numFmtId="0" fontId="32" fillId="2" borderId="4" xfId="0" applyFont="1" applyFill="1" applyBorder="1" applyAlignment="1">
      <alignment horizontal="left"/>
    </xf>
    <xf numFmtId="4" fontId="12" fillId="0" borderId="2" xfId="0" applyNumberFormat="1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42" fillId="0" borderId="0" xfId="0" applyFont="1" applyAlignment="1">
      <alignment horizontal="center"/>
    </xf>
    <xf numFmtId="0" fontId="12" fillId="0" borderId="3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wrapText="1"/>
    </xf>
    <xf numFmtId="4" fontId="12" fillId="0" borderId="4" xfId="0" applyNumberFormat="1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/>
    </xf>
    <xf numFmtId="4" fontId="12" fillId="0" borderId="4" xfId="0" applyNumberFormat="1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textRotation="90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wrapText="1"/>
    </xf>
    <xf numFmtId="4" fontId="3" fillId="0" borderId="7" xfId="0" applyNumberFormat="1" applyFont="1" applyFill="1" applyBorder="1" applyAlignment="1">
      <alignment horizontal="center" wrapText="1"/>
    </xf>
    <xf numFmtId="4" fontId="13" fillId="0" borderId="3" xfId="0" applyNumberFormat="1" applyFont="1" applyBorder="1" applyAlignment="1">
      <alignment horizontal="center" vertical="center" textRotation="90" wrapText="1"/>
    </xf>
    <xf numFmtId="4" fontId="13" fillId="0" borderId="5" xfId="0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3" xfId="4"/>
    <cellStyle name="Обычный_Dod5kochtor" xfId="2"/>
    <cellStyle name="Обычный_Д1змини до ричрозпису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8"/>
  <sheetViews>
    <sheetView tabSelected="1" view="pageBreakPreview" topLeftCell="A31" zoomScale="85" zoomScaleNormal="75" zoomScaleSheetLayoutView="85" workbookViewId="0">
      <selection activeCell="A30" sqref="A30:B30"/>
    </sheetView>
  </sheetViews>
  <sheetFormatPr defaultRowHeight="12.75" x14ac:dyDescent="0.2"/>
  <cols>
    <col min="1" max="1" width="11.85546875" style="34" customWidth="1"/>
    <col min="2" max="2" width="34.5703125" style="26" customWidth="1"/>
    <col min="3" max="3" width="15.28515625" style="18" customWidth="1"/>
    <col min="4" max="4" width="12.28515625" style="18" customWidth="1"/>
    <col min="5" max="5" width="11.85546875" style="19" customWidth="1"/>
    <col min="6" max="6" width="15.5703125" style="19" customWidth="1"/>
    <col min="7" max="7" width="13" style="19" customWidth="1"/>
    <col min="8" max="8" width="15.140625" style="18" customWidth="1"/>
    <col min="9" max="9" width="14.28515625" style="35" customWidth="1"/>
    <col min="10" max="10" width="17.5703125" style="35" customWidth="1"/>
    <col min="11" max="11" width="15.28515625" style="19" customWidth="1"/>
    <col min="12" max="12" width="15.85546875" style="19" customWidth="1"/>
    <col min="13" max="13" width="11" style="7" bestFit="1" customWidth="1"/>
    <col min="14" max="14" width="9.140625" style="7"/>
    <col min="15" max="15" width="10.28515625" style="7" bestFit="1" customWidth="1"/>
    <col min="16" max="16384" width="9.140625" style="2"/>
  </cols>
  <sheetData>
    <row r="1" spans="1:15" ht="38.25" customHeight="1" x14ac:dyDescent="0.2">
      <c r="A1" s="30"/>
      <c r="C1" s="16"/>
      <c r="D1" s="16"/>
      <c r="E1" s="17"/>
      <c r="F1" s="17"/>
      <c r="G1" s="17"/>
      <c r="L1" s="20" t="s">
        <v>32</v>
      </c>
    </row>
    <row r="2" spans="1:15" ht="12.75" customHeight="1" x14ac:dyDescent="0.2">
      <c r="A2" s="30"/>
      <c r="C2" s="16"/>
      <c r="D2" s="16"/>
      <c r="E2" s="17"/>
      <c r="F2" s="17"/>
      <c r="G2" s="17"/>
      <c r="L2" s="20" t="s">
        <v>9</v>
      </c>
    </row>
    <row r="3" spans="1:15" ht="12.75" customHeight="1" x14ac:dyDescent="0.2">
      <c r="A3" s="30"/>
      <c r="C3" s="16"/>
      <c r="D3" s="16"/>
      <c r="E3" s="17"/>
      <c r="F3" s="17"/>
      <c r="G3" s="17"/>
      <c r="L3" s="20" t="s">
        <v>41</v>
      </c>
    </row>
    <row r="4" spans="1:15" ht="53.25" customHeight="1" x14ac:dyDescent="0.2">
      <c r="A4" s="93" t="s">
        <v>10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5" ht="10.5" customHeight="1" x14ac:dyDescent="0.2">
      <c r="A5" s="31"/>
      <c r="B5" s="27"/>
      <c r="C5" s="21"/>
      <c r="D5" s="21"/>
      <c r="E5" s="21"/>
      <c r="F5" s="21"/>
      <c r="G5" s="17"/>
      <c r="K5" s="21"/>
      <c r="L5" s="21" t="s">
        <v>3</v>
      </c>
    </row>
    <row r="6" spans="1:15" s="4" customFormat="1" ht="21.75" customHeight="1" x14ac:dyDescent="0.2">
      <c r="A6" s="102" t="s">
        <v>8</v>
      </c>
      <c r="B6" s="105" t="s">
        <v>0</v>
      </c>
      <c r="C6" s="106" t="s">
        <v>5</v>
      </c>
      <c r="D6" s="106"/>
      <c r="E6" s="106"/>
      <c r="F6" s="106"/>
      <c r="G6" s="106"/>
      <c r="H6" s="107" t="s">
        <v>6</v>
      </c>
      <c r="I6" s="108"/>
      <c r="J6" s="108"/>
      <c r="K6" s="108"/>
      <c r="L6" s="98" t="s">
        <v>7</v>
      </c>
      <c r="M6" s="8"/>
      <c r="N6" s="9"/>
      <c r="O6" s="9"/>
    </row>
    <row r="7" spans="1:15" s="4" customFormat="1" ht="13.5" customHeight="1" x14ac:dyDescent="0.2">
      <c r="A7" s="103"/>
      <c r="B7" s="105"/>
      <c r="C7" s="109" t="s">
        <v>4</v>
      </c>
      <c r="D7" s="109"/>
      <c r="E7" s="109"/>
      <c r="F7" s="109"/>
      <c r="G7" s="109"/>
      <c r="H7" s="110" t="s">
        <v>4</v>
      </c>
      <c r="I7" s="111"/>
      <c r="J7" s="111"/>
      <c r="K7" s="111"/>
      <c r="L7" s="98"/>
      <c r="M7" s="8"/>
      <c r="N7" s="9"/>
      <c r="O7" s="9"/>
    </row>
    <row r="8" spans="1:15" s="4" customFormat="1" ht="57" customHeight="1" x14ac:dyDescent="0.2">
      <c r="A8" s="103"/>
      <c r="B8" s="105"/>
      <c r="C8" s="98" t="s">
        <v>1</v>
      </c>
      <c r="D8" s="118" t="s">
        <v>60</v>
      </c>
      <c r="E8" s="112" t="s">
        <v>40</v>
      </c>
      <c r="F8" s="99" t="s">
        <v>51</v>
      </c>
      <c r="G8" s="112" t="s">
        <v>21</v>
      </c>
      <c r="H8" s="114" t="s">
        <v>1</v>
      </c>
      <c r="I8" s="94" t="s">
        <v>39</v>
      </c>
      <c r="J8" s="116" t="s">
        <v>13</v>
      </c>
      <c r="K8" s="117"/>
      <c r="L8" s="98"/>
      <c r="M8" s="10"/>
      <c r="N8" s="11"/>
      <c r="O8" s="11"/>
    </row>
    <row r="9" spans="1:15" s="4" customFormat="1" ht="174" customHeight="1" x14ac:dyDescent="0.2">
      <c r="A9" s="104"/>
      <c r="B9" s="105"/>
      <c r="C9" s="98"/>
      <c r="D9" s="119"/>
      <c r="E9" s="113"/>
      <c r="F9" s="100"/>
      <c r="G9" s="113"/>
      <c r="H9" s="115"/>
      <c r="I9" s="95"/>
      <c r="J9" s="36" t="s">
        <v>51</v>
      </c>
      <c r="K9" s="29" t="s">
        <v>21</v>
      </c>
      <c r="L9" s="98"/>
      <c r="M9" s="11"/>
      <c r="N9" s="12"/>
      <c r="O9" s="10"/>
    </row>
    <row r="10" spans="1:15" s="4" customFormat="1" ht="12" customHeight="1" x14ac:dyDescent="0.2">
      <c r="A10" s="92">
        <v>1</v>
      </c>
      <c r="B10" s="5">
        <v>2</v>
      </c>
      <c r="C10" s="92">
        <v>3</v>
      </c>
      <c r="D10" s="92">
        <v>4</v>
      </c>
      <c r="E10" s="5">
        <v>5</v>
      </c>
      <c r="F10" s="92">
        <v>6</v>
      </c>
      <c r="G10" s="92">
        <v>7</v>
      </c>
      <c r="H10" s="5">
        <v>8</v>
      </c>
      <c r="I10" s="92">
        <v>9</v>
      </c>
      <c r="J10" s="92">
        <v>10</v>
      </c>
      <c r="K10" s="5">
        <v>11</v>
      </c>
      <c r="L10" s="92">
        <v>12</v>
      </c>
      <c r="M10" s="8"/>
      <c r="N10" s="9"/>
      <c r="O10" s="9"/>
    </row>
    <row r="11" spans="1:15" s="88" customFormat="1" ht="59.25" customHeight="1" x14ac:dyDescent="0.2">
      <c r="A11" s="59" t="s">
        <v>26</v>
      </c>
      <c r="B11" s="60" t="s">
        <v>27</v>
      </c>
      <c r="C11" s="86">
        <f t="shared" ref="C11:L11" si="0">C12+C17+C19+C27+C31+C15+C29+C25+C23</f>
        <v>-2067694</v>
      </c>
      <c r="D11" s="86">
        <f t="shared" si="0"/>
        <v>17000</v>
      </c>
      <c r="E11" s="86">
        <f t="shared" si="0"/>
        <v>-17000</v>
      </c>
      <c r="F11" s="86">
        <f t="shared" si="0"/>
        <v>-2081374</v>
      </c>
      <c r="G11" s="86">
        <f t="shared" si="0"/>
        <v>13680</v>
      </c>
      <c r="H11" s="86">
        <f t="shared" si="0"/>
        <v>-153222</v>
      </c>
      <c r="I11" s="86">
        <f t="shared" si="0"/>
        <v>-1453559</v>
      </c>
      <c r="J11" s="86">
        <f t="shared" si="0"/>
        <v>1354377</v>
      </c>
      <c r="K11" s="86">
        <f t="shared" si="0"/>
        <v>-54040</v>
      </c>
      <c r="L11" s="86">
        <f t="shared" si="0"/>
        <v>-2220916</v>
      </c>
      <c r="M11" s="41"/>
      <c r="N11" s="87"/>
      <c r="O11" s="87"/>
    </row>
    <row r="12" spans="1:15" s="43" customFormat="1" ht="108.75" customHeight="1" x14ac:dyDescent="0.2">
      <c r="A12" s="38" t="s">
        <v>14</v>
      </c>
      <c r="B12" s="51" t="s">
        <v>18</v>
      </c>
      <c r="C12" s="40">
        <f>SUM(C13:C14)</f>
        <v>5000</v>
      </c>
      <c r="D12" s="40">
        <f>SUM(D13:D14)</f>
        <v>0</v>
      </c>
      <c r="E12" s="40">
        <f t="shared" ref="E12:L12" si="1">SUM(E13:E14)</f>
        <v>0</v>
      </c>
      <c r="F12" s="40">
        <f t="shared" si="1"/>
        <v>0</v>
      </c>
      <c r="G12" s="40">
        <f t="shared" si="1"/>
        <v>5000</v>
      </c>
      <c r="H12" s="40">
        <f t="shared" si="1"/>
        <v>299663</v>
      </c>
      <c r="I12" s="40">
        <f t="shared" si="1"/>
        <v>199755</v>
      </c>
      <c r="J12" s="40">
        <f t="shared" si="1"/>
        <v>99908</v>
      </c>
      <c r="K12" s="40">
        <f t="shared" si="1"/>
        <v>0</v>
      </c>
      <c r="L12" s="40">
        <f t="shared" si="1"/>
        <v>304663</v>
      </c>
      <c r="M12" s="41"/>
      <c r="N12" s="42"/>
      <c r="O12" s="42"/>
    </row>
    <row r="13" spans="1:15" s="55" customFormat="1" ht="36" customHeight="1" x14ac:dyDescent="0.2">
      <c r="A13" s="64">
        <v>2240</v>
      </c>
      <c r="B13" s="65" t="s">
        <v>29</v>
      </c>
      <c r="C13" s="52">
        <f>SUM(D13:G13)</f>
        <v>5000</v>
      </c>
      <c r="D13" s="52"/>
      <c r="E13" s="52"/>
      <c r="F13" s="52"/>
      <c r="G13" s="66">
        <v>5000</v>
      </c>
      <c r="H13" s="58">
        <f>SUM(I13:K13)</f>
        <v>0</v>
      </c>
      <c r="I13" s="67"/>
      <c r="J13" s="67"/>
      <c r="K13" s="52"/>
      <c r="L13" s="58">
        <f>C13+H13</f>
        <v>5000</v>
      </c>
      <c r="M13" s="53"/>
      <c r="N13" s="54"/>
      <c r="O13" s="54"/>
    </row>
    <row r="14" spans="1:15" s="57" customFormat="1" ht="36" customHeight="1" x14ac:dyDescent="0.2">
      <c r="A14" s="68">
        <v>3132</v>
      </c>
      <c r="B14" s="69" t="s">
        <v>38</v>
      </c>
      <c r="C14" s="52">
        <f>SUM(D14:G14)</f>
        <v>0</v>
      </c>
      <c r="D14" s="52"/>
      <c r="E14" s="66"/>
      <c r="F14" s="66"/>
      <c r="G14" s="70"/>
      <c r="H14" s="58">
        <f>SUM(I14:K14)</f>
        <v>299663</v>
      </c>
      <c r="I14" s="70">
        <v>199755</v>
      </c>
      <c r="J14" s="70">
        <v>99908</v>
      </c>
      <c r="K14" s="70"/>
      <c r="L14" s="58">
        <f>C14+H14</f>
        <v>299663</v>
      </c>
      <c r="M14" s="13"/>
      <c r="N14" s="56"/>
      <c r="O14" s="56"/>
    </row>
    <row r="15" spans="1:15" s="43" customFormat="1" ht="55.5" customHeight="1" x14ac:dyDescent="0.2">
      <c r="A15" s="44" t="s">
        <v>46</v>
      </c>
      <c r="B15" s="39" t="s">
        <v>47</v>
      </c>
      <c r="C15" s="40">
        <f>SUM(C16)</f>
        <v>2680</v>
      </c>
      <c r="D15" s="40">
        <f t="shared" ref="D15:K15" si="2">SUM(D16)</f>
        <v>0</v>
      </c>
      <c r="E15" s="40">
        <f t="shared" si="2"/>
        <v>0</v>
      </c>
      <c r="F15" s="40">
        <f t="shared" si="2"/>
        <v>0</v>
      </c>
      <c r="G15" s="40">
        <f t="shared" si="2"/>
        <v>2680</v>
      </c>
      <c r="H15" s="40">
        <f t="shared" si="2"/>
        <v>0</v>
      </c>
      <c r="I15" s="40">
        <f t="shared" si="2"/>
        <v>0</v>
      </c>
      <c r="J15" s="40">
        <f t="shared" si="2"/>
        <v>0</v>
      </c>
      <c r="K15" s="40">
        <f t="shared" si="2"/>
        <v>0</v>
      </c>
      <c r="L15" s="40">
        <f>SUM(L16)</f>
        <v>2680</v>
      </c>
      <c r="M15" s="41"/>
      <c r="N15" s="42"/>
      <c r="O15" s="42"/>
    </row>
    <row r="16" spans="1:15" s="55" customFormat="1" ht="36" customHeight="1" x14ac:dyDescent="0.2">
      <c r="A16" s="64">
        <v>2240</v>
      </c>
      <c r="B16" s="65" t="s">
        <v>29</v>
      </c>
      <c r="C16" s="52">
        <f>SUM(D16:G16)</f>
        <v>2680</v>
      </c>
      <c r="D16" s="52"/>
      <c r="E16" s="52"/>
      <c r="F16" s="52"/>
      <c r="G16" s="66">
        <v>2680</v>
      </c>
      <c r="H16" s="58">
        <f>SUM(I16:K16)</f>
        <v>0</v>
      </c>
      <c r="I16" s="67"/>
      <c r="J16" s="67"/>
      <c r="K16" s="52"/>
      <c r="L16" s="58">
        <f>C16+H16</f>
        <v>2680</v>
      </c>
      <c r="M16" s="53"/>
      <c r="N16" s="54"/>
      <c r="O16" s="54"/>
    </row>
    <row r="17" spans="1:15" s="47" customFormat="1" ht="41.25" customHeight="1" x14ac:dyDescent="0.25">
      <c r="A17" s="38" t="s">
        <v>36</v>
      </c>
      <c r="B17" s="39" t="s">
        <v>37</v>
      </c>
      <c r="C17" s="40">
        <f t="shared" ref="C17:L17" si="3">SUM(C18:C18)</f>
        <v>0</v>
      </c>
      <c r="D17" s="40">
        <f t="shared" si="3"/>
        <v>0</v>
      </c>
      <c r="E17" s="40">
        <f t="shared" si="3"/>
        <v>0</v>
      </c>
      <c r="F17" s="40">
        <f t="shared" si="3"/>
        <v>0</v>
      </c>
      <c r="G17" s="40">
        <f t="shared" si="3"/>
        <v>0</v>
      </c>
      <c r="H17" s="40">
        <f t="shared" si="3"/>
        <v>1952800</v>
      </c>
      <c r="I17" s="40">
        <f t="shared" si="3"/>
        <v>1301736</v>
      </c>
      <c r="J17" s="40">
        <f t="shared" si="3"/>
        <v>651064</v>
      </c>
      <c r="K17" s="40">
        <f t="shared" si="3"/>
        <v>0</v>
      </c>
      <c r="L17" s="40">
        <f t="shared" si="3"/>
        <v>1952800</v>
      </c>
      <c r="M17" s="45"/>
      <c r="N17" s="46"/>
      <c r="O17" s="46"/>
    </row>
    <row r="18" spans="1:15" s="57" customFormat="1" ht="36" customHeight="1" x14ac:dyDescent="0.2">
      <c r="A18" s="71">
        <v>3110</v>
      </c>
      <c r="B18" s="72" t="s">
        <v>17</v>
      </c>
      <c r="C18" s="52">
        <f>SUM(D18:G18)</f>
        <v>0</v>
      </c>
      <c r="D18" s="52"/>
      <c r="E18" s="66"/>
      <c r="F18" s="66"/>
      <c r="G18" s="70"/>
      <c r="H18" s="58">
        <f>SUM(I18:K18)</f>
        <v>1952800</v>
      </c>
      <c r="I18" s="70">
        <f>521814+779922</f>
        <v>1301736</v>
      </c>
      <c r="J18" s="70">
        <f>260986+390078</f>
        <v>651064</v>
      </c>
      <c r="K18" s="70"/>
      <c r="L18" s="58">
        <f t="shared" ref="L18:L32" si="4">C18+H18</f>
        <v>1952800</v>
      </c>
      <c r="M18" s="13"/>
      <c r="N18" s="56"/>
      <c r="O18" s="56"/>
    </row>
    <row r="19" spans="1:15" s="47" customFormat="1" ht="59.25" customHeight="1" x14ac:dyDescent="0.25">
      <c r="A19" s="38" t="s">
        <v>15</v>
      </c>
      <c r="B19" s="39" t="s">
        <v>16</v>
      </c>
      <c r="C19" s="40">
        <f t="shared" ref="C19:J19" si="5">SUM(C20:C22)</f>
        <v>6000</v>
      </c>
      <c r="D19" s="40">
        <f t="shared" si="5"/>
        <v>0</v>
      </c>
      <c r="E19" s="40">
        <f t="shared" si="5"/>
        <v>0</v>
      </c>
      <c r="F19" s="40">
        <f t="shared" si="5"/>
        <v>0</v>
      </c>
      <c r="G19" s="40">
        <f t="shared" si="5"/>
        <v>6000</v>
      </c>
      <c r="H19" s="40">
        <f t="shared" si="5"/>
        <v>-86040</v>
      </c>
      <c r="I19" s="40">
        <f t="shared" si="5"/>
        <v>0</v>
      </c>
      <c r="J19" s="40">
        <f t="shared" si="5"/>
        <v>0</v>
      </c>
      <c r="K19" s="40">
        <f>SUM(K20:K22)</f>
        <v>-86040</v>
      </c>
      <c r="L19" s="48">
        <f t="shared" ref="L19:L20" si="6">C19+H19</f>
        <v>-80040</v>
      </c>
      <c r="M19" s="45"/>
      <c r="N19" s="46"/>
      <c r="O19" s="46"/>
    </row>
    <row r="20" spans="1:15" s="57" customFormat="1" ht="39.75" customHeight="1" x14ac:dyDescent="0.2">
      <c r="A20" s="73">
        <v>2210</v>
      </c>
      <c r="B20" s="65" t="s">
        <v>50</v>
      </c>
      <c r="C20" s="52">
        <f t="shared" ref="C20" si="7">SUM(D20:G20)</f>
        <v>6000</v>
      </c>
      <c r="D20" s="52"/>
      <c r="E20" s="66"/>
      <c r="F20" s="66"/>
      <c r="G20" s="66">
        <v>6000</v>
      </c>
      <c r="H20" s="58">
        <f>SUM(I20:K20)</f>
        <v>0</v>
      </c>
      <c r="I20" s="74"/>
      <c r="J20" s="74"/>
      <c r="K20" s="70"/>
      <c r="L20" s="58">
        <f t="shared" si="6"/>
        <v>6000</v>
      </c>
      <c r="M20" s="13"/>
      <c r="N20" s="56"/>
      <c r="O20" s="56"/>
    </row>
    <row r="21" spans="1:15" s="57" customFormat="1" ht="39.75" customHeight="1" x14ac:dyDescent="0.2">
      <c r="A21" s="71">
        <v>3110</v>
      </c>
      <c r="B21" s="72" t="s">
        <v>17</v>
      </c>
      <c r="C21" s="52">
        <f t="shared" ref="C21" si="8">SUM(D21:G21)</f>
        <v>0</v>
      </c>
      <c r="D21" s="52"/>
      <c r="E21" s="66"/>
      <c r="F21" s="66"/>
      <c r="G21" s="66"/>
      <c r="H21" s="58">
        <f>SUM(I21:K21)</f>
        <v>-6000</v>
      </c>
      <c r="I21" s="70"/>
      <c r="J21" s="70"/>
      <c r="K21" s="70">
        <v>-6000</v>
      </c>
      <c r="L21" s="58">
        <f t="shared" ref="L21" si="9">C21+H21</f>
        <v>-6000</v>
      </c>
      <c r="M21" s="13"/>
      <c r="N21" s="56"/>
      <c r="O21" s="56"/>
    </row>
    <row r="22" spans="1:15" s="57" customFormat="1" ht="39.75" customHeight="1" x14ac:dyDescent="0.2">
      <c r="A22" s="75">
        <v>3142</v>
      </c>
      <c r="B22" s="65" t="s">
        <v>35</v>
      </c>
      <c r="C22" s="52">
        <f>SUM(D22:G22)</f>
        <v>0</v>
      </c>
      <c r="D22" s="52"/>
      <c r="E22" s="66"/>
      <c r="F22" s="66"/>
      <c r="G22" s="70"/>
      <c r="H22" s="58">
        <f>SUM(K22:K22)</f>
        <v>-80040</v>
      </c>
      <c r="I22" s="74"/>
      <c r="J22" s="74"/>
      <c r="K22" s="70">
        <f>-48040-32000</f>
        <v>-80040</v>
      </c>
      <c r="L22" s="58">
        <f t="shared" si="4"/>
        <v>-80040</v>
      </c>
      <c r="M22" s="13"/>
      <c r="N22" s="56"/>
      <c r="O22" s="56"/>
    </row>
    <row r="23" spans="1:15" s="47" customFormat="1" ht="58.5" customHeight="1" x14ac:dyDescent="0.25">
      <c r="A23" s="49" t="s">
        <v>54</v>
      </c>
      <c r="B23" s="50" t="s">
        <v>55</v>
      </c>
      <c r="C23" s="40">
        <f t="shared" ref="C23:C24" si="10">SUM(D23:G23)</f>
        <v>0</v>
      </c>
      <c r="D23" s="40">
        <f>SUM(D24)</f>
        <v>0</v>
      </c>
      <c r="E23" s="40">
        <f>SUM(E24)</f>
        <v>0</v>
      </c>
      <c r="F23" s="40">
        <f>SUM(F24)</f>
        <v>0</v>
      </c>
      <c r="G23" s="40">
        <f>SUM(G24)</f>
        <v>0</v>
      </c>
      <c r="H23" s="40">
        <f t="shared" ref="H23:K27" si="11">SUM(H24)</f>
        <v>1135000</v>
      </c>
      <c r="I23" s="40">
        <f>SUM(I24)</f>
        <v>756933</v>
      </c>
      <c r="J23" s="40">
        <f>SUM(J24)</f>
        <v>378067</v>
      </c>
      <c r="K23" s="40">
        <f t="shared" si="11"/>
        <v>0</v>
      </c>
      <c r="L23" s="48">
        <f t="shared" si="4"/>
        <v>1135000</v>
      </c>
      <c r="M23" s="45"/>
      <c r="N23" s="46"/>
      <c r="O23" s="46"/>
    </row>
    <row r="24" spans="1:15" s="57" customFormat="1" ht="36" customHeight="1" x14ac:dyDescent="0.2">
      <c r="A24" s="71">
        <v>3142</v>
      </c>
      <c r="B24" s="72" t="s">
        <v>56</v>
      </c>
      <c r="C24" s="52">
        <f t="shared" si="10"/>
        <v>0</v>
      </c>
      <c r="D24" s="52"/>
      <c r="E24" s="66"/>
      <c r="F24" s="66"/>
      <c r="G24" s="66"/>
      <c r="H24" s="58">
        <f>SUM(I24:K24)</f>
        <v>1135000</v>
      </c>
      <c r="I24" s="70">
        <v>756933</v>
      </c>
      <c r="J24" s="70">
        <v>378067</v>
      </c>
      <c r="K24" s="70"/>
      <c r="L24" s="58">
        <f t="shared" si="4"/>
        <v>1135000</v>
      </c>
      <c r="M24" s="13"/>
      <c r="N24" s="56"/>
      <c r="O24" s="56"/>
    </row>
    <row r="25" spans="1:15" s="47" customFormat="1" ht="60" customHeight="1" x14ac:dyDescent="0.25">
      <c r="A25" s="49" t="s">
        <v>42</v>
      </c>
      <c r="B25" s="50" t="s">
        <v>43</v>
      </c>
      <c r="C25" s="40">
        <f t="shared" ref="C25:C26" si="12">SUM(D25:G25)</f>
        <v>0</v>
      </c>
      <c r="D25" s="40">
        <f>SUM(D26)</f>
        <v>0</v>
      </c>
      <c r="E25" s="40">
        <f>SUM(E26)</f>
        <v>0</v>
      </c>
      <c r="F25" s="40">
        <f>SUM(F26)</f>
        <v>0</v>
      </c>
      <c r="G25" s="40">
        <f>SUM(G26)</f>
        <v>0</v>
      </c>
      <c r="H25" s="40">
        <f t="shared" si="11"/>
        <v>32000</v>
      </c>
      <c r="I25" s="40">
        <f>SUM(I26)</f>
        <v>0</v>
      </c>
      <c r="J25" s="40">
        <f>SUM(J26)</f>
        <v>0</v>
      </c>
      <c r="K25" s="40">
        <f t="shared" si="11"/>
        <v>32000</v>
      </c>
      <c r="L25" s="48">
        <f t="shared" ref="L25:L26" si="13">C25+H25</f>
        <v>32000</v>
      </c>
      <c r="M25" s="45"/>
      <c r="N25" s="46"/>
      <c r="O25" s="46"/>
    </row>
    <row r="26" spans="1:15" s="57" customFormat="1" ht="41.25" customHeight="1" x14ac:dyDescent="0.2">
      <c r="A26" s="71">
        <v>3110</v>
      </c>
      <c r="B26" s="72" t="s">
        <v>17</v>
      </c>
      <c r="C26" s="52">
        <f t="shared" si="12"/>
        <v>0</v>
      </c>
      <c r="D26" s="52"/>
      <c r="E26" s="66"/>
      <c r="F26" s="66"/>
      <c r="G26" s="66"/>
      <c r="H26" s="58">
        <f>SUM(I26:K26)</f>
        <v>32000</v>
      </c>
      <c r="I26" s="74"/>
      <c r="J26" s="74"/>
      <c r="K26" s="70">
        <v>32000</v>
      </c>
      <c r="L26" s="58">
        <f t="shared" si="13"/>
        <v>32000</v>
      </c>
      <c r="M26" s="13"/>
      <c r="N26" s="56"/>
      <c r="O26" s="56"/>
    </row>
    <row r="27" spans="1:15" s="47" customFormat="1" ht="60" customHeight="1" x14ac:dyDescent="0.25">
      <c r="A27" s="49" t="s">
        <v>52</v>
      </c>
      <c r="B27" s="50" t="s">
        <v>53</v>
      </c>
      <c r="C27" s="40">
        <f t="shared" ref="C27:C28" si="14">SUM(D27:G27)</f>
        <v>0</v>
      </c>
      <c r="D27" s="40">
        <f>SUM(D28)</f>
        <v>0</v>
      </c>
      <c r="E27" s="40">
        <f>SUM(E28)</f>
        <v>0</v>
      </c>
      <c r="F27" s="40">
        <f>SUM(F28)</f>
        <v>0</v>
      </c>
      <c r="G27" s="40">
        <f>SUM(G28)</f>
        <v>0</v>
      </c>
      <c r="H27" s="40">
        <f t="shared" si="11"/>
        <v>675877</v>
      </c>
      <c r="I27" s="40">
        <f>SUM(I28)</f>
        <v>450539</v>
      </c>
      <c r="J27" s="40">
        <f>SUM(J28)</f>
        <v>225338</v>
      </c>
      <c r="K27" s="40">
        <f t="shared" si="11"/>
        <v>0</v>
      </c>
      <c r="L27" s="48">
        <f t="shared" si="4"/>
        <v>675877</v>
      </c>
      <c r="M27" s="45"/>
      <c r="N27" s="46"/>
      <c r="O27" s="46"/>
    </row>
    <row r="28" spans="1:15" s="57" customFormat="1" ht="36" customHeight="1" x14ac:dyDescent="0.2">
      <c r="A28" s="68">
        <v>3132</v>
      </c>
      <c r="B28" s="69" t="s">
        <v>38</v>
      </c>
      <c r="C28" s="52">
        <f t="shared" si="14"/>
        <v>0</v>
      </c>
      <c r="D28" s="52"/>
      <c r="E28" s="66"/>
      <c r="F28" s="66"/>
      <c r="G28" s="66"/>
      <c r="H28" s="58">
        <f>SUM(I28:K28)</f>
        <v>675877</v>
      </c>
      <c r="I28" s="70">
        <f>199792+199655+51092</f>
        <v>450539</v>
      </c>
      <c r="J28" s="70">
        <f>99926+99858+25554</f>
        <v>225338</v>
      </c>
      <c r="K28" s="70"/>
      <c r="L28" s="58">
        <f t="shared" si="4"/>
        <v>675877</v>
      </c>
      <c r="M28" s="13"/>
      <c r="N28" s="56"/>
      <c r="O28" s="56"/>
    </row>
    <row r="29" spans="1:15" s="47" customFormat="1" ht="84" customHeight="1" x14ac:dyDescent="0.25">
      <c r="A29" s="38" t="s">
        <v>49</v>
      </c>
      <c r="B29" s="39" t="s">
        <v>48</v>
      </c>
      <c r="C29" s="40">
        <f>SUM(D29:G29)</f>
        <v>-2081374</v>
      </c>
      <c r="D29" s="40">
        <f t="shared" ref="D29:K31" si="15">SUM(D30:D30)</f>
        <v>0</v>
      </c>
      <c r="E29" s="40">
        <f t="shared" si="15"/>
        <v>0</v>
      </c>
      <c r="F29" s="40">
        <f t="shared" si="15"/>
        <v>-2081374</v>
      </c>
      <c r="G29" s="40">
        <f t="shared" si="15"/>
        <v>0</v>
      </c>
      <c r="H29" s="40">
        <f t="shared" si="15"/>
        <v>-4162522</v>
      </c>
      <c r="I29" s="40">
        <f t="shared" si="15"/>
        <v>-4162522</v>
      </c>
      <c r="J29" s="40">
        <f t="shared" si="15"/>
        <v>0</v>
      </c>
      <c r="K29" s="40">
        <f t="shared" si="15"/>
        <v>0</v>
      </c>
      <c r="L29" s="48">
        <f t="shared" ref="L29:L30" si="16">C29+H29</f>
        <v>-6243896</v>
      </c>
      <c r="M29" s="45"/>
      <c r="N29" s="46"/>
      <c r="O29" s="46"/>
    </row>
    <row r="30" spans="1:15" s="57" customFormat="1" ht="36" customHeight="1" x14ac:dyDescent="0.2">
      <c r="A30" s="76" t="s">
        <v>34</v>
      </c>
      <c r="B30" s="77" t="s">
        <v>25</v>
      </c>
      <c r="C30" s="52">
        <f>SUM(D30:G30)</f>
        <v>-2081374</v>
      </c>
      <c r="D30" s="66"/>
      <c r="E30" s="66"/>
      <c r="F30" s="66">
        <v>-2081374</v>
      </c>
      <c r="G30" s="66"/>
      <c r="H30" s="58">
        <f>SUM(I30:K30)</f>
        <v>-4162522</v>
      </c>
      <c r="I30" s="70">
        <v>-4162522</v>
      </c>
      <c r="J30" s="58"/>
      <c r="K30" s="70"/>
      <c r="L30" s="58">
        <f t="shared" si="16"/>
        <v>-6243896</v>
      </c>
      <c r="M30" s="13"/>
      <c r="N30" s="56"/>
      <c r="O30" s="56"/>
    </row>
    <row r="31" spans="1:15" s="47" customFormat="1" ht="59.25" customHeight="1" x14ac:dyDescent="0.25">
      <c r="A31" s="38" t="s">
        <v>23</v>
      </c>
      <c r="B31" s="39" t="s">
        <v>24</v>
      </c>
      <c r="C31" s="40">
        <f>SUM(D31:G31)</f>
        <v>0</v>
      </c>
      <c r="D31" s="40">
        <f t="shared" si="15"/>
        <v>17000</v>
      </c>
      <c r="E31" s="40">
        <f t="shared" si="15"/>
        <v>-17000</v>
      </c>
      <c r="F31" s="40">
        <f t="shared" si="15"/>
        <v>0</v>
      </c>
      <c r="G31" s="40">
        <f t="shared" si="15"/>
        <v>0</v>
      </c>
      <c r="H31" s="40">
        <f t="shared" si="15"/>
        <v>0</v>
      </c>
      <c r="I31" s="40">
        <f t="shared" si="15"/>
        <v>0</v>
      </c>
      <c r="J31" s="40">
        <f t="shared" si="15"/>
        <v>0</v>
      </c>
      <c r="K31" s="40">
        <f t="shared" si="15"/>
        <v>0</v>
      </c>
      <c r="L31" s="48">
        <f t="shared" si="4"/>
        <v>0</v>
      </c>
      <c r="M31" s="45"/>
      <c r="N31" s="46"/>
      <c r="O31" s="46"/>
    </row>
    <row r="32" spans="1:15" s="57" customFormat="1" ht="41.25" customHeight="1" x14ac:dyDescent="0.2">
      <c r="A32" s="76" t="s">
        <v>34</v>
      </c>
      <c r="B32" s="77" t="s">
        <v>25</v>
      </c>
      <c r="C32" s="52">
        <f>SUM(D32:G32)</f>
        <v>0</v>
      </c>
      <c r="D32" s="66">
        <v>17000</v>
      </c>
      <c r="E32" s="66">
        <v>-17000</v>
      </c>
      <c r="F32" s="66"/>
      <c r="G32" s="66"/>
      <c r="H32" s="58">
        <f>SUM(K32:K32)</f>
        <v>0</v>
      </c>
      <c r="I32" s="74"/>
      <c r="J32" s="74"/>
      <c r="K32" s="70"/>
      <c r="L32" s="58">
        <f t="shared" si="4"/>
        <v>0</v>
      </c>
      <c r="M32" s="13"/>
      <c r="N32" s="56"/>
      <c r="O32" s="56"/>
    </row>
    <row r="33" spans="1:254" s="90" customFormat="1" ht="67.5" customHeight="1" x14ac:dyDescent="0.2">
      <c r="A33" s="59" t="s">
        <v>28</v>
      </c>
      <c r="B33" s="60" t="s">
        <v>33</v>
      </c>
      <c r="C33" s="61">
        <f>C36+C39+C42+C34</f>
        <v>40360</v>
      </c>
      <c r="D33" s="61">
        <f t="shared" ref="D33:K33" si="17">D36+D39+D42+D34</f>
        <v>0</v>
      </c>
      <c r="E33" s="61">
        <f t="shared" si="17"/>
        <v>0</v>
      </c>
      <c r="F33" s="61">
        <f t="shared" si="17"/>
        <v>0</v>
      </c>
      <c r="G33" s="61">
        <f t="shared" si="17"/>
        <v>40360</v>
      </c>
      <c r="H33" s="61">
        <f t="shared" si="17"/>
        <v>2180556</v>
      </c>
      <c r="I33" s="61">
        <f>I36+I39+I42+I34</f>
        <v>1453559</v>
      </c>
      <c r="J33" s="61">
        <f t="shared" si="17"/>
        <v>726997</v>
      </c>
      <c r="K33" s="61">
        <f t="shared" si="17"/>
        <v>0</v>
      </c>
      <c r="L33" s="61">
        <f>L36+L39+L42+L34</f>
        <v>2220916</v>
      </c>
      <c r="M33" s="41"/>
      <c r="N33" s="89"/>
      <c r="O33" s="89"/>
    </row>
    <row r="34" spans="1:254" s="47" customFormat="1" ht="36.75" customHeight="1" x14ac:dyDescent="0.2">
      <c r="A34" s="79" t="s">
        <v>57</v>
      </c>
      <c r="B34" s="39" t="s">
        <v>58</v>
      </c>
      <c r="C34" s="40">
        <f t="shared" ref="C34:C43" si="18">SUM(D34:G34)</f>
        <v>0</v>
      </c>
      <c r="D34" s="80">
        <f t="shared" ref="D34:F34" si="19">SUM(D35)</f>
        <v>0</v>
      </c>
      <c r="E34" s="80">
        <f t="shared" si="19"/>
        <v>0</v>
      </c>
      <c r="F34" s="80">
        <f t="shared" si="19"/>
        <v>0</v>
      </c>
      <c r="G34" s="80">
        <f>SUM(G35)</f>
        <v>0</v>
      </c>
      <c r="H34" s="48">
        <f t="shared" ref="H34:H43" si="20">SUM(I34:K34)</f>
        <v>788415</v>
      </c>
      <c r="I34" s="80">
        <f t="shared" ref="I34:K34" si="21">SUM(I35)</f>
        <v>525558</v>
      </c>
      <c r="J34" s="80">
        <f t="shared" si="21"/>
        <v>262857</v>
      </c>
      <c r="K34" s="80">
        <f t="shared" si="21"/>
        <v>0</v>
      </c>
      <c r="L34" s="48">
        <f t="shared" ref="L34:L44" si="22">C34+H34</f>
        <v>788415</v>
      </c>
      <c r="M34" s="81"/>
      <c r="N34" s="82"/>
      <c r="O34" s="81"/>
      <c r="P34" s="83"/>
      <c r="Q34" s="84"/>
      <c r="R34" s="83"/>
      <c r="S34" s="84"/>
      <c r="T34" s="83"/>
      <c r="U34" s="84"/>
      <c r="V34" s="83"/>
      <c r="W34" s="84"/>
      <c r="X34" s="83"/>
      <c r="Y34" s="84"/>
      <c r="Z34" s="83"/>
      <c r="AA34" s="84"/>
      <c r="AB34" s="83"/>
      <c r="AC34" s="84"/>
      <c r="AD34" s="83"/>
      <c r="AE34" s="84"/>
      <c r="AF34" s="83"/>
      <c r="AG34" s="84"/>
      <c r="AH34" s="83"/>
      <c r="AI34" s="84"/>
      <c r="AJ34" s="83"/>
      <c r="AK34" s="84"/>
      <c r="AL34" s="83"/>
      <c r="AM34" s="84"/>
      <c r="AN34" s="83"/>
      <c r="AO34" s="84"/>
      <c r="AP34" s="83"/>
      <c r="AQ34" s="84"/>
      <c r="AR34" s="83"/>
      <c r="AS34" s="84"/>
      <c r="AT34" s="83"/>
      <c r="AU34" s="84"/>
      <c r="AV34" s="83"/>
      <c r="AW34" s="84"/>
      <c r="AX34" s="83"/>
      <c r="AY34" s="84"/>
      <c r="AZ34" s="83"/>
      <c r="BA34" s="84"/>
      <c r="BB34" s="83"/>
      <c r="BC34" s="84"/>
      <c r="BD34" s="83"/>
      <c r="BE34" s="84"/>
      <c r="BF34" s="83"/>
      <c r="BG34" s="84"/>
      <c r="BH34" s="83"/>
      <c r="BI34" s="84"/>
      <c r="BJ34" s="83"/>
      <c r="BK34" s="84"/>
      <c r="BL34" s="83"/>
      <c r="BM34" s="84"/>
      <c r="BN34" s="83"/>
      <c r="BO34" s="84"/>
      <c r="BP34" s="83"/>
      <c r="BQ34" s="84"/>
      <c r="BR34" s="83"/>
      <c r="BS34" s="84"/>
      <c r="BT34" s="83"/>
      <c r="BU34" s="84"/>
      <c r="BV34" s="83"/>
      <c r="BW34" s="84"/>
      <c r="BX34" s="83"/>
      <c r="BY34" s="84"/>
      <c r="BZ34" s="83"/>
      <c r="CA34" s="84"/>
      <c r="CB34" s="83"/>
      <c r="CC34" s="84"/>
      <c r="CD34" s="83"/>
      <c r="CE34" s="84"/>
      <c r="CF34" s="83"/>
      <c r="CG34" s="84"/>
      <c r="CH34" s="83"/>
      <c r="CI34" s="84"/>
      <c r="CJ34" s="83"/>
      <c r="CK34" s="84"/>
      <c r="CL34" s="83"/>
      <c r="CM34" s="84"/>
      <c r="CN34" s="83"/>
      <c r="CO34" s="84"/>
      <c r="CP34" s="83"/>
      <c r="CQ34" s="84"/>
      <c r="CR34" s="83"/>
      <c r="CS34" s="84"/>
      <c r="CT34" s="83"/>
      <c r="CU34" s="84"/>
      <c r="CV34" s="83"/>
      <c r="CW34" s="84"/>
      <c r="CX34" s="83"/>
      <c r="CY34" s="84"/>
      <c r="CZ34" s="83"/>
      <c r="DA34" s="84"/>
      <c r="DB34" s="83"/>
      <c r="DC34" s="84"/>
      <c r="DD34" s="83"/>
      <c r="DE34" s="84"/>
      <c r="DF34" s="83"/>
      <c r="DG34" s="84"/>
      <c r="DH34" s="83"/>
      <c r="DI34" s="84"/>
      <c r="DJ34" s="83"/>
      <c r="DK34" s="84"/>
      <c r="DL34" s="83"/>
      <c r="DM34" s="84"/>
      <c r="DN34" s="83"/>
      <c r="DO34" s="84"/>
      <c r="DP34" s="83"/>
      <c r="DQ34" s="84"/>
      <c r="DR34" s="83"/>
      <c r="DS34" s="84"/>
      <c r="DT34" s="83"/>
      <c r="DU34" s="84"/>
      <c r="DV34" s="83"/>
      <c r="DW34" s="84"/>
      <c r="DX34" s="83"/>
      <c r="DY34" s="84"/>
      <c r="DZ34" s="83"/>
      <c r="EA34" s="84"/>
      <c r="EB34" s="83"/>
      <c r="EC34" s="84"/>
      <c r="ED34" s="83"/>
      <c r="EE34" s="84"/>
      <c r="EF34" s="83"/>
      <c r="EG34" s="84"/>
      <c r="EH34" s="83"/>
      <c r="EI34" s="84"/>
      <c r="EJ34" s="83"/>
      <c r="EK34" s="84"/>
      <c r="EL34" s="83"/>
      <c r="EM34" s="84"/>
      <c r="EN34" s="83"/>
      <c r="EO34" s="84"/>
      <c r="EP34" s="83"/>
      <c r="EQ34" s="84"/>
      <c r="ER34" s="83"/>
      <c r="ES34" s="84"/>
      <c r="ET34" s="83"/>
      <c r="EU34" s="84"/>
      <c r="EV34" s="83"/>
      <c r="EW34" s="84"/>
      <c r="EX34" s="83"/>
      <c r="EY34" s="84"/>
      <c r="EZ34" s="83"/>
      <c r="FA34" s="84"/>
      <c r="FB34" s="83"/>
      <c r="FC34" s="84"/>
      <c r="FD34" s="83"/>
      <c r="FE34" s="84"/>
      <c r="FF34" s="83"/>
      <c r="FG34" s="84"/>
      <c r="FH34" s="83"/>
      <c r="FI34" s="84"/>
      <c r="FJ34" s="83"/>
      <c r="FK34" s="84"/>
      <c r="FL34" s="83"/>
      <c r="FM34" s="84"/>
      <c r="FN34" s="83"/>
      <c r="FO34" s="84"/>
      <c r="FP34" s="83"/>
      <c r="FQ34" s="84"/>
      <c r="FR34" s="83"/>
      <c r="FS34" s="84"/>
      <c r="FT34" s="83"/>
      <c r="FU34" s="84"/>
      <c r="FV34" s="83"/>
      <c r="FW34" s="84"/>
      <c r="FX34" s="83"/>
      <c r="FY34" s="84"/>
      <c r="FZ34" s="83"/>
      <c r="GA34" s="84"/>
      <c r="GB34" s="83"/>
      <c r="GC34" s="84"/>
      <c r="GD34" s="83"/>
      <c r="GE34" s="84"/>
      <c r="GF34" s="83"/>
      <c r="GG34" s="84"/>
      <c r="GH34" s="83"/>
      <c r="GI34" s="84"/>
      <c r="GJ34" s="83"/>
      <c r="GK34" s="84"/>
      <c r="GL34" s="83"/>
      <c r="GM34" s="84"/>
      <c r="GN34" s="83"/>
      <c r="GO34" s="84"/>
      <c r="GP34" s="83"/>
      <c r="GQ34" s="84"/>
      <c r="GR34" s="83"/>
      <c r="GS34" s="84"/>
      <c r="GT34" s="83"/>
      <c r="GU34" s="84"/>
      <c r="GV34" s="83"/>
      <c r="GW34" s="84"/>
      <c r="GX34" s="83"/>
      <c r="GY34" s="84"/>
      <c r="GZ34" s="83"/>
      <c r="HA34" s="84"/>
      <c r="HB34" s="83"/>
      <c r="HC34" s="84"/>
      <c r="HD34" s="83"/>
      <c r="HE34" s="84"/>
      <c r="HF34" s="83"/>
      <c r="HG34" s="84"/>
      <c r="HH34" s="83"/>
      <c r="HI34" s="84"/>
      <c r="HJ34" s="83"/>
      <c r="HK34" s="84"/>
      <c r="HL34" s="83"/>
      <c r="HM34" s="84"/>
      <c r="HN34" s="83"/>
      <c r="HO34" s="84"/>
      <c r="HP34" s="83"/>
      <c r="HQ34" s="84"/>
      <c r="HR34" s="83"/>
      <c r="HS34" s="84"/>
      <c r="HT34" s="83"/>
      <c r="HU34" s="84"/>
      <c r="HV34" s="83"/>
      <c r="HW34" s="84"/>
      <c r="HX34" s="83"/>
      <c r="HY34" s="84"/>
      <c r="HZ34" s="83"/>
      <c r="IA34" s="84"/>
      <c r="IB34" s="83"/>
      <c r="IC34" s="84"/>
      <c r="ID34" s="83"/>
      <c r="IE34" s="84"/>
      <c r="IF34" s="83"/>
      <c r="IG34" s="84"/>
      <c r="IH34" s="83"/>
      <c r="II34" s="84"/>
      <c r="IJ34" s="83"/>
      <c r="IK34" s="84"/>
      <c r="IL34" s="83"/>
      <c r="IM34" s="84"/>
      <c r="IN34" s="83"/>
      <c r="IO34" s="84"/>
      <c r="IP34" s="83"/>
      <c r="IQ34" s="84"/>
      <c r="IR34" s="83"/>
      <c r="IS34" s="84"/>
      <c r="IT34" s="83"/>
    </row>
    <row r="35" spans="1:254" s="6" customFormat="1" ht="36" customHeight="1" x14ac:dyDescent="0.25">
      <c r="A35" s="68">
        <v>3132</v>
      </c>
      <c r="B35" s="69" t="s">
        <v>38</v>
      </c>
      <c r="C35" s="52">
        <f t="shared" si="18"/>
        <v>0</v>
      </c>
      <c r="D35" s="78"/>
      <c r="E35" s="66"/>
      <c r="F35" s="66"/>
      <c r="G35" s="70"/>
      <c r="H35" s="58">
        <f t="shared" si="20"/>
        <v>788415</v>
      </c>
      <c r="I35" s="70">
        <f>199897+75825+187583+62253</f>
        <v>525558</v>
      </c>
      <c r="J35" s="70">
        <f>99978+37924+93819+31136</f>
        <v>262857</v>
      </c>
      <c r="K35" s="70"/>
      <c r="L35" s="58">
        <f>C35+H35</f>
        <v>788415</v>
      </c>
      <c r="M35" s="13"/>
      <c r="N35" s="14"/>
      <c r="O35" s="14"/>
    </row>
    <row r="36" spans="1:254" s="47" customFormat="1" ht="96.75" customHeight="1" x14ac:dyDescent="0.2">
      <c r="A36" s="38" t="s">
        <v>31</v>
      </c>
      <c r="B36" s="85" t="s">
        <v>22</v>
      </c>
      <c r="C36" s="40">
        <f t="shared" si="18"/>
        <v>51890</v>
      </c>
      <c r="D36" s="80">
        <f t="shared" ref="D36:K36" si="23">SUM(D37:D38)</f>
        <v>0</v>
      </c>
      <c r="E36" s="80">
        <f t="shared" si="23"/>
        <v>0</v>
      </c>
      <c r="F36" s="80">
        <f t="shared" si="23"/>
        <v>0</v>
      </c>
      <c r="G36" s="80">
        <f>SUM(G37:G38)</f>
        <v>51890</v>
      </c>
      <c r="H36" s="48">
        <f t="shared" si="20"/>
        <v>1392141</v>
      </c>
      <c r="I36" s="40">
        <f t="shared" si="23"/>
        <v>928001</v>
      </c>
      <c r="J36" s="40">
        <f t="shared" si="23"/>
        <v>464140</v>
      </c>
      <c r="K36" s="80">
        <f t="shared" si="23"/>
        <v>0</v>
      </c>
      <c r="L36" s="48">
        <f t="shared" si="22"/>
        <v>1444031</v>
      </c>
      <c r="M36" s="81"/>
      <c r="N36" s="82"/>
      <c r="O36" s="81"/>
      <c r="P36" s="83"/>
      <c r="Q36" s="84"/>
      <c r="R36" s="83"/>
      <c r="S36" s="84"/>
      <c r="T36" s="83"/>
      <c r="U36" s="84"/>
      <c r="V36" s="83"/>
      <c r="W36" s="84"/>
      <c r="X36" s="83"/>
      <c r="Y36" s="84"/>
      <c r="Z36" s="83"/>
      <c r="AA36" s="84"/>
      <c r="AB36" s="83"/>
      <c r="AC36" s="84"/>
      <c r="AD36" s="83"/>
      <c r="AE36" s="84"/>
      <c r="AF36" s="83"/>
      <c r="AG36" s="84"/>
      <c r="AH36" s="83"/>
      <c r="AI36" s="84"/>
      <c r="AJ36" s="83"/>
      <c r="AK36" s="84"/>
      <c r="AL36" s="83"/>
      <c r="AM36" s="84"/>
      <c r="AN36" s="83"/>
      <c r="AO36" s="84"/>
      <c r="AP36" s="83"/>
      <c r="AQ36" s="84"/>
      <c r="AR36" s="83"/>
      <c r="AS36" s="84"/>
      <c r="AT36" s="83"/>
      <c r="AU36" s="84"/>
      <c r="AV36" s="83"/>
      <c r="AW36" s="84"/>
      <c r="AX36" s="83"/>
      <c r="AY36" s="84"/>
      <c r="AZ36" s="83"/>
      <c r="BA36" s="84"/>
      <c r="BB36" s="83"/>
      <c r="BC36" s="84"/>
      <c r="BD36" s="83"/>
      <c r="BE36" s="84"/>
      <c r="BF36" s="83"/>
      <c r="BG36" s="84"/>
      <c r="BH36" s="83"/>
      <c r="BI36" s="84"/>
      <c r="BJ36" s="83"/>
      <c r="BK36" s="84"/>
      <c r="BL36" s="83"/>
      <c r="BM36" s="84"/>
      <c r="BN36" s="83"/>
      <c r="BO36" s="84"/>
      <c r="BP36" s="83"/>
      <c r="BQ36" s="84"/>
      <c r="BR36" s="83"/>
      <c r="BS36" s="84"/>
      <c r="BT36" s="83"/>
      <c r="BU36" s="84"/>
      <c r="BV36" s="83"/>
      <c r="BW36" s="84"/>
      <c r="BX36" s="83"/>
      <c r="BY36" s="84"/>
      <c r="BZ36" s="83"/>
      <c r="CA36" s="84"/>
      <c r="CB36" s="83"/>
      <c r="CC36" s="84"/>
      <c r="CD36" s="83"/>
      <c r="CE36" s="84"/>
      <c r="CF36" s="83"/>
      <c r="CG36" s="84"/>
      <c r="CH36" s="83"/>
      <c r="CI36" s="84"/>
      <c r="CJ36" s="83"/>
      <c r="CK36" s="84"/>
      <c r="CL36" s="83"/>
      <c r="CM36" s="84"/>
      <c r="CN36" s="83"/>
      <c r="CO36" s="84"/>
      <c r="CP36" s="83"/>
      <c r="CQ36" s="84"/>
      <c r="CR36" s="83"/>
      <c r="CS36" s="84"/>
      <c r="CT36" s="83"/>
      <c r="CU36" s="84"/>
      <c r="CV36" s="83"/>
      <c r="CW36" s="84"/>
      <c r="CX36" s="83"/>
      <c r="CY36" s="84"/>
      <c r="CZ36" s="83"/>
      <c r="DA36" s="84"/>
      <c r="DB36" s="83"/>
      <c r="DC36" s="84"/>
      <c r="DD36" s="83"/>
      <c r="DE36" s="84"/>
      <c r="DF36" s="83"/>
      <c r="DG36" s="84"/>
      <c r="DH36" s="83"/>
      <c r="DI36" s="84"/>
      <c r="DJ36" s="83"/>
      <c r="DK36" s="84"/>
      <c r="DL36" s="83"/>
      <c r="DM36" s="84"/>
      <c r="DN36" s="83"/>
      <c r="DO36" s="84"/>
      <c r="DP36" s="83"/>
      <c r="DQ36" s="84"/>
      <c r="DR36" s="83"/>
      <c r="DS36" s="84"/>
      <c r="DT36" s="83"/>
      <c r="DU36" s="84"/>
      <c r="DV36" s="83"/>
      <c r="DW36" s="84"/>
      <c r="DX36" s="83"/>
      <c r="DY36" s="84"/>
      <c r="DZ36" s="83"/>
      <c r="EA36" s="84"/>
      <c r="EB36" s="83"/>
      <c r="EC36" s="84"/>
      <c r="ED36" s="83"/>
      <c r="EE36" s="84"/>
      <c r="EF36" s="83"/>
      <c r="EG36" s="84"/>
      <c r="EH36" s="83"/>
      <c r="EI36" s="84"/>
      <c r="EJ36" s="83"/>
      <c r="EK36" s="84"/>
      <c r="EL36" s="83"/>
      <c r="EM36" s="84"/>
      <c r="EN36" s="83"/>
      <c r="EO36" s="84"/>
      <c r="EP36" s="83"/>
      <c r="EQ36" s="84"/>
      <c r="ER36" s="83"/>
      <c r="ES36" s="84"/>
      <c r="ET36" s="83"/>
      <c r="EU36" s="84"/>
      <c r="EV36" s="83"/>
      <c r="EW36" s="84"/>
      <c r="EX36" s="83"/>
      <c r="EY36" s="84"/>
      <c r="EZ36" s="83"/>
      <c r="FA36" s="84"/>
      <c r="FB36" s="83"/>
      <c r="FC36" s="84"/>
      <c r="FD36" s="83"/>
      <c r="FE36" s="84"/>
      <c r="FF36" s="83"/>
      <c r="FG36" s="84"/>
      <c r="FH36" s="83"/>
      <c r="FI36" s="84"/>
      <c r="FJ36" s="83"/>
      <c r="FK36" s="84"/>
      <c r="FL36" s="83"/>
      <c r="FM36" s="84"/>
      <c r="FN36" s="83"/>
      <c r="FO36" s="84"/>
      <c r="FP36" s="83"/>
      <c r="FQ36" s="84"/>
      <c r="FR36" s="83"/>
      <c r="FS36" s="84"/>
      <c r="FT36" s="83"/>
      <c r="FU36" s="84"/>
      <c r="FV36" s="83"/>
      <c r="FW36" s="84"/>
      <c r="FX36" s="83"/>
      <c r="FY36" s="84"/>
      <c r="FZ36" s="83"/>
      <c r="GA36" s="84"/>
      <c r="GB36" s="83"/>
      <c r="GC36" s="84"/>
      <c r="GD36" s="83"/>
      <c r="GE36" s="84"/>
      <c r="GF36" s="83"/>
      <c r="GG36" s="84"/>
      <c r="GH36" s="83"/>
      <c r="GI36" s="84"/>
      <c r="GJ36" s="83"/>
      <c r="GK36" s="84"/>
      <c r="GL36" s="83"/>
      <c r="GM36" s="84"/>
      <c r="GN36" s="83"/>
      <c r="GO36" s="84"/>
      <c r="GP36" s="83"/>
      <c r="GQ36" s="84"/>
      <c r="GR36" s="83"/>
      <c r="GS36" s="84"/>
      <c r="GT36" s="83"/>
      <c r="GU36" s="84"/>
      <c r="GV36" s="83"/>
      <c r="GW36" s="84"/>
      <c r="GX36" s="83"/>
      <c r="GY36" s="84"/>
      <c r="GZ36" s="83"/>
      <c r="HA36" s="84"/>
      <c r="HB36" s="83"/>
      <c r="HC36" s="84"/>
      <c r="HD36" s="83"/>
      <c r="HE36" s="84"/>
      <c r="HF36" s="83"/>
      <c r="HG36" s="84"/>
      <c r="HH36" s="83"/>
      <c r="HI36" s="84"/>
      <c r="HJ36" s="83"/>
      <c r="HK36" s="84"/>
      <c r="HL36" s="83"/>
      <c r="HM36" s="84"/>
      <c r="HN36" s="83"/>
      <c r="HO36" s="84"/>
      <c r="HP36" s="83"/>
      <c r="HQ36" s="84"/>
      <c r="HR36" s="83"/>
      <c r="HS36" s="84"/>
      <c r="HT36" s="83"/>
      <c r="HU36" s="84"/>
      <c r="HV36" s="83"/>
      <c r="HW36" s="84"/>
      <c r="HX36" s="83"/>
      <c r="HY36" s="84"/>
      <c r="HZ36" s="83"/>
      <c r="IA36" s="84"/>
      <c r="IB36" s="83"/>
      <c r="IC36" s="84"/>
      <c r="ID36" s="83"/>
      <c r="IE36" s="84"/>
      <c r="IF36" s="83"/>
      <c r="IG36" s="84"/>
      <c r="IH36" s="83"/>
      <c r="II36" s="84"/>
      <c r="IJ36" s="83"/>
      <c r="IK36" s="84"/>
      <c r="IL36" s="83"/>
      <c r="IM36" s="84"/>
      <c r="IN36" s="83"/>
      <c r="IO36" s="84"/>
      <c r="IP36" s="83"/>
      <c r="IQ36" s="84"/>
      <c r="IR36" s="83"/>
      <c r="IS36" s="84"/>
      <c r="IT36" s="83"/>
    </row>
    <row r="37" spans="1:254" s="6" customFormat="1" ht="36" customHeight="1" x14ac:dyDescent="0.25">
      <c r="A37" s="64">
        <v>2240</v>
      </c>
      <c r="B37" s="65" t="s">
        <v>59</v>
      </c>
      <c r="C37" s="52">
        <f t="shared" si="18"/>
        <v>51890</v>
      </c>
      <c r="D37" s="78"/>
      <c r="E37" s="66"/>
      <c r="F37" s="66"/>
      <c r="G37" s="70">
        <f>48040+3850</f>
        <v>51890</v>
      </c>
      <c r="H37" s="58">
        <f t="shared" si="20"/>
        <v>0</v>
      </c>
      <c r="I37" s="74"/>
      <c r="J37" s="74"/>
      <c r="K37" s="70"/>
      <c r="L37" s="58">
        <f t="shared" si="22"/>
        <v>51890</v>
      </c>
      <c r="M37" s="13"/>
      <c r="N37" s="14"/>
      <c r="O37" s="14"/>
    </row>
    <row r="38" spans="1:254" s="57" customFormat="1" ht="36" customHeight="1" x14ac:dyDescent="0.2">
      <c r="A38" s="68">
        <v>3132</v>
      </c>
      <c r="B38" s="69" t="s">
        <v>38</v>
      </c>
      <c r="C38" s="52">
        <f t="shared" si="18"/>
        <v>0</v>
      </c>
      <c r="D38" s="52"/>
      <c r="E38" s="66"/>
      <c r="F38" s="66"/>
      <c r="G38" s="70"/>
      <c r="H38" s="58">
        <f t="shared" si="20"/>
        <v>1392141</v>
      </c>
      <c r="I38" s="70">
        <v>928001</v>
      </c>
      <c r="J38" s="70">
        <v>464140</v>
      </c>
      <c r="K38" s="70"/>
      <c r="L38" s="58">
        <f t="shared" si="22"/>
        <v>1392141</v>
      </c>
      <c r="M38" s="13"/>
      <c r="N38" s="56"/>
      <c r="O38" s="56"/>
    </row>
    <row r="39" spans="1:254" s="43" customFormat="1" ht="69.75" customHeight="1" x14ac:dyDescent="0.2">
      <c r="A39" s="38" t="s">
        <v>44</v>
      </c>
      <c r="B39" s="91" t="s">
        <v>45</v>
      </c>
      <c r="C39" s="40">
        <f t="shared" si="18"/>
        <v>-29550</v>
      </c>
      <c r="D39" s="48">
        <f t="shared" ref="D39:K39" si="24">SUM(D40:D41)</f>
        <v>0</v>
      </c>
      <c r="E39" s="48">
        <f t="shared" si="24"/>
        <v>0</v>
      </c>
      <c r="F39" s="48">
        <f t="shared" si="24"/>
        <v>0</v>
      </c>
      <c r="G39" s="48">
        <f t="shared" si="24"/>
        <v>-29550</v>
      </c>
      <c r="H39" s="48">
        <f t="shared" si="20"/>
        <v>0</v>
      </c>
      <c r="I39" s="48">
        <f t="shared" si="24"/>
        <v>0</v>
      </c>
      <c r="J39" s="48">
        <f t="shared" si="24"/>
        <v>0</v>
      </c>
      <c r="K39" s="48">
        <f t="shared" si="24"/>
        <v>0</v>
      </c>
      <c r="L39" s="48">
        <f t="shared" si="22"/>
        <v>-29550</v>
      </c>
      <c r="M39" s="41"/>
      <c r="N39" s="42"/>
      <c r="O39" s="42"/>
    </row>
    <row r="40" spans="1:254" s="57" customFormat="1" ht="36" customHeight="1" x14ac:dyDescent="0.2">
      <c r="A40" s="75">
        <v>2111</v>
      </c>
      <c r="B40" s="65" t="s">
        <v>11</v>
      </c>
      <c r="C40" s="52">
        <f t="shared" si="18"/>
        <v>-24220</v>
      </c>
      <c r="D40" s="52"/>
      <c r="E40" s="66"/>
      <c r="F40" s="66"/>
      <c r="G40" s="66">
        <v>-24220</v>
      </c>
      <c r="H40" s="58">
        <f t="shared" si="20"/>
        <v>0</v>
      </c>
      <c r="I40" s="74"/>
      <c r="J40" s="74"/>
      <c r="K40" s="70"/>
      <c r="L40" s="58">
        <f t="shared" si="22"/>
        <v>-24220</v>
      </c>
      <c r="M40" s="13"/>
      <c r="N40" s="56"/>
      <c r="O40" s="56"/>
    </row>
    <row r="41" spans="1:254" s="57" customFormat="1" ht="36" customHeight="1" x14ac:dyDescent="0.2">
      <c r="A41" s="75">
        <v>2120</v>
      </c>
      <c r="B41" s="65" t="s">
        <v>12</v>
      </c>
      <c r="C41" s="52">
        <f t="shared" si="18"/>
        <v>-5330</v>
      </c>
      <c r="D41" s="52"/>
      <c r="E41" s="66"/>
      <c r="F41" s="66"/>
      <c r="G41" s="70">
        <v>-5330</v>
      </c>
      <c r="H41" s="58">
        <f t="shared" si="20"/>
        <v>0</v>
      </c>
      <c r="I41" s="74"/>
      <c r="J41" s="74"/>
      <c r="K41" s="70"/>
      <c r="L41" s="58">
        <f t="shared" si="22"/>
        <v>-5330</v>
      </c>
      <c r="M41" s="13"/>
      <c r="N41" s="56"/>
      <c r="O41" s="56"/>
    </row>
    <row r="42" spans="1:254" s="43" customFormat="1" ht="54.75" customHeight="1" x14ac:dyDescent="0.2">
      <c r="A42" s="38" t="s">
        <v>30</v>
      </c>
      <c r="B42" s="39" t="s">
        <v>19</v>
      </c>
      <c r="C42" s="40">
        <f t="shared" si="18"/>
        <v>18020</v>
      </c>
      <c r="D42" s="48">
        <f>SUM(D43:D44)</f>
        <v>0</v>
      </c>
      <c r="E42" s="48">
        <f>SUM(E43:E44)</f>
        <v>0</v>
      </c>
      <c r="F42" s="48">
        <f>SUM(F43:F44)</f>
        <v>0</v>
      </c>
      <c r="G42" s="48">
        <f>SUM(G43:G44)</f>
        <v>18020</v>
      </c>
      <c r="H42" s="48">
        <f t="shared" si="20"/>
        <v>0</v>
      </c>
      <c r="I42" s="48">
        <f t="shared" ref="I42:K42" si="25">SUM(I43:I44)</f>
        <v>0</v>
      </c>
      <c r="J42" s="48">
        <f t="shared" si="25"/>
        <v>0</v>
      </c>
      <c r="K42" s="48">
        <f t="shared" si="25"/>
        <v>0</v>
      </c>
      <c r="L42" s="48">
        <f t="shared" si="22"/>
        <v>18020</v>
      </c>
      <c r="M42" s="41"/>
      <c r="N42" s="42"/>
      <c r="O42" s="42"/>
    </row>
    <row r="43" spans="1:254" s="57" customFormat="1" ht="36" customHeight="1" x14ac:dyDescent="0.2">
      <c r="A43" s="75">
        <v>2111</v>
      </c>
      <c r="B43" s="65" t="s">
        <v>11</v>
      </c>
      <c r="C43" s="52">
        <f t="shared" si="18"/>
        <v>14700</v>
      </c>
      <c r="D43" s="52"/>
      <c r="E43" s="66"/>
      <c r="F43" s="66"/>
      <c r="G43" s="66">
        <v>14700</v>
      </c>
      <c r="H43" s="58">
        <f t="shared" si="20"/>
        <v>0</v>
      </c>
      <c r="I43" s="74"/>
      <c r="J43" s="74"/>
      <c r="K43" s="70"/>
      <c r="L43" s="58">
        <f t="shared" si="22"/>
        <v>14700</v>
      </c>
      <c r="M43" s="13"/>
      <c r="N43" s="56"/>
      <c r="O43" s="56"/>
    </row>
    <row r="44" spans="1:254" s="57" customFormat="1" ht="36" customHeight="1" x14ac:dyDescent="0.2">
      <c r="A44" s="75">
        <v>2120</v>
      </c>
      <c r="B44" s="65" t="s">
        <v>12</v>
      </c>
      <c r="C44" s="52">
        <f>SUM(D44:G44)</f>
        <v>3320</v>
      </c>
      <c r="D44" s="52"/>
      <c r="E44" s="66"/>
      <c r="F44" s="66"/>
      <c r="G44" s="70">
        <v>3320</v>
      </c>
      <c r="H44" s="58">
        <f>SUM(I44:K44)</f>
        <v>0</v>
      </c>
      <c r="I44" s="74"/>
      <c r="J44" s="74"/>
      <c r="K44" s="70"/>
      <c r="L44" s="58">
        <f t="shared" si="22"/>
        <v>3320</v>
      </c>
      <c r="M44" s="13"/>
      <c r="N44" s="56"/>
      <c r="O44" s="56"/>
    </row>
    <row r="45" spans="1:254" s="43" customFormat="1" ht="54.75" customHeight="1" x14ac:dyDescent="0.25">
      <c r="A45" s="96" t="s">
        <v>2</v>
      </c>
      <c r="B45" s="97"/>
      <c r="C45" s="62">
        <f t="shared" ref="C45:L45" si="26">C11+C33</f>
        <v>-2027334</v>
      </c>
      <c r="D45" s="62">
        <f t="shared" si="26"/>
        <v>17000</v>
      </c>
      <c r="E45" s="62">
        <f t="shared" si="26"/>
        <v>-17000</v>
      </c>
      <c r="F45" s="62">
        <f t="shared" si="26"/>
        <v>-2081374</v>
      </c>
      <c r="G45" s="62">
        <f t="shared" si="26"/>
        <v>54040</v>
      </c>
      <c r="H45" s="62">
        <f t="shared" si="26"/>
        <v>2027334</v>
      </c>
      <c r="I45" s="62">
        <f t="shared" si="26"/>
        <v>0</v>
      </c>
      <c r="J45" s="62">
        <f t="shared" si="26"/>
        <v>2081374</v>
      </c>
      <c r="K45" s="62">
        <f t="shared" si="26"/>
        <v>-54040</v>
      </c>
      <c r="L45" s="62">
        <f t="shared" si="26"/>
        <v>0</v>
      </c>
      <c r="M45" s="42"/>
      <c r="N45" s="42"/>
      <c r="O45" s="42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</row>
    <row r="46" spans="1:254" ht="15" x14ac:dyDescent="0.25">
      <c r="A46" s="32"/>
      <c r="C46" s="22"/>
      <c r="D46" s="22"/>
      <c r="E46" s="23"/>
      <c r="F46" s="23"/>
      <c r="G46" s="23"/>
      <c r="H46" s="22"/>
      <c r="I46" s="37"/>
      <c r="J46" s="37"/>
      <c r="K46" s="2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54" ht="53.25" customHeight="1" x14ac:dyDescent="0.3">
      <c r="A47" s="101" t="s">
        <v>20</v>
      </c>
      <c r="B47" s="101"/>
      <c r="C47" s="101"/>
      <c r="D47" s="101"/>
      <c r="E47" s="101"/>
      <c r="F47" s="101"/>
      <c r="G47" s="10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54" s="3" customFormat="1" x14ac:dyDescent="0.2">
      <c r="A48" s="33"/>
      <c r="B48" s="28"/>
      <c r="C48" s="24"/>
      <c r="D48" s="24"/>
      <c r="E48" s="25"/>
      <c r="F48" s="25"/>
      <c r="G48" s="25"/>
      <c r="H48" s="24"/>
      <c r="I48" s="35"/>
      <c r="J48" s="35"/>
      <c r="K48" s="25"/>
      <c r="L48" s="25"/>
      <c r="M48" s="15"/>
      <c r="N48" s="15"/>
      <c r="O48" s="15"/>
    </row>
    <row r="49" spans="1:15" s="3" customFormat="1" x14ac:dyDescent="0.2">
      <c r="A49" s="33"/>
      <c r="B49" s="28"/>
      <c r="C49" s="24"/>
      <c r="D49" s="24"/>
      <c r="E49" s="25"/>
      <c r="F49" s="25"/>
      <c r="G49" s="25"/>
      <c r="H49" s="24"/>
      <c r="I49" s="35"/>
      <c r="J49" s="35"/>
      <c r="K49" s="25"/>
      <c r="L49" s="25"/>
      <c r="M49" s="15"/>
      <c r="N49" s="15"/>
      <c r="O49" s="15"/>
    </row>
    <row r="50" spans="1:15" s="3" customFormat="1" x14ac:dyDescent="0.2">
      <c r="A50" s="33"/>
      <c r="B50" s="28"/>
      <c r="C50" s="24"/>
      <c r="D50" s="24"/>
      <c r="E50" s="25"/>
      <c r="F50" s="25"/>
      <c r="G50" s="25"/>
      <c r="H50" s="24"/>
      <c r="I50" s="35"/>
      <c r="J50" s="35"/>
      <c r="K50" s="25"/>
      <c r="L50" s="25"/>
      <c r="M50" s="15"/>
      <c r="N50" s="15"/>
      <c r="O50" s="15"/>
    </row>
    <row r="51" spans="1:15" s="3" customFormat="1" x14ac:dyDescent="0.2">
      <c r="A51" s="33"/>
      <c r="B51" s="28"/>
      <c r="C51" s="24"/>
      <c r="D51" s="24"/>
      <c r="E51" s="25"/>
      <c r="F51" s="25"/>
      <c r="G51" s="25"/>
      <c r="H51" s="24"/>
      <c r="I51" s="35"/>
      <c r="J51" s="35"/>
      <c r="K51" s="25"/>
      <c r="L51" s="25"/>
      <c r="M51" s="15"/>
      <c r="N51" s="15"/>
      <c r="O51" s="15"/>
    </row>
    <row r="52" spans="1:15" s="3" customFormat="1" x14ac:dyDescent="0.2">
      <c r="A52" s="33"/>
      <c r="B52" s="28"/>
      <c r="C52" s="24"/>
      <c r="D52" s="24"/>
      <c r="E52" s="25"/>
      <c r="F52" s="25"/>
      <c r="G52" s="25"/>
      <c r="H52" s="24"/>
      <c r="I52" s="35"/>
      <c r="J52" s="35"/>
      <c r="K52" s="25"/>
      <c r="L52" s="25"/>
      <c r="M52" s="15"/>
      <c r="N52" s="15"/>
      <c r="O52" s="15"/>
    </row>
    <row r="53" spans="1:15" s="3" customFormat="1" x14ac:dyDescent="0.2">
      <c r="A53" s="33"/>
      <c r="B53" s="28"/>
      <c r="C53" s="24"/>
      <c r="D53" s="24"/>
      <c r="E53" s="25"/>
      <c r="F53" s="25"/>
      <c r="G53" s="25"/>
      <c r="H53" s="24"/>
      <c r="I53" s="35"/>
      <c r="J53" s="35"/>
      <c r="K53" s="25"/>
      <c r="L53" s="25"/>
      <c r="M53" s="15"/>
      <c r="N53" s="15"/>
      <c r="O53" s="15"/>
    </row>
    <row r="54" spans="1:15" s="3" customFormat="1" x14ac:dyDescent="0.2">
      <c r="A54" s="33"/>
      <c r="B54" s="28"/>
      <c r="C54" s="24"/>
      <c r="D54" s="24"/>
      <c r="E54" s="25"/>
      <c r="F54" s="25"/>
      <c r="G54" s="25"/>
      <c r="H54" s="24"/>
      <c r="I54" s="35"/>
      <c r="J54" s="35"/>
      <c r="K54" s="25"/>
      <c r="L54" s="25"/>
      <c r="M54" s="15"/>
      <c r="N54" s="15"/>
      <c r="O54" s="15"/>
    </row>
    <row r="55" spans="1:15" s="3" customFormat="1" x14ac:dyDescent="0.2">
      <c r="A55" s="33"/>
      <c r="B55" s="28"/>
      <c r="C55" s="24"/>
      <c r="D55" s="24"/>
      <c r="E55" s="25"/>
      <c r="F55" s="25"/>
      <c r="G55" s="25"/>
      <c r="H55" s="24"/>
      <c r="I55" s="35"/>
      <c r="J55" s="35"/>
      <c r="K55" s="25"/>
      <c r="L55" s="25"/>
      <c r="M55" s="15"/>
      <c r="N55" s="15"/>
      <c r="O55" s="15"/>
    </row>
    <row r="56" spans="1:15" s="3" customFormat="1" x14ac:dyDescent="0.2">
      <c r="A56" s="33"/>
      <c r="B56" s="28"/>
      <c r="C56" s="24"/>
      <c r="D56" s="24"/>
      <c r="E56" s="25"/>
      <c r="F56" s="25"/>
      <c r="G56" s="25"/>
      <c r="H56" s="24"/>
      <c r="I56" s="35"/>
      <c r="J56" s="35"/>
      <c r="K56" s="25"/>
      <c r="L56" s="25"/>
      <c r="M56" s="15"/>
      <c r="N56" s="15"/>
      <c r="O56" s="15"/>
    </row>
    <row r="57" spans="1:15" s="3" customFormat="1" x14ac:dyDescent="0.2">
      <c r="A57" s="33"/>
      <c r="B57" s="28"/>
      <c r="C57" s="24"/>
      <c r="D57" s="24"/>
      <c r="E57" s="25"/>
      <c r="F57" s="25"/>
      <c r="G57" s="25"/>
      <c r="H57" s="24"/>
      <c r="I57" s="35"/>
      <c r="J57" s="35"/>
      <c r="K57" s="25"/>
      <c r="L57" s="25"/>
      <c r="M57" s="15"/>
      <c r="N57" s="15"/>
      <c r="O57" s="15"/>
    </row>
    <row r="58" spans="1:15" s="3" customFormat="1" x14ac:dyDescent="0.2">
      <c r="A58" s="33"/>
      <c r="B58" s="28"/>
      <c r="C58" s="24"/>
      <c r="D58" s="24"/>
      <c r="E58" s="25"/>
      <c r="F58" s="25"/>
      <c r="G58" s="25"/>
      <c r="H58" s="24"/>
      <c r="I58" s="35"/>
      <c r="J58" s="35"/>
      <c r="K58" s="25"/>
      <c r="L58" s="25"/>
      <c r="M58" s="15"/>
      <c r="N58" s="15"/>
      <c r="O58" s="15"/>
    </row>
  </sheetData>
  <mergeCells count="18">
    <mergeCell ref="A47:G47"/>
    <mergeCell ref="A6:A9"/>
    <mergeCell ref="B6:B9"/>
    <mergeCell ref="C6:G6"/>
    <mergeCell ref="H6:K6"/>
    <mergeCell ref="C7:G7"/>
    <mergeCell ref="H7:K7"/>
    <mergeCell ref="C8:C9"/>
    <mergeCell ref="E8:E9"/>
    <mergeCell ref="H8:H9"/>
    <mergeCell ref="J8:K8"/>
    <mergeCell ref="G8:G9"/>
    <mergeCell ref="D8:D9"/>
    <mergeCell ref="A4:L4"/>
    <mergeCell ref="I8:I9"/>
    <mergeCell ref="A45:B45"/>
    <mergeCell ref="L6:L9"/>
    <mergeCell ref="F8:F9"/>
  </mergeCells>
  <phoneticPr fontId="0" type="noConversion"/>
  <pageMargins left="0.39370078740157483" right="0.11811023622047245" top="0.35433070866141736" bottom="0.35433070866141736" header="0" footer="0"/>
  <pageSetup paperSize="9" scale="73" fitToWidth="0" orientation="landscape" verticalDpi="200" r:id="rId1"/>
  <headerFooter alignWithMargins="0"/>
  <rowBreaks count="2" manualBreakCount="2">
    <brk id="16" max="11" man="1"/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2017-10-16T05:54:38Z</cp:lastPrinted>
  <dcterms:created xsi:type="dcterms:W3CDTF">1996-10-08T23:32:33Z</dcterms:created>
  <dcterms:modified xsi:type="dcterms:W3CDTF">2017-10-16T19:45:33Z</dcterms:modified>
</cp:coreProperties>
</file>