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05" windowWidth="16275" windowHeight="12735"/>
  </bookViews>
  <sheets>
    <sheet name="Лист1" sheetId="1" r:id="rId1"/>
  </sheets>
  <definedNames>
    <definedName name="_xlnm.Print_Area" localSheetId="0">Лист1!$A$1:$P$131</definedName>
  </definedNames>
  <calcPr calcId="144525"/>
</workbook>
</file>

<file path=xl/calcChain.xml><?xml version="1.0" encoding="utf-8"?>
<calcChain xmlns="http://schemas.openxmlformats.org/spreadsheetml/2006/main">
  <c r="R117" i="1" l="1"/>
  <c r="J128" i="1"/>
  <c r="E128" i="1"/>
  <c r="J127" i="1"/>
  <c r="R127" i="1"/>
  <c r="J126" i="1"/>
  <c r="E126" i="1"/>
  <c r="J125" i="1"/>
  <c r="E125" i="1"/>
  <c r="J124" i="1"/>
  <c r="E124" i="1"/>
  <c r="J123" i="1"/>
  <c r="J122" i="1"/>
  <c r="E122" i="1"/>
  <c r="J121" i="1"/>
  <c r="E121" i="1"/>
  <c r="J120" i="1"/>
  <c r="E120" i="1"/>
  <c r="P120" i="1" s="1"/>
  <c r="J119" i="1"/>
  <c r="E119" i="1"/>
  <c r="J118" i="1"/>
  <c r="E118" i="1"/>
  <c r="P118" i="1" s="1"/>
  <c r="J117" i="1"/>
  <c r="E117" i="1"/>
  <c r="E116" i="1"/>
  <c r="E90" i="1"/>
  <c r="O90" i="1"/>
  <c r="N90" i="1"/>
  <c r="M90" i="1"/>
  <c r="L90" i="1"/>
  <c r="K90" i="1"/>
  <c r="J90" i="1"/>
  <c r="I90" i="1"/>
  <c r="H90" i="1"/>
  <c r="G90" i="1"/>
  <c r="F90" i="1"/>
  <c r="P90" i="1"/>
  <c r="J112" i="1"/>
  <c r="E112" i="1"/>
  <c r="P112" i="1" s="1"/>
  <c r="J111" i="1"/>
  <c r="I111" i="1"/>
  <c r="E111" i="1"/>
  <c r="P111" i="1" s="1"/>
  <c r="P110" i="1"/>
  <c r="J110" i="1"/>
  <c r="E110" i="1"/>
  <c r="P109" i="1"/>
  <c r="J109" i="1"/>
  <c r="E109" i="1"/>
  <c r="J108" i="1"/>
  <c r="E108" i="1"/>
  <c r="P108" i="1" s="1"/>
  <c r="J107" i="1"/>
  <c r="F107" i="1"/>
  <c r="E107" i="1" s="1"/>
  <c r="P107" i="1" s="1"/>
  <c r="J106" i="1"/>
  <c r="E106" i="1"/>
  <c r="P106" i="1" s="1"/>
  <c r="P105" i="1"/>
  <c r="J105" i="1"/>
  <c r="E105" i="1"/>
  <c r="P104" i="1"/>
  <c r="J104" i="1"/>
  <c r="E104" i="1"/>
  <c r="J103" i="1"/>
  <c r="J102" i="1"/>
  <c r="E102" i="1"/>
  <c r="P102" i="1" s="1"/>
  <c r="J101" i="1"/>
  <c r="F101" i="1"/>
  <c r="E101" i="1" s="1"/>
  <c r="P101" i="1" s="1"/>
  <c r="J100" i="1"/>
  <c r="F100" i="1"/>
  <c r="E100" i="1" s="1"/>
  <c r="P100" i="1" s="1"/>
  <c r="J99" i="1"/>
  <c r="E99" i="1"/>
  <c r="P99" i="1" s="1"/>
  <c r="P98" i="1"/>
  <c r="J98" i="1"/>
  <c r="E98" i="1"/>
  <c r="P97" i="1"/>
  <c r="J97" i="1"/>
  <c r="F97" i="1"/>
  <c r="E97" i="1"/>
  <c r="P96" i="1"/>
  <c r="J96" i="1"/>
  <c r="F96" i="1"/>
  <c r="E96" i="1"/>
  <c r="P95" i="1"/>
  <c r="J95" i="1"/>
  <c r="E95" i="1"/>
  <c r="J94" i="1"/>
  <c r="F94" i="1"/>
  <c r="E94" i="1" s="1"/>
  <c r="F92" i="1"/>
  <c r="E92" i="1" s="1"/>
  <c r="P92" i="1" s="1"/>
  <c r="E88" i="1"/>
  <c r="O88" i="1"/>
  <c r="N88" i="1"/>
  <c r="M88" i="1"/>
  <c r="L88" i="1"/>
  <c r="K88" i="1"/>
  <c r="J88" i="1"/>
  <c r="I88" i="1"/>
  <c r="H88" i="1"/>
  <c r="G88" i="1"/>
  <c r="F88" i="1"/>
  <c r="P88" i="1"/>
  <c r="E86" i="1"/>
  <c r="O86" i="1"/>
  <c r="N86" i="1"/>
  <c r="M86" i="1"/>
  <c r="L86" i="1"/>
  <c r="K86" i="1"/>
  <c r="J86" i="1"/>
  <c r="I86" i="1"/>
  <c r="H86" i="1"/>
  <c r="G86" i="1"/>
  <c r="F86" i="1"/>
  <c r="P86" i="1"/>
  <c r="E81" i="1"/>
  <c r="O81" i="1"/>
  <c r="N81" i="1"/>
  <c r="M81" i="1"/>
  <c r="L81" i="1"/>
  <c r="K81" i="1"/>
  <c r="J81" i="1"/>
  <c r="I81" i="1"/>
  <c r="H81" i="1"/>
  <c r="G81" i="1"/>
  <c r="F81" i="1"/>
  <c r="P81" i="1"/>
  <c r="O79" i="1"/>
  <c r="N79" i="1"/>
  <c r="M79" i="1"/>
  <c r="L79" i="1"/>
  <c r="K79" i="1"/>
  <c r="J79" i="1"/>
  <c r="I79" i="1"/>
  <c r="H79" i="1"/>
  <c r="G79" i="1"/>
  <c r="F79" i="1"/>
  <c r="E79" i="1"/>
  <c r="P79" i="1" s="1"/>
  <c r="O77" i="1"/>
  <c r="N77" i="1"/>
  <c r="M77" i="1"/>
  <c r="L77" i="1"/>
  <c r="K77" i="1"/>
  <c r="J77" i="1"/>
  <c r="I77" i="1"/>
  <c r="H77" i="1"/>
  <c r="G77" i="1"/>
  <c r="F77" i="1"/>
  <c r="E77" i="1"/>
  <c r="P77" i="1" s="1"/>
  <c r="K68" i="1"/>
  <c r="J68" i="1"/>
  <c r="E68" i="1"/>
  <c r="P65" i="1"/>
  <c r="E60" i="1"/>
  <c r="O60" i="1"/>
  <c r="N60" i="1"/>
  <c r="M60" i="1"/>
  <c r="L60" i="1"/>
  <c r="K60" i="1"/>
  <c r="J60" i="1"/>
  <c r="I60" i="1"/>
  <c r="H60" i="1"/>
  <c r="G60" i="1"/>
  <c r="F60" i="1"/>
  <c r="P60" i="1"/>
  <c r="E52" i="1"/>
  <c r="O52" i="1"/>
  <c r="N52" i="1"/>
  <c r="M52" i="1"/>
  <c r="L52" i="1"/>
  <c r="K52" i="1"/>
  <c r="J52" i="1"/>
  <c r="I52" i="1"/>
  <c r="H52" i="1"/>
  <c r="G52" i="1"/>
  <c r="F52" i="1"/>
  <c r="P52" i="1"/>
  <c r="P53" i="1"/>
  <c r="J58" i="1"/>
  <c r="E58" i="1"/>
  <c r="P58" i="1" s="1"/>
  <c r="E48" i="1"/>
  <c r="O48" i="1"/>
  <c r="N48" i="1"/>
  <c r="M48" i="1"/>
  <c r="L48" i="1"/>
  <c r="K48" i="1"/>
  <c r="J48" i="1"/>
  <c r="I48" i="1"/>
  <c r="H48" i="1"/>
  <c r="G48" i="1"/>
  <c r="F48" i="1"/>
  <c r="P48" i="1"/>
  <c r="E45" i="1"/>
  <c r="O45" i="1"/>
  <c r="N45" i="1"/>
  <c r="M45" i="1"/>
  <c r="L45" i="1"/>
  <c r="K45" i="1"/>
  <c r="J45" i="1"/>
  <c r="I45" i="1"/>
  <c r="H45" i="1"/>
  <c r="G45" i="1"/>
  <c r="F45" i="1"/>
  <c r="P45" i="1"/>
  <c r="E22" i="1"/>
  <c r="O22" i="1"/>
  <c r="N22" i="1"/>
  <c r="M22" i="1"/>
  <c r="L22" i="1"/>
  <c r="K22" i="1"/>
  <c r="J22" i="1"/>
  <c r="P22" i="1" s="1"/>
  <c r="I22" i="1"/>
  <c r="H22" i="1"/>
  <c r="G22" i="1"/>
  <c r="F22" i="1"/>
  <c r="J30" i="1"/>
  <c r="E30" i="1"/>
  <c r="J43" i="1"/>
  <c r="G43" i="1"/>
  <c r="F43" i="1"/>
  <c r="E43" i="1" s="1"/>
  <c r="P43" i="1" s="1"/>
  <c r="J40" i="1"/>
  <c r="E40" i="1"/>
  <c r="R38" i="1" s="1"/>
  <c r="J39" i="1"/>
  <c r="E39" i="1"/>
  <c r="J38" i="1"/>
  <c r="E38" i="1"/>
  <c r="P38" i="1" s="1"/>
  <c r="J35" i="1"/>
  <c r="E35" i="1"/>
  <c r="P35" i="1" s="1"/>
  <c r="J32" i="1"/>
  <c r="E32" i="1"/>
  <c r="P32" i="1" s="1"/>
  <c r="J28" i="1"/>
  <c r="E28" i="1"/>
  <c r="F16" i="1"/>
  <c r="O16" i="1"/>
  <c r="N16" i="1"/>
  <c r="M16" i="1"/>
  <c r="L16" i="1"/>
  <c r="K16" i="1"/>
  <c r="J16" i="1"/>
  <c r="I16" i="1"/>
  <c r="H16" i="1"/>
  <c r="G16" i="1"/>
  <c r="E16" i="1"/>
  <c r="P16" i="1" s="1"/>
  <c r="J21" i="1"/>
  <c r="E21" i="1"/>
  <c r="J20" i="1"/>
  <c r="E20" i="1"/>
  <c r="J19" i="1"/>
  <c r="P19" i="1" s="1"/>
  <c r="E19" i="1"/>
  <c r="P117" i="1" l="1"/>
  <c r="P119" i="1"/>
  <c r="P121" i="1"/>
  <c r="P124" i="1"/>
  <c r="P126" i="1"/>
  <c r="P128" i="1"/>
  <c r="P122" i="1"/>
  <c r="E115" i="1"/>
  <c r="P125" i="1"/>
  <c r="J115" i="1"/>
  <c r="J116" i="1"/>
  <c r="P116" i="1" s="1"/>
  <c r="E127" i="1"/>
  <c r="P127" i="1" s="1"/>
  <c r="P94" i="1"/>
  <c r="F103" i="1"/>
  <c r="E103" i="1" s="1"/>
  <c r="P103" i="1" s="1"/>
  <c r="P39" i="1"/>
  <c r="P40" i="1"/>
  <c r="P30" i="1"/>
  <c r="P68" i="1"/>
  <c r="P20" i="1"/>
  <c r="P21" i="1"/>
  <c r="P28" i="1"/>
  <c r="P115" i="1" l="1"/>
  <c r="E123" i="1"/>
  <c r="P123" i="1" s="1"/>
  <c r="B94" i="1"/>
  <c r="Q115" i="1" l="1"/>
  <c r="P114" i="1" l="1"/>
  <c r="P113" i="1"/>
  <c r="P93" i="1"/>
  <c r="P91" i="1"/>
  <c r="P89" i="1"/>
  <c r="P87" i="1"/>
  <c r="P85" i="1"/>
  <c r="P84" i="1"/>
  <c r="P83" i="1"/>
  <c r="P82" i="1"/>
  <c r="P80" i="1"/>
  <c r="P78" i="1"/>
  <c r="P76" i="1"/>
  <c r="P75" i="1"/>
  <c r="P74" i="1"/>
  <c r="P73" i="1"/>
  <c r="P72" i="1"/>
  <c r="P71" i="1"/>
  <c r="P70" i="1"/>
  <c r="P69" i="1"/>
  <c r="P67" i="1"/>
  <c r="P66" i="1"/>
  <c r="P64" i="1"/>
  <c r="P63" i="1"/>
  <c r="P62" i="1"/>
  <c r="P61" i="1"/>
  <c r="P59" i="1"/>
  <c r="P57" i="1"/>
  <c r="P56" i="1"/>
  <c r="P55" i="1"/>
  <c r="P54" i="1"/>
  <c r="P51" i="1"/>
  <c r="P50" i="1"/>
  <c r="P49" i="1"/>
  <c r="P47" i="1"/>
  <c r="P46" i="1"/>
  <c r="P44" i="1"/>
  <c r="P42" i="1"/>
  <c r="P41" i="1"/>
  <c r="P37" i="1"/>
  <c r="P36" i="1"/>
  <c r="P34" i="1"/>
  <c r="P33" i="1"/>
  <c r="P31" i="1"/>
  <c r="P29" i="1"/>
  <c r="P27" i="1"/>
  <c r="P26" i="1"/>
  <c r="P25" i="1"/>
  <c r="P24" i="1"/>
  <c r="P23" i="1"/>
  <c r="P18" i="1"/>
  <c r="P17" i="1"/>
  <c r="P15" i="1"/>
  <c r="P14" i="1"/>
</calcChain>
</file>

<file path=xl/sharedStrings.xml><?xml version="1.0" encoding="utf-8"?>
<sst xmlns="http://schemas.openxmlformats.org/spreadsheetml/2006/main" count="322" uniqueCount="266">
  <si>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</si>
  <si>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</si>
  <si>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</si>
  <si>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</si>
  <si>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</si>
  <si>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</si>
  <si>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</si>
  <si>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</si>
  <si>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</si>
  <si>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</si>
  <si>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</si>
  <si>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</si>
  <si>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</si>
  <si>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</si>
  <si>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</si>
  <si>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</si>
  <si>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</si>
  <si>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</si>
  <si>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</si>
  <si>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</si>
  <si>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</si>
  <si>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</si>
  <si>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</si>
  <si>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</si>
  <si>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</si>
  <si>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</si>
  <si>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</si>
  <si>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</si>
  <si>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0113020</t>
  </si>
  <si>
    <t>1060</t>
  </si>
  <si>
    <t>3020</t>
  </si>
  <si>
    <t>Забезпечення побутовим вугіллям окремих категорій громадян</t>
  </si>
  <si>
    <t>0113032</t>
  </si>
  <si>
    <t>1070</t>
  </si>
  <si>
    <t>3032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</si>
  <si>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</si>
  <si>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</si>
  <si>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</si>
  <si>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</si>
  <si>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</si>
  <si>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</si>
  <si>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</si>
  <si>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</si>
  <si>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</si>
  <si>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</si>
  <si>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0113090</t>
  </si>
  <si>
    <t>1030</t>
  </si>
  <si>
    <t>3090</t>
  </si>
  <si>
    <t>Видатки на поховання учасників бойових дій та осіб з інвалідністю внаслідок війни</t>
  </si>
  <si>
    <t>0113124</t>
  </si>
  <si>
    <t>1040</t>
  </si>
  <si>
    <t>3124</t>
  </si>
  <si>
    <t>Створення та забезпечення діяльності спеціалізованих служб підтримки осіб, які постраждали від домашнього насильства та/або насильства за ознакою статі</t>
  </si>
  <si>
    <t>0113160</t>
  </si>
  <si>
    <t>1010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</si>
  <si>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</si>
  <si>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</si>
  <si>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</si>
  <si>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</si>
  <si>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</si>
  <si>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0113180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</si>
  <si>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</si>
  <si>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</si>
  <si>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0113191</t>
  </si>
  <si>
    <t>3191</t>
  </si>
  <si>
    <t>Інші видатки на соціальний захист ветеранів війни та праці</t>
  </si>
  <si>
    <t>0113210</t>
  </si>
  <si>
    <t>1050</t>
  </si>
  <si>
    <t>3210</t>
  </si>
  <si>
    <t>Організація та проведення громадських робіт</t>
  </si>
  <si>
    <t>0113241</t>
  </si>
  <si>
    <t>1090</t>
  </si>
  <si>
    <t>3241</t>
  </si>
  <si>
    <t>Забезпечення діяльності інших закладів у сфері соціального захисту і соціального забезпечення</t>
  </si>
  <si>
    <t>0113242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</si>
  <si>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</si>
  <si>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</si>
  <si>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</si>
  <si>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</si>
  <si>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</si>
  <si>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</si>
  <si>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</si>
  <si>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</si>
  <si>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</si>
  <si>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</si>
  <si>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</si>
  <si>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</si>
  <si>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</si>
  <si>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</si>
  <si>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0116017</t>
  </si>
  <si>
    <t>6017</t>
  </si>
  <si>
    <t>Інша діяльність, пов`язана з експлуатацією об`єктів житлово-комунального господарства</t>
  </si>
  <si>
    <t>0116030</t>
  </si>
  <si>
    <t>6030</t>
  </si>
  <si>
    <t>Організація благоустрою населених пунктів</t>
  </si>
  <si>
    <t>0117130</t>
  </si>
  <si>
    <t>0421</t>
  </si>
  <si>
    <t>7130</t>
  </si>
  <si>
    <t>Здійснення заходів із землеустрою</t>
  </si>
  <si>
    <t>0117310</t>
  </si>
  <si>
    <t>0443</t>
  </si>
  <si>
    <t>7310</t>
  </si>
  <si>
    <t>Будівництво-1 об`єктів житлово-комунального господарства</t>
  </si>
  <si>
    <t>0117330</t>
  </si>
  <si>
    <t>7330</t>
  </si>
  <si>
    <t>Будівництво-1 інших об`єктів комунальної власності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</si>
  <si>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</si>
  <si>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</si>
  <si>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</si>
  <si>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</si>
  <si>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0117540</t>
  </si>
  <si>
    <t>0460</t>
  </si>
  <si>
    <t>7540</t>
  </si>
  <si>
    <t>Реалізація заходів, спрямованих на підвищення доступності широкосмугового доступу до Інтернету в сільській місцевості</t>
  </si>
  <si>
    <t>0117680</t>
  </si>
  <si>
    <t>7680</t>
  </si>
  <si>
    <t>Членські внески до асоціацій органів місцевого самоврядування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</si>
  <si>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</si>
  <si>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</si>
  <si>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</si>
  <si>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</si>
  <si>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0118340</t>
  </si>
  <si>
    <t>0540</t>
  </si>
  <si>
    <t>8340</t>
  </si>
  <si>
    <t>Природоохоронні заходи за рахунок цільових фондів</t>
  </si>
  <si>
    <t>0600000</t>
  </si>
  <si>
    <t>0610000</t>
  </si>
  <si>
    <t>0611010</t>
  </si>
  <si>
    <t>0910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</si>
  <si>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</si>
  <si>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</si>
  <si>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</si>
  <si>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</si>
  <si>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</si>
  <si>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</si>
  <si>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</si>
  <si>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0611061</t>
  </si>
  <si>
    <t>1061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</si>
  <si>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</si>
  <si>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</si>
  <si>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</si>
  <si>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</si>
  <si>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</si>
  <si>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</si>
  <si>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</si>
  <si>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</si>
  <si>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</si>
  <si>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</si>
  <si>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</si>
  <si>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</si>
  <si>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</si>
  <si>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</si>
  <si>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</si>
  <si>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</si>
  <si>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</si>
  <si>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</si>
  <si>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</si>
  <si>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0613133</t>
  </si>
  <si>
    <t>3133</t>
  </si>
  <si>
    <t>Інші заходи та заклади молодіжної політики</t>
  </si>
  <si>
    <t>0615061</t>
  </si>
  <si>
    <t>0810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</si>
  <si>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</si>
  <si>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</si>
  <si>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0617321</t>
  </si>
  <si>
    <t>7321</t>
  </si>
  <si>
    <t>Будівництво-1 освітніх установ та закладів</t>
  </si>
  <si>
    <t>0617350</t>
  </si>
  <si>
    <t>7350</t>
  </si>
  <si>
    <t>Розроблення схем планування та забудови територій (містобудівної документації)</t>
  </si>
  <si>
    <t>3700000</t>
  </si>
  <si>
    <t>Фінансовий відділ Прибужанівської сільської ради</t>
  </si>
  <si>
    <t>3710000</t>
  </si>
  <si>
    <t>Фінансовий відділ Пибужанівської сільської ради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</si>
  <si>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</si>
  <si>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</si>
  <si>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</si>
  <si>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3718710</t>
  </si>
  <si>
    <t>8710</t>
  </si>
  <si>
    <t>Резервний фонд місцевого бюджету</t>
  </si>
  <si>
    <t>3719430</t>
  </si>
  <si>
    <t>9430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</si>
  <si>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</si>
  <si>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3719770</t>
  </si>
  <si>
    <t>9770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</si>
  <si>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</si>
  <si>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</si>
  <si>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</si>
  <si>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</si>
  <si>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</si>
  <si>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</si>
  <si>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Секретар</t>
  </si>
  <si>
    <t>Зоя АЛЕКСЄЄВА</t>
  </si>
  <si>
    <t>1451700000</t>
  </si>
  <si>
    <t>(код бюджету)</t>
  </si>
  <si>
    <t>у т.ч. за рахунок Іншої субвенції з місцевого бюджету (субвенція  з бюджету  Олександрівської селищної територіальної громади на утримання Об'єднаного трудового архіву Прибужанівської сільської ради)</t>
  </si>
  <si>
    <t>0110100</t>
  </si>
  <si>
    <t>0100</t>
  </si>
  <si>
    <t>Державне управління</t>
  </si>
  <si>
    <t>Прибужанівська сільська рада</t>
  </si>
  <si>
    <t>у т.ч. за рахунок Іншої субвенції з місцевого бюджету (субвенція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</si>
  <si>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>у т.ч. за рахунок Субвенції з державного бюджету місцевим бюджетам на  створення 
 мережі спеціалізованих служб підтримки осіб, які постраждали від домашнього насильства та/або насильства за ознакою статі</t>
  </si>
  <si>
    <t>у т.ч. за рахунок Іншої субвенції  з місцевого бюджету (субвенція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групи))</t>
  </si>
  <si>
    <t>у т.ч. за рахунок Іншої субвенції з місцевого бюджету (субвенція  з обласного  бюджету  місцевим бюджетам  для надання щомісячної матеріальної допомоги  учасникам бойових дій у роки Другої світової війни)</t>
  </si>
  <si>
    <t>у т.ч. за рахунок Іншої  субвенції з місцевого бюджету (субвенція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</si>
  <si>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>у т.ч. за рахунок Іншої  субвенції з місцевого бюджету (субвенція з обласного бюджету місцевим бюджетам  для надання  матеріальної допомоги  сім'ям  загиблих та померлих учасників АТО/ООС на сході України, сім"ям осіб, які загинули або померли внаслідок поранень, каліцтва, контузії чи інших ушкоджень здоров"я, одержаних під час участі у Революції Гідності)</t>
  </si>
  <si>
    <t>у т.ч. за рахунок Іншої субвенції з місцевого бюджету (субвенція  з бюджету  Дорошівської сільської територіальної громади на утримання КУ "Центр надання соціальних послуг Прибужанівської сільської ради")</t>
  </si>
  <si>
    <t>Соціальний захист та соціальне забезпечення</t>
  </si>
  <si>
    <t>у т.ч. за рахунок Іншої субвенції з місцевого бюджету (субвенція з обласного бюджету місцевим  бюджетам  на  відшкодування витрат на поховання учасників бойових дій та осіб з інвалідністю внаслідок війни)</t>
  </si>
  <si>
    <t>0114000</t>
  </si>
  <si>
    <t>Культура і мистецтво</t>
  </si>
  <si>
    <t>0116000</t>
  </si>
  <si>
    <t>Житлово -комунальне господарство</t>
  </si>
  <si>
    <t>у т.ч. за рахунок Субвенції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</si>
  <si>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0117000</t>
  </si>
  <si>
    <t>7000</t>
  </si>
  <si>
    <t>Еекономічна діяльність</t>
  </si>
  <si>
    <t>0118000</t>
  </si>
  <si>
    <t>Інша діяльність</t>
  </si>
  <si>
    <t>Відділ освіти, молоді та спорту Прибужанівської сільської ради</t>
  </si>
  <si>
    <t>0611000</t>
  </si>
  <si>
    <t>Освіта</t>
  </si>
  <si>
    <t>у т.ч. за рахунок Іншої  субвенції з місцевого бюджету (Субвенція з обласного бюджету місцевим бюджетам на   здійснення заходів щодо соціально – економічного розвитку територіальних громад Миколаївської області у 2021 році)</t>
  </si>
  <si>
    <t>0613000</t>
  </si>
  <si>
    <t>0615000</t>
  </si>
  <si>
    <t>Фізична культура і спорт</t>
  </si>
  <si>
    <t>0617000</t>
  </si>
  <si>
    <t>у т.ч.</t>
  </si>
  <si>
    <t xml:space="preserve">до бюджету Вознесенської міської територіальної громади </t>
  </si>
  <si>
    <t xml:space="preserve">до районного бюджету Вознесенського району </t>
  </si>
  <si>
    <t>зних:</t>
  </si>
  <si>
    <t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на здійснення окремих видатків відповідно до програми "Турбота")</t>
  </si>
  <si>
    <t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на здійснення окремих видатків: утримання КП "Райводпостач")</t>
  </si>
  <si>
    <t>Бюджету Олександрівської селищної територіальної громади</t>
  </si>
  <si>
    <t>Інші субвенції з місцевого бюджету (субвенція  з бюджету  Прибужанівської сільської територіальної громади до бюджету Олександрівської селищної територіальної громади на утримання місцевої пожежної охорони)</t>
  </si>
  <si>
    <t>Інші субвенції з місцевого бюджету (субвенція  з бюджету  Прибужанівської сільської територіальної громади до бюджету Олександрівської селищної територіальної громади комунальній установі "Центр надання соціальних послуг" за перебування у відділенні стаціонарного догляду для постійного або тимчасового проживання Бондаренка Володимира Миколайовича)</t>
  </si>
  <si>
    <t>Бюджету Бузької сільської територіальної громади</t>
  </si>
  <si>
    <t>Інші субвенції з місцевого бюджету (субвенція  з бюджету  Прибужанівської сільської територіальної громади до бюджету Бузької сільської територіальної громади на утримання КНП «Бузький центр первинної медико – санітарної допомоги»)</t>
  </si>
  <si>
    <t>Інші субвенції з місцевого бюджету (субвенція  з бюджету  Прибужанівської сільської територіальної громади до бюджету Бузької сільської територіальної громади на надання позашкільної освіти)</t>
  </si>
  <si>
    <t xml:space="preserve">Бюджету Вознесенської міської територіальної громади 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</si>
  <si>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на придбання інсуліну для  населення Прибужанівської сільської ради комунальним  підприємством "Комунальне некомерційне підприємство Вознесенська багатопрофільна лікарня")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</si>
  <si>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для надання послуг дітям – інвалідам Прибужанівської сільської ради  в  Комунальній установі 
«Центр соціальної реабілітації дітей – інвалідів міста Вознесенська»)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</si>
  <si>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щодо  забезпечення лабораторного дослідження 
на COVID-19 методом імуноферментного аналізу IgM (ІФА))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</si>
  <si>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на утримання Центру соціально - психологічної реабілітації дітей)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</si>
  <si>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за навчання дітей громади в інклюзивно – ресурсному центрі)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</si>
  <si>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співфінансування на утримання та матеріально-технічне забезпечення однієї одиниці адміністратора відділу надання адміністративних послуг управління надання адміністративних послуг апарату Виконавчого комітету Вознесенської міської ради у Центрі надання адміністративних послуг у м.Вознесенськ.)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</si>
  <si>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КП "КНП Вознесенська БЛ" на зубопротезування Бевзу Володимиру Станіславовичу та Давидовичу Володимиру Юхимовичу)</t>
  </si>
  <si>
    <t>Обласного Бюджету Миколаївської області</t>
  </si>
  <si>
    <t>Інші субвенції з місцевого бюджету (субвенція  з бюджету  Прибужанівської сільської територіальної громади до обласного бюджету для  забезпечення реалізації проектів будівництва, що фінансуються за рахунок субвенції  з державного бюджету місцевим бюджетам на здійснення заходів, спрямованих на розвиток системи охорони здоров’я у сільській місцевості)</t>
  </si>
  <si>
    <t>Міжбюджетні трансферти</t>
  </si>
  <si>
    <t>у тому числі видатки за рахунок  цільової   субвенції з державного бюджету місцевим бюджетам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 них:</t>
  </si>
  <si>
    <t xml:space="preserve">видатки за рахунок  освітньої  субвенції з державного бюджету місцевим бюджетам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</si>
  <si>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видатки за рахунок  освітньої  субвенції з державного бюджету місцевим бюджетам, що утворився на початок бюджетного періоду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</si>
  <si>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видатки за рахунок субвенція з державного бюджету місцевим бюджетам на здійснення заходів щодо соціально-економічного розвитку окремих територій</t>
  </si>
  <si>
    <t>видатки за рахунок Субвенції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</si>
  <si>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видатки за рахунок Субвенції з державного бюджету місцевим бюджетам на  створення 
 мережі спеціалізованих служб підтримки осіб, які постраждали від домашнього насильства та/або насильства за ознакою статі</t>
  </si>
  <si>
    <t>у тому числі видатки за рахунок Базової дотації</t>
  </si>
  <si>
    <t>у тому числі видатки за рахунок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</si>
  <si>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у тому числі видатки за рахунок  субвенцій з місцевого бюджету інших рівнів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 них:</t>
  </si>
  <si>
    <t>видатки за рахунок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</si>
  <si>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видатки за рахунок субвенції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</si>
  <si>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видатки за рахунок субвенції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</si>
  <si>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видатки за рахунок Інших субвенцій з місцевого бюджету</t>
  </si>
  <si>
    <t>видатки за рахунок субвенції 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</si>
  <si>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до рішення Прибужанівської сільської ради</t>
  </si>
  <si>
    <t>від 01.12.2021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</si>
</sst>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0"/>
      <color theme="1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sz val="10"/>
      <name val="Calibri"/>
      <family val="2"/>
      <charset val="204"/>
    </font>
    <font>
      <i/>
      <sz val="10"/>
      <color theme="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0"/>
      <color rgb="FFFF0000"/>
      <name val="Calibri"/>
      <family val="2"/>
      <charset val="204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</font>
    <font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9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4" fontId="3" fillId="0" borderId="2" xfId="0" quotePrefix="1" applyNumberFormat="1" applyFont="1" applyBorder="1" applyAlignment="1">
      <alignment horizontal="center" vertical="center" wrapText="1"/>
    </xf>
    <xf numFmtId="4" fontId="3" fillId="0" borderId="2" xfId="0" quotePrefix="1" applyNumberFormat="1" applyFont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 wrapText="1"/>
    </xf>
    <xf numFmtId="4" fontId="3" fillId="0" borderId="2" xfId="0" applyNumberFormat="1" applyFont="1" applyBorder="1" applyAlignment="1">
      <alignment vertical="center" wrapText="1"/>
    </xf>
    <xf numFmtId="0" fontId="3" fillId="0" borderId="0" xfId="0" applyFont="1"/>
    <xf numFmtId="0" fontId="4" fillId="0" borderId="2" xfId="0" quotePrefix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/>
    <xf numFmtId="2" fontId="4" fillId="0" borderId="2" xfId="0" applyNumberFormat="1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vertical="center" wrapText="1"/>
    </xf>
    <xf numFmtId="4" fontId="6" fillId="0" borderId="2" xfId="0" applyNumberFormat="1" applyFont="1" applyBorder="1" applyAlignment="1">
      <alignment vertical="center" wrapText="1"/>
    </xf>
    <xf numFmtId="0" fontId="0" fillId="0" borderId="0" xfId="0" applyFont="1"/>
    <xf numFmtId="4" fontId="6" fillId="0" borderId="2" xfId="0" quotePrefix="1" applyNumberFormat="1" applyFont="1" applyBorder="1" applyAlignment="1">
      <alignment vertical="center" wrapText="1"/>
    </xf>
    <xf numFmtId="0" fontId="3" fillId="0" borderId="2" xfId="0" quotePrefix="1" applyFont="1" applyBorder="1" applyAlignment="1">
      <alignment horizontal="center" vertical="center" wrapText="1"/>
    </xf>
    <xf numFmtId="4" fontId="7" fillId="0" borderId="0" xfId="0" applyNumberFormat="1" applyFont="1"/>
    <xf numFmtId="0" fontId="8" fillId="0" borderId="2" xfId="0" quotePrefix="1" applyFont="1" applyFill="1" applyBorder="1" applyAlignment="1">
      <alignment horizontal="center" vertical="center" wrapText="1"/>
    </xf>
    <xf numFmtId="2" fontId="8" fillId="0" borderId="2" xfId="0" quotePrefix="1" applyNumberFormat="1" applyFont="1" applyFill="1" applyBorder="1" applyAlignment="1">
      <alignment horizontal="center" vertical="center" wrapText="1"/>
    </xf>
    <xf numFmtId="4" fontId="8" fillId="3" borderId="2" xfId="0" applyNumberFormat="1" applyFont="1" applyFill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 wrapText="1"/>
    </xf>
    <xf numFmtId="0" fontId="5" fillId="0" borderId="0" xfId="0" applyFont="1" applyFill="1"/>
    <xf numFmtId="0" fontId="6" fillId="0" borderId="2" xfId="0" quotePrefix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9" fontId="8" fillId="0" borderId="2" xfId="0" quotePrefix="1" applyNumberFormat="1" applyFont="1" applyFill="1" applyBorder="1" applyAlignment="1">
      <alignment horizontal="center" vertical="center" wrapText="1"/>
    </xf>
    <xf numFmtId="0" fontId="5" fillId="0" borderId="0" xfId="0" applyFont="1"/>
    <xf numFmtId="0" fontId="9" fillId="4" borderId="2" xfId="0" quotePrefix="1" applyFont="1" applyFill="1" applyBorder="1" applyAlignment="1">
      <alignment horizontal="center" vertical="center" wrapText="1"/>
    </xf>
    <xf numFmtId="4" fontId="9" fillId="4" borderId="2" xfId="0" quotePrefix="1" applyNumberFormat="1" applyFont="1" applyFill="1" applyBorder="1" applyAlignment="1">
      <alignment horizontal="center" vertical="center" wrapText="1"/>
    </xf>
    <xf numFmtId="4" fontId="3" fillId="5" borderId="2" xfId="0" quotePrefix="1" applyNumberFormat="1" applyFont="1" applyFill="1" applyBorder="1" applyAlignment="1">
      <alignment horizontal="center" vertical="center" wrapText="1"/>
    </xf>
    <xf numFmtId="4" fontId="3" fillId="5" borderId="2" xfId="0" quotePrefix="1" applyNumberFormat="1" applyFont="1" applyFill="1" applyBorder="1" applyAlignment="1">
      <alignment vertical="center" wrapText="1"/>
    </xf>
    <xf numFmtId="4" fontId="3" fillId="5" borderId="2" xfId="0" applyNumberFormat="1" applyFont="1" applyFill="1" applyBorder="1" applyAlignment="1">
      <alignment vertical="center" wrapText="1"/>
    </xf>
    <xf numFmtId="4" fontId="3" fillId="0" borderId="2" xfId="0" quotePrefix="1" applyNumberFormat="1" applyFont="1" applyBorder="1" applyAlignment="1">
      <alignment horizontal="center" vertical="top" wrapText="1"/>
    </xf>
    <xf numFmtId="0" fontId="7" fillId="0" borderId="2" xfId="0" quotePrefix="1" applyFont="1" applyBorder="1" applyAlignment="1">
      <alignment horizontal="center" vertical="center" wrapText="1"/>
    </xf>
    <xf numFmtId="4" fontId="10" fillId="5" borderId="2" xfId="0" quotePrefix="1" applyNumberFormat="1" applyFont="1" applyFill="1" applyBorder="1" applyAlignment="1">
      <alignment horizontal="center" vertical="center" wrapText="1"/>
    </xf>
    <xf numFmtId="4" fontId="10" fillId="5" borderId="2" xfId="0" quotePrefix="1" applyNumberFormat="1" applyFont="1" applyFill="1" applyBorder="1" applyAlignment="1">
      <alignment vertical="center" wrapText="1"/>
    </xf>
    <xf numFmtId="4" fontId="10" fillId="2" borderId="2" xfId="0" applyNumberFormat="1" applyFont="1" applyFill="1" applyBorder="1" applyAlignment="1">
      <alignment vertical="center" wrapText="1"/>
    </xf>
    <xf numFmtId="4" fontId="10" fillId="5" borderId="2" xfId="0" applyNumberFormat="1" applyFont="1" applyFill="1" applyBorder="1" applyAlignment="1">
      <alignment vertical="center" wrapText="1"/>
    </xf>
    <xf numFmtId="4" fontId="10" fillId="0" borderId="2" xfId="0" applyNumberFormat="1" applyFont="1" applyBorder="1" applyAlignment="1">
      <alignment vertical="center" wrapText="1"/>
    </xf>
    <xf numFmtId="4" fontId="10" fillId="0" borderId="2" xfId="0" quotePrefix="1" applyNumberFormat="1" applyFont="1" applyBorder="1" applyAlignment="1">
      <alignment horizontal="center" vertical="top" wrapText="1"/>
    </xf>
    <xf numFmtId="4" fontId="10" fillId="0" borderId="2" xfId="0" quotePrefix="1" applyNumberFormat="1" applyFont="1" applyBorder="1" applyAlignment="1">
      <alignment vertical="center" wrapText="1"/>
    </xf>
    <xf numFmtId="0" fontId="4" fillId="0" borderId="2" xfId="0" applyFont="1" applyBorder="1"/>
    <xf numFmtId="2" fontId="4" fillId="0" borderId="3" xfId="0" quotePrefix="1" applyNumberFormat="1" applyFont="1" applyBorder="1" applyAlignment="1">
      <alignment horizontal="center" vertical="center" wrapText="1"/>
    </xf>
    <xf numFmtId="0" fontId="4" fillId="0" borderId="0" xfId="0" applyFont="1"/>
    <xf numFmtId="0" fontId="8" fillId="0" borderId="2" xfId="0" quotePrefix="1" applyFont="1" applyBorder="1" applyAlignment="1">
      <alignment horizontal="center" vertical="center" wrapText="1"/>
    </xf>
    <xf numFmtId="2" fontId="8" fillId="0" borderId="2" xfId="0" quotePrefix="1" applyNumberFormat="1" applyFont="1" applyBorder="1" applyAlignment="1">
      <alignment horizontal="center" vertical="center" wrapText="1"/>
    </xf>
    <xf numFmtId="2" fontId="8" fillId="0" borderId="2" xfId="0" quotePrefix="1" applyNumberFormat="1" applyFont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 wrapText="1"/>
    </xf>
    <xf numFmtId="4" fontId="8" fillId="0" borderId="2" xfId="0" applyNumberFormat="1" applyFont="1" applyBorder="1" applyAlignment="1">
      <alignment vertical="center" wrapText="1"/>
    </xf>
    <xf numFmtId="4" fontId="11" fillId="0" borderId="0" xfId="0" applyNumberFormat="1" applyFont="1"/>
    <xf numFmtId="164" fontId="12" fillId="0" borderId="2" xfId="0" applyNumberFormat="1" applyFont="1" applyBorder="1"/>
    <xf numFmtId="0" fontId="8" fillId="0" borderId="0" xfId="0" applyFont="1"/>
    <xf numFmtId="2" fontId="13" fillId="0" borderId="2" xfId="0" quotePrefix="1" applyNumberFormat="1" applyFont="1" applyBorder="1" applyAlignment="1">
      <alignment vertical="center" wrapText="1"/>
    </xf>
    <xf numFmtId="4" fontId="13" fillId="0" borderId="2" xfId="0" applyNumberFormat="1" applyFont="1" applyBorder="1" applyAlignment="1">
      <alignment vertical="center" wrapText="1"/>
    </xf>
    <xf numFmtId="4" fontId="13" fillId="0" borderId="0" xfId="0" applyNumberFormat="1" applyFont="1"/>
    <xf numFmtId="0" fontId="13" fillId="0" borderId="0" xfId="0" applyFont="1"/>
    <xf numFmtId="4" fontId="0" fillId="0" borderId="2" xfId="0" quotePrefix="1" applyNumberFormat="1" applyFont="1" applyBorder="1" applyAlignment="1">
      <alignment vertical="center" wrapText="1"/>
    </xf>
    <xf numFmtId="4" fontId="0" fillId="0" borderId="2" xfId="0" applyNumberFormat="1" applyFont="1" applyBorder="1" applyAlignment="1">
      <alignment vertical="center" wrapText="1"/>
    </xf>
    <xf numFmtId="0" fontId="6" fillId="0" borderId="2" xfId="0" applyFont="1" applyBorder="1"/>
    <xf numFmtId="0" fontId="6" fillId="0" borderId="2" xfId="0" applyFont="1" applyBorder="1" applyAlignment="1">
      <alignment vertical="center" wrapText="1"/>
    </xf>
    <xf numFmtId="4" fontId="8" fillId="2" borderId="2" xfId="0" applyNumberFormat="1" applyFont="1" applyFill="1" applyBorder="1" applyAlignment="1">
      <alignment horizontal="right" vertical="center" wrapText="1"/>
    </xf>
    <xf numFmtId="4" fontId="6" fillId="0" borderId="2" xfId="0" applyNumberFormat="1" applyFont="1" applyBorder="1" applyAlignment="1">
      <alignment horizontal="right" vertical="center"/>
    </xf>
    <xf numFmtId="0" fontId="6" fillId="0" borderId="0" xfId="0" applyFont="1"/>
    <xf numFmtId="0" fontId="6" fillId="0" borderId="2" xfId="0" applyFont="1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vertical="center" wrapText="1"/>
    </xf>
    <xf numFmtId="4" fontId="0" fillId="0" borderId="2" xfId="0" applyNumberFormat="1" applyBorder="1" applyAlignment="1">
      <alignment horizontal="right" vertical="center"/>
    </xf>
    <xf numFmtId="4" fontId="12" fillId="0" borderId="0" xfId="0" applyNumberFormat="1" applyFont="1"/>
    <xf numFmtId="0" fontId="14" fillId="0" borderId="0" xfId="1"/>
    <xf numFmtId="0" fontId="0" fillId="0" borderId="0" xfId="1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1"/>
  <sheetViews>
    <sheetView tabSelected="1" view="pageBreakPreview" topLeftCell="A109" zoomScale="60" zoomScaleNormal="70" workbookViewId="0">
      <selection activeCell="M4" sqref="M4"/>
    </sheetView>
  </sheetViews>
  <sheetFormatPr defaultRowHeight="15" x14ac:dyDescent="0.25"/>
  <cols>
    <col min="1" max="3" width="12" customWidth="1"/>
    <col min="4" max="4" width="40.7109375" customWidth="1"/>
    <col min="5" max="5" width="15.5703125" customWidth="1"/>
    <col min="6" max="6" width="16.140625" customWidth="1"/>
    <col min="7" max="7" width="16.28515625" customWidth="1"/>
    <col min="8" max="15" width="13.7109375" customWidth="1"/>
    <col min="16" max="16" width="17.7109375" customWidth="1"/>
    <col min="17" max="17" width="13.28515625" customWidth="1"/>
    <col min="18" max="18" width="13" customWidth="1"/>
  </cols>
  <sheetData>
    <row r="1" spans="1:16" x14ac:dyDescent="0.25">
      <c r="M1" t="s">
        <v>0</v>
      </c>
    </row>
    <row r="2" spans="1:16" x14ac:dyDescent="0.25">
      <c r="M2" s="94" t="s">
        <v>264</v>
      </c>
    </row>
    <row r="3" spans="1:16" x14ac:dyDescent="0.25">
      <c r="M3" s="95" t="s">
        <v>265</v>
      </c>
    </row>
    <row r="5" spans="1:16" x14ac:dyDescent="0.25">
      <c r="A5" s="25" t="s">
        <v>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25">
      <c r="A6" s="25" t="s">
        <v>2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25">
      <c r="A7" s="22" t="s">
        <v>193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5">
      <c r="A8" s="21" t="s">
        <v>194</v>
      </c>
      <c r="P8" s="1" t="s">
        <v>3</v>
      </c>
    </row>
    <row r="9" spans="1:16" x14ac:dyDescent="0.25">
      <c r="A9" s="27" t="s">
        <v>4</v>
      </c>
      <c r="B9" s="27" t="s">
        <v>5</v>
      </c>
      <c r="C9" s="27" t="s">
        <v>6</v>
      </c>
      <c r="D9" s="23" t="s">
        <v>7</v>
      </c>
      <c r="E9" s="23" t="s">
        <v>8</v>
      </c>
      <c r="F9" s="23"/>
      <c r="G9" s="23"/>
      <c r="H9" s="23"/>
      <c r="I9" s="23"/>
      <c r="J9" s="23" t="s">
        <v>15</v>
      </c>
      <c r="K9" s="23"/>
      <c r="L9" s="23"/>
      <c r="M9" s="23"/>
      <c r="N9" s="23"/>
      <c r="O9" s="23"/>
      <c r="P9" s="24" t="s">
        <v>17</v>
      </c>
    </row>
    <row r="10" spans="1:16" x14ac:dyDescent="0.25">
      <c r="A10" s="23"/>
      <c r="B10" s="23"/>
      <c r="C10" s="23"/>
      <c r="D10" s="23"/>
      <c r="E10" s="24" t="s">
        <v>9</v>
      </c>
      <c r="F10" s="23" t="s">
        <v>10</v>
      </c>
      <c r="G10" s="23" t="s">
        <v>11</v>
      </c>
      <c r="H10" s="23"/>
      <c r="I10" s="23" t="s">
        <v>14</v>
      </c>
      <c r="J10" s="24" t="s">
        <v>9</v>
      </c>
      <c r="K10" s="23" t="s">
        <v>16</v>
      </c>
      <c r="L10" s="23" t="s">
        <v>10</v>
      </c>
      <c r="M10" s="23" t="s">
        <v>11</v>
      </c>
      <c r="N10" s="23"/>
      <c r="O10" s="23" t="s">
        <v>14</v>
      </c>
      <c r="P10" s="23"/>
    </row>
    <row r="11" spans="1:16" x14ac:dyDescent="0.25">
      <c r="A11" s="23"/>
      <c r="B11" s="23"/>
      <c r="C11" s="23"/>
      <c r="D11" s="23"/>
      <c r="E11" s="23"/>
      <c r="F11" s="23"/>
      <c r="G11" s="23" t="s">
        <v>12</v>
      </c>
      <c r="H11" s="23" t="s">
        <v>13</v>
      </c>
      <c r="I11" s="23"/>
      <c r="J11" s="23"/>
      <c r="K11" s="23"/>
      <c r="L11" s="23"/>
      <c r="M11" s="23" t="s">
        <v>12</v>
      </c>
      <c r="N11" s="23" t="s">
        <v>13</v>
      </c>
      <c r="O11" s="23"/>
      <c r="P11" s="23"/>
    </row>
    <row r="12" spans="1:16" ht="44.25" customHeight="1" x14ac:dyDescent="0.25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x14ac:dyDescent="0.25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5">
      <c r="A14" s="6" t="s">
        <v>18</v>
      </c>
      <c r="B14" s="7"/>
      <c r="C14" s="8"/>
      <c r="D14" s="40" t="s">
        <v>199</v>
      </c>
      <c r="E14" s="10">
        <v>14175031</v>
      </c>
      <c r="F14" s="11">
        <v>13831561</v>
      </c>
      <c r="G14" s="11">
        <v>8008841</v>
      </c>
      <c r="H14" s="11">
        <v>668359</v>
      </c>
      <c r="I14" s="11">
        <v>343470</v>
      </c>
      <c r="J14" s="10">
        <v>902438</v>
      </c>
      <c r="K14" s="11">
        <v>898088</v>
      </c>
      <c r="L14" s="11">
        <v>4350</v>
      </c>
      <c r="M14" s="11">
        <v>0</v>
      </c>
      <c r="N14" s="11">
        <v>0</v>
      </c>
      <c r="O14" s="11">
        <v>898088</v>
      </c>
      <c r="P14" s="10">
        <f t="shared" ref="P14:P62" si="0">E14+J14</f>
        <v>15077469</v>
      </c>
    </row>
    <row r="15" spans="1:16" x14ac:dyDescent="0.25">
      <c r="A15" s="6" t="s">
        <v>19</v>
      </c>
      <c r="B15" s="7"/>
      <c r="C15" s="8"/>
      <c r="D15" s="40" t="s">
        <v>199</v>
      </c>
      <c r="E15" s="10">
        <v>14175031</v>
      </c>
      <c r="F15" s="11">
        <v>13831561</v>
      </c>
      <c r="G15" s="11">
        <v>8008841</v>
      </c>
      <c r="H15" s="11">
        <v>668359</v>
      </c>
      <c r="I15" s="11">
        <v>343470</v>
      </c>
      <c r="J15" s="10">
        <v>902438</v>
      </c>
      <c r="K15" s="11">
        <v>898088</v>
      </c>
      <c r="L15" s="11">
        <v>4350</v>
      </c>
      <c r="M15" s="11">
        <v>0</v>
      </c>
      <c r="N15" s="11">
        <v>0</v>
      </c>
      <c r="O15" s="11">
        <v>898088</v>
      </c>
      <c r="P15" s="10">
        <f t="shared" si="0"/>
        <v>15077469</v>
      </c>
    </row>
    <row r="16" spans="1:16" s="39" customFormat="1" x14ac:dyDescent="0.25">
      <c r="A16" s="33" t="s">
        <v>196</v>
      </c>
      <c r="B16" s="34" t="s">
        <v>197</v>
      </c>
      <c r="C16" s="35"/>
      <c r="D16" s="36" t="s">
        <v>198</v>
      </c>
      <c r="E16" s="37">
        <f>E17+E18</f>
        <v>6568927</v>
      </c>
      <c r="F16" s="38">
        <f>F17+F18</f>
        <v>6568927</v>
      </c>
      <c r="G16" s="38">
        <f t="shared" ref="G16:O16" si="1">G17+G18</f>
        <v>4592287</v>
      </c>
      <c r="H16" s="38">
        <f t="shared" si="1"/>
        <v>306378</v>
      </c>
      <c r="I16" s="38">
        <f t="shared" si="1"/>
        <v>0</v>
      </c>
      <c r="J16" s="37">
        <f>J17+J18</f>
        <v>3000</v>
      </c>
      <c r="K16" s="38">
        <f t="shared" si="1"/>
        <v>0</v>
      </c>
      <c r="L16" s="38">
        <f t="shared" si="1"/>
        <v>3000</v>
      </c>
      <c r="M16" s="38">
        <f t="shared" si="1"/>
        <v>0</v>
      </c>
      <c r="N16" s="38">
        <f t="shared" si="1"/>
        <v>0</v>
      </c>
      <c r="O16" s="38">
        <f t="shared" si="1"/>
        <v>0</v>
      </c>
      <c r="P16" s="37">
        <f>E16+J16</f>
        <v>6571927</v>
      </c>
    </row>
    <row r="17" spans="1:16" ht="75" x14ac:dyDescent="0.25">
      <c r="A17" s="12" t="s">
        <v>20</v>
      </c>
      <c r="B17" s="12" t="s">
        <v>22</v>
      </c>
      <c r="C17" s="13" t="s">
        <v>21</v>
      </c>
      <c r="D17" s="14" t="s">
        <v>23</v>
      </c>
      <c r="E17" s="15">
        <v>6206909</v>
      </c>
      <c r="F17" s="16">
        <v>6206909</v>
      </c>
      <c r="G17" s="16">
        <v>4592287</v>
      </c>
      <c r="H17" s="16">
        <v>306378</v>
      </c>
      <c r="I17" s="16">
        <v>0</v>
      </c>
      <c r="J17" s="15">
        <v>3000</v>
      </c>
      <c r="K17" s="16">
        <v>0</v>
      </c>
      <c r="L17" s="16">
        <v>3000</v>
      </c>
      <c r="M17" s="16">
        <v>0</v>
      </c>
      <c r="N17" s="16">
        <v>0</v>
      </c>
      <c r="O17" s="16">
        <v>0</v>
      </c>
      <c r="P17" s="15">
        <f t="shared" si="0"/>
        <v>6209909</v>
      </c>
    </row>
    <row r="18" spans="1:16" ht="30" x14ac:dyDescent="0.25">
      <c r="A18" s="12" t="s">
        <v>24</v>
      </c>
      <c r="B18" s="12" t="s">
        <v>26</v>
      </c>
      <c r="C18" s="13" t="s">
        <v>25</v>
      </c>
      <c r="D18" s="14" t="s">
        <v>27</v>
      </c>
      <c r="E18" s="15">
        <v>362018</v>
      </c>
      <c r="F18" s="16">
        <v>362018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362018</v>
      </c>
    </row>
    <row r="19" spans="1:16" s="32" customFormat="1" ht="76.5" x14ac:dyDescent="0.2">
      <c r="A19" s="28"/>
      <c r="B19" s="28"/>
      <c r="C19" s="28"/>
      <c r="D19" s="29" t="s">
        <v>195</v>
      </c>
      <c r="E19" s="30">
        <f>F19+I19</f>
        <v>112945</v>
      </c>
      <c r="F19" s="31">
        <v>112945</v>
      </c>
      <c r="G19" s="31"/>
      <c r="H19" s="31"/>
      <c r="I19" s="31"/>
      <c r="J19" s="30">
        <f>L19+O19</f>
        <v>0</v>
      </c>
      <c r="K19" s="31"/>
      <c r="L19" s="31"/>
      <c r="M19" s="31"/>
      <c r="N19" s="31"/>
      <c r="O19" s="31"/>
      <c r="P19" s="30">
        <f t="shared" si="0"/>
        <v>112945</v>
      </c>
    </row>
    <row r="20" spans="1:16" s="32" customFormat="1" ht="76.5" x14ac:dyDescent="0.2">
      <c r="A20" s="28"/>
      <c r="B20" s="28"/>
      <c r="C20" s="28"/>
      <c r="D20" s="29" t="s">
        <v>195</v>
      </c>
      <c r="E20" s="30">
        <f t="shared" ref="E20:E21" si="2">F20+I20</f>
        <v>112945</v>
      </c>
      <c r="F20" s="31">
        <v>112945</v>
      </c>
      <c r="G20" s="31"/>
      <c r="H20" s="31"/>
      <c r="I20" s="31"/>
      <c r="J20" s="30">
        <f t="shared" ref="J20:J21" si="3">L20+O20</f>
        <v>0</v>
      </c>
      <c r="K20" s="31"/>
      <c r="L20" s="31"/>
      <c r="M20" s="31"/>
      <c r="N20" s="31"/>
      <c r="O20" s="31"/>
      <c r="P20" s="30">
        <f t="shared" si="0"/>
        <v>112945</v>
      </c>
    </row>
    <row r="21" spans="1:16" s="32" customFormat="1" ht="76.5" x14ac:dyDescent="0.2">
      <c r="A21" s="28"/>
      <c r="B21" s="28"/>
      <c r="C21" s="28"/>
      <c r="D21" s="29" t="s">
        <v>195</v>
      </c>
      <c r="E21" s="30">
        <f t="shared" si="2"/>
        <v>112945</v>
      </c>
      <c r="F21" s="31">
        <v>112945</v>
      </c>
      <c r="G21" s="31"/>
      <c r="H21" s="31"/>
      <c r="I21" s="31"/>
      <c r="J21" s="30">
        <f t="shared" si="3"/>
        <v>0</v>
      </c>
      <c r="K21" s="31"/>
      <c r="L21" s="31"/>
      <c r="M21" s="31"/>
      <c r="N21" s="31"/>
      <c r="O21" s="31"/>
      <c r="P21" s="30">
        <f t="shared" si="0"/>
        <v>112945</v>
      </c>
    </row>
    <row r="22" spans="1:16" s="47" customFormat="1" ht="36.75" customHeight="1" x14ac:dyDescent="0.2">
      <c r="A22" s="43">
        <v>113000</v>
      </c>
      <c r="B22" s="43">
        <v>3000</v>
      </c>
      <c r="C22" s="44"/>
      <c r="D22" s="44" t="s">
        <v>207</v>
      </c>
      <c r="E22" s="45">
        <f>E23+E25+E26+E27+E29+E31+E33+E34+E41+E44+E42+E36+E37+E24</f>
        <v>3484313</v>
      </c>
      <c r="F22" s="45">
        <f t="shared" ref="F22:O22" si="4">F23+F25+F26+F27+F29+F31+F33+F34+F41+F44+F42+F36+F37+F24</f>
        <v>3484313</v>
      </c>
      <c r="G22" s="45">
        <f t="shared" si="4"/>
        <v>2392174</v>
      </c>
      <c r="H22" s="45">
        <f t="shared" si="4"/>
        <v>0</v>
      </c>
      <c r="I22" s="45">
        <f t="shared" si="4"/>
        <v>0</v>
      </c>
      <c r="J22" s="45">
        <f t="shared" si="4"/>
        <v>38500</v>
      </c>
      <c r="K22" s="45">
        <f t="shared" si="4"/>
        <v>38500</v>
      </c>
      <c r="L22" s="45">
        <f t="shared" si="4"/>
        <v>0</v>
      </c>
      <c r="M22" s="45">
        <f t="shared" si="4"/>
        <v>0</v>
      </c>
      <c r="N22" s="45">
        <f t="shared" si="4"/>
        <v>0</v>
      </c>
      <c r="O22" s="45">
        <f t="shared" si="4"/>
        <v>38500</v>
      </c>
      <c r="P22" s="46">
        <f>E22+J22</f>
        <v>3522813</v>
      </c>
    </row>
    <row r="23" spans="1:16" ht="30" x14ac:dyDescent="0.25">
      <c r="A23" s="12" t="s">
        <v>28</v>
      </c>
      <c r="B23" s="12" t="s">
        <v>30</v>
      </c>
      <c r="C23" s="13" t="s">
        <v>29</v>
      </c>
      <c r="D23" s="14" t="s">
        <v>31</v>
      </c>
      <c r="E23" s="15">
        <v>14576</v>
      </c>
      <c r="F23" s="16">
        <v>14576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14576</v>
      </c>
    </row>
    <row r="24" spans="1:16" ht="30" x14ac:dyDescent="0.25">
      <c r="A24" s="12" t="s">
        <v>32</v>
      </c>
      <c r="B24" s="12" t="s">
        <v>34</v>
      </c>
      <c r="C24" s="13" t="s">
        <v>33</v>
      </c>
      <c r="D24" s="14" t="s">
        <v>35</v>
      </c>
      <c r="E24" s="15">
        <v>6500</v>
      </c>
      <c r="F24" s="16">
        <v>6500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6500</v>
      </c>
    </row>
    <row r="25" spans="1:16" ht="45" x14ac:dyDescent="0.25">
      <c r="A25" s="12" t="s">
        <v>36</v>
      </c>
      <c r="B25" s="12" t="s">
        <v>37</v>
      </c>
      <c r="C25" s="13" t="s">
        <v>33</v>
      </c>
      <c r="D25" s="14" t="s">
        <v>38</v>
      </c>
      <c r="E25" s="15">
        <v>47000</v>
      </c>
      <c r="F25" s="16">
        <v>47000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47000</v>
      </c>
    </row>
    <row r="26" spans="1:16" ht="45" x14ac:dyDescent="0.25">
      <c r="A26" s="12" t="s">
        <v>39</v>
      </c>
      <c r="B26" s="12" t="s">
        <v>40</v>
      </c>
      <c r="C26" s="13" t="s">
        <v>33</v>
      </c>
      <c r="D26" s="14" t="s">
        <v>41</v>
      </c>
      <c r="E26" s="15">
        <v>60000</v>
      </c>
      <c r="F26" s="16">
        <v>60000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60000</v>
      </c>
    </row>
    <row r="27" spans="1:16" ht="45" x14ac:dyDescent="0.25">
      <c r="A27" s="12" t="s">
        <v>42</v>
      </c>
      <c r="B27" s="12" t="s">
        <v>43</v>
      </c>
      <c r="C27" s="13" t="s">
        <v>33</v>
      </c>
      <c r="D27" s="14" t="s">
        <v>44</v>
      </c>
      <c r="E27" s="15">
        <v>3700</v>
      </c>
      <c r="F27" s="16">
        <v>3700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3700</v>
      </c>
    </row>
    <row r="28" spans="1:16" s="32" customFormat="1" ht="75.75" customHeight="1" x14ac:dyDescent="0.2">
      <c r="A28" s="41"/>
      <c r="B28" s="28"/>
      <c r="C28" s="28"/>
      <c r="D28" s="29" t="s">
        <v>200</v>
      </c>
      <c r="E28" s="30">
        <f>F28</f>
        <v>3700</v>
      </c>
      <c r="F28" s="31">
        <v>3700</v>
      </c>
      <c r="G28" s="31">
        <v>0</v>
      </c>
      <c r="H28" s="31"/>
      <c r="I28" s="31"/>
      <c r="J28" s="30">
        <f>L28+O28</f>
        <v>0</v>
      </c>
      <c r="K28" s="31"/>
      <c r="L28" s="31"/>
      <c r="M28" s="31"/>
      <c r="N28" s="31"/>
      <c r="O28" s="31"/>
      <c r="P28" s="30">
        <f t="shared" si="0"/>
        <v>3700</v>
      </c>
    </row>
    <row r="29" spans="1:16" ht="30" x14ac:dyDescent="0.25">
      <c r="A29" s="12" t="s">
        <v>45</v>
      </c>
      <c r="B29" s="12" t="s">
        <v>47</v>
      </c>
      <c r="C29" s="13" t="s">
        <v>46</v>
      </c>
      <c r="D29" s="14" t="s">
        <v>48</v>
      </c>
      <c r="E29" s="15">
        <v>3538</v>
      </c>
      <c r="F29" s="16">
        <v>3538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3538</v>
      </c>
    </row>
    <row r="30" spans="1:16" s="32" customFormat="1" ht="87" customHeight="1" x14ac:dyDescent="0.2">
      <c r="A30" s="41"/>
      <c r="B30" s="28"/>
      <c r="C30" s="28"/>
      <c r="D30" s="29" t="s">
        <v>208</v>
      </c>
      <c r="E30" s="30">
        <f>F30</f>
        <v>3538</v>
      </c>
      <c r="F30" s="16">
        <v>3538</v>
      </c>
      <c r="G30" s="31">
        <v>0</v>
      </c>
      <c r="H30" s="31"/>
      <c r="I30" s="31"/>
      <c r="J30" s="30">
        <f>L30+O30</f>
        <v>0</v>
      </c>
      <c r="K30" s="31"/>
      <c r="L30" s="31"/>
      <c r="M30" s="31"/>
      <c r="N30" s="31"/>
      <c r="O30" s="31"/>
      <c r="P30" s="30">
        <f t="shared" si="0"/>
        <v>3538</v>
      </c>
    </row>
    <row r="31" spans="1:16" ht="60" x14ac:dyDescent="0.25">
      <c r="A31" s="12" t="s">
        <v>49</v>
      </c>
      <c r="B31" s="12" t="s">
        <v>51</v>
      </c>
      <c r="C31" s="13" t="s">
        <v>50</v>
      </c>
      <c r="D31" s="14" t="s">
        <v>52</v>
      </c>
      <c r="E31" s="15">
        <v>24900</v>
      </c>
      <c r="F31" s="16">
        <v>24900</v>
      </c>
      <c r="G31" s="16">
        <v>0</v>
      </c>
      <c r="H31" s="16">
        <v>0</v>
      </c>
      <c r="I31" s="16">
        <v>0</v>
      </c>
      <c r="J31" s="15">
        <v>38500</v>
      </c>
      <c r="K31" s="16">
        <v>38500</v>
      </c>
      <c r="L31" s="16">
        <v>0</v>
      </c>
      <c r="M31" s="16">
        <v>0</v>
      </c>
      <c r="N31" s="16">
        <v>0</v>
      </c>
      <c r="O31" s="16">
        <v>38500</v>
      </c>
      <c r="P31" s="15">
        <f t="shared" si="0"/>
        <v>63400</v>
      </c>
    </row>
    <row r="32" spans="1:16" s="32" customFormat="1" ht="87" customHeight="1" x14ac:dyDescent="0.2">
      <c r="A32" s="41"/>
      <c r="B32" s="28"/>
      <c r="C32" s="28"/>
      <c r="D32" s="29" t="s">
        <v>201</v>
      </c>
      <c r="E32" s="30">
        <f>F32</f>
        <v>24900</v>
      </c>
      <c r="F32" s="31">
        <v>24900</v>
      </c>
      <c r="G32" s="31">
        <v>0</v>
      </c>
      <c r="H32" s="31"/>
      <c r="I32" s="31"/>
      <c r="J32" s="30">
        <f>L32+O32</f>
        <v>38500</v>
      </c>
      <c r="K32" s="31">
        <v>38500</v>
      </c>
      <c r="L32" s="31"/>
      <c r="M32" s="31"/>
      <c r="N32" s="31"/>
      <c r="O32" s="31">
        <v>38500</v>
      </c>
      <c r="P32" s="30">
        <f>E32+J32</f>
        <v>63400</v>
      </c>
    </row>
    <row r="33" spans="1:18" ht="105" x14ac:dyDescent="0.25">
      <c r="A33" s="12" t="s">
        <v>53</v>
      </c>
      <c r="B33" s="12" t="s">
        <v>55</v>
      </c>
      <c r="C33" s="13" t="s">
        <v>54</v>
      </c>
      <c r="D33" s="14" t="s">
        <v>56</v>
      </c>
      <c r="E33" s="15">
        <v>54400</v>
      </c>
      <c r="F33" s="16">
        <v>54400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54400</v>
      </c>
    </row>
    <row r="34" spans="1:18" ht="60" x14ac:dyDescent="0.25">
      <c r="A34" s="12" t="s">
        <v>57</v>
      </c>
      <c r="B34" s="12" t="s">
        <v>58</v>
      </c>
      <c r="C34" s="13" t="s">
        <v>54</v>
      </c>
      <c r="D34" s="14" t="s">
        <v>59</v>
      </c>
      <c r="E34" s="15">
        <v>3700</v>
      </c>
      <c r="F34" s="16">
        <v>3700</v>
      </c>
      <c r="G34" s="16">
        <v>0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3700</v>
      </c>
    </row>
    <row r="35" spans="1:18" s="32" customFormat="1" ht="113.25" customHeight="1" x14ac:dyDescent="0.2">
      <c r="A35" s="41"/>
      <c r="B35" s="28"/>
      <c r="C35" s="28"/>
      <c r="D35" s="29" t="s">
        <v>202</v>
      </c>
      <c r="E35" s="30">
        <f>F35</f>
        <v>3700</v>
      </c>
      <c r="F35" s="31">
        <v>3700</v>
      </c>
      <c r="G35" s="31">
        <v>0</v>
      </c>
      <c r="H35" s="31"/>
      <c r="I35" s="31"/>
      <c r="J35" s="30">
        <f>L35+O35</f>
        <v>0</v>
      </c>
      <c r="K35" s="31"/>
      <c r="L35" s="31"/>
      <c r="M35" s="31"/>
      <c r="N35" s="31"/>
      <c r="O35" s="31"/>
      <c r="P35" s="30">
        <f t="shared" si="0"/>
        <v>3700</v>
      </c>
    </row>
    <row r="36" spans="1:18" ht="90" x14ac:dyDescent="0.25">
      <c r="A36" s="12" t="s">
        <v>60</v>
      </c>
      <c r="B36" s="12" t="s">
        <v>61</v>
      </c>
      <c r="C36" s="13" t="s">
        <v>29</v>
      </c>
      <c r="D36" s="14" t="s">
        <v>62</v>
      </c>
      <c r="E36" s="15">
        <v>37884</v>
      </c>
      <c r="F36" s="16">
        <v>37884</v>
      </c>
      <c r="G36" s="16">
        <v>0</v>
      </c>
      <c r="H36" s="16">
        <v>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37884</v>
      </c>
    </row>
    <row r="37" spans="1:18" ht="30" x14ac:dyDescent="0.25">
      <c r="A37" s="12" t="s">
        <v>63</v>
      </c>
      <c r="B37" s="12" t="s">
        <v>64</v>
      </c>
      <c r="C37" s="13" t="s">
        <v>46</v>
      </c>
      <c r="D37" s="14" t="s">
        <v>65</v>
      </c>
      <c r="E37" s="15">
        <v>178300</v>
      </c>
      <c r="F37" s="16">
        <v>178300</v>
      </c>
      <c r="G37" s="16">
        <v>0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178300</v>
      </c>
    </row>
    <row r="38" spans="1:18" s="32" customFormat="1" ht="72.75" customHeight="1" x14ac:dyDescent="0.2">
      <c r="A38" s="41"/>
      <c r="B38" s="28"/>
      <c r="C38" s="28"/>
      <c r="D38" s="29" t="s">
        <v>203</v>
      </c>
      <c r="E38" s="30">
        <f>F38</f>
        <v>60000</v>
      </c>
      <c r="F38" s="31">
        <v>60000</v>
      </c>
      <c r="G38" s="31">
        <v>0</v>
      </c>
      <c r="H38" s="31"/>
      <c r="I38" s="31"/>
      <c r="J38" s="30">
        <f>L38+O38</f>
        <v>0</v>
      </c>
      <c r="K38" s="31"/>
      <c r="L38" s="31"/>
      <c r="M38" s="31"/>
      <c r="N38" s="31"/>
      <c r="O38" s="31"/>
      <c r="P38" s="30">
        <f t="shared" si="0"/>
        <v>60000</v>
      </c>
      <c r="R38" s="42">
        <f>SUM(E38:E40)</f>
        <v>90300</v>
      </c>
    </row>
    <row r="39" spans="1:18" s="32" customFormat="1" ht="95.25" customHeight="1" x14ac:dyDescent="0.2">
      <c r="A39" s="41"/>
      <c r="B39" s="41"/>
      <c r="C39" s="28"/>
      <c r="D39" s="29" t="s">
        <v>204</v>
      </c>
      <c r="E39" s="30">
        <f t="shared" ref="E39:E40" si="5">F39</f>
        <v>20300</v>
      </c>
      <c r="F39" s="31">
        <v>20300</v>
      </c>
      <c r="G39" s="31">
        <v>0</v>
      </c>
      <c r="H39" s="31"/>
      <c r="I39" s="31"/>
      <c r="J39" s="30">
        <f>L39+O39</f>
        <v>0</v>
      </c>
      <c r="K39" s="31"/>
      <c r="L39" s="31"/>
      <c r="M39" s="31"/>
      <c r="N39" s="31"/>
      <c r="O39" s="31"/>
      <c r="P39" s="30">
        <f t="shared" si="0"/>
        <v>20300</v>
      </c>
    </row>
    <row r="40" spans="1:18" s="32" customFormat="1" ht="122.25" customHeight="1" x14ac:dyDescent="0.2">
      <c r="A40" s="41"/>
      <c r="B40" s="41"/>
      <c r="C40" s="28"/>
      <c r="D40" s="29" t="s">
        <v>205</v>
      </c>
      <c r="E40" s="30">
        <f t="shared" si="5"/>
        <v>10000</v>
      </c>
      <c r="F40" s="31">
        <v>10000</v>
      </c>
      <c r="G40" s="31">
        <v>0</v>
      </c>
      <c r="H40" s="31"/>
      <c r="I40" s="31"/>
      <c r="J40" s="30">
        <f>L40+O40</f>
        <v>0</v>
      </c>
      <c r="K40" s="31"/>
      <c r="L40" s="31"/>
      <c r="M40" s="31"/>
      <c r="N40" s="31"/>
      <c r="O40" s="31"/>
      <c r="P40" s="30">
        <f t="shared" si="0"/>
        <v>10000</v>
      </c>
    </row>
    <row r="41" spans="1:18" ht="30" x14ac:dyDescent="0.25">
      <c r="A41" s="12" t="s">
        <v>66</v>
      </c>
      <c r="B41" s="12" t="s">
        <v>68</v>
      </c>
      <c r="C41" s="13" t="s">
        <v>67</v>
      </c>
      <c r="D41" s="14" t="s">
        <v>69</v>
      </c>
      <c r="E41" s="15">
        <v>146400</v>
      </c>
      <c r="F41" s="16">
        <v>146400</v>
      </c>
      <c r="G41" s="16">
        <v>120000</v>
      </c>
      <c r="H41" s="16">
        <v>0</v>
      </c>
      <c r="I41" s="16">
        <v>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 t="shared" si="0"/>
        <v>146400</v>
      </c>
    </row>
    <row r="42" spans="1:18" ht="45" x14ac:dyDescent="0.25">
      <c r="A42" s="12" t="s">
        <v>70</v>
      </c>
      <c r="B42" s="12" t="s">
        <v>72</v>
      </c>
      <c r="C42" s="13" t="s">
        <v>71</v>
      </c>
      <c r="D42" s="14" t="s">
        <v>73</v>
      </c>
      <c r="E42" s="15">
        <v>2830565</v>
      </c>
      <c r="F42" s="16">
        <v>2830565</v>
      </c>
      <c r="G42" s="16">
        <v>2272174</v>
      </c>
      <c r="H42" s="16">
        <v>0</v>
      </c>
      <c r="I42" s="16">
        <v>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 t="shared" si="0"/>
        <v>2830565</v>
      </c>
    </row>
    <row r="43" spans="1:18" s="32" customFormat="1" ht="75.75" customHeight="1" x14ac:dyDescent="0.2">
      <c r="A43" s="41"/>
      <c r="B43" s="41"/>
      <c r="C43" s="28"/>
      <c r="D43" s="29" t="s">
        <v>206</v>
      </c>
      <c r="E43" s="30">
        <f>F43+I43</f>
        <v>839804</v>
      </c>
      <c r="F43" s="31">
        <f>814184+25620</f>
        <v>839804</v>
      </c>
      <c r="G43" s="31">
        <f>814184+25620</f>
        <v>839804</v>
      </c>
      <c r="H43" s="31"/>
      <c r="I43" s="31"/>
      <c r="J43" s="30">
        <f>L43+O43</f>
        <v>0</v>
      </c>
      <c r="K43" s="31"/>
      <c r="L43" s="31"/>
      <c r="M43" s="31"/>
      <c r="N43" s="31"/>
      <c r="O43" s="31"/>
      <c r="P43" s="30">
        <f t="shared" si="0"/>
        <v>839804</v>
      </c>
    </row>
    <row r="44" spans="1:18" ht="30" x14ac:dyDescent="0.25">
      <c r="A44" s="12" t="s">
        <v>74</v>
      </c>
      <c r="B44" s="12" t="s">
        <v>75</v>
      </c>
      <c r="C44" s="13" t="s">
        <v>71</v>
      </c>
      <c r="D44" s="14" t="s">
        <v>76</v>
      </c>
      <c r="E44" s="15">
        <v>72850</v>
      </c>
      <c r="F44" s="16">
        <v>72850</v>
      </c>
      <c r="G44" s="16">
        <v>0</v>
      </c>
      <c r="H44" s="16">
        <v>0</v>
      </c>
      <c r="I44" s="16">
        <v>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si="0"/>
        <v>72850</v>
      </c>
    </row>
    <row r="45" spans="1:18" s="47" customFormat="1" ht="27.75" customHeight="1" x14ac:dyDescent="0.2">
      <c r="A45" s="43" t="s">
        <v>209</v>
      </c>
      <c r="B45" s="43">
        <v>4000</v>
      </c>
      <c r="C45" s="44"/>
      <c r="D45" s="44" t="s">
        <v>210</v>
      </c>
      <c r="E45" s="45">
        <f>E46+E47</f>
        <v>1712906</v>
      </c>
      <c r="F45" s="45">
        <f>F46+F47</f>
        <v>1712906</v>
      </c>
      <c r="G45" s="45">
        <f>G46+G47</f>
        <v>1024380</v>
      </c>
      <c r="H45" s="45">
        <f>H46+H47</f>
        <v>97425</v>
      </c>
      <c r="I45" s="45">
        <f t="shared" ref="I45:O45" si="6">I46+I47</f>
        <v>0</v>
      </c>
      <c r="J45" s="45">
        <f>J46+J47</f>
        <v>0</v>
      </c>
      <c r="K45" s="45">
        <f>K46+K47</f>
        <v>0</v>
      </c>
      <c r="L45" s="45">
        <f t="shared" si="6"/>
        <v>0</v>
      </c>
      <c r="M45" s="45">
        <f t="shared" si="6"/>
        <v>0</v>
      </c>
      <c r="N45" s="45">
        <f t="shared" si="6"/>
        <v>0</v>
      </c>
      <c r="O45" s="45">
        <f t="shared" si="6"/>
        <v>0</v>
      </c>
      <c r="P45" s="46">
        <f t="shared" si="0"/>
        <v>1712906</v>
      </c>
    </row>
    <row r="46" spans="1:18" x14ac:dyDescent="0.25">
      <c r="A46" s="12" t="s">
        <v>77</v>
      </c>
      <c r="B46" s="12" t="s">
        <v>79</v>
      </c>
      <c r="C46" s="13" t="s">
        <v>78</v>
      </c>
      <c r="D46" s="14" t="s">
        <v>80</v>
      </c>
      <c r="E46" s="15">
        <v>321881</v>
      </c>
      <c r="F46" s="16">
        <v>321881</v>
      </c>
      <c r="G46" s="16">
        <v>224137</v>
      </c>
      <c r="H46" s="16">
        <v>0</v>
      </c>
      <c r="I46" s="16">
        <v>0</v>
      </c>
      <c r="J46" s="15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5">
        <f t="shared" si="0"/>
        <v>321881</v>
      </c>
    </row>
    <row r="47" spans="1:18" ht="45" x14ac:dyDescent="0.25">
      <c r="A47" s="12" t="s">
        <v>81</v>
      </c>
      <c r="B47" s="12" t="s">
        <v>83</v>
      </c>
      <c r="C47" s="13" t="s">
        <v>82</v>
      </c>
      <c r="D47" s="14" t="s">
        <v>84</v>
      </c>
      <c r="E47" s="15">
        <v>1391025</v>
      </c>
      <c r="F47" s="16">
        <v>1391025</v>
      </c>
      <c r="G47" s="16">
        <v>800243</v>
      </c>
      <c r="H47" s="16">
        <v>97425</v>
      </c>
      <c r="I47" s="16">
        <v>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 t="shared" si="0"/>
        <v>1391025</v>
      </c>
    </row>
    <row r="48" spans="1:18" s="47" customFormat="1" ht="24.75" customHeight="1" x14ac:dyDescent="0.2">
      <c r="A48" s="43" t="s">
        <v>211</v>
      </c>
      <c r="B48" s="43">
        <v>6000</v>
      </c>
      <c r="C48" s="44"/>
      <c r="D48" s="44" t="s">
        <v>212</v>
      </c>
      <c r="E48" s="45">
        <f>E49+E50+E51</f>
        <v>1551292</v>
      </c>
      <c r="F48" s="45">
        <f t="shared" ref="F48:O48" si="7">F49+F50+F51</f>
        <v>1207822</v>
      </c>
      <c r="G48" s="45">
        <f t="shared" si="7"/>
        <v>0</v>
      </c>
      <c r="H48" s="45">
        <f t="shared" si="7"/>
        <v>264556</v>
      </c>
      <c r="I48" s="45">
        <f t="shared" si="7"/>
        <v>343470</v>
      </c>
      <c r="J48" s="45">
        <f t="shared" si="7"/>
        <v>30999</v>
      </c>
      <c r="K48" s="45">
        <f t="shared" si="7"/>
        <v>30999</v>
      </c>
      <c r="L48" s="45">
        <f t="shared" si="7"/>
        <v>0</v>
      </c>
      <c r="M48" s="45">
        <f t="shared" si="7"/>
        <v>0</v>
      </c>
      <c r="N48" s="45">
        <f t="shared" si="7"/>
        <v>0</v>
      </c>
      <c r="O48" s="45">
        <f t="shared" si="7"/>
        <v>30999</v>
      </c>
      <c r="P48" s="46">
        <f t="shared" si="0"/>
        <v>1582291</v>
      </c>
    </row>
    <row r="49" spans="1:16" ht="30" x14ac:dyDescent="0.25">
      <c r="A49" s="12" t="s">
        <v>85</v>
      </c>
      <c r="B49" s="12" t="s">
        <v>87</v>
      </c>
      <c r="C49" s="13" t="s">
        <v>86</v>
      </c>
      <c r="D49" s="14" t="s">
        <v>88</v>
      </c>
      <c r="E49" s="15">
        <v>393932</v>
      </c>
      <c r="F49" s="16">
        <v>150462</v>
      </c>
      <c r="G49" s="16">
        <v>0</v>
      </c>
      <c r="H49" s="16">
        <v>0</v>
      </c>
      <c r="I49" s="16">
        <v>243470</v>
      </c>
      <c r="J49" s="15">
        <v>30999</v>
      </c>
      <c r="K49" s="16">
        <v>30999</v>
      </c>
      <c r="L49" s="16">
        <v>0</v>
      </c>
      <c r="M49" s="16">
        <v>0</v>
      </c>
      <c r="N49" s="16">
        <v>0</v>
      </c>
      <c r="O49" s="16">
        <v>30999</v>
      </c>
      <c r="P49" s="15">
        <f t="shared" si="0"/>
        <v>424931</v>
      </c>
    </row>
    <row r="50" spans="1:16" ht="45" x14ac:dyDescent="0.25">
      <c r="A50" s="12" t="s">
        <v>89</v>
      </c>
      <c r="B50" s="12" t="s">
        <v>90</v>
      </c>
      <c r="C50" s="13" t="s">
        <v>86</v>
      </c>
      <c r="D50" s="14" t="s">
        <v>91</v>
      </c>
      <c r="E50" s="15">
        <v>100000</v>
      </c>
      <c r="F50" s="16">
        <v>0</v>
      </c>
      <c r="G50" s="16">
        <v>0</v>
      </c>
      <c r="H50" s="16">
        <v>0</v>
      </c>
      <c r="I50" s="16">
        <v>100000</v>
      </c>
      <c r="J50" s="15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5">
        <f t="shared" si="0"/>
        <v>100000</v>
      </c>
    </row>
    <row r="51" spans="1:16" ht="30" x14ac:dyDescent="0.25">
      <c r="A51" s="12" t="s">
        <v>92</v>
      </c>
      <c r="B51" s="12" t="s">
        <v>93</v>
      </c>
      <c r="C51" s="13" t="s">
        <v>86</v>
      </c>
      <c r="D51" s="14" t="s">
        <v>94</v>
      </c>
      <c r="E51" s="15">
        <v>1057360</v>
      </c>
      <c r="F51" s="16">
        <v>1057360</v>
      </c>
      <c r="G51" s="16">
        <v>0</v>
      </c>
      <c r="H51" s="16">
        <v>264556</v>
      </c>
      <c r="I51" s="16">
        <v>0</v>
      </c>
      <c r="J51" s="15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5">
        <f t="shared" si="0"/>
        <v>1057360</v>
      </c>
    </row>
    <row r="52" spans="1:16" s="47" customFormat="1" ht="27" customHeight="1" x14ac:dyDescent="0.2">
      <c r="A52" s="43" t="s">
        <v>214</v>
      </c>
      <c r="B52" s="43" t="s">
        <v>215</v>
      </c>
      <c r="C52" s="44"/>
      <c r="D52" s="44" t="s">
        <v>216</v>
      </c>
      <c r="E52" s="45">
        <f>E53+E54+E55+E56+E57+E59</f>
        <v>842593</v>
      </c>
      <c r="F52" s="45">
        <f t="shared" ref="F52:O52" si="8">F53+F54+F55+F56+F57+F59</f>
        <v>842593</v>
      </c>
      <c r="G52" s="45">
        <f t="shared" si="8"/>
        <v>0</v>
      </c>
      <c r="H52" s="45">
        <f t="shared" si="8"/>
        <v>0</v>
      </c>
      <c r="I52" s="45">
        <f t="shared" si="8"/>
        <v>0</v>
      </c>
      <c r="J52" s="45">
        <f t="shared" si="8"/>
        <v>828589</v>
      </c>
      <c r="K52" s="45">
        <f t="shared" si="8"/>
        <v>828589</v>
      </c>
      <c r="L52" s="45">
        <f t="shared" si="8"/>
        <v>0</v>
      </c>
      <c r="M52" s="45">
        <f t="shared" si="8"/>
        <v>0</v>
      </c>
      <c r="N52" s="45">
        <f t="shared" si="8"/>
        <v>0</v>
      </c>
      <c r="O52" s="45">
        <f t="shared" si="8"/>
        <v>828589</v>
      </c>
      <c r="P52" s="46">
        <f t="shared" si="0"/>
        <v>1671182</v>
      </c>
    </row>
    <row r="53" spans="1:16" x14ac:dyDescent="0.25">
      <c r="A53" s="12" t="s">
        <v>95</v>
      </c>
      <c r="B53" s="12" t="s">
        <v>97</v>
      </c>
      <c r="C53" s="13" t="s">
        <v>96</v>
      </c>
      <c r="D53" s="14" t="s">
        <v>98</v>
      </c>
      <c r="E53" s="15">
        <v>60000</v>
      </c>
      <c r="F53" s="16">
        <v>60000</v>
      </c>
      <c r="G53" s="16">
        <v>0</v>
      </c>
      <c r="H53" s="16">
        <v>0</v>
      </c>
      <c r="I53" s="16">
        <v>0</v>
      </c>
      <c r="J53" s="15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5">
        <f t="shared" si="0"/>
        <v>60000</v>
      </c>
    </row>
    <row r="54" spans="1:16" ht="30" x14ac:dyDescent="0.25">
      <c r="A54" s="12" t="s">
        <v>99</v>
      </c>
      <c r="B54" s="12" t="s">
        <v>101</v>
      </c>
      <c r="C54" s="13" t="s">
        <v>100</v>
      </c>
      <c r="D54" s="14" t="s">
        <v>102</v>
      </c>
      <c r="E54" s="15">
        <v>0</v>
      </c>
      <c r="F54" s="16">
        <v>0</v>
      </c>
      <c r="G54" s="16">
        <v>0</v>
      </c>
      <c r="H54" s="16">
        <v>0</v>
      </c>
      <c r="I54" s="16">
        <v>0</v>
      </c>
      <c r="J54" s="15">
        <v>11130</v>
      </c>
      <c r="K54" s="16">
        <v>11130</v>
      </c>
      <c r="L54" s="16">
        <v>0</v>
      </c>
      <c r="M54" s="16">
        <v>0</v>
      </c>
      <c r="N54" s="16">
        <v>0</v>
      </c>
      <c r="O54" s="16">
        <v>11130</v>
      </c>
      <c r="P54" s="15">
        <f t="shared" si="0"/>
        <v>11130</v>
      </c>
    </row>
    <row r="55" spans="1:16" ht="30" x14ac:dyDescent="0.25">
      <c r="A55" s="12" t="s">
        <v>103</v>
      </c>
      <c r="B55" s="12" t="s">
        <v>104</v>
      </c>
      <c r="C55" s="13" t="s">
        <v>100</v>
      </c>
      <c r="D55" s="14" t="s">
        <v>105</v>
      </c>
      <c r="E55" s="15">
        <v>0</v>
      </c>
      <c r="F55" s="16">
        <v>0</v>
      </c>
      <c r="G55" s="16">
        <v>0</v>
      </c>
      <c r="H55" s="16">
        <v>0</v>
      </c>
      <c r="I55" s="16">
        <v>0</v>
      </c>
      <c r="J55" s="15">
        <v>41667</v>
      </c>
      <c r="K55" s="16">
        <v>41667</v>
      </c>
      <c r="L55" s="16">
        <v>0</v>
      </c>
      <c r="M55" s="16">
        <v>0</v>
      </c>
      <c r="N55" s="16">
        <v>0</v>
      </c>
      <c r="O55" s="16">
        <v>41667</v>
      </c>
      <c r="P55" s="15">
        <f t="shared" si="0"/>
        <v>41667</v>
      </c>
    </row>
    <row r="56" spans="1:16" ht="60" x14ac:dyDescent="0.25">
      <c r="A56" s="12" t="s">
        <v>106</v>
      </c>
      <c r="B56" s="12" t="s">
        <v>108</v>
      </c>
      <c r="C56" s="13" t="s">
        <v>107</v>
      </c>
      <c r="D56" s="14" t="s">
        <v>109</v>
      </c>
      <c r="E56" s="15">
        <v>0</v>
      </c>
      <c r="F56" s="16">
        <v>0</v>
      </c>
      <c r="G56" s="16">
        <v>0</v>
      </c>
      <c r="H56" s="16">
        <v>0</v>
      </c>
      <c r="I56" s="16">
        <v>0</v>
      </c>
      <c r="J56" s="15">
        <v>775792</v>
      </c>
      <c r="K56" s="16">
        <v>775792</v>
      </c>
      <c r="L56" s="16">
        <v>0</v>
      </c>
      <c r="M56" s="16">
        <v>0</v>
      </c>
      <c r="N56" s="16">
        <v>0</v>
      </c>
      <c r="O56" s="16">
        <v>775792</v>
      </c>
      <c r="P56" s="15">
        <f t="shared" si="0"/>
        <v>775792</v>
      </c>
    </row>
    <row r="57" spans="1:16" ht="60" x14ac:dyDescent="0.25">
      <c r="A57" s="12" t="s">
        <v>110</v>
      </c>
      <c r="B57" s="12" t="s">
        <v>112</v>
      </c>
      <c r="C57" s="13" t="s">
        <v>111</v>
      </c>
      <c r="D57" s="14" t="s">
        <v>113</v>
      </c>
      <c r="E57" s="15">
        <v>773900</v>
      </c>
      <c r="F57" s="16">
        <v>773900</v>
      </c>
      <c r="G57" s="16">
        <v>0</v>
      </c>
      <c r="H57" s="16">
        <v>0</v>
      </c>
      <c r="I57" s="16">
        <v>0</v>
      </c>
      <c r="J57" s="15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5">
        <f t="shared" si="0"/>
        <v>773900</v>
      </c>
    </row>
    <row r="58" spans="1:16" s="32" customFormat="1" ht="75.75" customHeight="1" x14ac:dyDescent="0.2">
      <c r="A58" s="41"/>
      <c r="B58" s="41"/>
      <c r="C58" s="28"/>
      <c r="D58" s="29" t="s">
        <v>213</v>
      </c>
      <c r="E58" s="30">
        <f>F58+I58</f>
        <v>773900</v>
      </c>
      <c r="F58" s="31">
        <v>773900</v>
      </c>
      <c r="G58" s="31"/>
      <c r="H58" s="31"/>
      <c r="I58" s="31"/>
      <c r="J58" s="30">
        <f>L58+O58</f>
        <v>0</v>
      </c>
      <c r="K58" s="31"/>
      <c r="L58" s="31"/>
      <c r="M58" s="31"/>
      <c r="N58" s="31"/>
      <c r="O58" s="31"/>
      <c r="P58" s="30">
        <f t="shared" si="0"/>
        <v>773900</v>
      </c>
    </row>
    <row r="59" spans="1:16" ht="30" x14ac:dyDescent="0.25">
      <c r="A59" s="12" t="s">
        <v>114</v>
      </c>
      <c r="B59" s="12" t="s">
        <v>115</v>
      </c>
      <c r="C59" s="13" t="s">
        <v>107</v>
      </c>
      <c r="D59" s="14" t="s">
        <v>116</v>
      </c>
      <c r="E59" s="15">
        <v>8693</v>
      </c>
      <c r="F59" s="16">
        <v>8693</v>
      </c>
      <c r="G59" s="16">
        <v>0</v>
      </c>
      <c r="H59" s="16">
        <v>0</v>
      </c>
      <c r="I59" s="16">
        <v>0</v>
      </c>
      <c r="J59" s="15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5">
        <f t="shared" si="0"/>
        <v>8693</v>
      </c>
    </row>
    <row r="60" spans="1:16" s="47" customFormat="1" ht="27" customHeight="1" x14ac:dyDescent="0.2">
      <c r="A60" s="43" t="s">
        <v>217</v>
      </c>
      <c r="B60" s="43">
        <v>8000</v>
      </c>
      <c r="C60" s="44"/>
      <c r="D60" s="44" t="s">
        <v>218</v>
      </c>
      <c r="E60" s="45">
        <f>E61+E62</f>
        <v>15000</v>
      </c>
      <c r="F60" s="45">
        <f>F61+F62</f>
        <v>15000</v>
      </c>
      <c r="G60" s="45">
        <f t="shared" ref="G60:O60" si="9">G61+G62</f>
        <v>0</v>
      </c>
      <c r="H60" s="45">
        <f t="shared" si="9"/>
        <v>0</v>
      </c>
      <c r="I60" s="45">
        <f t="shared" si="9"/>
        <v>0</v>
      </c>
      <c r="J60" s="45">
        <f>J61+J62</f>
        <v>1350</v>
      </c>
      <c r="K60" s="45">
        <f t="shared" si="9"/>
        <v>0</v>
      </c>
      <c r="L60" s="45">
        <f t="shared" si="9"/>
        <v>1350</v>
      </c>
      <c r="M60" s="45">
        <f t="shared" si="9"/>
        <v>0</v>
      </c>
      <c r="N60" s="45">
        <f t="shared" si="9"/>
        <v>0</v>
      </c>
      <c r="O60" s="45">
        <f t="shared" si="9"/>
        <v>0</v>
      </c>
      <c r="P60" s="46">
        <f t="shared" si="0"/>
        <v>16350</v>
      </c>
    </row>
    <row r="61" spans="1:16" ht="45" x14ac:dyDescent="0.25">
      <c r="A61" s="12" t="s">
        <v>117</v>
      </c>
      <c r="B61" s="12" t="s">
        <v>119</v>
      </c>
      <c r="C61" s="13" t="s">
        <v>118</v>
      </c>
      <c r="D61" s="14" t="s">
        <v>120</v>
      </c>
      <c r="E61" s="15">
        <v>15000</v>
      </c>
      <c r="F61" s="16">
        <v>15000</v>
      </c>
      <c r="G61" s="16">
        <v>0</v>
      </c>
      <c r="H61" s="16">
        <v>0</v>
      </c>
      <c r="I61" s="16">
        <v>0</v>
      </c>
      <c r="J61" s="15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5">
        <f t="shared" si="0"/>
        <v>15000</v>
      </c>
    </row>
    <row r="62" spans="1:16" ht="30" x14ac:dyDescent="0.25">
      <c r="A62" s="12" t="s">
        <v>121</v>
      </c>
      <c r="B62" s="12" t="s">
        <v>123</v>
      </c>
      <c r="C62" s="13" t="s">
        <v>122</v>
      </c>
      <c r="D62" s="14" t="s">
        <v>124</v>
      </c>
      <c r="E62" s="15">
        <v>0</v>
      </c>
      <c r="F62" s="16">
        <v>0</v>
      </c>
      <c r="G62" s="16">
        <v>0</v>
      </c>
      <c r="H62" s="16">
        <v>0</v>
      </c>
      <c r="I62" s="16">
        <v>0</v>
      </c>
      <c r="J62" s="15">
        <v>1350</v>
      </c>
      <c r="K62" s="16">
        <v>0</v>
      </c>
      <c r="L62" s="16">
        <v>1350</v>
      </c>
      <c r="M62" s="16">
        <v>0</v>
      </c>
      <c r="N62" s="16">
        <v>0</v>
      </c>
      <c r="O62" s="16">
        <v>0</v>
      </c>
      <c r="P62" s="15">
        <f t="shared" si="0"/>
        <v>1350</v>
      </c>
    </row>
    <row r="63" spans="1:16" ht="25.5" x14ac:dyDescent="0.25">
      <c r="A63" s="48" t="s">
        <v>125</v>
      </c>
      <c r="B63" s="49"/>
      <c r="C63" s="50"/>
      <c r="D63" s="38" t="s">
        <v>219</v>
      </c>
      <c r="E63" s="10">
        <v>50412596</v>
      </c>
      <c r="F63" s="11">
        <v>50412596</v>
      </c>
      <c r="G63" s="11">
        <v>34578286</v>
      </c>
      <c r="H63" s="11">
        <v>2700475</v>
      </c>
      <c r="I63" s="11">
        <v>0</v>
      </c>
      <c r="J63" s="10">
        <v>1467646</v>
      </c>
      <c r="K63" s="11">
        <v>624846</v>
      </c>
      <c r="L63" s="11">
        <v>842800</v>
      </c>
      <c r="M63" s="11">
        <v>0</v>
      </c>
      <c r="N63" s="11">
        <v>0</v>
      </c>
      <c r="O63" s="11">
        <v>624846</v>
      </c>
      <c r="P63" s="10">
        <f t="shared" ref="P63:P114" si="10">E63+J63</f>
        <v>51880242</v>
      </c>
    </row>
    <row r="64" spans="1:16" ht="25.5" x14ac:dyDescent="0.25">
      <c r="A64" s="48" t="s">
        <v>126</v>
      </c>
      <c r="B64" s="49"/>
      <c r="C64" s="50"/>
      <c r="D64" s="40" t="s">
        <v>219</v>
      </c>
      <c r="E64" s="10">
        <v>50412596</v>
      </c>
      <c r="F64" s="11">
        <v>50412596</v>
      </c>
      <c r="G64" s="11">
        <v>34578286</v>
      </c>
      <c r="H64" s="11">
        <v>2700475</v>
      </c>
      <c r="I64" s="11">
        <v>0</v>
      </c>
      <c r="J64" s="10">
        <v>1467646</v>
      </c>
      <c r="K64" s="11">
        <v>624846</v>
      </c>
      <c r="L64" s="11">
        <v>842800</v>
      </c>
      <c r="M64" s="11">
        <v>0</v>
      </c>
      <c r="N64" s="11">
        <v>0</v>
      </c>
      <c r="O64" s="11">
        <v>624846</v>
      </c>
      <c r="P64" s="10">
        <f t="shared" si="10"/>
        <v>51880242</v>
      </c>
    </row>
    <row r="65" spans="1:16" x14ac:dyDescent="0.25">
      <c r="A65" s="48" t="s">
        <v>220</v>
      </c>
      <c r="B65" s="49">
        <v>1000</v>
      </c>
      <c r="C65" s="50"/>
      <c r="D65" s="38" t="s">
        <v>221</v>
      </c>
      <c r="E65" s="10">
        <v>50412596</v>
      </c>
      <c r="F65" s="11">
        <v>50412596</v>
      </c>
      <c r="G65" s="11">
        <v>34578286</v>
      </c>
      <c r="H65" s="11">
        <v>2700475</v>
      </c>
      <c r="I65" s="11">
        <v>0</v>
      </c>
      <c r="J65" s="10">
        <v>1467646</v>
      </c>
      <c r="K65" s="11">
        <v>624846</v>
      </c>
      <c r="L65" s="11">
        <v>842800</v>
      </c>
      <c r="M65" s="11">
        <v>0</v>
      </c>
      <c r="N65" s="11">
        <v>0</v>
      </c>
      <c r="O65" s="11">
        <v>624846</v>
      </c>
      <c r="P65" s="10">
        <f t="shared" ref="P65" si="11">E65+J65</f>
        <v>51880242</v>
      </c>
    </row>
    <row r="66" spans="1:16" x14ac:dyDescent="0.25">
      <c r="A66" s="12" t="s">
        <v>127</v>
      </c>
      <c r="B66" s="12" t="s">
        <v>54</v>
      </c>
      <c r="C66" s="13" t="s">
        <v>128</v>
      </c>
      <c r="D66" s="14" t="s">
        <v>129</v>
      </c>
      <c r="E66" s="15">
        <v>8035660</v>
      </c>
      <c r="F66" s="16">
        <v>8035660</v>
      </c>
      <c r="G66" s="16">
        <v>5058744</v>
      </c>
      <c r="H66" s="16">
        <v>760148</v>
      </c>
      <c r="I66" s="16">
        <v>0</v>
      </c>
      <c r="J66" s="15">
        <v>377700</v>
      </c>
      <c r="K66" s="16">
        <v>0</v>
      </c>
      <c r="L66" s="16">
        <v>377700</v>
      </c>
      <c r="M66" s="16">
        <v>0</v>
      </c>
      <c r="N66" s="16">
        <v>0</v>
      </c>
      <c r="O66" s="16">
        <v>0</v>
      </c>
      <c r="P66" s="15">
        <f t="shared" si="10"/>
        <v>8413360</v>
      </c>
    </row>
    <row r="67" spans="1:16" ht="30" x14ac:dyDescent="0.25">
      <c r="A67" s="12" t="s">
        <v>130</v>
      </c>
      <c r="B67" s="12" t="s">
        <v>132</v>
      </c>
      <c r="C67" s="13" t="s">
        <v>131</v>
      </c>
      <c r="D67" s="14" t="s">
        <v>133</v>
      </c>
      <c r="E67" s="15">
        <v>11264817</v>
      </c>
      <c r="F67" s="16">
        <v>11264817</v>
      </c>
      <c r="G67" s="16">
        <v>6694419</v>
      </c>
      <c r="H67" s="16">
        <v>1940327</v>
      </c>
      <c r="I67" s="16">
        <v>0</v>
      </c>
      <c r="J67" s="15">
        <v>565100</v>
      </c>
      <c r="K67" s="16">
        <v>100000</v>
      </c>
      <c r="L67" s="16">
        <v>465100</v>
      </c>
      <c r="M67" s="16">
        <v>0</v>
      </c>
      <c r="N67" s="16">
        <v>0</v>
      </c>
      <c r="O67" s="16">
        <v>100000</v>
      </c>
      <c r="P67" s="15">
        <f t="shared" si="10"/>
        <v>11829917</v>
      </c>
    </row>
    <row r="68" spans="1:16" s="32" customFormat="1" ht="85.5" customHeight="1" x14ac:dyDescent="0.2">
      <c r="A68" s="41"/>
      <c r="B68" s="41"/>
      <c r="C68" s="28"/>
      <c r="D68" s="29" t="s">
        <v>222</v>
      </c>
      <c r="E68" s="30">
        <f t="shared" ref="E68" si="12">F68</f>
        <v>26000</v>
      </c>
      <c r="F68" s="31">
        <v>26000</v>
      </c>
      <c r="G68" s="31">
        <v>0</v>
      </c>
      <c r="H68" s="31"/>
      <c r="I68" s="31"/>
      <c r="J68" s="30">
        <f>L68+O68</f>
        <v>100000</v>
      </c>
      <c r="K68" s="31">
        <f>O68</f>
        <v>100000</v>
      </c>
      <c r="L68" s="31"/>
      <c r="M68" s="31"/>
      <c r="N68" s="31"/>
      <c r="O68" s="31">
        <v>100000</v>
      </c>
      <c r="P68" s="30">
        <f t="shared" si="10"/>
        <v>126000</v>
      </c>
    </row>
    <row r="69" spans="1:16" ht="30" x14ac:dyDescent="0.25">
      <c r="A69" s="12" t="s">
        <v>134</v>
      </c>
      <c r="B69" s="12" t="s">
        <v>135</v>
      </c>
      <c r="C69" s="13" t="s">
        <v>131</v>
      </c>
      <c r="D69" s="14" t="s">
        <v>133</v>
      </c>
      <c r="E69" s="15">
        <v>26523400</v>
      </c>
      <c r="F69" s="16">
        <v>26523400</v>
      </c>
      <c r="G69" s="16">
        <v>21740491</v>
      </c>
      <c r="H69" s="16">
        <v>0</v>
      </c>
      <c r="I69" s="16">
        <v>0</v>
      </c>
      <c r="J69" s="15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5">
        <f t="shared" si="10"/>
        <v>26523400</v>
      </c>
    </row>
    <row r="70" spans="1:16" ht="30" x14ac:dyDescent="0.25">
      <c r="A70" s="12" t="s">
        <v>136</v>
      </c>
      <c r="B70" s="12" t="s">
        <v>137</v>
      </c>
      <c r="C70" s="13" t="s">
        <v>131</v>
      </c>
      <c r="D70" s="14" t="s">
        <v>133</v>
      </c>
      <c r="E70" s="15">
        <v>2655350</v>
      </c>
      <c r="F70" s="16">
        <v>2655350</v>
      </c>
      <c r="G70" s="16">
        <v>0</v>
      </c>
      <c r="H70" s="16">
        <v>0</v>
      </c>
      <c r="I70" s="16">
        <v>0</v>
      </c>
      <c r="J70" s="15">
        <v>58109</v>
      </c>
      <c r="K70" s="16">
        <v>58109</v>
      </c>
      <c r="L70" s="16">
        <v>0</v>
      </c>
      <c r="M70" s="16">
        <v>0</v>
      </c>
      <c r="N70" s="16">
        <v>0</v>
      </c>
      <c r="O70" s="16">
        <v>58109</v>
      </c>
      <c r="P70" s="15">
        <f t="shared" si="10"/>
        <v>2713459</v>
      </c>
    </row>
    <row r="71" spans="1:16" ht="30" x14ac:dyDescent="0.25">
      <c r="A71" s="12" t="s">
        <v>138</v>
      </c>
      <c r="B71" s="12" t="s">
        <v>140</v>
      </c>
      <c r="C71" s="13" t="s">
        <v>139</v>
      </c>
      <c r="D71" s="14" t="s">
        <v>141</v>
      </c>
      <c r="E71" s="15">
        <v>1348543</v>
      </c>
      <c r="F71" s="16">
        <v>1348543</v>
      </c>
      <c r="G71" s="16">
        <v>1084632</v>
      </c>
      <c r="H71" s="16">
        <v>0</v>
      </c>
      <c r="I71" s="16">
        <v>0</v>
      </c>
      <c r="J71" s="15">
        <v>0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5">
        <f t="shared" si="10"/>
        <v>1348543</v>
      </c>
    </row>
    <row r="72" spans="1:16" x14ac:dyDescent="0.25">
      <c r="A72" s="12" t="s">
        <v>142</v>
      </c>
      <c r="B72" s="12" t="s">
        <v>143</v>
      </c>
      <c r="C72" s="13" t="s">
        <v>139</v>
      </c>
      <c r="D72" s="14" t="s">
        <v>144</v>
      </c>
      <c r="E72" s="15">
        <v>269030</v>
      </c>
      <c r="F72" s="16">
        <v>269030</v>
      </c>
      <c r="G72" s="16">
        <v>0</v>
      </c>
      <c r="H72" s="16">
        <v>0</v>
      </c>
      <c r="I72" s="16">
        <v>0</v>
      </c>
      <c r="J72" s="15">
        <v>0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5">
        <f t="shared" si="10"/>
        <v>269030</v>
      </c>
    </row>
    <row r="73" spans="1:16" ht="90" x14ac:dyDescent="0.25">
      <c r="A73" s="12" t="s">
        <v>145</v>
      </c>
      <c r="B73" s="12" t="s">
        <v>146</v>
      </c>
      <c r="C73" s="13" t="s">
        <v>139</v>
      </c>
      <c r="D73" s="14" t="s">
        <v>147</v>
      </c>
      <c r="E73" s="15">
        <v>17858</v>
      </c>
      <c r="F73" s="16">
        <v>17858</v>
      </c>
      <c r="G73" s="16">
        <v>0</v>
      </c>
      <c r="H73" s="16">
        <v>0</v>
      </c>
      <c r="I73" s="16">
        <v>0</v>
      </c>
      <c r="J73" s="15">
        <v>17377</v>
      </c>
      <c r="K73" s="16">
        <v>17377</v>
      </c>
      <c r="L73" s="16">
        <v>0</v>
      </c>
      <c r="M73" s="16">
        <v>0</v>
      </c>
      <c r="N73" s="16">
        <v>0</v>
      </c>
      <c r="O73" s="16">
        <v>17377</v>
      </c>
      <c r="P73" s="15">
        <f t="shared" si="10"/>
        <v>35235</v>
      </c>
    </row>
    <row r="74" spans="1:16" ht="90" x14ac:dyDescent="0.25">
      <c r="A74" s="12" t="s">
        <v>148</v>
      </c>
      <c r="B74" s="12" t="s">
        <v>149</v>
      </c>
      <c r="C74" s="13" t="s">
        <v>139</v>
      </c>
      <c r="D74" s="14" t="s">
        <v>150</v>
      </c>
      <c r="E74" s="15">
        <v>250300</v>
      </c>
      <c r="F74" s="16">
        <v>250300</v>
      </c>
      <c r="G74" s="16">
        <v>0</v>
      </c>
      <c r="H74" s="16">
        <v>0</v>
      </c>
      <c r="I74" s="16">
        <v>0</v>
      </c>
      <c r="J74" s="15">
        <v>156391</v>
      </c>
      <c r="K74" s="16">
        <v>156391</v>
      </c>
      <c r="L74" s="16">
        <v>0</v>
      </c>
      <c r="M74" s="16">
        <v>0</v>
      </c>
      <c r="N74" s="16">
        <v>0</v>
      </c>
      <c r="O74" s="16">
        <v>156391</v>
      </c>
      <c r="P74" s="15">
        <f t="shared" si="10"/>
        <v>406691</v>
      </c>
    </row>
    <row r="75" spans="1:16" ht="75" x14ac:dyDescent="0.25">
      <c r="A75" s="12" t="s">
        <v>151</v>
      </c>
      <c r="B75" s="12" t="s">
        <v>152</v>
      </c>
      <c r="C75" s="13" t="s">
        <v>139</v>
      </c>
      <c r="D75" s="14" t="s">
        <v>153</v>
      </c>
      <c r="E75" s="15">
        <v>17612</v>
      </c>
      <c r="F75" s="16">
        <v>17612</v>
      </c>
      <c r="G75" s="16">
        <v>0</v>
      </c>
      <c r="H75" s="16">
        <v>0</v>
      </c>
      <c r="I75" s="16">
        <v>0</v>
      </c>
      <c r="J75" s="15">
        <v>8937</v>
      </c>
      <c r="K75" s="16">
        <v>8937</v>
      </c>
      <c r="L75" s="16">
        <v>0</v>
      </c>
      <c r="M75" s="16">
        <v>0</v>
      </c>
      <c r="N75" s="16">
        <v>0</v>
      </c>
      <c r="O75" s="16">
        <v>8937</v>
      </c>
      <c r="P75" s="15">
        <f t="shared" si="10"/>
        <v>26549</v>
      </c>
    </row>
    <row r="76" spans="1:16" ht="75" x14ac:dyDescent="0.25">
      <c r="A76" s="12" t="s">
        <v>154</v>
      </c>
      <c r="B76" s="12" t="s">
        <v>155</v>
      </c>
      <c r="C76" s="13" t="s">
        <v>139</v>
      </c>
      <c r="D76" s="14" t="s">
        <v>156</v>
      </c>
      <c r="E76" s="15">
        <v>10026</v>
      </c>
      <c r="F76" s="16">
        <v>10026</v>
      </c>
      <c r="G76" s="16">
        <v>0</v>
      </c>
      <c r="H76" s="16">
        <v>0</v>
      </c>
      <c r="I76" s="16">
        <v>0</v>
      </c>
      <c r="J76" s="15">
        <v>8323</v>
      </c>
      <c r="K76" s="16">
        <v>8323</v>
      </c>
      <c r="L76" s="16">
        <v>0</v>
      </c>
      <c r="M76" s="16">
        <v>0</v>
      </c>
      <c r="N76" s="16">
        <v>0</v>
      </c>
      <c r="O76" s="16">
        <v>8323</v>
      </c>
      <c r="P76" s="15">
        <f t="shared" si="10"/>
        <v>18349</v>
      </c>
    </row>
    <row r="77" spans="1:16" s="47" customFormat="1" ht="24.75" customHeight="1" x14ac:dyDescent="0.2">
      <c r="A77" s="51" t="s">
        <v>223</v>
      </c>
      <c r="B77" s="43">
        <v>3000</v>
      </c>
      <c r="C77" s="44"/>
      <c r="D77" s="44" t="s">
        <v>207</v>
      </c>
      <c r="E77" s="45">
        <f>E78</f>
        <v>8000</v>
      </c>
      <c r="F77" s="45">
        <f>F78</f>
        <v>8000</v>
      </c>
      <c r="G77" s="45">
        <f t="shared" ref="G77:O77" si="13">G78</f>
        <v>0</v>
      </c>
      <c r="H77" s="45">
        <f t="shared" si="13"/>
        <v>0</v>
      </c>
      <c r="I77" s="45">
        <f t="shared" si="13"/>
        <v>0</v>
      </c>
      <c r="J77" s="45">
        <f t="shared" si="13"/>
        <v>0</v>
      </c>
      <c r="K77" s="45">
        <f t="shared" si="13"/>
        <v>0</v>
      </c>
      <c r="L77" s="45">
        <f t="shared" si="13"/>
        <v>0</v>
      </c>
      <c r="M77" s="45">
        <f t="shared" si="13"/>
        <v>0</v>
      </c>
      <c r="N77" s="45">
        <f t="shared" si="13"/>
        <v>0</v>
      </c>
      <c r="O77" s="45">
        <f t="shared" si="13"/>
        <v>0</v>
      </c>
      <c r="P77" s="46">
        <f t="shared" si="10"/>
        <v>8000</v>
      </c>
    </row>
    <row r="78" spans="1:16" ht="30" x14ac:dyDescent="0.25">
      <c r="A78" s="12" t="s">
        <v>157</v>
      </c>
      <c r="B78" s="12" t="s">
        <v>158</v>
      </c>
      <c r="C78" s="13" t="s">
        <v>50</v>
      </c>
      <c r="D78" s="14" t="s">
        <v>159</v>
      </c>
      <c r="E78" s="15">
        <v>8000</v>
      </c>
      <c r="F78" s="16">
        <v>8000</v>
      </c>
      <c r="G78" s="16">
        <v>0</v>
      </c>
      <c r="H78" s="16">
        <v>0</v>
      </c>
      <c r="I78" s="16">
        <v>0</v>
      </c>
      <c r="J78" s="15">
        <v>0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  <c r="P78" s="15">
        <f t="shared" si="10"/>
        <v>8000</v>
      </c>
    </row>
    <row r="79" spans="1:16" s="47" customFormat="1" ht="27" customHeight="1" x14ac:dyDescent="0.2">
      <c r="A79" s="51" t="s">
        <v>224</v>
      </c>
      <c r="B79" s="43">
        <v>5000</v>
      </c>
      <c r="C79" s="44"/>
      <c r="D79" s="44" t="s">
        <v>225</v>
      </c>
      <c r="E79" s="45">
        <f>E80</f>
        <v>12000</v>
      </c>
      <c r="F79" s="45">
        <f>F80</f>
        <v>12000</v>
      </c>
      <c r="G79" s="45">
        <f t="shared" ref="G79:O79" si="14">G80</f>
        <v>0</v>
      </c>
      <c r="H79" s="45">
        <f t="shared" si="14"/>
        <v>0</v>
      </c>
      <c r="I79" s="45">
        <f t="shared" si="14"/>
        <v>0</v>
      </c>
      <c r="J79" s="45">
        <f t="shared" si="14"/>
        <v>0</v>
      </c>
      <c r="K79" s="45">
        <f t="shared" si="14"/>
        <v>0</v>
      </c>
      <c r="L79" s="45">
        <f t="shared" si="14"/>
        <v>0</v>
      </c>
      <c r="M79" s="45">
        <f t="shared" si="14"/>
        <v>0</v>
      </c>
      <c r="N79" s="45">
        <f t="shared" si="14"/>
        <v>0</v>
      </c>
      <c r="O79" s="45">
        <f t="shared" si="14"/>
        <v>0</v>
      </c>
      <c r="P79" s="46">
        <f t="shared" si="10"/>
        <v>12000</v>
      </c>
    </row>
    <row r="80" spans="1:16" ht="75" x14ac:dyDescent="0.25">
      <c r="A80" s="12" t="s">
        <v>160</v>
      </c>
      <c r="B80" s="12" t="s">
        <v>162</v>
      </c>
      <c r="C80" s="13" t="s">
        <v>161</v>
      </c>
      <c r="D80" s="14" t="s">
        <v>163</v>
      </c>
      <c r="E80" s="15">
        <v>12000</v>
      </c>
      <c r="F80" s="16">
        <v>12000</v>
      </c>
      <c r="G80" s="16">
        <v>0</v>
      </c>
      <c r="H80" s="16">
        <v>0</v>
      </c>
      <c r="I80" s="16">
        <v>0</v>
      </c>
      <c r="J80" s="15">
        <v>0</v>
      </c>
      <c r="K80" s="16">
        <v>0</v>
      </c>
      <c r="L80" s="16">
        <v>0</v>
      </c>
      <c r="M80" s="16">
        <v>0</v>
      </c>
      <c r="N80" s="16">
        <v>0</v>
      </c>
      <c r="O80" s="16">
        <v>0</v>
      </c>
      <c r="P80" s="15">
        <f t="shared" si="10"/>
        <v>12000</v>
      </c>
    </row>
    <row r="81" spans="1:16" s="47" customFormat="1" ht="27" customHeight="1" x14ac:dyDescent="0.2">
      <c r="A81" s="43" t="s">
        <v>226</v>
      </c>
      <c r="B81" s="43" t="s">
        <v>215</v>
      </c>
      <c r="C81" s="44"/>
      <c r="D81" s="44" t="s">
        <v>216</v>
      </c>
      <c r="E81" s="45">
        <f>E82+E83</f>
        <v>0</v>
      </c>
      <c r="F81" s="45">
        <f t="shared" ref="F81:O81" si="15">F82+F83</f>
        <v>0</v>
      </c>
      <c r="G81" s="45">
        <f t="shared" si="15"/>
        <v>0</v>
      </c>
      <c r="H81" s="45">
        <f t="shared" si="15"/>
        <v>0</v>
      </c>
      <c r="I81" s="45">
        <f t="shared" si="15"/>
        <v>0</v>
      </c>
      <c r="J81" s="45">
        <f>J82+J83</f>
        <v>275709</v>
      </c>
      <c r="K81" s="45">
        <f>K82+K83</f>
        <v>275709</v>
      </c>
      <c r="L81" s="45">
        <f t="shared" si="15"/>
        <v>0</v>
      </c>
      <c r="M81" s="45">
        <f t="shared" si="15"/>
        <v>0</v>
      </c>
      <c r="N81" s="45">
        <f t="shared" si="15"/>
        <v>0</v>
      </c>
      <c r="O81" s="45">
        <f t="shared" si="15"/>
        <v>275709</v>
      </c>
      <c r="P81" s="46">
        <f t="shared" si="10"/>
        <v>275709</v>
      </c>
    </row>
    <row r="82" spans="1:16" x14ac:dyDescent="0.25">
      <c r="A82" s="12" t="s">
        <v>164</v>
      </c>
      <c r="B82" s="12" t="s">
        <v>165</v>
      </c>
      <c r="C82" s="13" t="s">
        <v>100</v>
      </c>
      <c r="D82" s="14" t="s">
        <v>166</v>
      </c>
      <c r="E82" s="15">
        <v>0</v>
      </c>
      <c r="F82" s="16">
        <v>0</v>
      </c>
      <c r="G82" s="16">
        <v>0</v>
      </c>
      <c r="H82" s="16">
        <v>0</v>
      </c>
      <c r="I82" s="16">
        <v>0</v>
      </c>
      <c r="J82" s="15">
        <v>255709</v>
      </c>
      <c r="K82" s="16">
        <v>255709</v>
      </c>
      <c r="L82" s="16">
        <v>0</v>
      </c>
      <c r="M82" s="16">
        <v>0</v>
      </c>
      <c r="N82" s="16">
        <v>0</v>
      </c>
      <c r="O82" s="16">
        <v>255709</v>
      </c>
      <c r="P82" s="15">
        <f t="shared" si="10"/>
        <v>255709</v>
      </c>
    </row>
    <row r="83" spans="1:16" ht="45" x14ac:dyDescent="0.25">
      <c r="A83" s="12" t="s">
        <v>167</v>
      </c>
      <c r="B83" s="12" t="s">
        <v>168</v>
      </c>
      <c r="C83" s="13" t="s">
        <v>100</v>
      </c>
      <c r="D83" s="14" t="s">
        <v>169</v>
      </c>
      <c r="E83" s="15">
        <v>0</v>
      </c>
      <c r="F83" s="16">
        <v>0</v>
      </c>
      <c r="G83" s="16">
        <v>0</v>
      </c>
      <c r="H83" s="16">
        <v>0</v>
      </c>
      <c r="I83" s="16">
        <v>0</v>
      </c>
      <c r="J83" s="15">
        <v>20000</v>
      </c>
      <c r="K83" s="16">
        <v>20000</v>
      </c>
      <c r="L83" s="16">
        <v>0</v>
      </c>
      <c r="M83" s="16">
        <v>0</v>
      </c>
      <c r="N83" s="16">
        <v>0</v>
      </c>
      <c r="O83" s="16">
        <v>20000</v>
      </c>
      <c r="P83" s="15">
        <f t="shared" si="10"/>
        <v>20000</v>
      </c>
    </row>
    <row r="84" spans="1:16" ht="30" x14ac:dyDescent="0.25">
      <c r="A84" s="6" t="s">
        <v>170</v>
      </c>
      <c r="B84" s="7"/>
      <c r="C84" s="8"/>
      <c r="D84" s="9" t="s">
        <v>171</v>
      </c>
      <c r="E84" s="10">
        <v>5908246</v>
      </c>
      <c r="F84" s="11">
        <v>4013262</v>
      </c>
      <c r="G84" s="11">
        <v>416735</v>
      </c>
      <c r="H84" s="11">
        <v>0</v>
      </c>
      <c r="I84" s="11">
        <v>1884984</v>
      </c>
      <c r="J84" s="10">
        <v>0</v>
      </c>
      <c r="K84" s="11">
        <v>0</v>
      </c>
      <c r="L84" s="11">
        <v>0</v>
      </c>
      <c r="M84" s="11">
        <v>0</v>
      </c>
      <c r="N84" s="11">
        <v>0</v>
      </c>
      <c r="O84" s="11">
        <v>0</v>
      </c>
      <c r="P84" s="10">
        <f t="shared" si="10"/>
        <v>5908246</v>
      </c>
    </row>
    <row r="85" spans="1:16" ht="30" x14ac:dyDescent="0.25">
      <c r="A85" s="6" t="s">
        <v>172</v>
      </c>
      <c r="B85" s="7"/>
      <c r="C85" s="8"/>
      <c r="D85" s="9" t="s">
        <v>173</v>
      </c>
      <c r="E85" s="10">
        <v>5908246</v>
      </c>
      <c r="F85" s="11">
        <v>4013262</v>
      </c>
      <c r="G85" s="11">
        <v>416735</v>
      </c>
      <c r="H85" s="11">
        <v>0</v>
      </c>
      <c r="I85" s="11">
        <v>1884984</v>
      </c>
      <c r="J85" s="10">
        <v>0</v>
      </c>
      <c r="K85" s="11">
        <v>0</v>
      </c>
      <c r="L85" s="11">
        <v>0</v>
      </c>
      <c r="M85" s="11">
        <v>0</v>
      </c>
      <c r="N85" s="11">
        <v>0</v>
      </c>
      <c r="O85" s="11">
        <v>0</v>
      </c>
      <c r="P85" s="10">
        <f t="shared" si="10"/>
        <v>5908246</v>
      </c>
    </row>
    <row r="86" spans="1:16" s="52" customFormat="1" ht="12.75" x14ac:dyDescent="0.2">
      <c r="A86" s="33">
        <v>3710100</v>
      </c>
      <c r="B86" s="34" t="s">
        <v>197</v>
      </c>
      <c r="C86" s="35"/>
      <c r="D86" s="36" t="s">
        <v>198</v>
      </c>
      <c r="E86" s="46">
        <f>E87</f>
        <v>605344</v>
      </c>
      <c r="F86" s="46">
        <f>F87</f>
        <v>605344</v>
      </c>
      <c r="G86" s="46">
        <f t="shared" ref="G86:O86" si="16">G87</f>
        <v>416735</v>
      </c>
      <c r="H86" s="46">
        <f t="shared" si="16"/>
        <v>0</v>
      </c>
      <c r="I86" s="46">
        <f t="shared" si="16"/>
        <v>0</v>
      </c>
      <c r="J86" s="46">
        <f t="shared" si="16"/>
        <v>0</v>
      </c>
      <c r="K86" s="46">
        <f t="shared" si="16"/>
        <v>0</v>
      </c>
      <c r="L86" s="46">
        <f t="shared" si="16"/>
        <v>0</v>
      </c>
      <c r="M86" s="46">
        <f t="shared" si="16"/>
        <v>0</v>
      </c>
      <c r="N86" s="46">
        <f t="shared" si="16"/>
        <v>0</v>
      </c>
      <c r="O86" s="46">
        <f t="shared" si="16"/>
        <v>0</v>
      </c>
      <c r="P86" s="46">
        <f t="shared" si="10"/>
        <v>605344</v>
      </c>
    </row>
    <row r="87" spans="1:16" ht="45" x14ac:dyDescent="0.25">
      <c r="A87" s="12" t="s">
        <v>174</v>
      </c>
      <c r="B87" s="12" t="s">
        <v>175</v>
      </c>
      <c r="C87" s="13" t="s">
        <v>21</v>
      </c>
      <c r="D87" s="14" t="s">
        <v>176</v>
      </c>
      <c r="E87" s="15">
        <v>605344</v>
      </c>
      <c r="F87" s="16">
        <v>605344</v>
      </c>
      <c r="G87" s="16">
        <v>416735</v>
      </c>
      <c r="H87" s="16">
        <v>0</v>
      </c>
      <c r="I87" s="16">
        <v>0</v>
      </c>
      <c r="J87" s="15">
        <v>0</v>
      </c>
      <c r="K87" s="16">
        <v>0</v>
      </c>
      <c r="L87" s="16">
        <v>0</v>
      </c>
      <c r="M87" s="16">
        <v>0</v>
      </c>
      <c r="N87" s="16">
        <v>0</v>
      </c>
      <c r="O87" s="16">
        <v>0</v>
      </c>
      <c r="P87" s="15">
        <f t="shared" si="10"/>
        <v>605344</v>
      </c>
    </row>
    <row r="88" spans="1:16" s="47" customFormat="1" ht="21.75" customHeight="1" x14ac:dyDescent="0.2">
      <c r="A88" s="43">
        <v>3718000</v>
      </c>
      <c r="B88" s="43">
        <v>8000</v>
      </c>
      <c r="C88" s="44"/>
      <c r="D88" s="44" t="s">
        <v>218</v>
      </c>
      <c r="E88" s="45">
        <f>E89</f>
        <v>10000</v>
      </c>
      <c r="F88" s="45">
        <f t="shared" ref="F88:O88" si="17">F89</f>
        <v>0</v>
      </c>
      <c r="G88" s="45">
        <f t="shared" si="17"/>
        <v>0</v>
      </c>
      <c r="H88" s="45">
        <f t="shared" si="17"/>
        <v>0</v>
      </c>
      <c r="I88" s="45">
        <f t="shared" si="17"/>
        <v>0</v>
      </c>
      <c r="J88" s="45">
        <f t="shared" si="17"/>
        <v>0</v>
      </c>
      <c r="K88" s="45">
        <f t="shared" si="17"/>
        <v>0</v>
      </c>
      <c r="L88" s="45">
        <f t="shared" si="17"/>
        <v>0</v>
      </c>
      <c r="M88" s="45">
        <f t="shared" si="17"/>
        <v>0</v>
      </c>
      <c r="N88" s="45">
        <f t="shared" si="17"/>
        <v>0</v>
      </c>
      <c r="O88" s="45">
        <f t="shared" si="17"/>
        <v>0</v>
      </c>
      <c r="P88" s="46">
        <f t="shared" si="10"/>
        <v>10000</v>
      </c>
    </row>
    <row r="89" spans="1:16" x14ac:dyDescent="0.25">
      <c r="A89" s="12" t="s">
        <v>177</v>
      </c>
      <c r="B89" s="12" t="s">
        <v>178</v>
      </c>
      <c r="C89" s="13" t="s">
        <v>25</v>
      </c>
      <c r="D89" s="14" t="s">
        <v>179</v>
      </c>
      <c r="E89" s="15">
        <v>10000</v>
      </c>
      <c r="F89" s="16">
        <v>0</v>
      </c>
      <c r="G89" s="16">
        <v>0</v>
      </c>
      <c r="H89" s="16">
        <v>0</v>
      </c>
      <c r="I89" s="16">
        <v>0</v>
      </c>
      <c r="J89" s="15">
        <v>0</v>
      </c>
      <c r="K89" s="16">
        <v>0</v>
      </c>
      <c r="L89" s="16">
        <v>0</v>
      </c>
      <c r="M89" s="16">
        <v>0</v>
      </c>
      <c r="N89" s="16">
        <v>0</v>
      </c>
      <c r="O89" s="16">
        <v>0</v>
      </c>
      <c r="P89" s="15">
        <f t="shared" si="10"/>
        <v>10000</v>
      </c>
    </row>
    <row r="90" spans="1:16" s="69" customFormat="1" ht="22.5" customHeight="1" x14ac:dyDescent="0.2">
      <c r="A90" s="43">
        <v>3719000</v>
      </c>
      <c r="B90" s="33">
        <v>9000</v>
      </c>
      <c r="C90" s="67"/>
      <c r="D90" s="68" t="s">
        <v>249</v>
      </c>
      <c r="E90" s="46">
        <f>E91+E93+E113</f>
        <v>5292902</v>
      </c>
      <c r="F90" s="46">
        <f t="shared" ref="F90:O90" si="18">F91+F93+F113</f>
        <v>3407918</v>
      </c>
      <c r="G90" s="46">
        <f t="shared" si="18"/>
        <v>0</v>
      </c>
      <c r="H90" s="46">
        <f t="shared" si="18"/>
        <v>0</v>
      </c>
      <c r="I90" s="46">
        <f t="shared" si="18"/>
        <v>1884984</v>
      </c>
      <c r="J90" s="46">
        <f t="shared" si="18"/>
        <v>0</v>
      </c>
      <c r="K90" s="46">
        <f t="shared" si="18"/>
        <v>0</v>
      </c>
      <c r="L90" s="46">
        <f t="shared" si="18"/>
        <v>0</v>
      </c>
      <c r="M90" s="46">
        <f t="shared" si="18"/>
        <v>0</v>
      </c>
      <c r="N90" s="46">
        <f t="shared" si="18"/>
        <v>0</v>
      </c>
      <c r="O90" s="46">
        <f t="shared" si="18"/>
        <v>0</v>
      </c>
      <c r="P90" s="46">
        <f t="shared" si="10"/>
        <v>5292902</v>
      </c>
    </row>
    <row r="91" spans="1:16" ht="75" x14ac:dyDescent="0.25">
      <c r="A91" s="12" t="s">
        <v>180</v>
      </c>
      <c r="B91" s="12" t="s">
        <v>181</v>
      </c>
      <c r="C91" s="13" t="s">
        <v>26</v>
      </c>
      <c r="D91" s="14" t="s">
        <v>182</v>
      </c>
      <c r="E91" s="15">
        <v>173400</v>
      </c>
      <c r="F91" s="16">
        <v>173400</v>
      </c>
      <c r="G91" s="16">
        <v>0</v>
      </c>
      <c r="H91" s="16">
        <v>0</v>
      </c>
      <c r="I91" s="16">
        <v>0</v>
      </c>
      <c r="J91" s="15">
        <v>0</v>
      </c>
      <c r="K91" s="16">
        <v>0</v>
      </c>
      <c r="L91" s="16">
        <v>0</v>
      </c>
      <c r="M91" s="16">
        <v>0</v>
      </c>
      <c r="N91" s="16">
        <v>0</v>
      </c>
      <c r="O91" s="16">
        <v>0</v>
      </c>
      <c r="P91" s="15">
        <f t="shared" si="10"/>
        <v>173400</v>
      </c>
    </row>
    <row r="92" spans="1:16" s="32" customFormat="1" ht="30.75" customHeight="1" x14ac:dyDescent="0.2">
      <c r="A92" s="41"/>
      <c r="B92" s="41"/>
      <c r="C92" s="28" t="s">
        <v>227</v>
      </c>
      <c r="D92" s="29" t="s">
        <v>228</v>
      </c>
      <c r="E92" s="30">
        <f>F92</f>
        <v>173400</v>
      </c>
      <c r="F92" s="31">
        <f>F91</f>
        <v>173400</v>
      </c>
      <c r="G92" s="31"/>
      <c r="H92" s="31"/>
      <c r="I92" s="31"/>
      <c r="J92" s="30"/>
      <c r="K92" s="31"/>
      <c r="L92" s="31"/>
      <c r="M92" s="31"/>
      <c r="N92" s="31"/>
      <c r="O92" s="31"/>
      <c r="P92" s="30">
        <f t="shared" si="10"/>
        <v>173400</v>
      </c>
    </row>
    <row r="93" spans="1:16" x14ac:dyDescent="0.25">
      <c r="A93" s="12" t="s">
        <v>183</v>
      </c>
      <c r="B93" s="12" t="s">
        <v>184</v>
      </c>
      <c r="C93" s="13" t="s">
        <v>26</v>
      </c>
      <c r="D93" s="14" t="s">
        <v>185</v>
      </c>
      <c r="E93" s="15">
        <v>5099502</v>
      </c>
      <c r="F93" s="16">
        <v>3214518</v>
      </c>
      <c r="G93" s="16">
        <v>0</v>
      </c>
      <c r="H93" s="16">
        <v>0</v>
      </c>
      <c r="I93" s="16">
        <v>1884984</v>
      </c>
      <c r="J93" s="15">
        <v>0</v>
      </c>
      <c r="K93" s="16">
        <v>0</v>
      </c>
      <c r="L93" s="16">
        <v>0</v>
      </c>
      <c r="M93" s="16">
        <v>0</v>
      </c>
      <c r="N93" s="16">
        <v>0</v>
      </c>
      <c r="O93" s="16">
        <v>0</v>
      </c>
      <c r="P93" s="15">
        <f t="shared" si="10"/>
        <v>5099502</v>
      </c>
    </row>
    <row r="94" spans="1:16" s="32" customFormat="1" ht="25.5" x14ac:dyDescent="0.2">
      <c r="A94" s="53"/>
      <c r="B94" s="54">
        <f>E93-E94-E100-E103-E97-E111</f>
        <v>0</v>
      </c>
      <c r="C94" s="55" t="s">
        <v>227</v>
      </c>
      <c r="D94" s="56" t="s">
        <v>229</v>
      </c>
      <c r="E94" s="30">
        <f>F94</f>
        <v>798002</v>
      </c>
      <c r="F94" s="57">
        <f>SUM(F95:F96)</f>
        <v>798002</v>
      </c>
      <c r="G94" s="31"/>
      <c r="H94" s="31"/>
      <c r="I94" s="31"/>
      <c r="J94" s="30">
        <f>L94+O94</f>
        <v>0</v>
      </c>
      <c r="K94" s="31"/>
      <c r="L94" s="31"/>
      <c r="M94" s="31"/>
      <c r="N94" s="31"/>
      <c r="O94" s="31"/>
      <c r="P94" s="30">
        <f t="shared" si="10"/>
        <v>798002</v>
      </c>
    </row>
    <row r="95" spans="1:16" s="32" customFormat="1" ht="76.5" customHeight="1" x14ac:dyDescent="0.2">
      <c r="A95" s="53"/>
      <c r="B95" s="53"/>
      <c r="C95" s="58" t="s">
        <v>230</v>
      </c>
      <c r="D95" s="29" t="s">
        <v>231</v>
      </c>
      <c r="E95" s="30">
        <f t="shared" ref="E95:E110" si="19">F95</f>
        <v>10000</v>
      </c>
      <c r="F95" s="31">
        <v>10000</v>
      </c>
      <c r="G95" s="31"/>
      <c r="H95" s="31"/>
      <c r="I95" s="31"/>
      <c r="J95" s="30">
        <f t="shared" ref="J95:J112" si="20">L95+O95</f>
        <v>0</v>
      </c>
      <c r="K95" s="31"/>
      <c r="L95" s="31"/>
      <c r="M95" s="31"/>
      <c r="N95" s="31"/>
      <c r="O95" s="31"/>
      <c r="P95" s="30">
        <f t="shared" si="10"/>
        <v>10000</v>
      </c>
    </row>
    <row r="96" spans="1:16" s="32" customFormat="1" ht="76.5" x14ac:dyDescent="0.2">
      <c r="A96" s="59"/>
      <c r="B96" s="59"/>
      <c r="C96" s="28"/>
      <c r="D96" s="29" t="s">
        <v>232</v>
      </c>
      <c r="E96" s="30">
        <f t="shared" si="19"/>
        <v>788002</v>
      </c>
      <c r="F96" s="31">
        <f>394000+131334+262668</f>
        <v>788002</v>
      </c>
      <c r="G96" s="31"/>
      <c r="H96" s="31"/>
      <c r="I96" s="31"/>
      <c r="J96" s="30">
        <f t="shared" si="20"/>
        <v>0</v>
      </c>
      <c r="K96" s="31"/>
      <c r="L96" s="31"/>
      <c r="M96" s="31"/>
      <c r="N96" s="31"/>
      <c r="O96" s="31"/>
      <c r="P96" s="30">
        <f t="shared" si="10"/>
        <v>788002</v>
      </c>
    </row>
    <row r="97" spans="1:16" s="32" customFormat="1" ht="25.5" x14ac:dyDescent="0.2">
      <c r="A97" s="41"/>
      <c r="B97" s="41"/>
      <c r="C97" s="55" t="s">
        <v>227</v>
      </c>
      <c r="D97" s="56" t="s">
        <v>233</v>
      </c>
      <c r="E97" s="30">
        <f t="shared" si="19"/>
        <v>1133626</v>
      </c>
      <c r="F97" s="57">
        <f>SUM(F98:F99)</f>
        <v>1133626</v>
      </c>
      <c r="G97" s="31"/>
      <c r="H97" s="31"/>
      <c r="I97" s="31"/>
      <c r="J97" s="30">
        <f t="shared" si="20"/>
        <v>0</v>
      </c>
      <c r="K97" s="31"/>
      <c r="L97" s="31"/>
      <c r="M97" s="31"/>
      <c r="N97" s="31"/>
      <c r="O97" s="31"/>
      <c r="P97" s="30">
        <f t="shared" si="10"/>
        <v>1133626</v>
      </c>
    </row>
    <row r="98" spans="1:16" s="32" customFormat="1" ht="76.5" x14ac:dyDescent="0.2">
      <c r="A98" s="41"/>
      <c r="B98" s="41"/>
      <c r="C98" s="58" t="s">
        <v>230</v>
      </c>
      <c r="D98" s="29" t="s">
        <v>234</v>
      </c>
      <c r="E98" s="30">
        <f t="shared" si="19"/>
        <v>1073181</v>
      </c>
      <c r="F98" s="31">
        <v>1073181</v>
      </c>
      <c r="G98" s="31"/>
      <c r="H98" s="31"/>
      <c r="I98" s="31"/>
      <c r="J98" s="30">
        <f t="shared" si="20"/>
        <v>0</v>
      </c>
      <c r="K98" s="31"/>
      <c r="L98" s="31"/>
      <c r="M98" s="31"/>
      <c r="N98" s="31"/>
      <c r="O98" s="31"/>
      <c r="P98" s="30">
        <f t="shared" si="10"/>
        <v>1073181</v>
      </c>
    </row>
    <row r="99" spans="1:16" s="32" customFormat="1" ht="114.75" x14ac:dyDescent="0.2">
      <c r="A99" s="41"/>
      <c r="B99" s="41"/>
      <c r="C99" s="58"/>
      <c r="D99" s="29" t="s">
        <v>235</v>
      </c>
      <c r="E99" s="30">
        <f t="shared" si="19"/>
        <v>60445</v>
      </c>
      <c r="F99" s="31">
        <v>60445</v>
      </c>
      <c r="G99" s="31"/>
      <c r="H99" s="31"/>
      <c r="I99" s="31"/>
      <c r="J99" s="30">
        <f t="shared" si="20"/>
        <v>0</v>
      </c>
      <c r="K99" s="31"/>
      <c r="L99" s="31"/>
      <c r="M99" s="31"/>
      <c r="N99" s="31"/>
      <c r="O99" s="31"/>
      <c r="P99" s="30">
        <f t="shared" si="10"/>
        <v>60445</v>
      </c>
    </row>
    <row r="100" spans="1:16" s="32" customFormat="1" ht="76.5" customHeight="1" x14ac:dyDescent="0.2">
      <c r="A100" s="41"/>
      <c r="B100" s="41"/>
      <c r="C100" s="55" t="s">
        <v>227</v>
      </c>
      <c r="D100" s="56" t="s">
        <v>236</v>
      </c>
      <c r="E100" s="30">
        <f t="shared" si="19"/>
        <v>816467</v>
      </c>
      <c r="F100" s="57">
        <f>SUM(F101:F102)</f>
        <v>816467</v>
      </c>
      <c r="G100" s="31"/>
      <c r="H100" s="31"/>
      <c r="I100" s="31"/>
      <c r="J100" s="30">
        <f t="shared" si="20"/>
        <v>0</v>
      </c>
      <c r="K100" s="31"/>
      <c r="L100" s="31"/>
      <c r="M100" s="31"/>
      <c r="N100" s="31"/>
      <c r="O100" s="31"/>
      <c r="P100" s="30">
        <f t="shared" si="10"/>
        <v>816467</v>
      </c>
    </row>
    <row r="101" spans="1:16" s="32" customFormat="1" ht="76.5" x14ac:dyDescent="0.2">
      <c r="A101" s="41"/>
      <c r="B101" s="41"/>
      <c r="C101" s="58" t="s">
        <v>230</v>
      </c>
      <c r="D101" s="29" t="s">
        <v>237</v>
      </c>
      <c r="E101" s="30">
        <f t="shared" si="19"/>
        <v>621682</v>
      </c>
      <c r="F101" s="31">
        <f>588277+33405</f>
        <v>621682</v>
      </c>
      <c r="G101" s="31"/>
      <c r="H101" s="31"/>
      <c r="I101" s="31"/>
      <c r="J101" s="30">
        <f t="shared" si="20"/>
        <v>0</v>
      </c>
      <c r="K101" s="31"/>
      <c r="L101" s="31"/>
      <c r="M101" s="31"/>
      <c r="N101" s="31"/>
      <c r="O101" s="31"/>
      <c r="P101" s="30">
        <f t="shared" si="10"/>
        <v>621682</v>
      </c>
    </row>
    <row r="102" spans="1:16" s="32" customFormat="1" ht="63.75" x14ac:dyDescent="0.2">
      <c r="A102" s="41"/>
      <c r="B102" s="41"/>
      <c r="C102" s="28"/>
      <c r="D102" s="29" t="s">
        <v>238</v>
      </c>
      <c r="E102" s="30">
        <f t="shared" si="19"/>
        <v>194785</v>
      </c>
      <c r="F102" s="31">
        <v>194785</v>
      </c>
      <c r="G102" s="31"/>
      <c r="H102" s="31"/>
      <c r="I102" s="31"/>
      <c r="J102" s="30">
        <f t="shared" si="20"/>
        <v>0</v>
      </c>
      <c r="K102" s="31"/>
      <c r="L102" s="31"/>
      <c r="M102" s="31"/>
      <c r="N102" s="31"/>
      <c r="O102" s="31"/>
      <c r="P102" s="30">
        <f t="shared" si="10"/>
        <v>194785</v>
      </c>
    </row>
    <row r="103" spans="1:16" s="32" customFormat="1" ht="25.5" x14ac:dyDescent="0.2">
      <c r="A103" s="41"/>
      <c r="B103" s="41"/>
      <c r="C103" s="55" t="s">
        <v>227</v>
      </c>
      <c r="D103" s="56" t="s">
        <v>239</v>
      </c>
      <c r="E103" s="30">
        <f t="shared" si="19"/>
        <v>466423</v>
      </c>
      <c r="F103" s="57">
        <f>SUM(F104:F110)</f>
        <v>466423</v>
      </c>
      <c r="G103" s="31"/>
      <c r="H103" s="31"/>
      <c r="I103" s="31"/>
      <c r="J103" s="30">
        <f t="shared" si="20"/>
        <v>0</v>
      </c>
      <c r="K103" s="31"/>
      <c r="L103" s="31"/>
      <c r="M103" s="31"/>
      <c r="N103" s="31"/>
      <c r="O103" s="31"/>
      <c r="P103" s="30">
        <f t="shared" si="10"/>
        <v>466423</v>
      </c>
    </row>
    <row r="104" spans="1:16" s="32" customFormat="1" ht="114.75" x14ac:dyDescent="0.2">
      <c r="A104" s="41"/>
      <c r="B104" s="41"/>
      <c r="C104" s="58" t="s">
        <v>230</v>
      </c>
      <c r="D104" s="29" t="s">
        <v>240</v>
      </c>
      <c r="E104" s="30">
        <f t="shared" si="19"/>
        <v>232582</v>
      </c>
      <c r="F104" s="31">
        <v>232582</v>
      </c>
      <c r="G104" s="31"/>
      <c r="H104" s="31"/>
      <c r="I104" s="31"/>
      <c r="J104" s="30">
        <f t="shared" si="20"/>
        <v>0</v>
      </c>
      <c r="K104" s="31"/>
      <c r="L104" s="31"/>
      <c r="M104" s="31"/>
      <c r="N104" s="31"/>
      <c r="O104" s="31"/>
      <c r="P104" s="30">
        <f t="shared" si="10"/>
        <v>232582</v>
      </c>
    </row>
    <row r="105" spans="1:16" s="32" customFormat="1" ht="114.75" x14ac:dyDescent="0.2">
      <c r="A105" s="41"/>
      <c r="B105" s="41"/>
      <c r="C105" s="28"/>
      <c r="D105" s="29" t="s">
        <v>241</v>
      </c>
      <c r="E105" s="30">
        <f t="shared" si="19"/>
        <v>129250</v>
      </c>
      <c r="F105" s="31">
        <v>129250</v>
      </c>
      <c r="G105" s="31"/>
      <c r="H105" s="31"/>
      <c r="I105" s="31"/>
      <c r="J105" s="30">
        <f t="shared" si="20"/>
        <v>0</v>
      </c>
      <c r="K105" s="31"/>
      <c r="L105" s="31"/>
      <c r="M105" s="31"/>
      <c r="N105" s="31"/>
      <c r="O105" s="31"/>
      <c r="P105" s="30">
        <f t="shared" si="10"/>
        <v>129250</v>
      </c>
    </row>
    <row r="106" spans="1:16" s="32" customFormat="1" ht="102" x14ac:dyDescent="0.2">
      <c r="A106" s="41"/>
      <c r="B106" s="41"/>
      <c r="C106" s="28"/>
      <c r="D106" s="29" t="s">
        <v>242</v>
      </c>
      <c r="E106" s="30">
        <f t="shared" si="19"/>
        <v>3000</v>
      </c>
      <c r="F106" s="31">
        <v>3000</v>
      </c>
      <c r="G106" s="31"/>
      <c r="H106" s="31"/>
      <c r="I106" s="31"/>
      <c r="J106" s="30">
        <f t="shared" si="20"/>
        <v>0</v>
      </c>
      <c r="K106" s="31"/>
      <c r="L106" s="31"/>
      <c r="M106" s="31"/>
      <c r="N106" s="31"/>
      <c r="O106" s="31"/>
      <c r="P106" s="30">
        <f t="shared" si="10"/>
        <v>3000</v>
      </c>
    </row>
    <row r="107" spans="1:16" s="32" customFormat="1" ht="76.5" x14ac:dyDescent="0.2">
      <c r="A107" s="41"/>
      <c r="B107" s="41"/>
      <c r="C107" s="28"/>
      <c r="D107" s="29" t="s">
        <v>243</v>
      </c>
      <c r="E107" s="30">
        <f t="shared" si="19"/>
        <v>37600</v>
      </c>
      <c r="F107" s="31">
        <f>30000+7600</f>
        <v>37600</v>
      </c>
      <c r="G107" s="31"/>
      <c r="H107" s="31"/>
      <c r="I107" s="31"/>
      <c r="J107" s="30">
        <f t="shared" si="20"/>
        <v>0</v>
      </c>
      <c r="K107" s="31"/>
      <c r="L107" s="31"/>
      <c r="M107" s="31"/>
      <c r="N107" s="31"/>
      <c r="O107" s="31"/>
      <c r="P107" s="30">
        <f t="shared" si="10"/>
        <v>37600</v>
      </c>
    </row>
    <row r="108" spans="1:16" s="32" customFormat="1" ht="86.25" customHeight="1" x14ac:dyDescent="0.2">
      <c r="A108" s="41"/>
      <c r="B108" s="41"/>
      <c r="C108" s="28"/>
      <c r="D108" s="29" t="s">
        <v>244</v>
      </c>
      <c r="E108" s="30">
        <f t="shared" si="19"/>
        <v>10000</v>
      </c>
      <c r="F108" s="31">
        <v>10000</v>
      </c>
      <c r="G108" s="31"/>
      <c r="H108" s="31"/>
      <c r="I108" s="31"/>
      <c r="J108" s="30">
        <f t="shared" si="20"/>
        <v>0</v>
      </c>
      <c r="K108" s="31"/>
      <c r="L108" s="31"/>
      <c r="M108" s="31"/>
      <c r="N108" s="31"/>
      <c r="O108" s="31"/>
      <c r="P108" s="30">
        <f t="shared" si="10"/>
        <v>10000</v>
      </c>
    </row>
    <row r="109" spans="1:16" s="32" customFormat="1" ht="153" x14ac:dyDescent="0.2">
      <c r="A109" s="41"/>
      <c r="B109" s="41"/>
      <c r="C109" s="28"/>
      <c r="D109" s="29" t="s">
        <v>245</v>
      </c>
      <c r="E109" s="30">
        <f t="shared" si="19"/>
        <v>42000</v>
      </c>
      <c r="F109" s="31">
        <v>42000</v>
      </c>
      <c r="G109" s="31"/>
      <c r="H109" s="31"/>
      <c r="I109" s="31"/>
      <c r="J109" s="30">
        <f t="shared" si="20"/>
        <v>0</v>
      </c>
      <c r="K109" s="31"/>
      <c r="L109" s="31"/>
      <c r="M109" s="31"/>
      <c r="N109" s="31"/>
      <c r="O109" s="31"/>
      <c r="P109" s="30">
        <f t="shared" si="10"/>
        <v>42000</v>
      </c>
    </row>
    <row r="110" spans="1:16" s="32" customFormat="1" ht="102" x14ac:dyDescent="0.2">
      <c r="A110" s="41"/>
      <c r="B110" s="41"/>
      <c r="C110" s="28"/>
      <c r="D110" s="29" t="s">
        <v>246</v>
      </c>
      <c r="E110" s="30">
        <f t="shared" si="19"/>
        <v>11991</v>
      </c>
      <c r="F110" s="31">
        <v>11991</v>
      </c>
      <c r="G110" s="31"/>
      <c r="H110" s="31"/>
      <c r="I110" s="31"/>
      <c r="J110" s="30">
        <f t="shared" si="20"/>
        <v>0</v>
      </c>
      <c r="K110" s="31"/>
      <c r="L110" s="31"/>
      <c r="M110" s="31"/>
      <c r="N110" s="31"/>
      <c r="O110" s="31"/>
      <c r="P110" s="30">
        <f t="shared" si="10"/>
        <v>11991</v>
      </c>
    </row>
    <row r="111" spans="1:16" s="32" customFormat="1" ht="12.75" x14ac:dyDescent="0.2">
      <c r="A111" s="41"/>
      <c r="B111" s="41"/>
      <c r="C111" s="60" t="s">
        <v>227</v>
      </c>
      <c r="D111" s="61" t="s">
        <v>247</v>
      </c>
      <c r="E111" s="62">
        <f>E112</f>
        <v>1884984</v>
      </c>
      <c r="F111" s="63"/>
      <c r="G111" s="64"/>
      <c r="H111" s="64"/>
      <c r="I111" s="63">
        <f>I112</f>
        <v>1884984</v>
      </c>
      <c r="J111" s="30">
        <f t="shared" si="20"/>
        <v>0</v>
      </c>
      <c r="K111" s="31"/>
      <c r="L111" s="31"/>
      <c r="M111" s="31"/>
      <c r="N111" s="31"/>
      <c r="O111" s="31"/>
      <c r="P111" s="30">
        <f t="shared" si="10"/>
        <v>1884984</v>
      </c>
    </row>
    <row r="112" spans="1:16" s="32" customFormat="1" ht="114.75" x14ac:dyDescent="0.2">
      <c r="A112" s="41"/>
      <c r="B112" s="41"/>
      <c r="C112" s="65" t="s">
        <v>230</v>
      </c>
      <c r="D112" s="66" t="s">
        <v>248</v>
      </c>
      <c r="E112" s="62">
        <f>I112</f>
        <v>1884984</v>
      </c>
      <c r="F112" s="64"/>
      <c r="G112" s="64"/>
      <c r="H112" s="64"/>
      <c r="I112" s="64">
        <v>1884984</v>
      </c>
      <c r="J112" s="30">
        <f t="shared" si="20"/>
        <v>0</v>
      </c>
      <c r="K112" s="31"/>
      <c r="L112" s="31"/>
      <c r="M112" s="31"/>
      <c r="N112" s="31"/>
      <c r="O112" s="31"/>
      <c r="P112" s="30">
        <f t="shared" si="10"/>
        <v>1884984</v>
      </c>
    </row>
    <row r="113" spans="1:18" ht="60" x14ac:dyDescent="0.25">
      <c r="A113" s="12" t="s">
        <v>186</v>
      </c>
      <c r="B113" s="12" t="s">
        <v>187</v>
      </c>
      <c r="C113" s="13" t="s">
        <v>26</v>
      </c>
      <c r="D113" s="14" t="s">
        <v>188</v>
      </c>
      <c r="E113" s="15">
        <v>20000</v>
      </c>
      <c r="F113" s="16">
        <v>20000</v>
      </c>
      <c r="G113" s="16">
        <v>0</v>
      </c>
      <c r="H113" s="16">
        <v>0</v>
      </c>
      <c r="I113" s="16">
        <v>0</v>
      </c>
      <c r="J113" s="15">
        <v>0</v>
      </c>
      <c r="K113" s="16">
        <v>0</v>
      </c>
      <c r="L113" s="16">
        <v>0</v>
      </c>
      <c r="M113" s="16">
        <v>0</v>
      </c>
      <c r="N113" s="16">
        <v>0</v>
      </c>
      <c r="O113" s="16">
        <v>0</v>
      </c>
      <c r="P113" s="15">
        <f t="shared" si="10"/>
        <v>20000</v>
      </c>
    </row>
    <row r="114" spans="1:18" x14ac:dyDescent="0.25">
      <c r="A114" s="17" t="s">
        <v>189</v>
      </c>
      <c r="B114" s="18" t="s">
        <v>189</v>
      </c>
      <c r="C114" s="19" t="s">
        <v>189</v>
      </c>
      <c r="D114" s="20" t="s">
        <v>190</v>
      </c>
      <c r="E114" s="10">
        <v>70495873</v>
      </c>
      <c r="F114" s="10">
        <v>68257419</v>
      </c>
      <c r="G114" s="10">
        <v>43003862</v>
      </c>
      <c r="H114" s="10">
        <v>3368834</v>
      </c>
      <c r="I114" s="10">
        <v>2228454</v>
      </c>
      <c r="J114" s="10">
        <v>2370084</v>
      </c>
      <c r="K114" s="10">
        <v>1522934</v>
      </c>
      <c r="L114" s="10">
        <v>847150</v>
      </c>
      <c r="M114" s="10">
        <v>0</v>
      </c>
      <c r="N114" s="10">
        <v>0</v>
      </c>
      <c r="O114" s="10">
        <v>1522934</v>
      </c>
      <c r="P114" s="10">
        <f t="shared" si="10"/>
        <v>72865957</v>
      </c>
    </row>
    <row r="115" spans="1:18" s="77" customFormat="1" ht="51" x14ac:dyDescent="0.2">
      <c r="A115" s="70"/>
      <c r="B115" s="70"/>
      <c r="C115" s="71"/>
      <c r="D115" s="72" t="s">
        <v>250</v>
      </c>
      <c r="E115" s="73">
        <f>SUM(E116:E120)</f>
        <v>29977550</v>
      </c>
      <c r="F115" s="74">
        <v>29977550</v>
      </c>
      <c r="G115" s="74">
        <v>21740491</v>
      </c>
      <c r="H115" s="74">
        <v>0</v>
      </c>
      <c r="I115" s="74">
        <v>0</v>
      </c>
      <c r="J115" s="37">
        <f>L115+O115</f>
        <v>872401</v>
      </c>
      <c r="K115" s="74">
        <v>872401</v>
      </c>
      <c r="L115" s="74">
        <v>0</v>
      </c>
      <c r="M115" s="74">
        <v>0</v>
      </c>
      <c r="N115" s="74">
        <v>0</v>
      </c>
      <c r="O115" s="74">
        <v>872401</v>
      </c>
      <c r="P115" s="73">
        <f>E115+J115</f>
        <v>30849951</v>
      </c>
      <c r="Q115" s="75">
        <f>P115+P122+P123+P121-R115</f>
        <v>2713459</v>
      </c>
      <c r="R115" s="76">
        <v>37449885</v>
      </c>
    </row>
    <row r="116" spans="1:18" s="81" customFormat="1" ht="36" customHeight="1" x14ac:dyDescent="0.2">
      <c r="A116" s="70"/>
      <c r="B116" s="70"/>
      <c r="C116" s="71"/>
      <c r="D116" s="78" t="s">
        <v>251</v>
      </c>
      <c r="E116" s="73">
        <f>SUM(F116)</f>
        <v>26523400</v>
      </c>
      <c r="F116" s="79">
        <v>26523400</v>
      </c>
      <c r="G116" s="79">
        <v>21740491</v>
      </c>
      <c r="H116" s="79">
        <v>0</v>
      </c>
      <c r="I116" s="79">
        <v>0</v>
      </c>
      <c r="J116" s="37">
        <f>L116+O116</f>
        <v>0</v>
      </c>
      <c r="K116" s="79">
        <v>0</v>
      </c>
      <c r="L116" s="79">
        <v>0</v>
      </c>
      <c r="M116" s="79">
        <v>0</v>
      </c>
      <c r="N116" s="79">
        <v>0</v>
      </c>
      <c r="O116" s="79">
        <v>0</v>
      </c>
      <c r="P116" s="73">
        <f t="shared" ref="P116:P128" si="21">E116+J116</f>
        <v>26523400</v>
      </c>
      <c r="Q116" s="80"/>
      <c r="R116" s="80"/>
    </row>
    <row r="117" spans="1:18" s="81" customFormat="1" ht="45" customHeight="1" x14ac:dyDescent="0.2">
      <c r="A117" s="70"/>
      <c r="B117" s="70"/>
      <c r="C117" s="71"/>
      <c r="D117" s="78" t="s">
        <v>252</v>
      </c>
      <c r="E117" s="73">
        <f>SUM(F117)</f>
        <v>2655350</v>
      </c>
      <c r="F117" s="79">
        <v>2655350</v>
      </c>
      <c r="G117" s="79">
        <v>0</v>
      </c>
      <c r="H117" s="79">
        <v>0</v>
      </c>
      <c r="I117" s="79">
        <v>0</v>
      </c>
      <c r="J117" s="37">
        <f t="shared" ref="J117:J127" si="22">L117+O117</f>
        <v>58109</v>
      </c>
      <c r="K117" s="79">
        <v>58109</v>
      </c>
      <c r="L117" s="79">
        <v>0</v>
      </c>
      <c r="M117" s="79">
        <v>0</v>
      </c>
      <c r="N117" s="79">
        <v>0</v>
      </c>
      <c r="O117" s="79">
        <v>58109</v>
      </c>
      <c r="P117" s="73">
        <f t="shared" si="21"/>
        <v>2713459</v>
      </c>
      <c r="Q117" s="80"/>
      <c r="R117" s="80">
        <f>Q115-P117</f>
        <v>0</v>
      </c>
    </row>
    <row r="118" spans="1:18" s="81" customFormat="1" ht="55.5" customHeight="1" x14ac:dyDescent="0.2">
      <c r="A118" s="70"/>
      <c r="B118" s="70"/>
      <c r="C118" s="71"/>
      <c r="D118" s="78" t="s">
        <v>253</v>
      </c>
      <c r="E118" s="73">
        <f>SUM(F118)</f>
        <v>0</v>
      </c>
      <c r="F118" s="79">
        <v>0</v>
      </c>
      <c r="G118" s="79">
        <v>0</v>
      </c>
      <c r="H118" s="79">
        <v>0</v>
      </c>
      <c r="I118" s="79">
        <v>0</v>
      </c>
      <c r="J118" s="37">
        <f>L118+O118</f>
        <v>775792</v>
      </c>
      <c r="K118" s="79">
        <v>775792</v>
      </c>
      <c r="L118" s="79">
        <v>0</v>
      </c>
      <c r="M118" s="79">
        <v>0</v>
      </c>
      <c r="N118" s="79">
        <v>0</v>
      </c>
      <c r="O118" s="79">
        <v>775792</v>
      </c>
      <c r="P118" s="73">
        <f t="shared" si="21"/>
        <v>775792</v>
      </c>
      <c r="Q118" s="80"/>
      <c r="R118" s="80"/>
    </row>
    <row r="119" spans="1:18" s="32" customFormat="1" ht="75.75" customHeight="1" x14ac:dyDescent="0.2">
      <c r="A119" s="41"/>
      <c r="B119" s="41"/>
      <c r="C119" s="28"/>
      <c r="D119" s="82" t="s">
        <v>254</v>
      </c>
      <c r="E119" s="37">
        <f>F119+I119</f>
        <v>773900</v>
      </c>
      <c r="F119" s="83">
        <v>773900</v>
      </c>
      <c r="G119" s="83"/>
      <c r="H119" s="83"/>
      <c r="I119" s="83"/>
      <c r="J119" s="37">
        <f>L119+O119</f>
        <v>0</v>
      </c>
      <c r="K119" s="83"/>
      <c r="L119" s="83"/>
      <c r="M119" s="83"/>
      <c r="N119" s="83"/>
      <c r="O119" s="83"/>
      <c r="P119" s="37">
        <f t="shared" si="21"/>
        <v>773900</v>
      </c>
    </row>
    <row r="120" spans="1:18" s="32" customFormat="1" ht="87" customHeight="1" x14ac:dyDescent="0.2">
      <c r="A120" s="41"/>
      <c r="B120" s="28"/>
      <c r="C120" s="28"/>
      <c r="D120" s="82" t="s">
        <v>255</v>
      </c>
      <c r="E120" s="37">
        <f>F120</f>
        <v>24900</v>
      </c>
      <c r="F120" s="83">
        <v>24900</v>
      </c>
      <c r="G120" s="83">
        <v>0</v>
      </c>
      <c r="H120" s="83"/>
      <c r="I120" s="83"/>
      <c r="J120" s="37">
        <f>L120+O120</f>
        <v>38500</v>
      </c>
      <c r="K120" s="83">
        <v>38500</v>
      </c>
      <c r="L120" s="83"/>
      <c r="M120" s="83"/>
      <c r="N120" s="83"/>
      <c r="O120" s="83">
        <v>38500</v>
      </c>
      <c r="P120" s="37">
        <f>E120+J120</f>
        <v>63400</v>
      </c>
    </row>
    <row r="121" spans="1:18" s="88" customFormat="1" ht="12.75" x14ac:dyDescent="0.2">
      <c r="A121" s="84"/>
      <c r="B121" s="84"/>
      <c r="C121" s="84"/>
      <c r="D121" s="85" t="s">
        <v>256</v>
      </c>
      <c r="E121" s="86">
        <f>SUM(F121)</f>
        <v>6011100</v>
      </c>
      <c r="F121" s="87">
        <v>6011100</v>
      </c>
      <c r="G121" s="87">
        <v>4722306</v>
      </c>
      <c r="H121" s="87"/>
      <c r="I121" s="87"/>
      <c r="J121" s="37">
        <f>L121+O121</f>
        <v>0</v>
      </c>
      <c r="K121" s="87"/>
      <c r="L121" s="87"/>
      <c r="M121" s="87"/>
      <c r="N121" s="87"/>
      <c r="O121" s="87"/>
      <c r="P121" s="86">
        <f>E121+J121</f>
        <v>6011100</v>
      </c>
    </row>
    <row r="122" spans="1:18" s="88" customFormat="1" ht="76.5" x14ac:dyDescent="0.2">
      <c r="A122" s="84"/>
      <c r="B122" s="84"/>
      <c r="C122" s="84"/>
      <c r="D122" s="85" t="s">
        <v>257</v>
      </c>
      <c r="E122" s="86">
        <f>SUM(F122)</f>
        <v>1323100</v>
      </c>
      <c r="F122" s="87">
        <v>1323100</v>
      </c>
      <c r="G122" s="87">
        <v>1323100</v>
      </c>
      <c r="H122" s="87"/>
      <c r="I122" s="87"/>
      <c r="J122" s="37">
        <f t="shared" si="22"/>
        <v>0</v>
      </c>
      <c r="K122" s="87"/>
      <c r="L122" s="87"/>
      <c r="M122" s="87"/>
      <c r="N122" s="87"/>
      <c r="O122" s="87"/>
      <c r="P122" s="86">
        <f t="shared" si="21"/>
        <v>1323100</v>
      </c>
    </row>
    <row r="123" spans="1:18" s="88" customFormat="1" ht="45" customHeight="1" x14ac:dyDescent="0.2">
      <c r="A123" s="84"/>
      <c r="B123" s="84"/>
      <c r="C123" s="84"/>
      <c r="D123" s="89" t="s">
        <v>258</v>
      </c>
      <c r="E123" s="86">
        <f>SUM(E124:E128)</f>
        <v>1705542</v>
      </c>
      <c r="F123" s="87">
        <v>1705542</v>
      </c>
      <c r="G123" s="87">
        <v>0</v>
      </c>
      <c r="H123" s="87">
        <v>0</v>
      </c>
      <c r="I123" s="87">
        <v>0</v>
      </c>
      <c r="J123" s="37">
        <f t="shared" si="22"/>
        <v>273651</v>
      </c>
      <c r="K123" s="87">
        <v>273651</v>
      </c>
      <c r="L123" s="87">
        <v>0</v>
      </c>
      <c r="M123" s="87">
        <v>0</v>
      </c>
      <c r="N123" s="87">
        <v>0</v>
      </c>
      <c r="O123" s="87">
        <v>273651</v>
      </c>
      <c r="P123" s="86">
        <f t="shared" si="21"/>
        <v>1979193</v>
      </c>
    </row>
    <row r="124" spans="1:18" ht="72" customHeight="1" x14ac:dyDescent="0.25">
      <c r="A124" s="90"/>
      <c r="B124" s="90"/>
      <c r="C124" s="90"/>
      <c r="D124" s="91" t="s">
        <v>259</v>
      </c>
      <c r="E124" s="86">
        <f t="shared" ref="E124:E128" si="23">SUM(F124)</f>
        <v>17612</v>
      </c>
      <c r="F124" s="92">
        <v>17612</v>
      </c>
      <c r="G124" s="92">
        <v>0</v>
      </c>
      <c r="H124" s="92">
        <v>0</v>
      </c>
      <c r="I124" s="92">
        <v>0</v>
      </c>
      <c r="J124" s="37">
        <f t="shared" si="22"/>
        <v>8937</v>
      </c>
      <c r="K124" s="92">
        <v>8937</v>
      </c>
      <c r="L124" s="92">
        <v>0</v>
      </c>
      <c r="M124" s="92">
        <v>0</v>
      </c>
      <c r="N124" s="92">
        <v>0</v>
      </c>
      <c r="O124" s="92">
        <v>8937</v>
      </c>
      <c r="P124" s="86">
        <f t="shared" si="21"/>
        <v>26549</v>
      </c>
    </row>
    <row r="125" spans="1:18" ht="72" customHeight="1" x14ac:dyDescent="0.25">
      <c r="A125" s="90"/>
      <c r="B125" s="90"/>
      <c r="C125" s="90"/>
      <c r="D125" s="91" t="s">
        <v>260</v>
      </c>
      <c r="E125" s="86">
        <f t="shared" ref="E125:E126" si="24">SUM(F125)</f>
        <v>250300</v>
      </c>
      <c r="F125" s="92">
        <v>250300</v>
      </c>
      <c r="G125" s="92">
        <v>0</v>
      </c>
      <c r="H125" s="92">
        <v>0</v>
      </c>
      <c r="I125" s="92">
        <v>0</v>
      </c>
      <c r="J125" s="37">
        <f t="shared" si="22"/>
        <v>156391</v>
      </c>
      <c r="K125" s="92">
        <v>156391</v>
      </c>
      <c r="L125" s="92">
        <v>0</v>
      </c>
      <c r="M125" s="92">
        <v>0</v>
      </c>
      <c r="N125" s="92">
        <v>0</v>
      </c>
      <c r="O125" s="92">
        <v>156391</v>
      </c>
      <c r="P125" s="86">
        <f t="shared" si="21"/>
        <v>406691</v>
      </c>
    </row>
    <row r="126" spans="1:18" ht="74.25" customHeight="1" x14ac:dyDescent="0.25">
      <c r="A126" s="90"/>
      <c r="B126" s="90"/>
      <c r="C126" s="90"/>
      <c r="D126" s="91" t="s">
        <v>261</v>
      </c>
      <c r="E126" s="86">
        <f t="shared" si="24"/>
        <v>10026</v>
      </c>
      <c r="F126" s="92">
        <v>10026</v>
      </c>
      <c r="G126" s="92">
        <v>0</v>
      </c>
      <c r="H126" s="92">
        <v>0</v>
      </c>
      <c r="I126" s="92">
        <v>0</v>
      </c>
      <c r="J126" s="37">
        <f t="shared" si="22"/>
        <v>8323</v>
      </c>
      <c r="K126" s="92">
        <v>8323</v>
      </c>
      <c r="L126" s="92">
        <v>0</v>
      </c>
      <c r="M126" s="92">
        <v>0</v>
      </c>
      <c r="N126" s="92">
        <v>0</v>
      </c>
      <c r="O126" s="92">
        <v>8323</v>
      </c>
      <c r="P126" s="86">
        <f t="shared" si="21"/>
        <v>18349</v>
      </c>
    </row>
    <row r="127" spans="1:18" ht="33" customHeight="1" x14ac:dyDescent="0.25">
      <c r="A127" s="90"/>
      <c r="B127" s="90"/>
      <c r="C127" s="90"/>
      <c r="D127" s="91" t="s">
        <v>262</v>
      </c>
      <c r="E127" s="86">
        <f t="shared" si="23"/>
        <v>1254204</v>
      </c>
      <c r="F127" s="92">
        <v>1254204</v>
      </c>
      <c r="G127" s="92"/>
      <c r="H127" s="92"/>
      <c r="I127" s="92"/>
      <c r="J127" s="37">
        <f t="shared" si="22"/>
        <v>100000</v>
      </c>
      <c r="K127" s="92">
        <v>100000</v>
      </c>
      <c r="L127" s="92"/>
      <c r="M127" s="92"/>
      <c r="N127" s="92"/>
      <c r="O127" s="92">
        <v>100000</v>
      </c>
      <c r="P127" s="86">
        <f t="shared" si="21"/>
        <v>1354204</v>
      </c>
      <c r="R127" s="93">
        <f>F127-F26-F28-F27-F50-F35-F37-F42-F45-F46-F47-F73</f>
        <v>-5269431</v>
      </c>
    </row>
    <row r="128" spans="1:18" ht="75" x14ac:dyDescent="0.25">
      <c r="A128" s="90"/>
      <c r="B128" s="90"/>
      <c r="C128" s="90"/>
      <c r="D128" s="91" t="s">
        <v>263</v>
      </c>
      <c r="E128" s="86">
        <f t="shared" si="23"/>
        <v>173400</v>
      </c>
      <c r="F128" s="92">
        <v>173400</v>
      </c>
      <c r="G128" s="92"/>
      <c r="H128" s="92"/>
      <c r="I128" s="92"/>
      <c r="J128" s="37">
        <f>L128+O128</f>
        <v>0</v>
      </c>
      <c r="K128" s="92"/>
      <c r="L128" s="92"/>
      <c r="M128" s="92"/>
      <c r="N128" s="92"/>
      <c r="O128" s="92"/>
      <c r="P128" s="86">
        <f t="shared" si="21"/>
        <v>173400</v>
      </c>
    </row>
    <row r="131" spans="2:9" x14ac:dyDescent="0.25">
      <c r="B131" s="3" t="s">
        <v>191</v>
      </c>
      <c r="I131" s="3" t="s">
        <v>192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5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ASRock</dc:creator>
  <cp:lastModifiedBy>ASRock</cp:lastModifiedBy>
  <cp:lastPrinted>2021-12-02T06:40:42Z</cp:lastPrinted>
  <dcterms:created xsi:type="dcterms:W3CDTF">2021-12-01T09:22:26Z</dcterms:created>
  <dcterms:modified xsi:type="dcterms:W3CDTF">2021-12-02T06:40:51Z</dcterms:modified>
</cp:coreProperties>
</file>