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3090" windowWidth="24240" windowHeight="6840"/>
  </bookViews>
  <sheets>
    <sheet name="Лист1" sheetId="1" r:id="rId1"/>
  </sheets>
  <externalReferences>
    <externalReference r:id="rId2"/>
  </externalReferences>
  <definedNames>
    <definedName name="_xlnm.Print_Area" localSheetId="0">Лист1!$A$1:$P$61</definedName>
  </definedNames>
  <calcPr calcId="144525"/>
</workbook>
</file>

<file path=xl/calcChain.xml><?xml version="1.0" encoding="utf-8"?>
<calcChain xmlns="http://schemas.openxmlformats.org/spreadsheetml/2006/main">
  <c r="P27" i="1" l="1"/>
  <c r="F27" i="1"/>
  <c r="G27" i="1"/>
  <c r="H27" i="1"/>
  <c r="I27" i="1"/>
  <c r="J27" i="1"/>
  <c r="K27" i="1"/>
  <c r="L27" i="1"/>
  <c r="M27" i="1"/>
  <c r="N27" i="1"/>
  <c r="O27" i="1"/>
  <c r="E27" i="1"/>
  <c r="K24" i="1"/>
  <c r="L59" i="1" l="1"/>
  <c r="M59" i="1"/>
  <c r="N59" i="1"/>
  <c r="O59" i="1"/>
  <c r="K59" i="1"/>
  <c r="G59" i="1"/>
  <c r="H59" i="1"/>
  <c r="I59" i="1"/>
  <c r="L58" i="1"/>
  <c r="M58" i="1"/>
  <c r="N58" i="1"/>
  <c r="O58" i="1"/>
  <c r="K58" i="1"/>
  <c r="G58" i="1"/>
  <c r="H58" i="1"/>
  <c r="I58" i="1"/>
  <c r="F58" i="1"/>
  <c r="L56" i="1"/>
  <c r="M56" i="1"/>
  <c r="N56" i="1"/>
  <c r="J56" i="1" s="1"/>
  <c r="O56" i="1"/>
  <c r="K56" i="1"/>
  <c r="G56" i="1"/>
  <c r="H56" i="1"/>
  <c r="I56" i="1"/>
  <c r="F56" i="1"/>
  <c r="F47" i="1"/>
  <c r="F59" i="1" s="1"/>
  <c r="J47" i="1"/>
  <c r="E47" i="1"/>
  <c r="F51" i="1"/>
  <c r="P47" i="1" l="1"/>
  <c r="H37" i="1"/>
  <c r="I37" i="1"/>
  <c r="G37" i="1"/>
  <c r="F37" i="1"/>
  <c r="E39" i="1"/>
  <c r="P39" i="1" s="1"/>
  <c r="J58" i="1" l="1"/>
  <c r="E58" i="1"/>
  <c r="E56" i="1"/>
  <c r="E51" i="1"/>
  <c r="J50" i="1"/>
  <c r="E50" i="1"/>
  <c r="J49" i="1"/>
  <c r="E49" i="1"/>
  <c r="P43" i="1"/>
  <c r="E38" i="1"/>
  <c r="E42" i="1"/>
  <c r="P42" i="1" s="1"/>
  <c r="E41" i="1"/>
  <c r="E40" i="1"/>
  <c r="C39" i="1" s="1"/>
  <c r="F34" i="1"/>
  <c r="O36" i="1"/>
  <c r="O57" i="1" s="1"/>
  <c r="N36" i="1"/>
  <c r="N57" i="1" s="1"/>
  <c r="J57" i="1" s="1"/>
  <c r="M36" i="1"/>
  <c r="M57" i="1" s="1"/>
  <c r="L36" i="1"/>
  <c r="L57" i="1" s="1"/>
  <c r="K36" i="1"/>
  <c r="K57" i="1" s="1"/>
  <c r="J36" i="1"/>
  <c r="I36" i="1"/>
  <c r="I57" i="1" s="1"/>
  <c r="H36" i="1"/>
  <c r="H57" i="1" s="1"/>
  <c r="G36" i="1"/>
  <c r="G57" i="1" s="1"/>
  <c r="F36" i="1"/>
  <c r="F57" i="1" s="1"/>
  <c r="E36" i="1"/>
  <c r="H34" i="1"/>
  <c r="I34" i="1"/>
  <c r="J34" i="1"/>
  <c r="K34" i="1"/>
  <c r="L34" i="1"/>
  <c r="M34" i="1"/>
  <c r="N34" i="1"/>
  <c r="O34" i="1"/>
  <c r="E34" i="1"/>
  <c r="P34" i="1" s="1"/>
  <c r="J30" i="1"/>
  <c r="K30" i="1"/>
  <c r="L30" i="1"/>
  <c r="M30" i="1"/>
  <c r="N30" i="1"/>
  <c r="O30" i="1"/>
  <c r="G30" i="1"/>
  <c r="H30" i="1"/>
  <c r="I30" i="1"/>
  <c r="F30" i="1"/>
  <c r="E30" i="1"/>
  <c r="P30" i="1" s="1"/>
  <c r="H24" i="1"/>
  <c r="G24" i="1"/>
  <c r="F24" i="1"/>
  <c r="E24" i="1"/>
  <c r="O24" i="1"/>
  <c r="N24" i="1"/>
  <c r="M24" i="1"/>
  <c r="L24" i="1"/>
  <c r="J24" i="1"/>
  <c r="P24" i="1" s="1"/>
  <c r="I24" i="1"/>
  <c r="E21" i="1"/>
  <c r="O21" i="1"/>
  <c r="N21" i="1"/>
  <c r="M21" i="1"/>
  <c r="L21" i="1"/>
  <c r="K21" i="1"/>
  <c r="J21" i="1"/>
  <c r="P21" i="1" s="1"/>
  <c r="I21" i="1"/>
  <c r="H21" i="1"/>
  <c r="G21" i="1"/>
  <c r="F21" i="1"/>
  <c r="O18" i="1"/>
  <c r="K18" i="1"/>
  <c r="L18" i="1"/>
  <c r="M18" i="1"/>
  <c r="N18" i="1"/>
  <c r="J18" i="1"/>
  <c r="G18" i="1"/>
  <c r="H18" i="1"/>
  <c r="I18" i="1"/>
  <c r="F18" i="1"/>
  <c r="E18" i="1"/>
  <c r="E16" i="1"/>
  <c r="O16" i="1"/>
  <c r="N16" i="1"/>
  <c r="M16" i="1"/>
  <c r="L16" i="1"/>
  <c r="K16" i="1"/>
  <c r="J16" i="1"/>
  <c r="I16" i="1"/>
  <c r="H16" i="1"/>
  <c r="G16" i="1"/>
  <c r="F16" i="1"/>
  <c r="P58" i="1" l="1"/>
  <c r="Q58" i="1" s="1"/>
  <c r="E57" i="1"/>
  <c r="P57" i="1" s="1"/>
  <c r="F55" i="1"/>
  <c r="L55" i="1"/>
  <c r="H55" i="1"/>
  <c r="P18" i="1"/>
  <c r="P56" i="1"/>
  <c r="P16" i="1"/>
  <c r="J51" i="1"/>
  <c r="P51" i="1" s="1"/>
  <c r="P38" i="1"/>
  <c r="C38" i="1"/>
  <c r="P49" i="1"/>
  <c r="P50" i="1"/>
  <c r="G55" i="1"/>
  <c r="P41" i="1"/>
  <c r="C41" i="1"/>
  <c r="B38" i="1"/>
  <c r="P40" i="1"/>
  <c r="N55" i="1"/>
  <c r="J55" i="1"/>
  <c r="I55" i="1"/>
  <c r="K55" i="1"/>
  <c r="M55" i="1"/>
  <c r="O55" i="1"/>
  <c r="E59" i="1"/>
  <c r="E55" i="1" l="1"/>
  <c r="P55" i="1" s="1"/>
  <c r="Q55" i="1" s="1"/>
  <c r="A38" i="1"/>
  <c r="J59" i="1"/>
  <c r="P59" i="1" s="1"/>
  <c r="Q59" i="1" s="1"/>
  <c r="P54" i="1" l="1"/>
  <c r="P53" i="1"/>
  <c r="P52" i="1"/>
  <c r="P48" i="1"/>
  <c r="P46" i="1"/>
  <c r="P45" i="1"/>
  <c r="P44" i="1"/>
  <c r="P37" i="1"/>
  <c r="P35" i="1"/>
  <c r="P36" i="1" s="1"/>
  <c r="P33" i="1"/>
  <c r="P32" i="1"/>
  <c r="P31" i="1"/>
  <c r="P29" i="1"/>
  <c r="P25" i="1"/>
  <c r="P23" i="1"/>
  <c r="P22" i="1"/>
  <c r="P20" i="1"/>
  <c r="P19" i="1"/>
  <c r="P17" i="1"/>
  <c r="P15" i="1"/>
  <c r="P14" i="1"/>
  <c r="G34" i="1"/>
</calcChain>
</file>

<file path=xl/sharedStrings.xml><?xml version="1.0" encoding="utf-8"?>
<sst xmlns="http://schemas.openxmlformats.org/spreadsheetml/2006/main" count="146" uniqueCount="131">
  <si>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</si>
  <si>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</si>
  <si>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</si>
  <si>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</si>
  <si>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</si>
  <si>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</si>
  <si>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</si>
  <si>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</si>
  <si>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</si>
  <si>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</si>
  <si>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</si>
  <si>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</si>
  <si>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</si>
  <si>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</si>
  <si>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</si>
  <si>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</si>
  <si>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</si>
  <si>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</si>
  <si>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</si>
  <si>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</si>
  <si>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</si>
  <si>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</si>
  <si>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</si>
  <si>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</si>
  <si>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</si>
  <si>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</si>
  <si>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</si>
  <si>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</si>
  <si>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</si>
  <si>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</si>
  <si>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</si>
  <si>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</si>
  <si>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</si>
  <si>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</si>
  <si>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</si>
  <si>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</si>
  <si>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</si>
  <si>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</si>
  <si>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</si>
  <si>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</si>
  <si>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</si>
  <si>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</si>
  <si>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</si>
  <si>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</si>
  <si>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</si>
  <si>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</si>
  <si>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</si>
  <si>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</si>
  <si>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</si>
  <si>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</si>
  <si>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</si>
  <si>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</si>
  <si>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</si>
  <si>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</si>
  <si>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</si>
  <si>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</si>
  <si>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</si>
  <si>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</si>
  <si>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</si>
  <si>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</si>
  <si>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</si>
  <si>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</si>
  <si>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</si>
  <si>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</si>
  <si>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</si>
  <si>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</si>
  <si>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</si>
  <si>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</si>
  <si>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</si>
  <si>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</si>
  <si>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</si>
  <si>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</si>
  <si>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</si>
  <si>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</si>
  <si>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</si>
  <si>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</si>
  <si>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</si>
  <si>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</si>
  <si>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</si>
  <si>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</si>
  <si>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</si>
  <si>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</si>
  <si>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</si>
  <si>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</si>
  <si>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</si>
  <si>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</si>
  <si>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</si>
  <si>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</si>
  <si>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</si>
  <si>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</si>
  <si>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</si>
  <si>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</si>
  <si>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14517000000</t>
  </si>
  <si>
    <t>(код бюджету)</t>
  </si>
  <si>
    <t>до рішення Прибужанівської сільської ради</t>
  </si>
  <si>
    <t>від 24.12.2019 №7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</si>
  <si>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</si>
  <si>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</si>
  <si>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</si>
  <si>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</si>
  <si>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</si>
  <si>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</si>
  <si>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</si>
  <si>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</si>
  <si>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</si>
  <si>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</si>
  <si>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</si>
  <si>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</si>
  <si>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</si>
  <si>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</si>
  <si>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</si>
  <si>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</si>
  <si>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Відділ освіти, молоді та спорту Прибужанівської сільської ради</t>
  </si>
  <si>
    <t>0611000</t>
  </si>
  <si>
    <t>Освіта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</si>
  <si>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</si>
  <si>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</si>
  <si>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</si>
  <si>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</si>
  <si>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</si>
  <si>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</si>
  <si>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субвенція з сільського бюджету до районного бюджету  на здійснення окремих видатків місцевих бюджетів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</si>
  <si>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</si>
  <si>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</si>
  <si>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0117330</t>
  </si>
  <si>
    <t>7330</t>
  </si>
  <si>
    <t>Будівництво1 інших об`єктів комунальної власності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</si>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</sst>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0" borderId="1" xfId="0" quotePrefix="1" applyFont="1" applyBorder="1" applyAlignment="1">
      <alignment horizontal="center"/>
    </xf>
    <xf numFmtId="4" fontId="3" fillId="2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3" fillId="0" borderId="2" xfId="0" quotePrefix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5" fillId="0" borderId="2" xfId="0" quotePrefix="1" applyFont="1" applyFill="1" applyBorder="1" applyAlignment="1">
      <alignment horizontal="center" vertical="center" wrapText="1"/>
    </xf>
    <xf numFmtId="2" fontId="5" fillId="0" borderId="2" xfId="0" quotePrefix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2" fontId="3" fillId="0" borderId="3" xfId="0" quotePrefix="1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8" fillId="0" borderId="0" xfId="0" applyNumberFormat="1" applyFont="1"/>
    <xf numFmtId="4" fontId="8" fillId="4" borderId="0" xfId="0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2" xfId="0" quotePrefix="1" applyFont="1" applyBorder="1" applyAlignment="1">
      <alignment horizontal="center" vertical="center" wrapText="1"/>
    </xf>
    <xf numFmtId="4" fontId="9" fillId="0" borderId="2" xfId="0" quotePrefix="1" applyNumberFormat="1" applyFont="1" applyBorder="1" applyAlignment="1">
      <alignment horizontal="center" vertical="center" wrapText="1"/>
    </xf>
    <xf numFmtId="4" fontId="9" fillId="4" borderId="2" xfId="0" quotePrefix="1" applyNumberFormat="1" applyFont="1" applyFill="1" applyBorder="1" applyAlignment="1">
      <alignment horizontal="center" vertical="center" wrapText="1"/>
    </xf>
    <xf numFmtId="2" fontId="8" fillId="4" borderId="2" xfId="0" quotePrefix="1" applyNumberFormat="1" applyFont="1" applyFill="1" applyBorder="1" applyAlignment="1">
      <alignment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0" fillId="0" borderId="0" xfId="0" applyFont="1"/>
    <xf numFmtId="2" fontId="10" fillId="0" borderId="0" xfId="0" applyNumberFormat="1" applyFont="1"/>
    <xf numFmtId="2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6" fillId="0" borderId="0" xfId="0" applyFont="1"/>
    <xf numFmtId="4" fontId="11" fillId="0" borderId="0" xfId="0" applyNumberFormat="1" applyFont="1"/>
    <xf numFmtId="0" fontId="11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4" fontId="9" fillId="0" borderId="2" xfId="0" quotePrefix="1" applyNumberFormat="1" applyFont="1" applyFill="1" applyBorder="1" applyAlignment="1">
      <alignment horizontal="center" vertical="center" wrapText="1"/>
    </xf>
    <xf numFmtId="2" fontId="8" fillId="0" borderId="2" xfId="0" quotePrefix="1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4" fontId="12" fillId="0" borderId="2" xfId="0" applyNumberFormat="1" applyFont="1" applyBorder="1" applyAlignment="1">
      <alignment vertical="center"/>
    </xf>
    <xf numFmtId="4" fontId="6" fillId="0" borderId="0" xfId="0" applyNumberFormat="1" applyFont="1" applyAlignment="1">
      <alignment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0" xfId="0" applyNumberForma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2">
          <cell r="C62">
            <v>1474400</v>
          </cell>
        </row>
        <row r="64">
          <cell r="C64">
            <v>15472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tabSelected="1" view="pageBreakPreview" topLeftCell="A34" zoomScale="85" zoomScaleNormal="100" zoomScaleSheetLayoutView="85" workbookViewId="0">
      <selection activeCell="D36" sqref="D36:E3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5" bestFit="1" customWidth="1"/>
    <col min="21" max="21" width="9.28515625" bestFit="1" customWidth="1"/>
  </cols>
  <sheetData>
    <row r="1" spans="1:16" x14ac:dyDescent="0.2">
      <c r="M1" t="s">
        <v>0</v>
      </c>
    </row>
    <row r="2" spans="1:16" x14ac:dyDescent="0.2">
      <c r="M2" t="s">
        <v>94</v>
      </c>
    </row>
    <row r="3" spans="1:16" x14ac:dyDescent="0.2">
      <c r="M3" t="s">
        <v>95</v>
      </c>
    </row>
    <row r="5" spans="1:16" x14ac:dyDescent="0.2">
      <c r="A5" s="94" t="s">
        <v>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16" x14ac:dyDescent="0.2">
      <c r="A6" s="94" t="s">
        <v>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</row>
    <row r="7" spans="1:16" x14ac:dyDescent="0.2">
      <c r="A7" s="21" t="s">
        <v>92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93" t="s">
        <v>93</v>
      </c>
      <c r="P8" s="1" t="s">
        <v>3</v>
      </c>
    </row>
    <row r="9" spans="1:16" x14ac:dyDescent="0.2">
      <c r="A9" s="96" t="s">
        <v>4</v>
      </c>
      <c r="B9" s="96" t="s">
        <v>5</v>
      </c>
      <c r="C9" s="96" t="s">
        <v>6</v>
      </c>
      <c r="D9" s="97" t="s">
        <v>7</v>
      </c>
      <c r="E9" s="97" t="s">
        <v>8</v>
      </c>
      <c r="F9" s="97"/>
      <c r="G9" s="97"/>
      <c r="H9" s="97"/>
      <c r="I9" s="97"/>
      <c r="J9" s="97" t="s">
        <v>15</v>
      </c>
      <c r="K9" s="97"/>
      <c r="L9" s="97"/>
      <c r="M9" s="97"/>
      <c r="N9" s="97"/>
      <c r="O9" s="97"/>
      <c r="P9" s="98" t="s">
        <v>17</v>
      </c>
    </row>
    <row r="10" spans="1:16" x14ac:dyDescent="0.2">
      <c r="A10" s="97"/>
      <c r="B10" s="97"/>
      <c r="C10" s="97"/>
      <c r="D10" s="97"/>
      <c r="E10" s="98" t="s">
        <v>9</v>
      </c>
      <c r="F10" s="97" t="s">
        <v>10</v>
      </c>
      <c r="G10" s="97" t="s">
        <v>11</v>
      </c>
      <c r="H10" s="97"/>
      <c r="I10" s="97" t="s">
        <v>14</v>
      </c>
      <c r="J10" s="98" t="s">
        <v>9</v>
      </c>
      <c r="K10" s="97" t="s">
        <v>16</v>
      </c>
      <c r="L10" s="97" t="s">
        <v>10</v>
      </c>
      <c r="M10" s="97" t="s">
        <v>11</v>
      </c>
      <c r="N10" s="97"/>
      <c r="O10" s="97" t="s">
        <v>14</v>
      </c>
      <c r="P10" s="97"/>
    </row>
    <row r="11" spans="1:16" x14ac:dyDescent="0.2">
      <c r="A11" s="97"/>
      <c r="B11" s="97"/>
      <c r="C11" s="97"/>
      <c r="D11" s="97"/>
      <c r="E11" s="97"/>
      <c r="F11" s="97"/>
      <c r="G11" s="97" t="s">
        <v>12</v>
      </c>
      <c r="H11" s="97" t="s">
        <v>13</v>
      </c>
      <c r="I11" s="97"/>
      <c r="J11" s="97"/>
      <c r="K11" s="97"/>
      <c r="L11" s="97"/>
      <c r="M11" s="97" t="s">
        <v>12</v>
      </c>
      <c r="N11" s="97" t="s">
        <v>13</v>
      </c>
      <c r="O11" s="97"/>
      <c r="P11" s="97"/>
    </row>
    <row r="12" spans="1:16" ht="44.25" customHeight="1" x14ac:dyDescent="0.2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15055831</v>
      </c>
      <c r="F14" s="11">
        <v>15045831</v>
      </c>
      <c r="G14" s="11">
        <v>5602686</v>
      </c>
      <c r="H14" s="11">
        <v>656042</v>
      </c>
      <c r="I14" s="11">
        <v>0</v>
      </c>
      <c r="J14" s="10">
        <v>2227707</v>
      </c>
      <c r="K14" s="11">
        <v>2220357</v>
      </c>
      <c r="L14" s="11">
        <v>7350</v>
      </c>
      <c r="M14" s="11">
        <v>0</v>
      </c>
      <c r="N14" s="11">
        <v>0</v>
      </c>
      <c r="O14" s="11">
        <v>2220357</v>
      </c>
      <c r="P14" s="10">
        <f>E14+J14</f>
        <v>17283538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15055831</v>
      </c>
      <c r="F15" s="11">
        <v>15045831</v>
      </c>
      <c r="G15" s="11">
        <v>5602686</v>
      </c>
      <c r="H15" s="11">
        <v>656042</v>
      </c>
      <c r="I15" s="11">
        <v>0</v>
      </c>
      <c r="J15" s="10">
        <v>2227707</v>
      </c>
      <c r="K15" s="11">
        <v>2220357</v>
      </c>
      <c r="L15" s="11">
        <v>7350</v>
      </c>
      <c r="M15" s="11">
        <v>0</v>
      </c>
      <c r="N15" s="11">
        <v>0</v>
      </c>
      <c r="O15" s="11">
        <v>2220357</v>
      </c>
      <c r="P15" s="10">
        <f>E15+J15</f>
        <v>17283538</v>
      </c>
    </row>
    <row r="16" spans="1:16" s="23" customFormat="1" ht="26.25" customHeight="1" x14ac:dyDescent="0.25">
      <c r="A16" s="24" t="s">
        <v>96</v>
      </c>
      <c r="B16" s="25" t="s">
        <v>97</v>
      </c>
      <c r="C16" s="26"/>
      <c r="D16" s="27" t="s">
        <v>98</v>
      </c>
      <c r="E16" s="22">
        <f>E17</f>
        <v>6007121</v>
      </c>
      <c r="F16" s="22">
        <f>F17</f>
        <v>6007121</v>
      </c>
      <c r="G16" s="22">
        <f t="shared" ref="G16:O16" si="0">G17</f>
        <v>4584200</v>
      </c>
      <c r="H16" s="22">
        <f t="shared" si="0"/>
        <v>308647</v>
      </c>
      <c r="I16" s="22">
        <f t="shared" si="0"/>
        <v>0</v>
      </c>
      <c r="J16" s="22">
        <f t="shared" si="0"/>
        <v>6000</v>
      </c>
      <c r="K16" s="22">
        <f t="shared" si="0"/>
        <v>0</v>
      </c>
      <c r="L16" s="22">
        <f t="shared" si="0"/>
        <v>6000</v>
      </c>
      <c r="M16" s="22">
        <f t="shared" si="0"/>
        <v>0</v>
      </c>
      <c r="N16" s="22">
        <f t="shared" si="0"/>
        <v>0</v>
      </c>
      <c r="O16" s="22">
        <f t="shared" si="0"/>
        <v>0</v>
      </c>
      <c r="P16" s="22">
        <f t="shared" ref="P16" si="1">E16+J16</f>
        <v>6013121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6007121</v>
      </c>
      <c r="F17" s="16">
        <v>6007121</v>
      </c>
      <c r="G17" s="16">
        <v>4584200</v>
      </c>
      <c r="H17" s="16">
        <v>308647</v>
      </c>
      <c r="I17" s="16">
        <v>0</v>
      </c>
      <c r="J17" s="15">
        <v>6000</v>
      </c>
      <c r="K17" s="16">
        <v>0</v>
      </c>
      <c r="L17" s="16">
        <v>6000</v>
      </c>
      <c r="M17" s="16">
        <v>0</v>
      </c>
      <c r="N17" s="16">
        <v>0</v>
      </c>
      <c r="O17" s="16">
        <v>0</v>
      </c>
      <c r="P17" s="15">
        <f>E17+J17</f>
        <v>6013121</v>
      </c>
    </row>
    <row r="18" spans="1:16" s="29" customFormat="1" ht="36.75" customHeight="1" x14ac:dyDescent="0.25">
      <c r="A18" s="30">
        <v>113000</v>
      </c>
      <c r="B18" s="30">
        <v>3000</v>
      </c>
      <c r="C18" s="31"/>
      <c r="D18" s="31" t="s">
        <v>99</v>
      </c>
      <c r="E18" s="28">
        <f>E19+E20</f>
        <v>174816</v>
      </c>
      <c r="F18" s="28">
        <f>SUM(F19:F20)</f>
        <v>174816</v>
      </c>
      <c r="G18" s="28">
        <f t="shared" ref="G18:I18" si="2">SUM(G19:G20)</f>
        <v>122800</v>
      </c>
      <c r="H18" s="28">
        <f t="shared" si="2"/>
        <v>0</v>
      </c>
      <c r="I18" s="28">
        <f t="shared" si="2"/>
        <v>0</v>
      </c>
      <c r="J18" s="28">
        <f>SUM(J19:J20)</f>
        <v>0</v>
      </c>
      <c r="K18" s="28">
        <f t="shared" ref="K18:N18" si="3">SUM(K19:K20)</f>
        <v>0</v>
      </c>
      <c r="L18" s="28">
        <f t="shared" si="3"/>
        <v>0</v>
      </c>
      <c r="M18" s="28">
        <f t="shared" si="3"/>
        <v>0</v>
      </c>
      <c r="N18" s="28">
        <f t="shared" si="3"/>
        <v>0</v>
      </c>
      <c r="O18" s="28">
        <f>SUM(O19:O20)</f>
        <v>0</v>
      </c>
      <c r="P18" s="22">
        <f>E18+J18</f>
        <v>174816</v>
      </c>
    </row>
    <row r="19" spans="1:16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25000</v>
      </c>
    </row>
    <row r="21" spans="1:16" s="29" customFormat="1" ht="27.75" customHeight="1" x14ac:dyDescent="0.25">
      <c r="A21" s="30" t="s">
        <v>100</v>
      </c>
      <c r="B21" s="30">
        <v>4000</v>
      </c>
      <c r="C21" s="31"/>
      <c r="D21" s="31" t="s">
        <v>101</v>
      </c>
      <c r="E21" s="28">
        <f>E22+E23</f>
        <v>1324502</v>
      </c>
      <c r="F21" s="28">
        <f t="shared" ref="F21:O21" si="4">F22+F23</f>
        <v>1324502</v>
      </c>
      <c r="G21" s="28">
        <f t="shared" si="4"/>
        <v>895686</v>
      </c>
      <c r="H21" s="28">
        <f t="shared" si="4"/>
        <v>88399</v>
      </c>
      <c r="I21" s="28">
        <f t="shared" si="4"/>
        <v>0</v>
      </c>
      <c r="J21" s="28">
        <f>J22+J23</f>
        <v>38990</v>
      </c>
      <c r="K21" s="28">
        <f t="shared" si="4"/>
        <v>38990</v>
      </c>
      <c r="L21" s="28">
        <f t="shared" si="4"/>
        <v>0</v>
      </c>
      <c r="M21" s="28">
        <f t="shared" si="4"/>
        <v>0</v>
      </c>
      <c r="N21" s="28">
        <f t="shared" si="4"/>
        <v>0</v>
      </c>
      <c r="O21" s="28">
        <f t="shared" si="4"/>
        <v>38990</v>
      </c>
      <c r="P21" s="22">
        <f t="shared" ref="P21" si="5">E21+J21</f>
        <v>1363492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>E22+J22</f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15">
        <v>1019501</v>
      </c>
      <c r="F23" s="16">
        <v>1019501</v>
      </c>
      <c r="G23" s="16">
        <v>700505</v>
      </c>
      <c r="H23" s="16">
        <v>88399</v>
      </c>
      <c r="I23" s="16">
        <v>0</v>
      </c>
      <c r="J23" s="15">
        <v>26590</v>
      </c>
      <c r="K23" s="16">
        <v>26590</v>
      </c>
      <c r="L23" s="16">
        <v>0</v>
      </c>
      <c r="M23" s="16">
        <v>0</v>
      </c>
      <c r="N23" s="16">
        <v>0</v>
      </c>
      <c r="O23" s="16">
        <v>26590</v>
      </c>
      <c r="P23" s="15">
        <f>E23+J23</f>
        <v>1046091</v>
      </c>
    </row>
    <row r="24" spans="1:16" s="29" customFormat="1" ht="24.75" customHeight="1" x14ac:dyDescent="0.25">
      <c r="A24" s="30" t="s">
        <v>102</v>
      </c>
      <c r="B24" s="30">
        <v>6000</v>
      </c>
      <c r="C24" s="31"/>
      <c r="D24" s="31" t="s">
        <v>103</v>
      </c>
      <c r="E24" s="28">
        <f>E25+E26</f>
        <v>1095949</v>
      </c>
      <c r="F24" s="28">
        <f>F25+F26</f>
        <v>1095949</v>
      </c>
      <c r="G24" s="28">
        <f>G25+G26</f>
        <v>0</v>
      </c>
      <c r="H24" s="28">
        <f>H25+H26</f>
        <v>258996</v>
      </c>
      <c r="I24" s="28">
        <f t="shared" ref="I24:O24" si="6">I25+I26</f>
        <v>0</v>
      </c>
      <c r="J24" s="28">
        <f>J25+J26</f>
        <v>180000</v>
      </c>
      <c r="K24" s="28">
        <f>K25+K26</f>
        <v>180000</v>
      </c>
      <c r="L24" s="28">
        <f t="shared" si="6"/>
        <v>0</v>
      </c>
      <c r="M24" s="28">
        <f t="shared" si="6"/>
        <v>0</v>
      </c>
      <c r="N24" s="28">
        <f t="shared" si="6"/>
        <v>0</v>
      </c>
      <c r="O24" s="28">
        <f t="shared" si="6"/>
        <v>180000</v>
      </c>
      <c r="P24" s="22">
        <f t="shared" ref="P24" si="7">E24+J24</f>
        <v>1275949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547933</v>
      </c>
      <c r="F25" s="16">
        <v>547933</v>
      </c>
      <c r="G25" s="16">
        <v>0</v>
      </c>
      <c r="H25" s="16">
        <v>0</v>
      </c>
      <c r="I25" s="16">
        <v>0</v>
      </c>
      <c r="J25" s="15">
        <v>100000</v>
      </c>
      <c r="K25" s="16">
        <v>100000</v>
      </c>
      <c r="L25" s="16">
        <v>0</v>
      </c>
      <c r="M25" s="16">
        <v>0</v>
      </c>
      <c r="N25" s="16">
        <v>0</v>
      </c>
      <c r="O25" s="16">
        <v>100000</v>
      </c>
      <c r="P25" s="15">
        <f>E25+J25</f>
        <v>647933</v>
      </c>
    </row>
    <row r="26" spans="1:16" x14ac:dyDescent="0.2">
      <c r="A26" s="82" t="s">
        <v>45</v>
      </c>
      <c r="B26" s="82" t="s">
        <v>46</v>
      </c>
      <c r="C26" s="83" t="s">
        <v>42</v>
      </c>
      <c r="D26" s="84" t="s">
        <v>47</v>
      </c>
      <c r="E26" s="85">
        <v>548016</v>
      </c>
      <c r="F26" s="86">
        <v>548016</v>
      </c>
      <c r="G26" s="86">
        <v>0</v>
      </c>
      <c r="H26" s="86">
        <v>258996</v>
      </c>
      <c r="I26" s="86">
        <v>0</v>
      </c>
      <c r="J26" s="85">
        <v>80000</v>
      </c>
      <c r="K26" s="86">
        <v>80000</v>
      </c>
      <c r="L26" s="86">
        <v>0</v>
      </c>
      <c r="M26" s="86">
        <v>0</v>
      </c>
      <c r="N26" s="86">
        <v>0</v>
      </c>
      <c r="O26" s="86">
        <v>80000</v>
      </c>
      <c r="P26" s="85">
        <v>628016</v>
      </c>
    </row>
    <row r="27" spans="1:16" s="23" customFormat="1" ht="21.75" customHeight="1" x14ac:dyDescent="0.25">
      <c r="A27" s="24" t="s">
        <v>104</v>
      </c>
      <c r="B27" s="25" t="s">
        <v>105</v>
      </c>
      <c r="C27" s="26"/>
      <c r="D27" s="27" t="s">
        <v>106</v>
      </c>
      <c r="E27" s="22">
        <f>E29+E28</f>
        <v>0</v>
      </c>
      <c r="F27" s="22">
        <f t="shared" ref="F27:O27" si="8">F29+F28</f>
        <v>0</v>
      </c>
      <c r="G27" s="22">
        <f t="shared" si="8"/>
        <v>0</v>
      </c>
      <c r="H27" s="22">
        <f t="shared" si="8"/>
        <v>0</v>
      </c>
      <c r="I27" s="22">
        <f t="shared" si="8"/>
        <v>0</v>
      </c>
      <c r="J27" s="22">
        <f t="shared" si="8"/>
        <v>2001367</v>
      </c>
      <c r="K27" s="22">
        <f t="shared" si="8"/>
        <v>2001367</v>
      </c>
      <c r="L27" s="22">
        <f t="shared" si="8"/>
        <v>0</v>
      </c>
      <c r="M27" s="22">
        <f t="shared" si="8"/>
        <v>0</v>
      </c>
      <c r="N27" s="22">
        <f t="shared" si="8"/>
        <v>0</v>
      </c>
      <c r="O27" s="22">
        <f t="shared" si="8"/>
        <v>2001367</v>
      </c>
      <c r="P27" s="22">
        <f>E27+J27</f>
        <v>2001367</v>
      </c>
    </row>
    <row r="28" spans="1:16" s="23" customFormat="1" ht="26.25" customHeight="1" x14ac:dyDescent="0.25">
      <c r="A28" s="87" t="s">
        <v>124</v>
      </c>
      <c r="B28" s="87" t="s">
        <v>125</v>
      </c>
      <c r="C28" s="88" t="s">
        <v>49</v>
      </c>
      <c r="D28" s="89" t="s">
        <v>126</v>
      </c>
      <c r="E28" s="90">
        <v>0</v>
      </c>
      <c r="F28" s="91">
        <v>0</v>
      </c>
      <c r="G28" s="91">
        <v>0</v>
      </c>
      <c r="H28" s="91">
        <v>0</v>
      </c>
      <c r="I28" s="91">
        <v>0</v>
      </c>
      <c r="J28" s="90">
        <v>1001367</v>
      </c>
      <c r="K28" s="91">
        <v>1001367</v>
      </c>
      <c r="L28" s="91">
        <v>0</v>
      </c>
      <c r="M28" s="91">
        <v>0</v>
      </c>
      <c r="N28" s="91">
        <v>0</v>
      </c>
      <c r="O28" s="91">
        <v>1001367</v>
      </c>
      <c r="P28" s="90">
        <v>1001367</v>
      </c>
    </row>
    <row r="29" spans="1:16" ht="25.5" x14ac:dyDescent="0.2">
      <c r="A29" s="12" t="s">
        <v>48</v>
      </c>
      <c r="B29" s="12" t="s">
        <v>50</v>
      </c>
      <c r="C29" s="13" t="s">
        <v>49</v>
      </c>
      <c r="D29" s="14" t="s">
        <v>51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1000000</v>
      </c>
      <c r="K29" s="16">
        <v>1000000</v>
      </c>
      <c r="L29" s="16">
        <v>0</v>
      </c>
      <c r="M29" s="16">
        <v>0</v>
      </c>
      <c r="N29" s="16">
        <v>0</v>
      </c>
      <c r="O29" s="16">
        <v>1000000</v>
      </c>
      <c r="P29" s="15">
        <f t="shared" ref="P29:P35" si="9">E29+J29</f>
        <v>1000000</v>
      </c>
    </row>
    <row r="30" spans="1:16" s="29" customFormat="1" ht="27" customHeight="1" x14ac:dyDescent="0.25">
      <c r="A30" s="30" t="s">
        <v>107</v>
      </c>
      <c r="B30" s="30">
        <v>8000</v>
      </c>
      <c r="C30" s="31"/>
      <c r="D30" s="31" t="s">
        <v>108</v>
      </c>
      <c r="E30" s="28">
        <f>E31+E32+E33</f>
        <v>30000</v>
      </c>
      <c r="F30" s="28">
        <f>F31+F32+F33</f>
        <v>20000</v>
      </c>
      <c r="G30" s="28">
        <f t="shared" ref="G30:I30" si="10">G31+G32+G33</f>
        <v>0</v>
      </c>
      <c r="H30" s="28">
        <f t="shared" si="10"/>
        <v>0</v>
      </c>
      <c r="I30" s="28">
        <f t="shared" si="10"/>
        <v>0</v>
      </c>
      <c r="J30" s="28">
        <f t="shared" ref="J30" si="11">J31+J32+J33</f>
        <v>1350</v>
      </c>
      <c r="K30" s="28">
        <f t="shared" ref="K30" si="12">K31+K32+K33</f>
        <v>0</v>
      </c>
      <c r="L30" s="28">
        <f t="shared" ref="L30" si="13">L31+L32+L33</f>
        <v>1350</v>
      </c>
      <c r="M30" s="28">
        <f t="shared" ref="M30" si="14">M31+M32+M33</f>
        <v>0</v>
      </c>
      <c r="N30" s="28">
        <f t="shared" ref="N30" si="15">N31+N32+N33</f>
        <v>0</v>
      </c>
      <c r="O30" s="28">
        <f t="shared" ref="O30" si="16">O31+O32+O33</f>
        <v>0</v>
      </c>
      <c r="P30" s="22">
        <f t="shared" si="9"/>
        <v>31350</v>
      </c>
    </row>
    <row r="31" spans="1:16" ht="38.25" x14ac:dyDescent="0.2">
      <c r="A31" s="12" t="s">
        <v>52</v>
      </c>
      <c r="B31" s="12" t="s">
        <v>54</v>
      </c>
      <c r="C31" s="13" t="s">
        <v>53</v>
      </c>
      <c r="D31" s="14" t="s">
        <v>55</v>
      </c>
      <c r="E31" s="15">
        <v>20000</v>
      </c>
      <c r="F31" s="16">
        <v>20000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9"/>
        <v>20000</v>
      </c>
    </row>
    <row r="32" spans="1:16" ht="25.5" x14ac:dyDescent="0.2">
      <c r="A32" s="12" t="s">
        <v>56</v>
      </c>
      <c r="B32" s="12" t="s">
        <v>58</v>
      </c>
      <c r="C32" s="13" t="s">
        <v>57</v>
      </c>
      <c r="D32" s="14" t="s">
        <v>59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1350</v>
      </c>
      <c r="K32" s="16">
        <v>0</v>
      </c>
      <c r="L32" s="16">
        <v>1350</v>
      </c>
      <c r="M32" s="16">
        <v>0</v>
      </c>
      <c r="N32" s="16">
        <v>0</v>
      </c>
      <c r="O32" s="16">
        <v>0</v>
      </c>
      <c r="P32" s="15">
        <f t="shared" si="9"/>
        <v>1350</v>
      </c>
    </row>
    <row r="33" spans="1:21" x14ac:dyDescent="0.2">
      <c r="A33" s="12" t="s">
        <v>60</v>
      </c>
      <c r="B33" s="12" t="s">
        <v>62</v>
      </c>
      <c r="C33" s="13" t="s">
        <v>61</v>
      </c>
      <c r="D33" s="14" t="s">
        <v>63</v>
      </c>
      <c r="E33" s="15">
        <v>10000</v>
      </c>
      <c r="F33" s="16">
        <v>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9"/>
        <v>10000</v>
      </c>
    </row>
    <row r="34" spans="1:21" s="32" customFormat="1" ht="22.5" customHeight="1" x14ac:dyDescent="0.25">
      <c r="A34" s="30" t="s">
        <v>109</v>
      </c>
      <c r="B34" s="24">
        <v>9000</v>
      </c>
      <c r="C34" s="33"/>
      <c r="D34" s="34" t="s">
        <v>110</v>
      </c>
      <c r="E34" s="22">
        <f>E35+E37</f>
        <v>6423443</v>
      </c>
      <c r="F34" s="22">
        <f>F35+F37</f>
        <v>6423443</v>
      </c>
      <c r="G34" s="22">
        <f t="shared" ref="G34:O34" si="17">G35+G37</f>
        <v>0</v>
      </c>
      <c r="H34" s="22">
        <f t="shared" si="17"/>
        <v>0</v>
      </c>
      <c r="I34" s="22">
        <f t="shared" si="17"/>
        <v>0</v>
      </c>
      <c r="J34" s="22">
        <f t="shared" si="17"/>
        <v>0</v>
      </c>
      <c r="K34" s="22">
        <f t="shared" si="17"/>
        <v>0</v>
      </c>
      <c r="L34" s="22">
        <f t="shared" si="17"/>
        <v>0</v>
      </c>
      <c r="M34" s="22">
        <f t="shared" si="17"/>
        <v>0</v>
      </c>
      <c r="N34" s="22">
        <f t="shared" si="17"/>
        <v>0</v>
      </c>
      <c r="O34" s="22">
        <f t="shared" si="17"/>
        <v>0</v>
      </c>
      <c r="P34" s="22">
        <f t="shared" si="9"/>
        <v>6423443</v>
      </c>
    </row>
    <row r="35" spans="1:21" ht="38.25" x14ac:dyDescent="0.2">
      <c r="A35" s="12" t="s">
        <v>64</v>
      </c>
      <c r="B35" s="12" t="s">
        <v>66</v>
      </c>
      <c r="C35" s="13" t="s">
        <v>65</v>
      </c>
      <c r="D35" s="14" t="s">
        <v>67</v>
      </c>
      <c r="E35" s="15">
        <v>1425600</v>
      </c>
      <c r="F35" s="16">
        <v>1425600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9"/>
        <v>1425600</v>
      </c>
    </row>
    <row r="36" spans="1:21" s="35" customFormat="1" ht="71.25" customHeight="1" x14ac:dyDescent="0.2">
      <c r="A36" s="36"/>
      <c r="B36" s="36"/>
      <c r="C36" s="37"/>
      <c r="D36" s="38" t="s">
        <v>127</v>
      </c>
      <c r="E36" s="39">
        <f t="shared" ref="E36:P36" si="18">E35</f>
        <v>1425600</v>
      </c>
      <c r="F36" s="40">
        <f t="shared" si="18"/>
        <v>1425600</v>
      </c>
      <c r="G36" s="40">
        <f t="shared" si="18"/>
        <v>0</v>
      </c>
      <c r="H36" s="40">
        <f t="shared" si="18"/>
        <v>0</v>
      </c>
      <c r="I36" s="40">
        <f t="shared" si="18"/>
        <v>0</v>
      </c>
      <c r="J36" s="39">
        <f t="shared" si="18"/>
        <v>0</v>
      </c>
      <c r="K36" s="40">
        <f t="shared" si="18"/>
        <v>0</v>
      </c>
      <c r="L36" s="40">
        <f t="shared" si="18"/>
        <v>0</v>
      </c>
      <c r="M36" s="40">
        <f t="shared" si="18"/>
        <v>0</v>
      </c>
      <c r="N36" s="40">
        <f t="shared" si="18"/>
        <v>0</v>
      </c>
      <c r="O36" s="40">
        <f t="shared" si="18"/>
        <v>0</v>
      </c>
      <c r="P36" s="39">
        <f t="shared" si="18"/>
        <v>1425600</v>
      </c>
    </row>
    <row r="37" spans="1:21" x14ac:dyDescent="0.2">
      <c r="A37" s="12" t="s">
        <v>68</v>
      </c>
      <c r="B37" s="12" t="s">
        <v>69</v>
      </c>
      <c r="C37" s="13" t="s">
        <v>65</v>
      </c>
      <c r="D37" s="14" t="s">
        <v>70</v>
      </c>
      <c r="E37" s="15">
        <v>4997843</v>
      </c>
      <c r="F37" s="16">
        <f>SUM(F38:F42)</f>
        <v>4997843</v>
      </c>
      <c r="G37" s="16">
        <f>SUM(G38:G42)</f>
        <v>0</v>
      </c>
      <c r="H37" s="16">
        <f t="shared" ref="H37:I37" si="19">SUM(H38:H42)</f>
        <v>0</v>
      </c>
      <c r="I37" s="16">
        <f t="shared" si="19"/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4997843</v>
      </c>
    </row>
    <row r="38" spans="1:21" s="43" customFormat="1" ht="106.5" customHeight="1" x14ac:dyDescent="0.2">
      <c r="A38" s="45">
        <f>C38+C41+C39-E37</f>
        <v>0</v>
      </c>
      <c r="B38" s="45">
        <f>SUM(E38:E42)-E37</f>
        <v>0</v>
      </c>
      <c r="C38" s="46">
        <f>SUM(E38)</f>
        <v>244881</v>
      </c>
      <c r="D38" s="47" t="s">
        <v>128</v>
      </c>
      <c r="E38" s="48">
        <f>F38+I38</f>
        <v>244881</v>
      </c>
      <c r="F38" s="49">
        <v>244881</v>
      </c>
      <c r="G38" s="49"/>
      <c r="H38" s="49"/>
      <c r="I38" s="49"/>
      <c r="J38" s="48"/>
      <c r="K38" s="49"/>
      <c r="L38" s="49"/>
      <c r="M38" s="49"/>
      <c r="N38" s="49"/>
      <c r="O38" s="49"/>
      <c r="P38" s="48">
        <f t="shared" ref="P38:P39" si="20">E38+J38</f>
        <v>244881</v>
      </c>
      <c r="Q38" s="41"/>
      <c r="R38" s="41"/>
      <c r="S38" s="42"/>
    </row>
    <row r="39" spans="1:21" s="43" customFormat="1" ht="53.25" customHeight="1" x14ac:dyDescent="0.2">
      <c r="A39" s="44"/>
      <c r="B39" s="45"/>
      <c r="C39" s="75">
        <f>SUM(E39:E40)</f>
        <v>4462962</v>
      </c>
      <c r="D39" s="76" t="s">
        <v>121</v>
      </c>
      <c r="E39" s="48">
        <f>F39+I39</f>
        <v>2338826</v>
      </c>
      <c r="F39" s="77">
        <v>2338826</v>
      </c>
      <c r="G39" s="77"/>
      <c r="H39" s="77"/>
      <c r="I39" s="77"/>
      <c r="J39" s="48"/>
      <c r="K39" s="77"/>
      <c r="L39" s="77"/>
      <c r="M39" s="77"/>
      <c r="N39" s="77"/>
      <c r="O39" s="77"/>
      <c r="P39" s="48">
        <f t="shared" si="20"/>
        <v>2338826</v>
      </c>
      <c r="Q39" s="41"/>
      <c r="R39" s="41"/>
      <c r="S39" s="41"/>
      <c r="T39" s="41"/>
      <c r="U39" s="41"/>
    </row>
    <row r="40" spans="1:21" s="43" customFormat="1" ht="69.75" customHeight="1" x14ac:dyDescent="0.2">
      <c r="A40" s="44"/>
      <c r="B40" s="45"/>
      <c r="C40" s="46"/>
      <c r="D40" s="47" t="s">
        <v>111</v>
      </c>
      <c r="E40" s="48">
        <f t="shared" ref="E40:E42" si="21">F40+I40</f>
        <v>2124136</v>
      </c>
      <c r="F40" s="49">
        <v>2124136</v>
      </c>
      <c r="G40" s="49"/>
      <c r="H40" s="49"/>
      <c r="I40" s="49"/>
      <c r="J40" s="48"/>
      <c r="K40" s="49"/>
      <c r="L40" s="49"/>
      <c r="M40" s="49"/>
      <c r="N40" s="49"/>
      <c r="O40" s="49"/>
      <c r="P40" s="48">
        <f t="shared" ref="P40:P42" si="22">E40+J40</f>
        <v>2124136</v>
      </c>
      <c r="Q40" s="41"/>
      <c r="R40" s="41"/>
      <c r="S40" s="42"/>
    </row>
    <row r="41" spans="1:21" s="43" customFormat="1" ht="87" customHeight="1" x14ac:dyDescent="0.2">
      <c r="A41" s="44"/>
      <c r="B41" s="45"/>
      <c r="C41" s="46">
        <f>SUM(E41:E42)</f>
        <v>290000</v>
      </c>
      <c r="D41" s="47" t="s">
        <v>129</v>
      </c>
      <c r="E41" s="48">
        <f t="shared" si="21"/>
        <v>90000</v>
      </c>
      <c r="F41" s="49">
        <v>90000</v>
      </c>
      <c r="G41" s="49"/>
      <c r="H41" s="49"/>
      <c r="I41" s="49"/>
      <c r="J41" s="48"/>
      <c r="K41" s="49"/>
      <c r="L41" s="49"/>
      <c r="M41" s="49"/>
      <c r="N41" s="49"/>
      <c r="O41" s="49"/>
      <c r="P41" s="48">
        <f t="shared" si="22"/>
        <v>90000</v>
      </c>
      <c r="Q41" s="41"/>
      <c r="R41" s="41"/>
      <c r="S41" s="42"/>
    </row>
    <row r="42" spans="1:21" s="43" customFormat="1" ht="95.25" customHeight="1" x14ac:dyDescent="0.2">
      <c r="A42" s="74"/>
      <c r="B42" s="74"/>
      <c r="C42" s="78"/>
      <c r="D42" s="47" t="s">
        <v>130</v>
      </c>
      <c r="E42" s="48">
        <f t="shared" si="21"/>
        <v>200000</v>
      </c>
      <c r="F42" s="49">
        <v>200000</v>
      </c>
      <c r="G42" s="49"/>
      <c r="H42" s="49"/>
      <c r="I42" s="49"/>
      <c r="J42" s="48"/>
      <c r="K42" s="49"/>
      <c r="L42" s="49"/>
      <c r="M42" s="49"/>
      <c r="N42" s="49"/>
      <c r="O42" s="49"/>
      <c r="P42" s="48">
        <f t="shared" si="22"/>
        <v>200000</v>
      </c>
      <c r="Q42" s="41"/>
      <c r="R42" s="41"/>
      <c r="S42" s="42"/>
    </row>
    <row r="43" spans="1:21" ht="30" customHeight="1" x14ac:dyDescent="0.2">
      <c r="A43" s="6" t="s">
        <v>71</v>
      </c>
      <c r="B43" s="7"/>
      <c r="C43" s="50"/>
      <c r="D43" s="51" t="s">
        <v>112</v>
      </c>
      <c r="E43" s="10">
        <v>38734544</v>
      </c>
      <c r="F43" s="11">
        <v>38734544</v>
      </c>
      <c r="G43" s="11">
        <v>27104290</v>
      </c>
      <c r="H43" s="11">
        <v>2960166</v>
      </c>
      <c r="I43" s="11">
        <v>0</v>
      </c>
      <c r="J43" s="10">
        <v>1004420</v>
      </c>
      <c r="K43" s="11">
        <v>63040</v>
      </c>
      <c r="L43" s="11">
        <v>941380</v>
      </c>
      <c r="M43" s="11">
        <v>0</v>
      </c>
      <c r="N43" s="11">
        <v>0</v>
      </c>
      <c r="O43" s="11">
        <v>63040</v>
      </c>
      <c r="P43" s="10">
        <f>E43+J43</f>
        <v>39738964</v>
      </c>
    </row>
    <row r="44" spans="1:21" ht="25.5" x14ac:dyDescent="0.2">
      <c r="A44" s="6" t="s">
        <v>72</v>
      </c>
      <c r="B44" s="7"/>
      <c r="C44" s="50"/>
      <c r="D44" s="51" t="s">
        <v>112</v>
      </c>
      <c r="E44" s="10">
        <v>38734544</v>
      </c>
      <c r="F44" s="11">
        <v>38734544</v>
      </c>
      <c r="G44" s="11">
        <v>27104290</v>
      </c>
      <c r="H44" s="11">
        <v>2960166</v>
      </c>
      <c r="I44" s="11">
        <v>0</v>
      </c>
      <c r="J44" s="10">
        <v>1004420</v>
      </c>
      <c r="K44" s="11">
        <v>63040</v>
      </c>
      <c r="L44" s="11">
        <v>941380</v>
      </c>
      <c r="M44" s="11">
        <v>0</v>
      </c>
      <c r="N44" s="11">
        <v>0</v>
      </c>
      <c r="O44" s="11">
        <v>63040</v>
      </c>
      <c r="P44" s="10">
        <f>E44+J44</f>
        <v>39738964</v>
      </c>
    </row>
    <row r="45" spans="1:21" x14ac:dyDescent="0.2">
      <c r="A45" s="6" t="s">
        <v>113</v>
      </c>
      <c r="B45" s="7">
        <v>1000</v>
      </c>
      <c r="C45" s="50"/>
      <c r="D45" s="52" t="s">
        <v>114</v>
      </c>
      <c r="E45" s="10">
        <v>38734544</v>
      </c>
      <c r="F45" s="11">
        <v>38734544</v>
      </c>
      <c r="G45" s="11">
        <v>27104290</v>
      </c>
      <c r="H45" s="11">
        <v>2960166</v>
      </c>
      <c r="I45" s="11">
        <v>0</v>
      </c>
      <c r="J45" s="10">
        <v>1004420</v>
      </c>
      <c r="K45" s="11">
        <v>63040</v>
      </c>
      <c r="L45" s="11">
        <v>941380</v>
      </c>
      <c r="M45" s="11">
        <v>0</v>
      </c>
      <c r="N45" s="11">
        <v>0</v>
      </c>
      <c r="O45" s="11">
        <v>63040</v>
      </c>
      <c r="P45" s="10">
        <f>E45+J45</f>
        <v>39738964</v>
      </c>
    </row>
    <row r="46" spans="1:21" x14ac:dyDescent="0.2">
      <c r="A46" s="12" t="s">
        <v>73</v>
      </c>
      <c r="B46" s="12" t="s">
        <v>75</v>
      </c>
      <c r="C46" s="13" t="s">
        <v>74</v>
      </c>
      <c r="D46" s="14" t="s">
        <v>76</v>
      </c>
      <c r="E46" s="15">
        <v>6899380</v>
      </c>
      <c r="F46" s="16">
        <v>6899380</v>
      </c>
      <c r="G46" s="16">
        <v>4219749</v>
      </c>
      <c r="H46" s="16">
        <v>772211</v>
      </c>
      <c r="I46" s="16">
        <v>0</v>
      </c>
      <c r="J46" s="15">
        <v>460800</v>
      </c>
      <c r="K46" s="16">
        <v>0</v>
      </c>
      <c r="L46" s="16">
        <v>460800</v>
      </c>
      <c r="M46" s="16">
        <v>0</v>
      </c>
      <c r="N46" s="16">
        <v>0</v>
      </c>
      <c r="O46" s="16">
        <v>0</v>
      </c>
      <c r="P46" s="15">
        <f>E46+J46</f>
        <v>7360180</v>
      </c>
    </row>
    <row r="47" spans="1:21" s="54" customFormat="1" ht="66.75" customHeight="1" x14ac:dyDescent="0.2">
      <c r="A47" s="58"/>
      <c r="B47" s="58"/>
      <c r="C47" s="59"/>
      <c r="D47" s="60" t="s">
        <v>122</v>
      </c>
      <c r="E47" s="61">
        <f>F47+I47</f>
        <v>7390</v>
      </c>
      <c r="F47" s="62">
        <f>4810+2580</f>
        <v>7390</v>
      </c>
      <c r="G47" s="62">
        <v>0</v>
      </c>
      <c r="H47" s="62">
        <v>0</v>
      </c>
      <c r="I47" s="62">
        <v>0</v>
      </c>
      <c r="J47" s="61">
        <f>L47+O47</f>
        <v>0</v>
      </c>
      <c r="K47" s="62"/>
      <c r="L47" s="62"/>
      <c r="M47" s="62"/>
      <c r="N47" s="62"/>
      <c r="O47" s="62"/>
      <c r="P47" s="61">
        <f t="shared" ref="P47" si="23">E47+J47</f>
        <v>7390</v>
      </c>
      <c r="Q47" s="55"/>
    </row>
    <row r="48" spans="1:21" ht="51" x14ac:dyDescent="0.2">
      <c r="A48" s="12" t="s">
        <v>77</v>
      </c>
      <c r="B48" s="12" t="s">
        <v>79</v>
      </c>
      <c r="C48" s="13" t="s">
        <v>78</v>
      </c>
      <c r="D48" s="14" t="s">
        <v>80</v>
      </c>
      <c r="E48" s="15">
        <v>30247811</v>
      </c>
      <c r="F48" s="16">
        <v>30247811</v>
      </c>
      <c r="G48" s="16">
        <v>21942063</v>
      </c>
      <c r="H48" s="16">
        <v>2187955</v>
      </c>
      <c r="I48" s="16">
        <v>0</v>
      </c>
      <c r="J48" s="15">
        <v>543620</v>
      </c>
      <c r="K48" s="16">
        <v>63040</v>
      </c>
      <c r="L48" s="16">
        <v>480580</v>
      </c>
      <c r="M48" s="16">
        <v>0</v>
      </c>
      <c r="N48" s="16">
        <v>0</v>
      </c>
      <c r="O48" s="16">
        <v>63040</v>
      </c>
      <c r="P48" s="15">
        <f>E48+J48</f>
        <v>30791431</v>
      </c>
    </row>
    <row r="49" spans="1:18" s="35" customFormat="1" ht="44.25" customHeight="1" x14ac:dyDescent="0.2">
      <c r="A49" s="36"/>
      <c r="B49" s="36"/>
      <c r="C49" s="37"/>
      <c r="D49" s="56" t="s">
        <v>115</v>
      </c>
      <c r="E49" s="39">
        <f>SUM(F49)</f>
        <v>20371900</v>
      </c>
      <c r="F49" s="40">
        <v>20371900</v>
      </c>
      <c r="G49" s="57">
        <v>16698279</v>
      </c>
      <c r="H49" s="40"/>
      <c r="I49" s="40"/>
      <c r="J49" s="39">
        <f>N49</f>
        <v>0</v>
      </c>
      <c r="K49" s="40"/>
      <c r="L49" s="40"/>
      <c r="M49" s="40"/>
      <c r="N49" s="40"/>
      <c r="O49" s="40"/>
      <c r="P49" s="39">
        <f t="shared" ref="P49:P51" si="24">E49+J49</f>
        <v>20371900</v>
      </c>
      <c r="R49" s="53"/>
    </row>
    <row r="50" spans="1:18" s="35" customFormat="1" ht="84" customHeight="1" x14ac:dyDescent="0.2">
      <c r="A50" s="36"/>
      <c r="B50" s="36"/>
      <c r="C50" s="37"/>
      <c r="D50" s="56" t="s">
        <v>116</v>
      </c>
      <c r="E50" s="39">
        <f>SUM(F50)</f>
        <v>1474400</v>
      </c>
      <c r="F50" s="40">
        <v>1474400</v>
      </c>
      <c r="G50" s="40">
        <v>1474400</v>
      </c>
      <c r="H50" s="40"/>
      <c r="I50" s="40"/>
      <c r="J50" s="39">
        <f>N50</f>
        <v>0</v>
      </c>
      <c r="K50" s="40"/>
      <c r="L50" s="40"/>
      <c r="M50" s="40"/>
      <c r="N50" s="40"/>
      <c r="O50" s="40"/>
      <c r="P50" s="39">
        <f t="shared" si="24"/>
        <v>1474400</v>
      </c>
    </row>
    <row r="51" spans="1:18" s="54" customFormat="1" ht="66.75" customHeight="1" x14ac:dyDescent="0.2">
      <c r="A51" s="58"/>
      <c r="B51" s="58"/>
      <c r="C51" s="59"/>
      <c r="D51" s="60" t="s">
        <v>122</v>
      </c>
      <c r="E51" s="61">
        <f>F51+I51</f>
        <v>8082</v>
      </c>
      <c r="F51" s="62">
        <f>5262+2820</f>
        <v>8082</v>
      </c>
      <c r="G51" s="62">
        <v>0</v>
      </c>
      <c r="H51" s="62">
        <v>0</v>
      </c>
      <c r="I51" s="62">
        <v>0</v>
      </c>
      <c r="J51" s="61">
        <f>L51+O51</f>
        <v>0</v>
      </c>
      <c r="K51" s="62"/>
      <c r="L51" s="62"/>
      <c r="M51" s="62"/>
      <c r="N51" s="62"/>
      <c r="O51" s="62"/>
      <c r="P51" s="61">
        <f t="shared" si="24"/>
        <v>8082</v>
      </c>
      <c r="Q51" s="55"/>
    </row>
    <row r="52" spans="1:18" ht="25.5" x14ac:dyDescent="0.2">
      <c r="A52" s="12" t="s">
        <v>81</v>
      </c>
      <c r="B52" s="12" t="s">
        <v>83</v>
      </c>
      <c r="C52" s="13" t="s">
        <v>82</v>
      </c>
      <c r="D52" s="14" t="s">
        <v>84</v>
      </c>
      <c r="E52" s="15">
        <v>1179893</v>
      </c>
      <c r="F52" s="16">
        <v>1179893</v>
      </c>
      <c r="G52" s="16">
        <v>942478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>E52+J52</f>
        <v>1179893</v>
      </c>
    </row>
    <row r="53" spans="1:18" x14ac:dyDescent="0.2">
      <c r="A53" s="12" t="s">
        <v>85</v>
      </c>
      <c r="B53" s="12" t="s">
        <v>86</v>
      </c>
      <c r="C53" s="13" t="s">
        <v>82</v>
      </c>
      <c r="D53" s="14" t="s">
        <v>87</v>
      </c>
      <c r="E53" s="15">
        <v>407460</v>
      </c>
      <c r="F53" s="16">
        <v>407460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>E53+J53</f>
        <v>407460</v>
      </c>
    </row>
    <row r="54" spans="1:18" ht="21.75" customHeight="1" x14ac:dyDescent="0.2">
      <c r="A54" s="17" t="s">
        <v>88</v>
      </c>
      <c r="B54" s="18" t="s">
        <v>88</v>
      </c>
      <c r="C54" s="19" t="s">
        <v>88</v>
      </c>
      <c r="D54" s="20" t="s">
        <v>89</v>
      </c>
      <c r="E54" s="10">
        <v>53790375</v>
      </c>
      <c r="F54" s="10">
        <v>53780375</v>
      </c>
      <c r="G54" s="10">
        <v>32706976</v>
      </c>
      <c r="H54" s="10">
        <v>3616208</v>
      </c>
      <c r="I54" s="10">
        <v>0</v>
      </c>
      <c r="J54" s="10">
        <v>3232127</v>
      </c>
      <c r="K54" s="10">
        <v>2283397</v>
      </c>
      <c r="L54" s="10">
        <v>948730</v>
      </c>
      <c r="M54" s="10">
        <v>0</v>
      </c>
      <c r="N54" s="10">
        <v>0</v>
      </c>
      <c r="O54" s="10">
        <v>2283397</v>
      </c>
      <c r="P54" s="10">
        <f>E54+J54</f>
        <v>57022502</v>
      </c>
    </row>
    <row r="55" spans="1:18" s="63" customFormat="1" ht="51" x14ac:dyDescent="0.2">
      <c r="A55" s="66"/>
      <c r="B55" s="66"/>
      <c r="C55" s="67"/>
      <c r="D55" s="68" t="s">
        <v>117</v>
      </c>
      <c r="E55" s="69">
        <f t="shared" ref="E55:O55" si="25">SUM(E56:E57)</f>
        <v>21797500</v>
      </c>
      <c r="F55" s="70">
        <f t="shared" si="25"/>
        <v>21797500</v>
      </c>
      <c r="G55" s="70">
        <f t="shared" si="25"/>
        <v>16698279</v>
      </c>
      <c r="H55" s="70">
        <f t="shared" si="25"/>
        <v>0</v>
      </c>
      <c r="I55" s="70">
        <f t="shared" si="25"/>
        <v>0</v>
      </c>
      <c r="J55" s="69">
        <f t="shared" si="25"/>
        <v>0</v>
      </c>
      <c r="K55" s="70">
        <f t="shared" si="25"/>
        <v>0</v>
      </c>
      <c r="L55" s="70">
        <f t="shared" si="25"/>
        <v>0</v>
      </c>
      <c r="M55" s="70">
        <f t="shared" si="25"/>
        <v>0</v>
      </c>
      <c r="N55" s="70">
        <f t="shared" si="25"/>
        <v>0</v>
      </c>
      <c r="O55" s="70">
        <f t="shared" si="25"/>
        <v>0</v>
      </c>
      <c r="P55" s="69">
        <f t="shared" ref="P55:P59" si="26">E55+J55</f>
        <v>21797500</v>
      </c>
      <c r="Q55" s="79">
        <f>21797500-P55</f>
        <v>0</v>
      </c>
    </row>
    <row r="56" spans="1:18" s="65" customFormat="1" ht="45" customHeight="1" x14ac:dyDescent="0.2">
      <c r="A56" s="66"/>
      <c r="B56" s="66"/>
      <c r="C56" s="67"/>
      <c r="D56" s="71" t="s">
        <v>118</v>
      </c>
      <c r="E56" s="69">
        <f>SUM(F56)</f>
        <v>20371900</v>
      </c>
      <c r="F56" s="72">
        <f>F49</f>
        <v>20371900</v>
      </c>
      <c r="G56" s="72">
        <f t="shared" ref="G56:O56" si="27">G49</f>
        <v>16698279</v>
      </c>
      <c r="H56" s="72">
        <f t="shared" si="27"/>
        <v>0</v>
      </c>
      <c r="I56" s="72">
        <f t="shared" si="27"/>
        <v>0</v>
      </c>
      <c r="J56" s="69">
        <f>N56</f>
        <v>0</v>
      </c>
      <c r="K56" s="72">
        <f t="shared" si="27"/>
        <v>0</v>
      </c>
      <c r="L56" s="72">
        <f t="shared" si="27"/>
        <v>0</v>
      </c>
      <c r="M56" s="72">
        <f t="shared" si="27"/>
        <v>0</v>
      </c>
      <c r="N56" s="72">
        <f t="shared" si="27"/>
        <v>0</v>
      </c>
      <c r="O56" s="72">
        <f t="shared" si="27"/>
        <v>0</v>
      </c>
      <c r="P56" s="69">
        <f t="shared" si="26"/>
        <v>20371900</v>
      </c>
      <c r="Q56" s="64"/>
    </row>
    <row r="57" spans="1:18" s="65" customFormat="1" ht="45" customHeight="1" x14ac:dyDescent="0.2">
      <c r="A57" s="66"/>
      <c r="B57" s="66"/>
      <c r="C57" s="67"/>
      <c r="D57" s="71" t="s">
        <v>119</v>
      </c>
      <c r="E57" s="69">
        <f>SUM(F57)</f>
        <v>1425600</v>
      </c>
      <c r="F57" s="73">
        <f>F36</f>
        <v>1425600</v>
      </c>
      <c r="G57" s="73">
        <f t="shared" ref="G57:O57" si="28">G36</f>
        <v>0</v>
      </c>
      <c r="H57" s="73">
        <f t="shared" si="28"/>
        <v>0</v>
      </c>
      <c r="I57" s="73">
        <f t="shared" si="28"/>
        <v>0</v>
      </c>
      <c r="J57" s="69">
        <f>N57</f>
        <v>0</v>
      </c>
      <c r="K57" s="73">
        <f t="shared" si="28"/>
        <v>0</v>
      </c>
      <c r="L57" s="73">
        <f t="shared" si="28"/>
        <v>0</v>
      </c>
      <c r="M57" s="73">
        <f t="shared" si="28"/>
        <v>0</v>
      </c>
      <c r="N57" s="73">
        <f t="shared" si="28"/>
        <v>0</v>
      </c>
      <c r="O57" s="73">
        <f t="shared" si="28"/>
        <v>0</v>
      </c>
      <c r="P57" s="69">
        <f t="shared" si="26"/>
        <v>1425600</v>
      </c>
      <c r="Q57" s="64"/>
    </row>
    <row r="58" spans="1:18" s="63" customFormat="1" ht="87" customHeight="1" x14ac:dyDescent="0.2">
      <c r="A58" s="66"/>
      <c r="B58" s="66"/>
      <c r="C58" s="67"/>
      <c r="D58" s="68" t="s">
        <v>120</v>
      </c>
      <c r="E58" s="69">
        <f>SUM(F58)</f>
        <v>1474400</v>
      </c>
      <c r="F58" s="70">
        <f>F50</f>
        <v>1474400</v>
      </c>
      <c r="G58" s="70">
        <f t="shared" ref="G58:O58" si="29">G50</f>
        <v>1474400</v>
      </c>
      <c r="H58" s="70">
        <f t="shared" si="29"/>
        <v>0</v>
      </c>
      <c r="I58" s="70">
        <f t="shared" si="29"/>
        <v>0</v>
      </c>
      <c r="J58" s="69">
        <f>N58</f>
        <v>0</v>
      </c>
      <c r="K58" s="70">
        <f t="shared" si="29"/>
        <v>0</v>
      </c>
      <c r="L58" s="70">
        <f t="shared" si="29"/>
        <v>0</v>
      </c>
      <c r="M58" s="70">
        <f t="shared" si="29"/>
        <v>0</v>
      </c>
      <c r="N58" s="70">
        <f t="shared" si="29"/>
        <v>0</v>
      </c>
      <c r="O58" s="70">
        <f t="shared" si="29"/>
        <v>0</v>
      </c>
      <c r="P58" s="69">
        <f t="shared" si="26"/>
        <v>1474400</v>
      </c>
      <c r="Q58" s="79">
        <f>P58-[1]Лист1!$C$62</f>
        <v>0</v>
      </c>
    </row>
    <row r="59" spans="1:18" s="63" customFormat="1" ht="66.75" customHeight="1" x14ac:dyDescent="0.2">
      <c r="A59" s="66"/>
      <c r="B59" s="66"/>
      <c r="C59" s="67"/>
      <c r="D59" s="68" t="s">
        <v>123</v>
      </c>
      <c r="E59" s="69">
        <f>SUM(F59)</f>
        <v>15472</v>
      </c>
      <c r="F59" s="80">
        <f>F47+F51</f>
        <v>15472</v>
      </c>
      <c r="G59" s="80">
        <f t="shared" ref="G59:O59" si="30">G47+G51</f>
        <v>0</v>
      </c>
      <c r="H59" s="80">
        <f t="shared" si="30"/>
        <v>0</v>
      </c>
      <c r="I59" s="80">
        <f t="shared" si="30"/>
        <v>0</v>
      </c>
      <c r="J59" s="69">
        <f>K59</f>
        <v>0</v>
      </c>
      <c r="K59" s="80">
        <f t="shared" si="30"/>
        <v>0</v>
      </c>
      <c r="L59" s="80">
        <f t="shared" si="30"/>
        <v>0</v>
      </c>
      <c r="M59" s="80">
        <f t="shared" si="30"/>
        <v>0</v>
      </c>
      <c r="N59" s="80">
        <f t="shared" si="30"/>
        <v>0</v>
      </c>
      <c r="O59" s="80">
        <f t="shared" si="30"/>
        <v>0</v>
      </c>
      <c r="P59" s="69">
        <f t="shared" si="26"/>
        <v>15472</v>
      </c>
      <c r="Q59" s="81">
        <f>P59-[1]Лист1!$C$64</f>
        <v>0</v>
      </c>
    </row>
    <row r="60" spans="1:18" x14ac:dyDescent="0.2"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</row>
    <row r="61" spans="1:18" x14ac:dyDescent="0.2">
      <c r="B61" s="3" t="s">
        <v>90</v>
      </c>
      <c r="I61" s="3" t="s">
        <v>91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39370078740157483" right="0.19685039370078741" top="0.19685039370078741" bottom="0.19685039370078741" header="0" footer="0"/>
  <pageSetup paperSize="9" scale="65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2020-01-10T07:21:51Z</cp:lastPrinted>
  <dcterms:created xsi:type="dcterms:W3CDTF">2020-01-05T18:22:27Z</dcterms:created>
  <dcterms:modified xsi:type="dcterms:W3CDTF">2020-01-12T23:02:11Z</dcterms:modified>
</cp:coreProperties>
</file>