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4805" windowHeight="7710"/>
  </bookViews>
  <sheets>
    <sheet name="Лист1" sheetId="8" r:id="rId1"/>
    <sheet name="Лист2" sheetId="10" r:id="rId2"/>
    <sheet name="Лист3" sheetId="13" r:id="rId3"/>
    <sheet name="Лист4" sheetId="14" r:id="rId4"/>
    <sheet name="Лист 5" sheetId="15" r:id="rId5"/>
  </sheets>
  <calcPr calcId="144525"/>
</workbook>
</file>

<file path=xl/calcChain.xml><?xml version="1.0" encoding="utf-8"?>
<calcChain xmlns="http://schemas.openxmlformats.org/spreadsheetml/2006/main">
  <c r="E46" i="15" l="1"/>
  <c r="F46" i="15"/>
  <c r="S31" i="15"/>
  <c r="T31" i="15"/>
  <c r="L31" i="15"/>
  <c r="M31" i="15"/>
  <c r="E31" i="15"/>
  <c r="F31" i="15"/>
  <c r="S15" i="15"/>
  <c r="T15" i="15"/>
  <c r="L15" i="15"/>
  <c r="M15" i="15"/>
  <c r="F15" i="15"/>
  <c r="E15" i="15"/>
  <c r="B26" i="14" l="1"/>
  <c r="H21" i="14"/>
  <c r="H24" i="14" s="1"/>
  <c r="H26" i="14" s="1"/>
  <c r="H19" i="14"/>
  <c r="H16" i="14" l="1"/>
  <c r="H12" i="14"/>
  <c r="G17" i="14"/>
  <c r="H17" i="14" s="1"/>
  <c r="H5" i="14"/>
  <c r="H6" i="14"/>
  <c r="H7" i="14"/>
  <c r="H8" i="14"/>
  <c r="H9" i="14"/>
  <c r="H10" i="14"/>
  <c r="H11" i="14"/>
  <c r="H13" i="14"/>
  <c r="H14" i="14"/>
  <c r="H15" i="14"/>
  <c r="H4" i="14"/>
  <c r="F17" i="14"/>
  <c r="F10" i="14"/>
  <c r="B17" i="14"/>
  <c r="C17" i="14"/>
  <c r="E17" i="14"/>
  <c r="C10" i="14"/>
  <c r="I31" i="10" l="1"/>
  <c r="Y58" i="8" l="1"/>
  <c r="Y64" i="8"/>
  <c r="Y66" i="8"/>
  <c r="Y68" i="8"/>
  <c r="Y41" i="8"/>
  <c r="Y44" i="8"/>
  <c r="Y47" i="8"/>
  <c r="Y52" i="8"/>
  <c r="Y53" i="8"/>
  <c r="Y19" i="8"/>
  <c r="Y22" i="8"/>
  <c r="Y25" i="8"/>
  <c r="Y30" i="8"/>
  <c r="Y33" i="8"/>
  <c r="Y36" i="8"/>
  <c r="X68" i="8"/>
  <c r="X67" i="8"/>
  <c r="X65" i="8"/>
  <c r="X60" i="8"/>
  <c r="X59" i="8"/>
  <c r="X55" i="8"/>
  <c r="X49" i="8"/>
  <c r="X48" i="8"/>
  <c r="X44" i="8"/>
  <c r="X42" i="8"/>
  <c r="Y42" i="8" s="1"/>
  <c r="X38" i="8"/>
  <c r="X37" i="8"/>
  <c r="X33" i="8"/>
  <c r="X27" i="8"/>
  <c r="X26" i="8"/>
  <c r="X22" i="8"/>
  <c r="X21" i="8"/>
  <c r="X20" i="8"/>
  <c r="Y20" i="8" s="1"/>
  <c r="X16" i="8"/>
  <c r="X15" i="8"/>
  <c r="X11" i="8"/>
  <c r="X7" i="8"/>
  <c r="X6" i="8"/>
  <c r="U24" i="8"/>
  <c r="U57" i="8"/>
  <c r="X57" i="8" s="1"/>
  <c r="U70" i="8"/>
  <c r="U46" i="8"/>
  <c r="U35" i="8"/>
  <c r="X35" i="8" s="1"/>
  <c r="U13" i="8"/>
  <c r="X13" i="8" s="1"/>
  <c r="U71" i="8" l="1"/>
  <c r="V70" i="8"/>
  <c r="V71" i="8" s="1"/>
  <c r="V24" i="8"/>
  <c r="W46" i="8" l="1"/>
  <c r="T24" i="8"/>
  <c r="X24" i="8" s="1"/>
  <c r="T70" i="8"/>
  <c r="S39" i="8"/>
  <c r="Y39" i="8" s="1"/>
  <c r="S17" i="8"/>
  <c r="Y17" i="8" s="1"/>
  <c r="C13" i="8"/>
  <c r="S11" i="8"/>
  <c r="Y11" i="8" s="1"/>
  <c r="S69" i="8"/>
  <c r="Y69" i="8" s="1"/>
  <c r="S55" i="8"/>
  <c r="Y55" i="8" s="1"/>
  <c r="S56" i="8"/>
  <c r="Y56" i="8" s="1"/>
  <c r="S45" i="8"/>
  <c r="Y45" i="8" s="1"/>
  <c r="P70" i="8"/>
  <c r="N70" i="8"/>
  <c r="M70" i="8"/>
  <c r="P57" i="8"/>
  <c r="O57" i="8"/>
  <c r="N57" i="8"/>
  <c r="M57" i="8"/>
  <c r="P46" i="8"/>
  <c r="N46" i="8"/>
  <c r="M46" i="8"/>
  <c r="M35" i="8"/>
  <c r="N24" i="8"/>
  <c r="P13" i="8"/>
  <c r="M13" i="8"/>
  <c r="Q70" i="8"/>
  <c r="Q57" i="8"/>
  <c r="Q46" i="8"/>
  <c r="Q35" i="8"/>
  <c r="Q24" i="8"/>
  <c r="Q13" i="8"/>
  <c r="S65" i="8"/>
  <c r="Y65" i="8" s="1"/>
  <c r="S31" i="8"/>
  <c r="Y31" i="8" s="1"/>
  <c r="O35" i="8"/>
  <c r="S23" i="8"/>
  <c r="Y23" i="8" s="1"/>
  <c r="T71" i="8" l="1"/>
  <c r="X70" i="8"/>
  <c r="W71" i="8"/>
  <c r="X46" i="8"/>
  <c r="O71" i="8"/>
  <c r="Q71" i="8"/>
  <c r="X71" i="8" l="1"/>
  <c r="X31" i="10" l="1"/>
  <c r="P31" i="10"/>
  <c r="H31" i="10"/>
  <c r="X15" i="10"/>
  <c r="P15" i="10"/>
  <c r="E40" i="10" l="1"/>
  <c r="E39" i="10"/>
  <c r="E38" i="10"/>
  <c r="E37" i="10"/>
  <c r="H39" i="10"/>
  <c r="H38" i="10"/>
  <c r="H37" i="10"/>
  <c r="H36" i="10"/>
  <c r="E36" i="10"/>
  <c r="U31" i="10"/>
  <c r="Y31" i="10" s="1"/>
  <c r="M31" i="10"/>
  <c r="Q31" i="10" s="1"/>
  <c r="E31" i="10"/>
  <c r="U15" i="10"/>
  <c r="Y15" i="10" s="1"/>
  <c r="M15" i="10"/>
  <c r="Q15" i="10" s="1"/>
  <c r="F15" i="10"/>
  <c r="E15" i="10"/>
  <c r="H15" i="10"/>
  <c r="I15" i="10" l="1"/>
  <c r="E48" i="10"/>
  <c r="H48" i="10"/>
  <c r="I48" i="10" s="1"/>
  <c r="S7" i="8"/>
  <c r="Y7" i="8" s="1"/>
  <c r="S8" i="8"/>
  <c r="Y8" i="8" s="1"/>
  <c r="S9" i="8"/>
  <c r="Y9" i="8" s="1"/>
  <c r="S10" i="8"/>
  <c r="Y10" i="8" s="1"/>
  <c r="S12" i="8"/>
  <c r="Y12" i="8" s="1"/>
  <c r="Z71" i="8" l="1"/>
  <c r="S34" i="8" l="1"/>
  <c r="Y34" i="8" s="1"/>
  <c r="R70" i="8" l="1"/>
  <c r="R57" i="8"/>
  <c r="R46" i="8"/>
  <c r="R35" i="8"/>
  <c r="R24" i="8"/>
  <c r="R13" i="8"/>
  <c r="R71" i="8" l="1"/>
  <c r="B70" i="8"/>
  <c r="C70" i="8"/>
  <c r="E70" i="8"/>
  <c r="F70" i="8"/>
  <c r="H70" i="8"/>
  <c r="I70" i="8"/>
  <c r="J70" i="8"/>
  <c r="K70" i="8"/>
  <c r="S60" i="8"/>
  <c r="Y60" i="8" s="1"/>
  <c r="S67" i="8"/>
  <c r="Y67" i="8" s="1"/>
  <c r="S63" i="8"/>
  <c r="Y63" i="8" s="1"/>
  <c r="S62" i="8"/>
  <c r="Y62" i="8" s="1"/>
  <c r="S61" i="8"/>
  <c r="Y61" i="8" s="1"/>
  <c r="S59" i="8"/>
  <c r="Y59" i="8" s="1"/>
  <c r="B57" i="8"/>
  <c r="C57" i="8"/>
  <c r="E57" i="8"/>
  <c r="F57" i="8"/>
  <c r="H57" i="8"/>
  <c r="I57" i="8"/>
  <c r="J57" i="8"/>
  <c r="K57" i="8"/>
  <c r="L57" i="8"/>
  <c r="S54" i="8"/>
  <c r="Y54" i="8" s="1"/>
  <c r="S51" i="8"/>
  <c r="Y51" i="8" s="1"/>
  <c r="S50" i="8"/>
  <c r="Y50" i="8" s="1"/>
  <c r="S49" i="8"/>
  <c r="Y49" i="8" s="1"/>
  <c r="S48" i="8"/>
  <c r="Y48" i="8" s="1"/>
  <c r="B46" i="8"/>
  <c r="C46" i="8"/>
  <c r="E46" i="8"/>
  <c r="F46" i="8"/>
  <c r="H46" i="8"/>
  <c r="I46" i="8"/>
  <c r="J46" i="8"/>
  <c r="K46" i="8"/>
  <c r="S43" i="8"/>
  <c r="Y43" i="8" s="1"/>
  <c r="S40" i="8"/>
  <c r="Y40" i="8" s="1"/>
  <c r="S38" i="8"/>
  <c r="Y38" i="8" s="1"/>
  <c r="S37" i="8"/>
  <c r="Y37" i="8" s="1"/>
  <c r="P35" i="8"/>
  <c r="B35" i="8"/>
  <c r="C35" i="8"/>
  <c r="E35" i="8"/>
  <c r="F35" i="8"/>
  <c r="H35" i="8"/>
  <c r="I35" i="8"/>
  <c r="J35" i="8"/>
  <c r="L35" i="8"/>
  <c r="N35" i="8"/>
  <c r="S28" i="8"/>
  <c r="Y28" i="8" s="1"/>
  <c r="S32" i="8"/>
  <c r="Y32" i="8" s="1"/>
  <c r="S29" i="8"/>
  <c r="Y29" i="8" s="1"/>
  <c r="S27" i="8"/>
  <c r="Y27" i="8" s="1"/>
  <c r="S26" i="8"/>
  <c r="Y26" i="8" s="1"/>
  <c r="B24" i="8"/>
  <c r="C24" i="8"/>
  <c r="E24" i="8"/>
  <c r="F24" i="8"/>
  <c r="H24" i="8"/>
  <c r="I24" i="8"/>
  <c r="J24" i="8"/>
  <c r="K24" i="8"/>
  <c r="L24" i="8"/>
  <c r="P24" i="8"/>
  <c r="P71" i="8" s="1"/>
  <c r="M24" i="8"/>
  <c r="M71" i="8" s="1"/>
  <c r="S21" i="8"/>
  <c r="Y21" i="8" s="1"/>
  <c r="S18" i="8"/>
  <c r="Y18" i="8" s="1"/>
  <c r="S16" i="8"/>
  <c r="Y16" i="8" s="1"/>
  <c r="S15" i="8"/>
  <c r="Y15" i="8" s="1"/>
  <c r="B13" i="8"/>
  <c r="E13" i="8"/>
  <c r="F13" i="8"/>
  <c r="H13" i="8"/>
  <c r="I13" i="8"/>
  <c r="J13" i="8"/>
  <c r="L13" i="8"/>
  <c r="N13" i="8"/>
  <c r="N71" i="8" s="1"/>
  <c r="S6" i="8"/>
  <c r="S13" i="8" l="1"/>
  <c r="Y13" i="8" s="1"/>
  <c r="Y6" i="8"/>
  <c r="S70" i="8"/>
  <c r="Y70" i="8" s="1"/>
  <c r="C71" i="8"/>
  <c r="S35" i="8"/>
  <c r="Y35" i="8" s="1"/>
  <c r="S24" i="8"/>
  <c r="Y24" i="8" s="1"/>
  <c r="L71" i="8"/>
  <c r="F71" i="8"/>
  <c r="J71" i="8"/>
  <c r="E71" i="8"/>
  <c r="I71" i="8"/>
  <c r="H71" i="8"/>
  <c r="B71" i="8"/>
  <c r="K71" i="8"/>
  <c r="S46" i="8"/>
  <c r="Y46" i="8" s="1"/>
  <c r="S57" i="8"/>
  <c r="Y57" i="8" s="1"/>
  <c r="S71" i="8" l="1"/>
  <c r="Y71" i="8" s="1"/>
</calcChain>
</file>

<file path=xl/sharedStrings.xml><?xml version="1.0" encoding="utf-8"?>
<sst xmlns="http://schemas.openxmlformats.org/spreadsheetml/2006/main" count="450" uniqueCount="150">
  <si>
    <t>січень</t>
  </si>
  <si>
    <t>лютий</t>
  </si>
  <si>
    <t>березень</t>
  </si>
  <si>
    <t>квітень</t>
  </si>
  <si>
    <t>разом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</si>
  <si>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</si>
  <si>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</si>
  <si>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</si>
  <si>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</si>
  <si>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</si>
  <si>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</si>
  <si>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</si>
  <si>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</si>
  <si>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 </t>
  </si>
  <si>
    <t>Дмитрівський ДНЗ</t>
  </si>
  <si>
    <t>Прибужанівський ДНЗ</t>
  </si>
  <si>
    <t>Яструбинівський ДНЗ</t>
  </si>
  <si>
    <t>Тімірязєвський ДНЗ</t>
  </si>
  <si>
    <t>Луначарський ДНЗ</t>
  </si>
  <si>
    <t>Мартинівський ДНЗ</t>
  </si>
  <si>
    <t>Прибужанівська ЗОШ</t>
  </si>
  <si>
    <t>Дмитрівська ЗОШ</t>
  </si>
  <si>
    <t>Яструбинівська ЗОШ</t>
  </si>
  <si>
    <t>Тімірязєвська ЗОШ</t>
  </si>
  <si>
    <t>Новосілківська ЗОШ</t>
  </si>
  <si>
    <t>Мартинівська ЗОШ</t>
  </si>
  <si>
    <t>Дмитрівська бібліотека</t>
  </si>
  <si>
    <t>Прибужанівська бібліотека</t>
  </si>
  <si>
    <t>Яструбинівська бібліотека</t>
  </si>
  <si>
    <t>Тімірязєвська бібліотека</t>
  </si>
  <si>
    <t>Новосілківська бібліотека</t>
  </si>
  <si>
    <t>Мартинівська бібліотека</t>
  </si>
  <si>
    <t>Дмитрівський б/культури</t>
  </si>
  <si>
    <t>Прибужанівськй б/культури</t>
  </si>
  <si>
    <t>Яструбинівськй б/культури</t>
  </si>
  <si>
    <t>Тімірязєвськй б/культури</t>
  </si>
  <si>
    <t>Новосілківськй б/культури</t>
  </si>
  <si>
    <t>Мартинівськй б/культури</t>
  </si>
  <si>
    <t>Мартинівськй ЦДМ</t>
  </si>
  <si>
    <t>Прибужани</t>
  </si>
  <si>
    <t>Яструбинове</t>
  </si>
  <si>
    <t>Мартинівка</t>
  </si>
  <si>
    <t>1000/1000</t>
  </si>
  <si>
    <t xml:space="preserve">   </t>
  </si>
  <si>
    <t>Всього</t>
  </si>
  <si>
    <t>Прибужани  (матер. допомога)</t>
  </si>
  <si>
    <t>прибужани - 24  (благоустрій)</t>
  </si>
  <si>
    <t>Яструбинове(мат. доп.)</t>
  </si>
  <si>
    <t>яструбинове (водопровід)</t>
  </si>
  <si>
    <t>Тімірязєво (мат. Доп.)</t>
  </si>
  <si>
    <t>тімірязєво  (водопровод)</t>
  </si>
  <si>
    <t>Мартинівка  мат. Допомога</t>
  </si>
  <si>
    <t>мартинівка  (водозаб.)</t>
  </si>
  <si>
    <t>субвенція</t>
  </si>
  <si>
    <t>Заробітна плата</t>
  </si>
  <si>
    <t>Нарахування на оплату праці</t>
  </si>
  <si>
    <t>Предмети, матеріали, обладнання та інвентар</t>
  </si>
  <si>
    <t>Продукти харчування</t>
  </si>
  <si>
    <t>Оплата послуг (крім комунальних)</t>
  </si>
  <si>
    <t>Видатки на відрядження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</si>
  <si>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</si>
  <si>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</si>
  <si>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</si>
  <si>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</si>
  <si>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Окремі заходи по реалізації державних (регіональних) програм, не віднесені до заходів розвитку</t>
  </si>
  <si>
    <t>Інші виплати населенню</t>
  </si>
  <si>
    <t>Інші поточні видатки</t>
  </si>
  <si>
    <t>Поточні трансферти органам державного управління інших рівнів</t>
  </si>
  <si>
    <t>Всього по загальному фонду</t>
  </si>
  <si>
    <t>Всього по спеціальному фонду</t>
  </si>
  <si>
    <t xml:space="preserve"> серпень</t>
  </si>
  <si>
    <t>д/дні</t>
  </si>
  <si>
    <t>к-ть по нормі</t>
  </si>
  <si>
    <t>вартість 1 д/дня</t>
  </si>
  <si>
    <t>1000/6000</t>
  </si>
  <si>
    <t>1000/7000</t>
  </si>
  <si>
    <t>ВИДАТКИ 2018 РІК ( КОШТИ ОТГ)</t>
  </si>
  <si>
    <t>дмитрівка - 15 (благоустрій)</t>
  </si>
  <si>
    <t>Прибужани/водопровод/</t>
  </si>
  <si>
    <t>Новосілківський ДНЗ</t>
  </si>
  <si>
    <t>яструбинове 12  (благоустрій)</t>
  </si>
  <si>
    <t>тімірязєво -11  (благоустрій)</t>
  </si>
  <si>
    <t>Новосілка /мат. Доп./</t>
  </si>
  <si>
    <t>Новосілка /вода./</t>
  </si>
  <si>
    <t>новосілка - 14  (благоустрій)</t>
  </si>
  <si>
    <t>мартинівка- 14 (благоустрій)</t>
  </si>
  <si>
    <t>мартинівка / 25 дом/</t>
  </si>
  <si>
    <t>прибужани/ апарат с/р, відділу освіти/</t>
  </si>
  <si>
    <t>дмитрівка/ апарат с/р, відділу освіти/</t>
  </si>
  <si>
    <t>яструбинове/ апарат с/р, відділу освіти/</t>
  </si>
  <si>
    <t>тімірязєво/ апарат с/р, відділу освіти/</t>
  </si>
  <si>
    <t>новосілка/ апарат с/р, відділу освіти/</t>
  </si>
  <si>
    <t>мартинівка/ апарат с/р, відділу освіти/</t>
  </si>
  <si>
    <t>видатки апарату с/р та відділу освіти</t>
  </si>
  <si>
    <t>Дослідження і розробки, окремі заходи розвитку по реалізації державних (регіональних) програм</t>
  </si>
  <si>
    <t>Придбання обладнання і предметів довгострокового користування</t>
  </si>
  <si>
    <t>Капітальний ремонт інших об`єктів</t>
  </si>
  <si>
    <t>Реконструкція та реставрація інших об`єктів</t>
  </si>
  <si>
    <t>Разом по сільській раді</t>
  </si>
  <si>
    <t xml:space="preserve">середнє відвідування, к-ть дітей </t>
  </si>
  <si>
    <t>Прибужанівський ЗДО</t>
  </si>
  <si>
    <t>Мартинівський ЗДО</t>
  </si>
  <si>
    <t>Яструбинівський ЗДО</t>
  </si>
  <si>
    <t>Дмитрівський ЗДО</t>
  </si>
  <si>
    <t>Тімірязєвський ЗДО</t>
  </si>
  <si>
    <t>Новосілківський ЗДО</t>
  </si>
  <si>
    <t>Разом по ЗДО</t>
  </si>
  <si>
    <t>ДАНІ ПРО ВАРТІСТЬ ХАРЧУВАННЯ 1 ДІТО-ДНЯ В ЗАКЛАДАХ  ДОШКІЛЬНОЇ ОСВІТИ ПРИБУЖАНІВСЬКОЇ СІЛЬСЬКОЇ РАДИ  ЗА 2018 РІК</t>
  </si>
  <si>
    <t>витрати        (загальний та спеціальний фонд)</t>
  </si>
  <si>
    <t>Найменування шкіл та закладів дошкільної освіти</t>
  </si>
  <si>
    <t>2млн 729тис.830грн</t>
  </si>
  <si>
    <t>55тис.711грн.</t>
  </si>
  <si>
    <t>4млн.771тис.647грн.</t>
  </si>
  <si>
    <t>4млн.219тис.953грн.</t>
  </si>
  <si>
    <t>44тис.893грн.</t>
  </si>
  <si>
    <t>3млн.872тис.177грн</t>
  </si>
  <si>
    <t>4млн.422тис.756грн.</t>
  </si>
  <si>
    <t>24тис.708грн.</t>
  </si>
  <si>
    <t>26тис.218грн.</t>
  </si>
  <si>
    <t>44тис.002грн.</t>
  </si>
  <si>
    <t>965тис.110грн.</t>
  </si>
  <si>
    <t>1млн.3тис.675грн</t>
  </si>
  <si>
    <t>1млн.98тис.638грн.</t>
  </si>
  <si>
    <t>1млн.148тис.786грн.</t>
  </si>
  <si>
    <t>ссередньорічна кількість штатних одиниць за 2018рік</t>
  </si>
  <si>
    <t xml:space="preserve">  видатки за 2018 рік</t>
  </si>
  <si>
    <t>2111+2120</t>
  </si>
  <si>
    <t>4млн435тис.894грн.</t>
  </si>
  <si>
    <t>33тис. 605грн.</t>
  </si>
  <si>
    <t>772тис.814грн.</t>
  </si>
  <si>
    <t>заробітна плата</t>
  </si>
  <si>
    <t>Державні та обласні кошти за 2018 рік</t>
  </si>
  <si>
    <t xml:space="preserve">Тімірязєво </t>
  </si>
  <si>
    <t>Дмитрівка</t>
  </si>
  <si>
    <t>середня кількість дітейпо списку</t>
  </si>
  <si>
    <t>ДАНІ ПРО ВАРТІСТЬ ХАРЧУВАННЯ 1 ДІТО-ДНЯ В ШКОЛАХ ПРИБУЖАНІВСЬКОЇ СІЛЬСЬКОЇ РАДИ  ЗА 2018 РІК</t>
  </si>
  <si>
    <t>діти</t>
  </si>
  <si>
    <t>Разом по школам</t>
  </si>
  <si>
    <t>середня кількість дітей (відвідування)</t>
  </si>
  <si>
    <t>40тис.147грн.</t>
  </si>
  <si>
    <t>45тис.248грн.</t>
  </si>
  <si>
    <t>43тис.946грн</t>
  </si>
  <si>
    <t>53тис.617грн.</t>
  </si>
  <si>
    <t>40тис.224грн.</t>
  </si>
  <si>
    <t>804тис.479грн.</t>
  </si>
  <si>
    <t>45тис.460грн.</t>
  </si>
  <si>
    <t>Видатки на одну дитину за 2018 рік</t>
  </si>
  <si>
    <t>Код економічної класифікації видатків</t>
  </si>
  <si>
    <t>разом видатки за 2018 рік</t>
  </si>
  <si>
    <t>доходи за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</si>
</sst>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theme="1"/>
      <name val="Cambria"/>
      <family val="1"/>
      <charset val="204"/>
    </font>
    <font>
      <b/>
      <sz val="11"/>
      <name val="Calibri"/>
      <family val="2"/>
      <scheme val="minor"/>
    </font>
    <font>
      <sz val="11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48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7" fillId="0" borderId="1" xfId="0" applyFont="1" applyBorder="1"/>
    <xf numFmtId="2" fontId="7" fillId="0" borderId="1" xfId="0" applyNumberFormat="1" applyFont="1" applyBorder="1"/>
    <xf numFmtId="2" fontId="0" fillId="0" borderId="0" xfId="0" applyNumberFormat="1"/>
    <xf numFmtId="2" fontId="7" fillId="0" borderId="0" xfId="0" applyNumberFormat="1" applyFont="1"/>
    <xf numFmtId="2" fontId="8" fillId="0" borderId="0" xfId="0" applyNumberFormat="1" applyFont="1"/>
    <xf numFmtId="0" fontId="10" fillId="0" borderId="1" xfId="0" applyFont="1" applyBorder="1"/>
    <xf numFmtId="0" fontId="7" fillId="0" borderId="0" xfId="0" applyFont="1"/>
    <xf numFmtId="0" fontId="0" fillId="0" borderId="1" xfId="0" applyBorder="1" applyAlignment="1">
      <alignment wrapText="1"/>
    </xf>
    <xf numFmtId="0" fontId="11" fillId="0" borderId="1" xfId="0" applyFont="1" applyBorder="1" applyAlignment="1">
      <alignment wrapText="1"/>
    </xf>
    <xf numFmtId="0" fontId="2" fillId="0" borderId="1" xfId="0" applyFont="1" applyBorder="1"/>
    <xf numFmtId="2" fontId="2" fillId="0" borderId="1" xfId="0" applyNumberFormat="1" applyFont="1" applyBorder="1"/>
    <xf numFmtId="0" fontId="9" fillId="2" borderId="1" xfId="0" applyFont="1" applyFill="1" applyBorder="1"/>
    <xf numFmtId="0" fontId="2" fillId="0" borderId="1" xfId="0" applyFont="1" applyBorder="1" applyAlignment="1">
      <alignment horizontal="left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2" fontId="12" fillId="0" borderId="0" xfId="0" applyNumberFormat="1" applyFont="1"/>
    <xf numFmtId="2" fontId="13" fillId="0" borderId="0" xfId="0" applyNumberFormat="1" applyFont="1"/>
    <xf numFmtId="0" fontId="0" fillId="0" borderId="3" xfId="0" applyBorder="1"/>
    <xf numFmtId="2" fontId="0" fillId="0" borderId="3" xfId="0" applyNumberFormat="1" applyBorder="1"/>
    <xf numFmtId="2" fontId="8" fillId="0" borderId="1" xfId="0" applyNumberFormat="1" applyFont="1" applyBorder="1"/>
    <xf numFmtId="2" fontId="8" fillId="0" borderId="3" xfId="0" applyNumberFormat="1" applyFont="1" applyBorder="1"/>
    <xf numFmtId="0" fontId="8" fillId="0" borderId="0" xfId="0" applyFont="1"/>
    <xf numFmtId="0" fontId="7" fillId="0" borderId="4" xfId="0" applyFont="1" applyFill="1" applyBorder="1"/>
    <xf numFmtId="0" fontId="14" fillId="2" borderId="5" xfId="0" applyFont="1" applyFill="1" applyBorder="1" applyAlignment="1">
      <alignment vertical="center"/>
    </xf>
    <xf numFmtId="0" fontId="0" fillId="0" borderId="6" xfId="0" applyBorder="1"/>
    <xf numFmtId="0" fontId="15" fillId="0" borderId="9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2" fontId="15" fillId="0" borderId="9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2" fontId="10" fillId="0" borderId="1" xfId="0" applyNumberFormat="1" applyFont="1" applyBorder="1"/>
    <xf numFmtId="0" fontId="16" fillId="0" borderId="1" xfId="0" applyFont="1" applyBorder="1"/>
    <xf numFmtId="2" fontId="16" fillId="0" borderId="1" xfId="0" applyNumberFormat="1" applyFont="1" applyBorder="1"/>
    <xf numFmtId="0" fontId="8" fillId="0" borderId="1" xfId="0" applyFont="1" applyBorder="1"/>
    <xf numFmtId="0" fontId="17" fillId="0" borderId="9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0" fillId="0" borderId="1" xfId="0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7"/>
  <sheetViews>
    <sheetView tabSelected="1" topLeftCell="A52" workbookViewId="0">
      <selection activeCell="AB3" sqref="AB3"/>
    </sheetView>
  </sheetViews>
  <sheetFormatPr defaultRowHeight="15" x14ac:dyDescent="0.25"/>
  <cols>
    <col min="1" max="1" width="28.42578125" customWidth="1"/>
    <col min="2" max="2" width="10.7109375" customWidth="1"/>
    <col min="3" max="3" width="11.28515625" customWidth="1"/>
    <col min="4" max="4" width="11.28515625" hidden="1" customWidth="1"/>
    <col min="5" max="5" width="10.5703125" customWidth="1"/>
    <col min="6" max="6" width="11.42578125" customWidth="1"/>
    <col min="7" max="7" width="0.140625" customWidth="1"/>
    <col min="8" max="8" width="14.28515625" customWidth="1"/>
    <col min="9" max="9" width="9.140625" customWidth="1"/>
    <col min="10" max="10" width="13.28515625" customWidth="1"/>
    <col min="11" max="11" width="11.5703125" customWidth="1"/>
    <col min="12" max="12" width="10.7109375" customWidth="1"/>
    <col min="13" max="13" width="9.42578125" customWidth="1"/>
    <col min="14" max="14" width="10" customWidth="1"/>
    <col min="15" max="15" width="11.7109375" customWidth="1"/>
    <col min="16" max="16" width="8.7109375" customWidth="1"/>
    <col min="17" max="18" width="10.7109375" customWidth="1"/>
    <col min="19" max="19" width="13.5703125" customWidth="1"/>
    <col min="20" max="21" width="9.7109375" customWidth="1"/>
    <col min="22" max="22" width="10" customWidth="1"/>
    <col min="23" max="23" width="8.42578125" customWidth="1"/>
    <col min="24" max="24" width="11.140625" customWidth="1"/>
    <col min="25" max="25" width="14.5703125" customWidth="1"/>
    <col min="26" max="26" width="13" customWidth="1"/>
    <col min="27" max="27" width="14.28515625" customWidth="1"/>
    <col min="28" max="28" width="10.7109375" customWidth="1"/>
    <col min="29" max="29" width="11.7109375" customWidth="1"/>
    <col min="30" max="31" width="11.5703125" bestFit="1" customWidth="1"/>
    <col min="32" max="32" width="9.5703125" bestFit="1" customWidth="1"/>
    <col min="33" max="33" width="12.140625" customWidth="1"/>
  </cols>
  <sheetData>
    <row r="1" spans="1:33" x14ac:dyDescent="0.25">
      <c r="S1" t="s">
        <v>13</v>
      </c>
      <c r="AD1" s="5" t="s">
        <v>13</v>
      </c>
      <c r="AG1" s="5" t="s">
        <v>13</v>
      </c>
    </row>
    <row r="2" spans="1:33" x14ac:dyDescent="0.25">
      <c r="K2" t="s">
        <v>76</v>
      </c>
    </row>
    <row r="3" spans="1:33" ht="148.5" customHeight="1" x14ac:dyDescent="0.25">
      <c r="A3" s="1"/>
      <c r="B3" s="10" t="s">
        <v>54</v>
      </c>
      <c r="C3" s="10" t="s">
        <v>55</v>
      </c>
      <c r="D3" s="10"/>
      <c r="E3" s="10" t="s">
        <v>56</v>
      </c>
      <c r="F3" s="10" t="s">
        <v>57</v>
      </c>
      <c r="G3" s="10"/>
      <c r="H3" s="10" t="s">
        <v>58</v>
      </c>
      <c r="I3" s="10" t="s">
        <v>60</v>
      </c>
      <c r="J3" s="10" t="s">
        <v>61</v>
      </c>
      <c r="K3" s="10" t="s">
        <v>62</v>
      </c>
      <c r="L3" s="10" t="s">
        <v>63</v>
      </c>
      <c r="M3" s="10" t="s">
        <v>59</v>
      </c>
      <c r="N3" s="11" t="s">
        <v>64</v>
      </c>
      <c r="O3" s="10" t="s">
        <v>65</v>
      </c>
      <c r="P3" s="10" t="s">
        <v>66</v>
      </c>
      <c r="Q3" s="10" t="s">
        <v>93</v>
      </c>
      <c r="R3" s="10" t="s">
        <v>67</v>
      </c>
      <c r="S3" s="10" t="s">
        <v>68</v>
      </c>
      <c r="T3" s="11" t="s">
        <v>94</v>
      </c>
      <c r="U3" s="11" t="s">
        <v>95</v>
      </c>
      <c r="V3" s="11" t="s">
        <v>96</v>
      </c>
      <c r="W3" s="11" t="s">
        <v>97</v>
      </c>
      <c r="X3" s="10" t="s">
        <v>69</v>
      </c>
      <c r="Y3" s="10" t="s">
        <v>148</v>
      </c>
      <c r="Z3" s="16" t="s">
        <v>149</v>
      </c>
    </row>
    <row r="4" spans="1:33" ht="30" x14ac:dyDescent="0.25">
      <c r="A4" s="10" t="s">
        <v>147</v>
      </c>
      <c r="B4" s="1">
        <v>2111</v>
      </c>
      <c r="C4" s="1">
        <v>2120</v>
      </c>
      <c r="D4" s="1"/>
      <c r="E4" s="1">
        <v>2210</v>
      </c>
      <c r="F4" s="1">
        <v>2230</v>
      </c>
      <c r="G4" s="1"/>
      <c r="H4" s="1">
        <v>2240</v>
      </c>
      <c r="I4" s="1">
        <v>2272</v>
      </c>
      <c r="J4" s="1">
        <v>2273</v>
      </c>
      <c r="K4" s="1">
        <v>2274</v>
      </c>
      <c r="L4" s="1">
        <v>2275</v>
      </c>
      <c r="M4" s="1">
        <v>2250</v>
      </c>
      <c r="N4" s="1">
        <v>2282</v>
      </c>
      <c r="O4" s="1">
        <v>2730</v>
      </c>
      <c r="P4" s="1">
        <v>2800</v>
      </c>
      <c r="Q4" s="1"/>
      <c r="R4" s="1">
        <v>2620</v>
      </c>
      <c r="S4" s="1"/>
      <c r="T4" s="1">
        <v>2281</v>
      </c>
      <c r="U4" s="1">
        <v>3110</v>
      </c>
      <c r="V4" s="1">
        <v>3132</v>
      </c>
      <c r="W4" s="20">
        <v>3142</v>
      </c>
      <c r="X4" s="1"/>
      <c r="Y4" s="1"/>
      <c r="Z4" s="1"/>
    </row>
    <row r="5" spans="1:3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0"/>
      <c r="X5" s="1"/>
      <c r="Y5" s="1"/>
      <c r="Z5" s="1"/>
    </row>
    <row r="6" spans="1:33" x14ac:dyDescent="0.25">
      <c r="A6" s="1" t="s">
        <v>14</v>
      </c>
      <c r="B6" s="1">
        <v>501042.44</v>
      </c>
      <c r="C6" s="1">
        <v>118836.75</v>
      </c>
      <c r="D6" s="1"/>
      <c r="E6" s="2">
        <v>16161.29</v>
      </c>
      <c r="F6" s="2">
        <v>69658.41</v>
      </c>
      <c r="G6" s="2"/>
      <c r="H6" s="2">
        <v>13556.66</v>
      </c>
      <c r="I6" s="2">
        <v>929.7</v>
      </c>
      <c r="J6" s="2">
        <v>17743.78</v>
      </c>
      <c r="K6" s="2"/>
      <c r="L6" s="2">
        <v>48390.32</v>
      </c>
      <c r="M6" s="2"/>
      <c r="N6" s="2">
        <v>578.76</v>
      </c>
      <c r="O6" s="2"/>
      <c r="P6" s="2">
        <v>31.4</v>
      </c>
      <c r="Q6" s="1"/>
      <c r="R6" s="2"/>
      <c r="S6" s="2">
        <f>B6+C6+E6+F6+H6+I6+J6+K6+L6+N6+O6+P6+M6+R6</f>
        <v>786929.51</v>
      </c>
      <c r="T6" s="2"/>
      <c r="U6" s="2">
        <v>17550</v>
      </c>
      <c r="V6" s="2"/>
      <c r="W6" s="21"/>
      <c r="X6" s="2">
        <f>U6</f>
        <v>17550</v>
      </c>
      <c r="Y6" s="2">
        <f>S6+X6</f>
        <v>804479.51</v>
      </c>
      <c r="Z6" s="1"/>
    </row>
    <row r="7" spans="1:33" x14ac:dyDescent="0.25">
      <c r="A7" s="1" t="s">
        <v>21</v>
      </c>
      <c r="B7" s="2">
        <v>153484.54</v>
      </c>
      <c r="C7" s="2">
        <v>46118.37</v>
      </c>
      <c r="D7" s="2"/>
      <c r="E7" s="2">
        <v>72289.62</v>
      </c>
      <c r="F7" s="2">
        <v>67089.59</v>
      </c>
      <c r="G7" s="2"/>
      <c r="H7" s="2">
        <v>15842.15</v>
      </c>
      <c r="I7" s="2">
        <v>1527.07</v>
      </c>
      <c r="J7" s="2">
        <v>22374.05</v>
      </c>
      <c r="K7" s="2"/>
      <c r="L7" s="2">
        <v>162833.44</v>
      </c>
      <c r="M7" s="2">
        <v>4080</v>
      </c>
      <c r="N7" s="2">
        <v>4910.7</v>
      </c>
      <c r="O7" s="2"/>
      <c r="P7" s="2">
        <v>114.36</v>
      </c>
      <c r="Q7" s="1"/>
      <c r="R7" s="2"/>
      <c r="S7" s="2">
        <f>B7+C7+E7+F7+H7+I7+J7+K7+L7+N7+O7+P7+M7+R7</f>
        <v>550663.89</v>
      </c>
      <c r="T7" s="2"/>
      <c r="U7" s="2">
        <v>34663</v>
      </c>
      <c r="V7" s="2"/>
      <c r="W7" s="21"/>
      <c r="X7" s="2">
        <f>U7</f>
        <v>34663</v>
      </c>
      <c r="Y7" s="2">
        <f t="shared" ref="Y7:Y70" si="0">S7+X7</f>
        <v>585326.89</v>
      </c>
      <c r="Z7" s="1"/>
    </row>
    <row r="8" spans="1:33" x14ac:dyDescent="0.25">
      <c r="A8" s="1" t="s">
        <v>26</v>
      </c>
      <c r="B8" s="1">
        <v>23813.78</v>
      </c>
      <c r="C8" s="1">
        <v>9700.15</v>
      </c>
      <c r="D8" s="1"/>
      <c r="E8" s="1">
        <v>1464.77</v>
      </c>
      <c r="F8" s="1"/>
      <c r="G8" s="1"/>
      <c r="H8" s="1">
        <v>160.9</v>
      </c>
      <c r="I8" s="1"/>
      <c r="J8" s="1"/>
      <c r="K8" s="1"/>
      <c r="L8" s="1"/>
      <c r="M8" s="1"/>
      <c r="N8" s="1"/>
      <c r="O8" s="1"/>
      <c r="P8" s="1"/>
      <c r="Q8" s="1"/>
      <c r="R8" s="1">
        <v>0</v>
      </c>
      <c r="S8" s="2">
        <f>B8+C8+E8+F8+H8+I8+J8+K8+L8+N8+O8+P8+M8+R8</f>
        <v>35139.599999999999</v>
      </c>
      <c r="T8" s="2"/>
      <c r="U8" s="1"/>
      <c r="V8" s="2"/>
      <c r="W8" s="21"/>
      <c r="X8" s="1"/>
      <c r="Y8" s="2">
        <f t="shared" si="0"/>
        <v>35139.599999999999</v>
      </c>
      <c r="Z8" s="1"/>
    </row>
    <row r="9" spans="1:33" x14ac:dyDescent="0.25">
      <c r="A9" s="1" t="s">
        <v>32</v>
      </c>
      <c r="B9" s="1">
        <v>65300.42</v>
      </c>
      <c r="C9" s="1">
        <v>19136.66</v>
      </c>
      <c r="D9" s="1"/>
      <c r="E9" s="1">
        <v>147.51</v>
      </c>
      <c r="F9" s="1"/>
      <c r="G9" s="1"/>
      <c r="H9" s="1"/>
      <c r="I9" s="1"/>
      <c r="J9" s="1">
        <v>864.64</v>
      </c>
      <c r="K9" s="1"/>
      <c r="L9" s="1"/>
      <c r="M9" s="1"/>
      <c r="N9" s="1"/>
      <c r="O9" s="1"/>
      <c r="P9" s="1"/>
      <c r="Q9" s="1"/>
      <c r="R9" s="1"/>
      <c r="S9" s="2">
        <f>B9+C9+E9+F9+H9+I9+J9+K9+L9+N9+O9+P9+M9+R9</f>
        <v>85449.23</v>
      </c>
      <c r="T9" s="2"/>
      <c r="U9" s="1"/>
      <c r="V9" s="2"/>
      <c r="W9" s="21"/>
      <c r="X9" s="1"/>
      <c r="Y9" s="2">
        <f t="shared" si="0"/>
        <v>85449.23</v>
      </c>
      <c r="Z9" s="1"/>
    </row>
    <row r="10" spans="1:33" x14ac:dyDescent="0.25">
      <c r="A10" s="1" t="s">
        <v>77</v>
      </c>
      <c r="B10" s="1">
        <v>21561.439999999999</v>
      </c>
      <c r="C10" s="1">
        <v>4739.76</v>
      </c>
      <c r="D10" s="1"/>
      <c r="E10" s="1">
        <v>12608.81</v>
      </c>
      <c r="F10" s="1"/>
      <c r="G10" s="1"/>
      <c r="H10" s="1">
        <v>17664</v>
      </c>
      <c r="I10" s="1"/>
      <c r="J10" s="1">
        <v>19027.759999999998</v>
      </c>
      <c r="K10" s="1"/>
      <c r="L10" s="1"/>
      <c r="M10" s="1"/>
      <c r="N10" s="1"/>
      <c r="O10" s="1"/>
      <c r="P10" s="1"/>
      <c r="Q10" s="1"/>
      <c r="R10" s="1"/>
      <c r="S10" s="2">
        <f>B10+C10+E10+F10+H10+I10+J10+K10+L10+N10+O10+P10+M10+R10</f>
        <v>75601.76999999999</v>
      </c>
      <c r="T10" s="2"/>
      <c r="U10" s="1"/>
      <c r="V10" s="2"/>
      <c r="W10" s="21"/>
      <c r="X10" s="1"/>
      <c r="Y10" s="2">
        <f t="shared" si="0"/>
        <v>75601.76999999999</v>
      </c>
      <c r="Z10" s="1"/>
    </row>
    <row r="11" spans="1:33" ht="30" x14ac:dyDescent="0.25">
      <c r="A11" s="10" t="s">
        <v>88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>
        <v>518215.3</v>
      </c>
      <c r="R11" s="1"/>
      <c r="S11" s="2">
        <f>Q11</f>
        <v>518215.3</v>
      </c>
      <c r="T11" s="2"/>
      <c r="U11" s="1">
        <v>7516.54</v>
      </c>
      <c r="V11" s="2"/>
      <c r="W11" s="21"/>
      <c r="X11" s="1">
        <f>U11</f>
        <v>7516.54</v>
      </c>
      <c r="Y11" s="2">
        <f t="shared" si="0"/>
        <v>525731.83999999997</v>
      </c>
      <c r="Z11" s="1"/>
    </row>
    <row r="12" spans="1:33" x14ac:dyDescent="0.25">
      <c r="A12" s="1" t="s">
        <v>53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>
        <v>475612.9</v>
      </c>
      <c r="S12" s="2">
        <f>B12+C12+E12+F12+H12+I12+J12+K12+L12+N12+O12+P12+M12+R12</f>
        <v>475612.9</v>
      </c>
      <c r="T12" s="2"/>
      <c r="U12" s="1"/>
      <c r="V12" s="2"/>
      <c r="W12" s="21"/>
      <c r="X12" s="1"/>
      <c r="Y12" s="2">
        <f t="shared" si="0"/>
        <v>475612.9</v>
      </c>
      <c r="Z12" s="1"/>
    </row>
    <row r="13" spans="1:33" x14ac:dyDescent="0.25">
      <c r="A13" s="1" t="s">
        <v>44</v>
      </c>
      <c r="B13" s="3">
        <f t="shared" ref="B13:J13" si="1">SUM(B6:B10)</f>
        <v>765202.62</v>
      </c>
      <c r="C13" s="4">
        <f>C6+C7+C8+C9+C10</f>
        <v>198531.69</v>
      </c>
      <c r="D13" s="4"/>
      <c r="E13" s="4">
        <f t="shared" si="1"/>
        <v>102672</v>
      </c>
      <c r="F13" s="4">
        <f t="shared" si="1"/>
        <v>136748</v>
      </c>
      <c r="G13" s="4"/>
      <c r="H13" s="4">
        <f t="shared" si="1"/>
        <v>47223.71</v>
      </c>
      <c r="I13" s="4">
        <f t="shared" si="1"/>
        <v>2456.77</v>
      </c>
      <c r="J13" s="4">
        <f t="shared" si="1"/>
        <v>60010.229999999996</v>
      </c>
      <c r="K13" s="3"/>
      <c r="L13" s="4">
        <f>SUM(L6:L10)</f>
        <v>211223.76</v>
      </c>
      <c r="M13" s="4">
        <f>M7</f>
        <v>4080</v>
      </c>
      <c r="N13" s="4">
        <f>SUM(N6:N10)</f>
        <v>5489.46</v>
      </c>
      <c r="O13" s="1"/>
      <c r="P13" s="4">
        <f>P6+P7</f>
        <v>145.76</v>
      </c>
      <c r="Q13" s="3">
        <f>Q11</f>
        <v>518215.3</v>
      </c>
      <c r="R13" s="4">
        <f>SUM(R6:R12)</f>
        <v>475612.9</v>
      </c>
      <c r="S13" s="22">
        <f>S6+S7+S8+S9+S10+S12+S11</f>
        <v>2527612.1999999997</v>
      </c>
      <c r="T13" s="22"/>
      <c r="U13" s="22">
        <f>U6+U7+U11</f>
        <v>59729.54</v>
      </c>
      <c r="V13" s="22"/>
      <c r="W13" s="23"/>
      <c r="X13" s="22">
        <f>U13</f>
        <v>59729.54</v>
      </c>
      <c r="Y13" s="22">
        <f t="shared" si="0"/>
        <v>2587341.7399999998</v>
      </c>
      <c r="Z13" s="22">
        <v>2872154</v>
      </c>
      <c r="AA13" t="s">
        <v>13</v>
      </c>
    </row>
    <row r="14" spans="1:3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2" t="s">
        <v>13</v>
      </c>
      <c r="T14" s="2"/>
      <c r="U14" s="1"/>
      <c r="V14" s="2"/>
      <c r="W14" s="21"/>
      <c r="X14" s="1"/>
      <c r="Y14" s="2">
        <v>0</v>
      </c>
      <c r="Z14" s="1"/>
    </row>
    <row r="15" spans="1:33" x14ac:dyDescent="0.25">
      <c r="A15" s="1" t="s">
        <v>15</v>
      </c>
      <c r="B15" s="1">
        <v>573874.66</v>
      </c>
      <c r="C15" s="1">
        <v>136111.03</v>
      </c>
      <c r="D15" s="1"/>
      <c r="E15" s="2">
        <v>23401.25</v>
      </c>
      <c r="F15" s="2">
        <v>95964.77</v>
      </c>
      <c r="G15" s="2"/>
      <c r="H15" s="2">
        <v>24229.759999999998</v>
      </c>
      <c r="I15" s="2">
        <v>2246.77</v>
      </c>
      <c r="J15" s="2">
        <v>38002.720000000001</v>
      </c>
      <c r="K15" s="2">
        <v>84601.21</v>
      </c>
      <c r="L15" s="2"/>
      <c r="M15" s="2"/>
      <c r="N15" s="2">
        <v>1005.96</v>
      </c>
      <c r="O15" s="2"/>
      <c r="P15" s="2">
        <v>31.42</v>
      </c>
      <c r="Q15" s="1"/>
      <c r="R15" s="2"/>
      <c r="S15" s="2">
        <f>B15+C15+E15+F15+H15+I15+J15+K15+L15+N15+O15+P15+M15+R15</f>
        <v>979469.55</v>
      </c>
      <c r="T15" s="2"/>
      <c r="U15" s="2">
        <v>24205</v>
      </c>
      <c r="V15" s="2"/>
      <c r="W15" s="21"/>
      <c r="X15" s="2">
        <f>U15</f>
        <v>24205</v>
      </c>
      <c r="Y15" s="2">
        <f t="shared" si="0"/>
        <v>1003674.55</v>
      </c>
      <c r="Z15" s="1"/>
    </row>
    <row r="16" spans="1:33" x14ac:dyDescent="0.25">
      <c r="A16" s="1" t="s">
        <v>20</v>
      </c>
      <c r="B16" s="5">
        <v>145371.57999999999</v>
      </c>
      <c r="C16" s="5">
        <v>46130.55</v>
      </c>
      <c r="D16" s="5"/>
      <c r="E16" s="2">
        <v>122134.83</v>
      </c>
      <c r="F16" s="2">
        <v>135271.51</v>
      </c>
      <c r="G16" s="2"/>
      <c r="H16" s="2">
        <v>219257.99</v>
      </c>
      <c r="I16" s="2">
        <v>2733.64</v>
      </c>
      <c r="J16" s="2">
        <v>48035.21</v>
      </c>
      <c r="K16" s="2"/>
      <c r="L16" s="2">
        <v>205658.1</v>
      </c>
      <c r="M16" s="2">
        <v>1120</v>
      </c>
      <c r="N16" s="2">
        <v>1376.43</v>
      </c>
      <c r="O16" s="2"/>
      <c r="P16" s="2">
        <v>114.37</v>
      </c>
      <c r="Q16" s="1"/>
      <c r="R16" s="2"/>
      <c r="S16" s="2">
        <f>B16+C16+E16+F16+H16+I16+J16+K16+L16+N16+O16+P16+M16+R16</f>
        <v>927204.21</v>
      </c>
      <c r="T16" s="2"/>
      <c r="U16" s="2">
        <v>72942.5</v>
      </c>
      <c r="V16" s="2">
        <v>59645</v>
      </c>
      <c r="W16" s="21"/>
      <c r="X16" s="2">
        <f>U16+V16</f>
        <v>132587.5</v>
      </c>
      <c r="Y16" s="2">
        <f t="shared" si="0"/>
        <v>1059791.71</v>
      </c>
      <c r="Z16" s="1"/>
    </row>
    <row r="17" spans="1:27" x14ac:dyDescent="0.25">
      <c r="A17" s="1" t="s">
        <v>27</v>
      </c>
      <c r="B17" s="1">
        <v>24934.52</v>
      </c>
      <c r="C17" s="1">
        <v>9700.15</v>
      </c>
      <c r="D17" s="1"/>
      <c r="E17" s="1">
        <v>1464.77</v>
      </c>
      <c r="F17" s="1"/>
      <c r="G17" s="1"/>
      <c r="H17" s="1">
        <v>2027.9</v>
      </c>
      <c r="I17" s="1"/>
      <c r="J17" s="1"/>
      <c r="K17" s="1"/>
      <c r="L17" s="1"/>
      <c r="M17" s="1"/>
      <c r="N17" s="1"/>
      <c r="O17" s="1"/>
      <c r="P17" s="1"/>
      <c r="Q17" s="1"/>
      <c r="R17" s="1">
        <v>0</v>
      </c>
      <c r="S17" s="1">
        <f>B17+C17+E17+H17+AD17</f>
        <v>38127.339999999997</v>
      </c>
      <c r="T17" s="1"/>
      <c r="U17" s="1"/>
      <c r="V17" s="1"/>
      <c r="W17" s="20"/>
      <c r="X17" s="1"/>
      <c r="Y17" s="2">
        <f t="shared" si="0"/>
        <v>38127.339999999997</v>
      </c>
      <c r="Z17" s="1"/>
    </row>
    <row r="18" spans="1:27" x14ac:dyDescent="0.25">
      <c r="A18" s="1" t="s">
        <v>33</v>
      </c>
      <c r="B18" s="1">
        <v>104371.69</v>
      </c>
      <c r="C18" s="1">
        <v>29735.33</v>
      </c>
      <c r="D18" s="1"/>
      <c r="E18" s="1">
        <v>21514.54</v>
      </c>
      <c r="F18" s="1"/>
      <c r="G18" s="1"/>
      <c r="H18" s="2">
        <v>4548.55</v>
      </c>
      <c r="I18" s="1"/>
      <c r="J18" s="1">
        <v>4946</v>
      </c>
      <c r="K18" s="1">
        <v>41991.63</v>
      </c>
      <c r="L18" s="1"/>
      <c r="M18" s="1">
        <v>0</v>
      </c>
      <c r="N18" s="1">
        <v>499.2</v>
      </c>
      <c r="O18" s="1"/>
      <c r="P18" s="1"/>
      <c r="Q18" s="1"/>
      <c r="R18" s="1"/>
      <c r="S18" s="1">
        <f>B18+C18+E18+F18+H18+I18+J18+K18+L18+N18+O18+P18+M18+R18</f>
        <v>207606.94000000003</v>
      </c>
      <c r="T18" s="1"/>
      <c r="U18" s="1"/>
      <c r="V18" s="1"/>
      <c r="W18" s="20"/>
      <c r="X18" s="1"/>
      <c r="Y18" s="2">
        <f t="shared" si="0"/>
        <v>207606.94000000003</v>
      </c>
      <c r="Z18" s="1"/>
    </row>
    <row r="19" spans="1:27" x14ac:dyDescent="0.25">
      <c r="A19" s="1" t="s">
        <v>45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74</v>
      </c>
      <c r="P19" s="1"/>
      <c r="Q19" s="1"/>
      <c r="R19" s="1"/>
      <c r="S19" s="1">
        <v>7000</v>
      </c>
      <c r="T19" s="1"/>
      <c r="U19" s="1"/>
      <c r="V19" s="1"/>
      <c r="W19" s="20"/>
      <c r="X19" s="1"/>
      <c r="Y19" s="2">
        <f t="shared" si="0"/>
        <v>7000</v>
      </c>
      <c r="Z19" s="1"/>
    </row>
    <row r="20" spans="1:27" x14ac:dyDescent="0.25">
      <c r="A20" s="1" t="s">
        <v>78</v>
      </c>
      <c r="B20" s="1"/>
      <c r="C20" s="1"/>
      <c r="D20" s="1"/>
      <c r="E20" s="1"/>
      <c r="F20" s="1"/>
      <c r="G20" s="1"/>
      <c r="H20" s="1">
        <v>42422.400000000001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>
        <v>42422.400000000001</v>
      </c>
      <c r="T20" s="1"/>
      <c r="U20" s="1">
        <v>15000</v>
      </c>
      <c r="V20" s="1"/>
      <c r="W20" s="20"/>
      <c r="X20" s="1">
        <f>U20</f>
        <v>15000</v>
      </c>
      <c r="Y20" s="2">
        <f t="shared" si="0"/>
        <v>57422.400000000001</v>
      </c>
      <c r="Z20" s="1"/>
    </row>
    <row r="21" spans="1:27" x14ac:dyDescent="0.25">
      <c r="A21" s="1" t="s">
        <v>46</v>
      </c>
      <c r="B21" s="1">
        <v>31317.88</v>
      </c>
      <c r="C21" s="1">
        <v>6889</v>
      </c>
      <c r="D21" s="1"/>
      <c r="E21" s="1">
        <v>18117.310000000001</v>
      </c>
      <c r="F21" s="1"/>
      <c r="G21" s="1"/>
      <c r="H21" s="1">
        <v>7023.96</v>
      </c>
      <c r="I21" s="1"/>
      <c r="J21" s="1">
        <v>1850.66</v>
      </c>
      <c r="K21" s="1"/>
      <c r="L21" s="1"/>
      <c r="M21" s="1"/>
      <c r="N21" s="1"/>
      <c r="O21" s="1"/>
      <c r="P21" s="1">
        <v>5136.0600000000004</v>
      </c>
      <c r="Q21" s="1"/>
      <c r="R21" s="1"/>
      <c r="S21" s="1">
        <f>B21+C21+E21+F21+H21++I21+J21+K21+L21+N21+O21+P21+M21</f>
        <v>70334.87000000001</v>
      </c>
      <c r="T21" s="1">
        <v>49761</v>
      </c>
      <c r="U21" s="1"/>
      <c r="V21" s="1">
        <v>98060.29</v>
      </c>
      <c r="X21" s="1">
        <f>T21+V21</f>
        <v>147821.28999999998</v>
      </c>
      <c r="Y21" s="2">
        <f t="shared" si="0"/>
        <v>218156.15999999997</v>
      </c>
      <c r="Z21" s="1"/>
    </row>
    <row r="22" spans="1:27" ht="30" x14ac:dyDescent="0.25">
      <c r="A22" s="10" t="s">
        <v>87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>
        <v>940814.5</v>
      </c>
      <c r="R22" s="1"/>
      <c r="S22" s="1">
        <v>940814.5</v>
      </c>
      <c r="T22" s="1"/>
      <c r="U22" s="1">
        <v>13646.21</v>
      </c>
      <c r="V22" s="1"/>
      <c r="W22" s="20"/>
      <c r="X22" s="1">
        <f>U22</f>
        <v>13646.21</v>
      </c>
      <c r="Y22" s="2">
        <f t="shared" si="0"/>
        <v>954460.71</v>
      </c>
      <c r="Z22" s="1"/>
    </row>
    <row r="23" spans="1:27" x14ac:dyDescent="0.25">
      <c r="A23" s="1" t="s">
        <v>53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2">
        <v>863470.41</v>
      </c>
      <c r="S23" s="2">
        <f>R23</f>
        <v>863470.41</v>
      </c>
      <c r="T23" s="2"/>
      <c r="U23" s="2"/>
      <c r="V23" s="2"/>
      <c r="W23" s="21"/>
      <c r="X23" s="1"/>
      <c r="Y23" s="2">
        <f t="shared" si="0"/>
        <v>863470.41</v>
      </c>
      <c r="Z23" s="1"/>
    </row>
    <row r="24" spans="1:27" x14ac:dyDescent="0.25">
      <c r="A24" s="1" t="s">
        <v>44</v>
      </c>
      <c r="B24" s="3">
        <f t="shared" ref="B24:L24" si="2">SUM(B15:B21)</f>
        <v>879870.33</v>
      </c>
      <c r="C24" s="3">
        <f t="shared" si="2"/>
        <v>228566.06</v>
      </c>
      <c r="D24" s="3"/>
      <c r="E24" s="4">
        <f t="shared" si="2"/>
        <v>186632.7</v>
      </c>
      <c r="F24" s="4">
        <f t="shared" si="2"/>
        <v>231236.28000000003</v>
      </c>
      <c r="G24" s="4"/>
      <c r="H24" s="4">
        <f t="shared" si="2"/>
        <v>299510.56</v>
      </c>
      <c r="I24" s="4">
        <f t="shared" si="2"/>
        <v>4980.41</v>
      </c>
      <c r="J24" s="4">
        <f t="shared" si="2"/>
        <v>92834.59</v>
      </c>
      <c r="K24" s="4">
        <f t="shared" si="2"/>
        <v>126592.84</v>
      </c>
      <c r="L24" s="4">
        <f t="shared" si="2"/>
        <v>205658.1</v>
      </c>
      <c r="M24" s="4">
        <f>SUM(M15:M21)</f>
        <v>1120</v>
      </c>
      <c r="N24" s="4">
        <f>N15+N16+N18</f>
        <v>2881.59</v>
      </c>
      <c r="O24" s="3">
        <v>7000</v>
      </c>
      <c r="P24" s="4">
        <f>SUM(P15:P21)</f>
        <v>5281.85</v>
      </c>
      <c r="Q24" s="3">
        <f>Q22</f>
        <v>940814.5</v>
      </c>
      <c r="R24" s="4">
        <f>SUM(R15:R23)</f>
        <v>863470.41</v>
      </c>
      <c r="S24" s="22">
        <f>SUM(S15:S23)</f>
        <v>4076450.22</v>
      </c>
      <c r="T24" s="22">
        <f>T21</f>
        <v>49761</v>
      </c>
      <c r="U24" s="22">
        <f>U15+U16+U20+U22</f>
        <v>125793.70999999999</v>
      </c>
      <c r="V24" s="22">
        <f>V16+V21</f>
        <v>157705.28999999998</v>
      </c>
      <c r="W24" s="23"/>
      <c r="X24" s="22">
        <f>T24+U24+V24</f>
        <v>333260</v>
      </c>
      <c r="Y24" s="22">
        <f t="shared" si="0"/>
        <v>4409710.2200000007</v>
      </c>
      <c r="Z24" s="22">
        <v>5045390</v>
      </c>
      <c r="AA24" t="s">
        <v>13</v>
      </c>
    </row>
    <row r="25" spans="1:2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20"/>
      <c r="X25" s="1"/>
      <c r="Y25" s="2">
        <f t="shared" si="0"/>
        <v>0</v>
      </c>
      <c r="Z25" s="1"/>
    </row>
    <row r="26" spans="1:27" x14ac:dyDescent="0.25">
      <c r="A26" s="1" t="s">
        <v>16</v>
      </c>
      <c r="B26" s="1">
        <v>384830.15</v>
      </c>
      <c r="C26" s="1">
        <v>91273.64</v>
      </c>
      <c r="D26" s="1"/>
      <c r="E26" s="2">
        <v>23617.85</v>
      </c>
      <c r="F26" s="2">
        <v>86498.3</v>
      </c>
      <c r="G26" s="2"/>
      <c r="H26" s="2">
        <v>13556.66</v>
      </c>
      <c r="I26" s="2">
        <v>743.76</v>
      </c>
      <c r="J26" s="2">
        <v>11701.82</v>
      </c>
      <c r="K26" s="2"/>
      <c r="L26" s="2">
        <v>42341.53</v>
      </c>
      <c r="M26" s="2"/>
      <c r="N26" s="2">
        <v>578.76</v>
      </c>
      <c r="O26" s="2"/>
      <c r="P26" s="2">
        <v>31.42</v>
      </c>
      <c r="Q26" s="1"/>
      <c r="R26" s="2"/>
      <c r="S26" s="2">
        <f>B26+C26+E26+F26+H26+I26+J26+K26+L26+N26+O26+P26+M26+R26</f>
        <v>655173.89000000013</v>
      </c>
      <c r="T26" s="2"/>
      <c r="U26" s="2">
        <v>33194</v>
      </c>
      <c r="V26" s="2"/>
      <c r="W26" s="21"/>
      <c r="X26" s="2">
        <f>U26</f>
        <v>33194</v>
      </c>
      <c r="Y26" s="2">
        <f t="shared" si="0"/>
        <v>688367.89000000013</v>
      </c>
      <c r="Z26" s="1"/>
    </row>
    <row r="27" spans="1:27" x14ac:dyDescent="0.25">
      <c r="A27" s="1" t="s">
        <v>22</v>
      </c>
      <c r="B27" s="5">
        <v>154681.79</v>
      </c>
      <c r="C27" s="5">
        <v>46007.71</v>
      </c>
      <c r="D27" s="5"/>
      <c r="E27" s="2">
        <v>92432.25</v>
      </c>
      <c r="F27" s="2">
        <v>130151.77</v>
      </c>
      <c r="G27" s="2"/>
      <c r="H27" s="2">
        <v>23417.55</v>
      </c>
      <c r="I27" s="2">
        <v>1527.07</v>
      </c>
      <c r="J27" s="2">
        <v>216930.43</v>
      </c>
      <c r="K27" s="2"/>
      <c r="L27" s="2">
        <v>170465.9</v>
      </c>
      <c r="M27" s="2">
        <v>3120</v>
      </c>
      <c r="N27" s="2">
        <v>29789.15</v>
      </c>
      <c r="O27" s="2">
        <v>1810</v>
      </c>
      <c r="P27" s="2">
        <v>114.37</v>
      </c>
      <c r="Q27" s="1"/>
      <c r="R27" s="2"/>
      <c r="S27" s="2">
        <f>B27+C27+E27+F27+H27+I27+J27+K27+L27+N27+O27+P27+M27+R27</f>
        <v>870447.99000000011</v>
      </c>
      <c r="T27" s="2"/>
      <c r="U27" s="2">
        <v>52933.1</v>
      </c>
      <c r="V27" s="2"/>
      <c r="W27" s="21"/>
      <c r="X27" s="2">
        <f>U27</f>
        <v>52933.1</v>
      </c>
      <c r="Y27" s="2">
        <f t="shared" si="0"/>
        <v>923381.09000000008</v>
      </c>
      <c r="Z27" s="1"/>
    </row>
    <row r="28" spans="1:27" x14ac:dyDescent="0.25">
      <c r="A28" s="1" t="s">
        <v>28</v>
      </c>
      <c r="B28" s="1">
        <v>23729.759999999998</v>
      </c>
      <c r="C28" s="1">
        <v>9700.15</v>
      </c>
      <c r="D28" s="1"/>
      <c r="E28" s="1">
        <v>1464.77</v>
      </c>
      <c r="F28" s="1"/>
      <c r="G28" s="1"/>
      <c r="H28" s="1">
        <v>160.9</v>
      </c>
      <c r="I28" s="1"/>
      <c r="J28" s="1"/>
      <c r="K28" s="1"/>
      <c r="L28" s="1"/>
      <c r="M28" s="1"/>
      <c r="N28" s="1"/>
      <c r="O28" s="1"/>
      <c r="P28" s="1"/>
      <c r="Q28" s="1"/>
      <c r="R28" s="1">
        <v>0</v>
      </c>
      <c r="S28" s="1">
        <f>B28+C28+E28+F28+H28+I28+J28+K28+L28+N28+O28+P28+M28+R28</f>
        <v>35055.579999999994</v>
      </c>
      <c r="T28" s="1"/>
      <c r="U28" s="1"/>
      <c r="V28" s="1"/>
      <c r="W28" s="20"/>
      <c r="X28" s="1"/>
      <c r="Y28" s="2">
        <f t="shared" si="0"/>
        <v>35055.579999999994</v>
      </c>
      <c r="Z28" s="2" t="s">
        <v>13</v>
      </c>
    </row>
    <row r="29" spans="1:27" x14ac:dyDescent="0.25">
      <c r="A29" s="1" t="s">
        <v>34</v>
      </c>
      <c r="B29" s="1">
        <v>27234.12</v>
      </c>
      <c r="C29" s="1">
        <v>5991.51</v>
      </c>
      <c r="D29" s="1"/>
      <c r="E29" s="1">
        <v>147.51</v>
      </c>
      <c r="F29" s="1"/>
      <c r="G29" s="1"/>
      <c r="H29" s="2"/>
      <c r="I29" s="1"/>
      <c r="J29" s="1">
        <v>209.89</v>
      </c>
      <c r="K29" s="1"/>
      <c r="L29" s="1">
        <v>0</v>
      </c>
      <c r="M29" s="1"/>
      <c r="N29" s="1"/>
      <c r="O29" s="1"/>
      <c r="P29" s="1"/>
      <c r="Q29" s="1"/>
      <c r="R29" s="1"/>
      <c r="S29" s="1">
        <f>B29+C29+E29+F29+H29+I29+J29+K29+L29+N29+O29+P29+M29+R29</f>
        <v>33583.03</v>
      </c>
      <c r="T29" s="1"/>
      <c r="U29" s="1"/>
      <c r="V29" s="1"/>
      <c r="W29" s="20"/>
      <c r="X29" s="1"/>
      <c r="Y29" s="2">
        <f t="shared" si="0"/>
        <v>33583.03</v>
      </c>
      <c r="Z29" s="1"/>
    </row>
    <row r="30" spans="1:27" x14ac:dyDescent="0.25">
      <c r="A30" s="1" t="s">
        <v>47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>
        <v>3000</v>
      </c>
      <c r="P30" s="1"/>
      <c r="Q30" s="1"/>
      <c r="R30" s="1"/>
      <c r="S30" s="1">
        <v>3000</v>
      </c>
      <c r="T30" s="1"/>
      <c r="U30" s="1"/>
      <c r="V30" s="1"/>
      <c r="W30" s="20"/>
      <c r="X30" s="1"/>
      <c r="Y30" s="2">
        <f t="shared" si="0"/>
        <v>3000</v>
      </c>
      <c r="Z30" s="1"/>
    </row>
    <row r="31" spans="1:27" x14ac:dyDescent="0.25">
      <c r="A31" s="1" t="s">
        <v>48</v>
      </c>
      <c r="B31" s="1"/>
      <c r="C31" s="1"/>
      <c r="D31" s="1"/>
      <c r="E31" s="1"/>
      <c r="F31" s="1"/>
      <c r="G31" s="1"/>
      <c r="H31" s="1">
        <v>35210.400000000001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>
        <f>H31</f>
        <v>35210.400000000001</v>
      </c>
      <c r="T31" s="1"/>
      <c r="U31" s="1"/>
      <c r="V31" s="1"/>
      <c r="W31" s="20"/>
      <c r="X31" s="1"/>
      <c r="Y31" s="2">
        <f t="shared" si="0"/>
        <v>35210.400000000001</v>
      </c>
      <c r="Z31" s="1"/>
    </row>
    <row r="32" spans="1:27" x14ac:dyDescent="0.25">
      <c r="A32" s="1" t="s">
        <v>80</v>
      </c>
      <c r="B32" s="1">
        <v>16325.77</v>
      </c>
      <c r="C32" s="1">
        <v>3587.91</v>
      </c>
      <c r="D32" s="1"/>
      <c r="E32" s="1">
        <v>8499.98</v>
      </c>
      <c r="F32" s="1"/>
      <c r="G32" s="1"/>
      <c r="H32" s="1">
        <v>117601.93</v>
      </c>
      <c r="I32" s="1"/>
      <c r="J32" s="2">
        <v>29807.88</v>
      </c>
      <c r="K32" s="1"/>
      <c r="L32" s="1"/>
      <c r="M32" s="1"/>
      <c r="N32" s="1"/>
      <c r="O32" s="1"/>
      <c r="P32" s="1">
        <v>0</v>
      </c>
      <c r="Q32" s="1"/>
      <c r="R32" s="1"/>
      <c r="S32" s="1">
        <f>B32+C32+E32+F32+H32++I32+J32+K32+L32+N32+O32+P32+M32</f>
        <v>175823.47</v>
      </c>
      <c r="T32" s="1"/>
      <c r="U32" s="1"/>
      <c r="V32" s="1"/>
      <c r="W32" s="20"/>
      <c r="X32" s="1"/>
      <c r="Y32" s="2">
        <f t="shared" si="0"/>
        <v>175823.47</v>
      </c>
      <c r="Z32" s="1"/>
    </row>
    <row r="33" spans="1:27" ht="30" x14ac:dyDescent="0.25">
      <c r="A33" s="10" t="s">
        <v>89</v>
      </c>
      <c r="B33" s="1"/>
      <c r="C33" s="1"/>
      <c r="D33" s="1"/>
      <c r="E33" s="1"/>
      <c r="F33" s="1"/>
      <c r="G33" s="1"/>
      <c r="H33" s="1"/>
      <c r="I33" s="1"/>
      <c r="J33" s="2"/>
      <c r="K33" s="1"/>
      <c r="L33" s="1"/>
      <c r="M33" s="1"/>
      <c r="N33" s="1"/>
      <c r="O33" s="1"/>
      <c r="P33" s="1"/>
      <c r="Q33" s="1">
        <v>654556.6</v>
      </c>
      <c r="R33" s="1"/>
      <c r="S33" s="1">
        <v>654556.6</v>
      </c>
      <c r="T33" s="1"/>
      <c r="U33" s="1">
        <v>9494.1299999999992</v>
      </c>
      <c r="V33" s="1"/>
      <c r="W33" s="20"/>
      <c r="X33" s="1">
        <f>U33</f>
        <v>9494.1299999999992</v>
      </c>
      <c r="Y33" s="2">
        <f t="shared" si="0"/>
        <v>664050.73</v>
      </c>
      <c r="Z33" s="1"/>
    </row>
    <row r="34" spans="1:27" x14ac:dyDescent="0.25">
      <c r="A34" s="1" t="s">
        <v>53</v>
      </c>
      <c r="B34" s="1"/>
      <c r="C34" s="1"/>
      <c r="D34" s="1"/>
      <c r="E34" s="1"/>
      <c r="F34" s="1"/>
      <c r="G34" s="1"/>
      <c r="H34" s="1"/>
      <c r="I34" s="1"/>
      <c r="J34" s="2"/>
      <c r="K34" s="1"/>
      <c r="L34" s="1"/>
      <c r="M34" s="1"/>
      <c r="N34" s="1"/>
      <c r="O34" s="1"/>
      <c r="P34" s="1"/>
      <c r="Q34" s="1"/>
      <c r="R34" s="1">
        <v>600745.76</v>
      </c>
      <c r="S34" s="2">
        <f>R34</f>
        <v>600745.76</v>
      </c>
      <c r="T34" s="2"/>
      <c r="U34" s="2"/>
      <c r="V34" s="2"/>
      <c r="W34" s="21"/>
      <c r="X34" s="1"/>
      <c r="Y34" s="2">
        <f t="shared" si="0"/>
        <v>600745.76</v>
      </c>
      <c r="Z34" s="1"/>
    </row>
    <row r="35" spans="1:27" x14ac:dyDescent="0.25">
      <c r="A35" s="1" t="s">
        <v>44</v>
      </c>
      <c r="B35" s="3">
        <f t="shared" ref="B35:J35" si="3">SUM(B26:B32)</f>
        <v>606801.59000000008</v>
      </c>
      <c r="C35" s="3">
        <f t="shared" si="3"/>
        <v>156560.92000000001</v>
      </c>
      <c r="D35" s="3"/>
      <c r="E35" s="4">
        <f t="shared" si="3"/>
        <v>126162.36</v>
      </c>
      <c r="F35" s="4">
        <f t="shared" si="3"/>
        <v>216650.07</v>
      </c>
      <c r="G35" s="4"/>
      <c r="H35" s="4">
        <f t="shared" si="3"/>
        <v>189947.44</v>
      </c>
      <c r="I35" s="4">
        <f t="shared" si="3"/>
        <v>2270.83</v>
      </c>
      <c r="J35" s="4">
        <f t="shared" si="3"/>
        <v>258650.02000000002</v>
      </c>
      <c r="K35" s="3"/>
      <c r="L35" s="4">
        <f>SUM(L26:L32)</f>
        <v>212807.43</v>
      </c>
      <c r="M35" s="4">
        <f>M27</f>
        <v>3120</v>
      </c>
      <c r="N35" s="4">
        <f>SUM(N26:N32)</f>
        <v>30367.91</v>
      </c>
      <c r="O35" s="4">
        <f>O27+O30</f>
        <v>4810</v>
      </c>
      <c r="P35" s="4">
        <f>SUM(P26:P32)</f>
        <v>145.79000000000002</v>
      </c>
      <c r="Q35" s="3">
        <f>Q33</f>
        <v>654556.6</v>
      </c>
      <c r="R35" s="4">
        <f>SUM(R26:R34)</f>
        <v>600745.76</v>
      </c>
      <c r="S35" s="22">
        <f>S26+S27+S28+S29+S30+S31+S32+S34+S33</f>
        <v>3063596.72</v>
      </c>
      <c r="T35" s="22"/>
      <c r="U35" s="22">
        <f>U26+U27+U33</f>
        <v>95621.23000000001</v>
      </c>
      <c r="V35" s="22"/>
      <c r="W35" s="23"/>
      <c r="X35" s="22">
        <f>U35</f>
        <v>95621.23000000001</v>
      </c>
      <c r="Y35" s="22">
        <f t="shared" si="0"/>
        <v>3159217.95</v>
      </c>
      <c r="Z35" s="22">
        <v>1958072</v>
      </c>
      <c r="AA35" t="s">
        <v>13</v>
      </c>
    </row>
    <row r="36" spans="1:27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20"/>
      <c r="X36" s="1"/>
      <c r="Y36" s="2">
        <f t="shared" si="0"/>
        <v>0</v>
      </c>
      <c r="Z36" s="1"/>
    </row>
    <row r="37" spans="1:27" x14ac:dyDescent="0.25">
      <c r="A37" s="1" t="s">
        <v>17</v>
      </c>
      <c r="B37" s="12">
        <v>486226.61</v>
      </c>
      <c r="C37" s="12">
        <v>115322.75</v>
      </c>
      <c r="D37" s="12"/>
      <c r="E37" s="13">
        <v>31493.85</v>
      </c>
      <c r="F37" s="13">
        <v>84232.8</v>
      </c>
      <c r="G37" s="13"/>
      <c r="H37" s="13">
        <v>42327.8</v>
      </c>
      <c r="I37" s="13">
        <v>1051.78</v>
      </c>
      <c r="J37" s="13">
        <v>19690.259999999998</v>
      </c>
      <c r="K37" s="13">
        <v>109021.81</v>
      </c>
      <c r="L37" s="13"/>
      <c r="M37" s="13"/>
      <c r="N37" s="13">
        <v>1005.96</v>
      </c>
      <c r="O37" s="13"/>
      <c r="P37" s="13">
        <v>31.42</v>
      </c>
      <c r="Q37" s="1"/>
      <c r="R37" s="13"/>
      <c r="S37" s="2">
        <f>B37+C37+E37+F37+H37+I37+J37+K37+L37+N37+O37+P37+M37+R37</f>
        <v>890405.04000000015</v>
      </c>
      <c r="T37" s="2"/>
      <c r="U37" s="2">
        <v>24705</v>
      </c>
      <c r="V37" s="2"/>
      <c r="W37" s="21"/>
      <c r="X37" s="2">
        <f>U37</f>
        <v>24705</v>
      </c>
      <c r="Y37" s="2">
        <f t="shared" si="0"/>
        <v>915110.04000000015</v>
      </c>
      <c r="Z37" s="1"/>
    </row>
    <row r="38" spans="1:27" x14ac:dyDescent="0.25">
      <c r="A38" s="1" t="s">
        <v>23</v>
      </c>
      <c r="B38" s="5">
        <v>152736.85</v>
      </c>
      <c r="C38" s="5">
        <v>45208.53</v>
      </c>
      <c r="D38" s="5"/>
      <c r="E38" s="13">
        <v>144931.07999999999</v>
      </c>
      <c r="F38" s="13">
        <v>89532.72</v>
      </c>
      <c r="G38" s="13"/>
      <c r="H38" s="13">
        <v>52653.25</v>
      </c>
      <c r="I38" s="13">
        <v>1885.27</v>
      </c>
      <c r="J38" s="13">
        <v>37772.080000000002</v>
      </c>
      <c r="K38" s="13">
        <v>325684.82</v>
      </c>
      <c r="L38" s="13"/>
      <c r="M38" s="13">
        <v>11325</v>
      </c>
      <c r="N38" s="13">
        <v>1156.4000000000001</v>
      </c>
      <c r="O38" s="13">
        <v>1810</v>
      </c>
      <c r="P38" s="13">
        <v>114.37</v>
      </c>
      <c r="Q38" s="1"/>
      <c r="R38" s="13">
        <v>0</v>
      </c>
      <c r="S38" s="2">
        <f>B38+C38+E38+F38+H38+I38+J38+K38+L38+N38+O38+P38+M38+R38</f>
        <v>864810.36999999988</v>
      </c>
      <c r="T38" s="2"/>
      <c r="U38" s="2">
        <v>66387.100000000006</v>
      </c>
      <c r="V38" s="2"/>
      <c r="W38" s="21"/>
      <c r="X38" s="2">
        <f>U38</f>
        <v>66387.100000000006</v>
      </c>
      <c r="Y38" s="2">
        <f t="shared" si="0"/>
        <v>931197.46999999986</v>
      </c>
      <c r="Z38" s="1"/>
    </row>
    <row r="39" spans="1:27" x14ac:dyDescent="0.25">
      <c r="A39" s="1" t="s">
        <v>29</v>
      </c>
      <c r="B39" s="12">
        <v>26272.92</v>
      </c>
      <c r="C39" s="12">
        <v>9700.15</v>
      </c>
      <c r="D39" s="12"/>
      <c r="E39" s="12">
        <v>1464.77</v>
      </c>
      <c r="F39" s="12"/>
      <c r="G39" s="12"/>
      <c r="H39" s="12">
        <v>1967.92</v>
      </c>
      <c r="I39" s="12"/>
      <c r="J39" s="12"/>
      <c r="K39" s="12"/>
      <c r="L39" s="12"/>
      <c r="M39" s="12">
        <v>690</v>
      </c>
      <c r="N39" s="12"/>
      <c r="O39" s="12"/>
      <c r="P39" s="12"/>
      <c r="Q39" s="1"/>
      <c r="R39" s="12">
        <v>0</v>
      </c>
      <c r="S39" s="1">
        <f>B39+C39+E39+R39+H39+M39</f>
        <v>40095.759999999995</v>
      </c>
      <c r="T39" s="1"/>
      <c r="U39" s="1"/>
      <c r="V39" s="1"/>
      <c r="W39" s="20"/>
      <c r="X39" s="1"/>
      <c r="Y39" s="2">
        <f t="shared" si="0"/>
        <v>40095.759999999995</v>
      </c>
      <c r="Z39" s="1"/>
    </row>
    <row r="40" spans="1:27" x14ac:dyDescent="0.25">
      <c r="A40" s="1" t="s">
        <v>35</v>
      </c>
      <c r="B40" s="12">
        <v>71530.289999999994</v>
      </c>
      <c r="C40" s="12">
        <v>20962.36</v>
      </c>
      <c r="D40" s="12"/>
      <c r="E40" s="12">
        <v>747.51</v>
      </c>
      <c r="F40" s="12"/>
      <c r="G40" s="12"/>
      <c r="H40" s="13">
        <v>66108</v>
      </c>
      <c r="I40" s="12"/>
      <c r="J40" s="12">
        <v>5411.4</v>
      </c>
      <c r="K40" s="12"/>
      <c r="L40" s="12"/>
      <c r="M40" s="12"/>
      <c r="N40" s="12"/>
      <c r="O40" s="12"/>
      <c r="P40" s="12"/>
      <c r="Q40" s="1"/>
      <c r="R40" s="12"/>
      <c r="S40" s="1">
        <f>B40+C40+E40+F40+H40+I40+J40+K40+L40+N40+O40+P40+M40+R40</f>
        <v>164759.55999999997</v>
      </c>
      <c r="T40" s="1"/>
      <c r="U40" s="1"/>
      <c r="V40" s="1"/>
      <c r="W40" s="20"/>
      <c r="X40" s="1"/>
      <c r="Y40" s="2">
        <f t="shared" si="0"/>
        <v>164759.55999999997</v>
      </c>
      <c r="Z40" s="1"/>
    </row>
    <row r="41" spans="1:27" x14ac:dyDescent="0.25">
      <c r="A41" s="1" t="s">
        <v>49</v>
      </c>
      <c r="B41" s="12"/>
      <c r="C41" s="12"/>
      <c r="D41" s="12"/>
      <c r="E41" s="12"/>
      <c r="F41" s="14" t="s">
        <v>43</v>
      </c>
      <c r="G41" s="14"/>
      <c r="H41" s="12"/>
      <c r="I41" s="12"/>
      <c r="J41" s="12"/>
      <c r="K41" s="12"/>
      <c r="L41" s="12"/>
      <c r="M41" s="12"/>
      <c r="N41" s="12"/>
      <c r="O41" s="15" t="s">
        <v>42</v>
      </c>
      <c r="P41" s="15"/>
      <c r="Q41" s="1"/>
      <c r="R41" s="12"/>
      <c r="S41" s="1">
        <v>2000</v>
      </c>
      <c r="T41" s="1"/>
      <c r="U41" s="1"/>
      <c r="V41" s="1"/>
      <c r="W41" s="20"/>
      <c r="X41" s="1"/>
      <c r="Y41" s="2">
        <f t="shared" si="0"/>
        <v>2000</v>
      </c>
      <c r="Z41" s="1"/>
    </row>
    <row r="42" spans="1:27" x14ac:dyDescent="0.25">
      <c r="A42" s="1" t="s">
        <v>50</v>
      </c>
      <c r="B42" s="12">
        <v>0</v>
      </c>
      <c r="C42" s="12">
        <v>0</v>
      </c>
      <c r="D42" s="12"/>
      <c r="E42" s="12">
        <v>0</v>
      </c>
      <c r="F42" s="12"/>
      <c r="G42" s="12"/>
      <c r="H42" s="12">
        <v>146342.39999999999</v>
      </c>
      <c r="I42" s="12"/>
      <c r="J42" s="12">
        <v>0</v>
      </c>
      <c r="K42" s="12"/>
      <c r="L42" s="12"/>
      <c r="M42" s="12"/>
      <c r="N42" s="12"/>
      <c r="O42" s="12"/>
      <c r="P42" s="12"/>
      <c r="Q42" s="1"/>
      <c r="R42" s="12"/>
      <c r="S42" s="1">
        <v>146342.39999999999</v>
      </c>
      <c r="T42" s="1"/>
      <c r="U42" s="1" t="s">
        <v>13</v>
      </c>
      <c r="V42" s="1"/>
      <c r="W42" s="20">
        <v>7722.78</v>
      </c>
      <c r="X42" s="1">
        <f>W42</f>
        <v>7722.78</v>
      </c>
      <c r="Y42" s="2">
        <f t="shared" si="0"/>
        <v>154065.18</v>
      </c>
      <c r="Z42" s="1"/>
    </row>
    <row r="43" spans="1:27" x14ac:dyDescent="0.25">
      <c r="A43" s="1" t="s">
        <v>81</v>
      </c>
      <c r="B43" s="12">
        <v>17031.759999999998</v>
      </c>
      <c r="C43" s="12">
        <v>3749.8</v>
      </c>
      <c r="D43" s="12"/>
      <c r="E43" s="12">
        <v>12608.81</v>
      </c>
      <c r="F43" s="12"/>
      <c r="G43" s="12"/>
      <c r="H43" s="12">
        <v>17122.32</v>
      </c>
      <c r="I43" s="12"/>
      <c r="J43" s="13">
        <v>11035.47</v>
      </c>
      <c r="K43" s="12"/>
      <c r="L43" s="12"/>
      <c r="M43" s="12"/>
      <c r="N43" s="12"/>
      <c r="O43" s="12"/>
      <c r="P43" s="12"/>
      <c r="Q43" s="1"/>
      <c r="R43" s="12"/>
      <c r="S43" s="1">
        <f>B43+C43+E43+F43+H43++I43+J43+K43+L43+N43+O43+P43+M43</f>
        <v>61548.159999999996</v>
      </c>
      <c r="T43" s="1"/>
      <c r="U43" s="1" t="s">
        <v>13</v>
      </c>
      <c r="V43" s="1"/>
      <c r="W43" s="20"/>
      <c r="X43" s="1"/>
      <c r="Y43" s="2">
        <f t="shared" si="0"/>
        <v>61548.159999999996</v>
      </c>
      <c r="Z43" s="1"/>
    </row>
    <row r="44" spans="1:27" ht="30" x14ac:dyDescent="0.25">
      <c r="A44" s="10" t="s">
        <v>90</v>
      </c>
      <c r="B44" s="12"/>
      <c r="C44" s="12"/>
      <c r="D44" s="12"/>
      <c r="E44" s="12"/>
      <c r="F44" s="12"/>
      <c r="G44" s="12"/>
      <c r="H44" s="12"/>
      <c r="I44" s="12"/>
      <c r="J44" s="13"/>
      <c r="K44" s="12"/>
      <c r="L44" s="12"/>
      <c r="M44" s="12"/>
      <c r="N44" s="12"/>
      <c r="O44" s="12"/>
      <c r="P44" s="12"/>
      <c r="Q44" s="1">
        <v>507001</v>
      </c>
      <c r="R44" s="12"/>
      <c r="S44" s="1">
        <v>507001</v>
      </c>
      <c r="T44" s="1"/>
      <c r="U44" s="1">
        <v>7353.89</v>
      </c>
      <c r="V44" s="1"/>
      <c r="W44" s="20"/>
      <c r="X44" s="1">
        <f>U44</f>
        <v>7353.89</v>
      </c>
      <c r="Y44" s="2">
        <f t="shared" si="0"/>
        <v>514354.89</v>
      </c>
      <c r="Z44" s="1"/>
    </row>
    <row r="45" spans="1:27" x14ac:dyDescent="0.25">
      <c r="A45" s="1" t="s">
        <v>53</v>
      </c>
      <c r="B45" s="12"/>
      <c r="C45" s="12"/>
      <c r="D45" s="12"/>
      <c r="E45" s="12"/>
      <c r="F45" s="12"/>
      <c r="G45" s="12"/>
      <c r="H45" s="12"/>
      <c r="I45" s="12"/>
      <c r="J45" s="13"/>
      <c r="K45" s="12"/>
      <c r="L45" s="12"/>
      <c r="M45" s="12"/>
      <c r="N45" s="12"/>
      <c r="O45" s="12"/>
      <c r="P45" s="12"/>
      <c r="Q45" s="1"/>
      <c r="R45" s="13">
        <v>465320.68</v>
      </c>
      <c r="S45" s="2">
        <f>R45</f>
        <v>465320.68</v>
      </c>
      <c r="T45" s="2"/>
      <c r="U45" s="1"/>
      <c r="V45" s="2"/>
      <c r="W45" s="21"/>
      <c r="X45" s="1"/>
      <c r="Y45" s="2">
        <f t="shared" si="0"/>
        <v>465320.68</v>
      </c>
      <c r="Z45" s="1"/>
    </row>
    <row r="46" spans="1:27" x14ac:dyDescent="0.25">
      <c r="A46" s="1" t="s">
        <v>44</v>
      </c>
      <c r="B46" s="3">
        <f t="shared" ref="B46:K46" si="4">SUM(B37:B43)</f>
        <v>753798.43</v>
      </c>
      <c r="C46" s="3">
        <f t="shared" si="4"/>
        <v>194943.58999999997</v>
      </c>
      <c r="D46" s="3"/>
      <c r="E46" s="4">
        <f t="shared" si="4"/>
        <v>191246.02</v>
      </c>
      <c r="F46" s="4">
        <f t="shared" si="4"/>
        <v>173765.52000000002</v>
      </c>
      <c r="G46" s="4"/>
      <c r="H46" s="4">
        <f t="shared" si="4"/>
        <v>326521.69</v>
      </c>
      <c r="I46" s="4">
        <f t="shared" si="4"/>
        <v>2937.05</v>
      </c>
      <c r="J46" s="4">
        <f t="shared" si="4"/>
        <v>73909.209999999992</v>
      </c>
      <c r="K46" s="4">
        <f t="shared" si="4"/>
        <v>434706.63</v>
      </c>
      <c r="L46" s="3"/>
      <c r="M46" s="4">
        <f>M38+M39</f>
        <v>12015</v>
      </c>
      <c r="N46" s="4">
        <f>N37+N38</f>
        <v>2162.36</v>
      </c>
      <c r="O46" s="4">
        <v>3810</v>
      </c>
      <c r="P46" s="4">
        <f>P37+P38</f>
        <v>145.79000000000002</v>
      </c>
      <c r="Q46" s="3">
        <f>Q44</f>
        <v>507001</v>
      </c>
      <c r="R46" s="4">
        <f>SUM(R37:R45)</f>
        <v>465320.68</v>
      </c>
      <c r="S46" s="22">
        <f>SUM(S37:S45)</f>
        <v>3142282.9700000007</v>
      </c>
      <c r="T46" s="22"/>
      <c r="U46" s="22">
        <f>U37+U38+U44</f>
        <v>98445.99</v>
      </c>
      <c r="V46" s="22"/>
      <c r="W46" s="23">
        <f>W42</f>
        <v>7722.78</v>
      </c>
      <c r="X46" s="22">
        <f>U46+W46</f>
        <v>106168.77</v>
      </c>
      <c r="Y46" s="22">
        <f t="shared" si="0"/>
        <v>3248451.7400000007</v>
      </c>
      <c r="Z46" s="22">
        <v>2144464</v>
      </c>
      <c r="AA46" t="s">
        <v>13</v>
      </c>
    </row>
    <row r="47" spans="1:27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20"/>
      <c r="X47" s="1"/>
      <c r="Y47" s="2">
        <f t="shared" si="0"/>
        <v>0</v>
      </c>
      <c r="Z47" s="1"/>
    </row>
    <row r="48" spans="1:27" x14ac:dyDescent="0.25">
      <c r="A48" s="1" t="s">
        <v>79</v>
      </c>
      <c r="B48" s="1">
        <v>632085.15</v>
      </c>
      <c r="C48" s="1">
        <v>149917.34</v>
      </c>
      <c r="D48" s="1"/>
      <c r="E48" s="2">
        <v>12838.85</v>
      </c>
      <c r="F48" s="2">
        <v>80567.92</v>
      </c>
      <c r="G48" s="2"/>
      <c r="H48" s="2">
        <v>13556.66</v>
      </c>
      <c r="I48" s="2">
        <v>1611.48</v>
      </c>
      <c r="J48" s="2">
        <v>32016.62</v>
      </c>
      <c r="K48" s="2"/>
      <c r="L48" s="2">
        <v>90731.85</v>
      </c>
      <c r="M48" s="2">
        <v>1700</v>
      </c>
      <c r="N48" s="2">
        <v>578.76</v>
      </c>
      <c r="O48" s="2"/>
      <c r="P48" s="2">
        <v>31.42</v>
      </c>
      <c r="Q48" s="1"/>
      <c r="R48" s="2"/>
      <c r="S48" s="2">
        <f>B48+C48+E48+F48+H48+I48+J48+K48+L48+N48+O48+P48+M48+R48</f>
        <v>1015636.05</v>
      </c>
      <c r="T48" s="2"/>
      <c r="U48" s="2">
        <v>24205</v>
      </c>
      <c r="V48" s="2"/>
      <c r="W48" s="21"/>
      <c r="X48" s="2">
        <f>U48</f>
        <v>24205</v>
      </c>
      <c r="Y48" s="2">
        <f t="shared" si="0"/>
        <v>1039841.05</v>
      </c>
      <c r="Z48" s="1"/>
    </row>
    <row r="49" spans="1:28" x14ac:dyDescent="0.25">
      <c r="A49" s="1" t="s">
        <v>24</v>
      </c>
      <c r="B49" s="5">
        <v>102297.46</v>
      </c>
      <c r="C49" s="5">
        <v>31040.87</v>
      </c>
      <c r="D49" s="5"/>
      <c r="E49" s="2">
        <v>167336.95999999999</v>
      </c>
      <c r="F49" s="2">
        <v>105281.2</v>
      </c>
      <c r="G49" s="2"/>
      <c r="H49" s="2">
        <v>63449.57</v>
      </c>
      <c r="I49" s="2">
        <v>1696.74</v>
      </c>
      <c r="J49" s="2">
        <v>32717.360000000001</v>
      </c>
      <c r="K49" s="2">
        <v>348640.56</v>
      </c>
      <c r="L49" s="2"/>
      <c r="M49" s="2">
        <v>2480</v>
      </c>
      <c r="N49" s="2">
        <v>1803.63</v>
      </c>
      <c r="O49" s="2">
        <v>1810</v>
      </c>
      <c r="P49" s="2">
        <v>114.37</v>
      </c>
      <c r="Q49" s="1"/>
      <c r="R49" s="2"/>
      <c r="S49" s="2">
        <f>B49+C49+E49+F49+H49+I49+J49+K49+L49+N49+O49+P49+M49+R49</f>
        <v>858668.72</v>
      </c>
      <c r="T49" s="2"/>
      <c r="U49" s="2">
        <v>19017.099999999999</v>
      </c>
      <c r="V49" s="2"/>
      <c r="W49" s="21"/>
      <c r="X49" s="2">
        <f>U49</f>
        <v>19017.099999999999</v>
      </c>
      <c r="Y49" s="2">
        <f t="shared" si="0"/>
        <v>877685.82</v>
      </c>
      <c r="Z49" s="1"/>
    </row>
    <row r="50" spans="1:28" x14ac:dyDescent="0.25">
      <c r="A50" s="1" t="s">
        <v>30</v>
      </c>
      <c r="B50" s="1">
        <v>23820.82</v>
      </c>
      <c r="C50" s="1">
        <v>9700.16</v>
      </c>
      <c r="D50" s="1"/>
      <c r="E50" s="1">
        <v>1464.77</v>
      </c>
      <c r="F50" s="1"/>
      <c r="G50" s="1"/>
      <c r="H50" s="1">
        <v>160.9</v>
      </c>
      <c r="I50" s="1"/>
      <c r="J50" s="1"/>
      <c r="K50" s="1"/>
      <c r="L50" s="1"/>
      <c r="M50" s="1"/>
      <c r="N50" s="1"/>
      <c r="O50" s="1"/>
      <c r="P50" s="1"/>
      <c r="Q50" s="1"/>
      <c r="R50" s="1">
        <v>0</v>
      </c>
      <c r="S50" s="1">
        <f>B50+C50+E50+F50+H50+I50+J50+K50+L50+N50+O50+P50+M50+R50</f>
        <v>35146.649999999994</v>
      </c>
      <c r="T50" s="1"/>
      <c r="U50" s="1"/>
      <c r="V50" s="1"/>
      <c r="W50" s="20"/>
      <c r="X50" s="1"/>
      <c r="Y50" s="2">
        <f t="shared" si="0"/>
        <v>35146.649999999994</v>
      </c>
      <c r="Z50" s="1"/>
    </row>
    <row r="51" spans="1:28" x14ac:dyDescent="0.25">
      <c r="A51" s="1" t="s">
        <v>36</v>
      </c>
      <c r="B51" s="1">
        <v>51026.49</v>
      </c>
      <c r="C51" s="1">
        <v>14953.6</v>
      </c>
      <c r="D51" s="1"/>
      <c r="E51" s="1">
        <v>147.51</v>
      </c>
      <c r="F51" s="1"/>
      <c r="G51" s="1"/>
      <c r="H51" s="2">
        <v>70045</v>
      </c>
      <c r="I51" s="1"/>
      <c r="J51" s="1">
        <v>4434.97</v>
      </c>
      <c r="K51" s="1"/>
      <c r="L51" s="1"/>
      <c r="M51" s="1"/>
      <c r="N51" s="1"/>
      <c r="O51" s="1"/>
      <c r="P51" s="1"/>
      <c r="Q51" s="1"/>
      <c r="R51" s="1"/>
      <c r="S51" s="1">
        <f>B51+C51+E51+F51+H51+I51+J51+K51+L51+N51+O51+P51+M51+R51</f>
        <v>140607.56999999998</v>
      </c>
      <c r="T51" s="1"/>
      <c r="U51" s="1"/>
      <c r="V51" s="1"/>
      <c r="W51" s="20"/>
      <c r="X51" s="1"/>
      <c r="Y51" s="2">
        <f t="shared" si="0"/>
        <v>140607.56999999998</v>
      </c>
      <c r="Z51" s="1"/>
    </row>
    <row r="52" spans="1:28" x14ac:dyDescent="0.25">
      <c r="A52" s="1" t="s">
        <v>82</v>
      </c>
      <c r="B52" s="1"/>
      <c r="C52" s="1"/>
      <c r="D52" s="1"/>
      <c r="E52" s="1"/>
      <c r="F52" s="1"/>
      <c r="G52" s="1"/>
      <c r="H52" s="2"/>
      <c r="I52" s="1"/>
      <c r="J52" s="1"/>
      <c r="K52" s="1"/>
      <c r="L52" s="1"/>
      <c r="M52" s="1"/>
      <c r="N52" s="1"/>
      <c r="O52" s="1">
        <v>5000</v>
      </c>
      <c r="P52" s="1"/>
      <c r="Q52" s="1"/>
      <c r="R52" s="1"/>
      <c r="S52" s="1">
        <v>5000</v>
      </c>
      <c r="T52" s="1"/>
      <c r="U52" s="1"/>
      <c r="V52" s="1"/>
      <c r="W52" s="20"/>
      <c r="X52" s="1"/>
      <c r="Y52" s="2">
        <f t="shared" si="0"/>
        <v>5000</v>
      </c>
      <c r="Z52" s="1"/>
    </row>
    <row r="53" spans="1:28" x14ac:dyDescent="0.25">
      <c r="A53" s="1" t="s">
        <v>83</v>
      </c>
      <c r="B53" s="1"/>
      <c r="C53" s="1"/>
      <c r="D53" s="1"/>
      <c r="E53" s="1"/>
      <c r="F53" s="1"/>
      <c r="G53" s="1"/>
      <c r="H53" s="2">
        <v>78766.8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>
        <v>78766.8</v>
      </c>
      <c r="T53" s="1"/>
      <c r="U53" s="1"/>
      <c r="V53" s="1"/>
      <c r="W53" s="20"/>
      <c r="X53" s="1"/>
      <c r="Y53" s="2">
        <f t="shared" si="0"/>
        <v>78766.8</v>
      </c>
      <c r="Z53" s="1"/>
    </row>
    <row r="54" spans="1:28" x14ac:dyDescent="0.25">
      <c r="A54" s="1" t="s">
        <v>84</v>
      </c>
      <c r="B54" s="1">
        <v>15871.75</v>
      </c>
      <c r="C54" s="1">
        <v>3494.6</v>
      </c>
      <c r="D54" s="1"/>
      <c r="E54" s="1">
        <v>12623.53</v>
      </c>
      <c r="F54" s="1"/>
      <c r="G54" s="1"/>
      <c r="H54" s="1">
        <v>77670</v>
      </c>
      <c r="I54" s="1"/>
      <c r="J54" s="1">
        <v>6968.25</v>
      </c>
      <c r="K54" s="1"/>
      <c r="L54" s="1"/>
      <c r="M54" s="1"/>
      <c r="N54" s="1"/>
      <c r="O54" s="1"/>
      <c r="P54" s="1"/>
      <c r="Q54" s="1"/>
      <c r="R54" s="1"/>
      <c r="S54" s="1">
        <f>B54+C54+E54+F54+H54++I54+J54+K54+L54+N54+O54+P54+M54</f>
        <v>116628.13</v>
      </c>
      <c r="T54" s="1"/>
      <c r="U54" s="1"/>
      <c r="V54" s="1"/>
      <c r="W54" s="20"/>
      <c r="X54" s="1"/>
      <c r="Y54" s="2">
        <f t="shared" si="0"/>
        <v>116628.13</v>
      </c>
      <c r="Z54" s="1"/>
    </row>
    <row r="55" spans="1:28" ht="30" x14ac:dyDescent="0.25">
      <c r="A55" s="10" t="s">
        <v>91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>
        <v>665180.6</v>
      </c>
      <c r="R55" s="1"/>
      <c r="S55" s="1">
        <f>Q55</f>
        <v>665180.6</v>
      </c>
      <c r="T55" s="1"/>
      <c r="U55" s="1">
        <v>9648.23</v>
      </c>
      <c r="V55" s="1"/>
      <c r="W55" s="20"/>
      <c r="X55" s="1">
        <f>U55</f>
        <v>9648.23</v>
      </c>
      <c r="Y55" s="2">
        <f t="shared" si="0"/>
        <v>674828.83</v>
      </c>
      <c r="Z55" s="1"/>
    </row>
    <row r="56" spans="1:28" x14ac:dyDescent="0.25">
      <c r="A56" s="1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2">
        <v>610496.37</v>
      </c>
      <c r="S56" s="2">
        <f>R56</f>
        <v>610496.37</v>
      </c>
      <c r="T56" s="2"/>
      <c r="U56" s="1"/>
      <c r="V56" s="2"/>
      <c r="W56" s="21"/>
      <c r="X56" s="1"/>
      <c r="Y56" s="2">
        <f t="shared" si="0"/>
        <v>610496.37</v>
      </c>
      <c r="Z56" s="1"/>
    </row>
    <row r="57" spans="1:28" x14ac:dyDescent="0.25">
      <c r="A57" s="1" t="s">
        <v>44</v>
      </c>
      <c r="B57" s="3">
        <f t="shared" ref="B57:L57" si="5">SUM(B48:B54)</f>
        <v>825101.66999999993</v>
      </c>
      <c r="C57" s="3">
        <f t="shared" si="5"/>
        <v>209106.57</v>
      </c>
      <c r="D57" s="3"/>
      <c r="E57" s="4">
        <f t="shared" si="5"/>
        <v>194411.62</v>
      </c>
      <c r="F57" s="4">
        <f t="shared" si="5"/>
        <v>185849.12</v>
      </c>
      <c r="G57" s="4"/>
      <c r="H57" s="4">
        <f t="shared" si="5"/>
        <v>303648.93</v>
      </c>
      <c r="I57" s="4">
        <f t="shared" si="5"/>
        <v>3308.2200000000003</v>
      </c>
      <c r="J57" s="4">
        <f t="shared" si="5"/>
        <v>76137.2</v>
      </c>
      <c r="K57" s="4">
        <f t="shared" si="5"/>
        <v>348640.56</v>
      </c>
      <c r="L57" s="4">
        <f t="shared" si="5"/>
        <v>90731.85</v>
      </c>
      <c r="M57" s="4">
        <f>M48+M49</f>
        <v>4180</v>
      </c>
      <c r="N57" s="4">
        <f>N48+N49</f>
        <v>2382.3900000000003</v>
      </c>
      <c r="O57" s="4">
        <f>O49+O52</f>
        <v>6810</v>
      </c>
      <c r="P57" s="4">
        <f>P48+P49</f>
        <v>145.79000000000002</v>
      </c>
      <c r="Q57" s="3">
        <f>Q55</f>
        <v>665180.6</v>
      </c>
      <c r="R57" s="4">
        <f>SUM(R48:R56)</f>
        <v>610496.37</v>
      </c>
      <c r="S57" s="22">
        <f>SUM(S48:S56)</f>
        <v>3526130.89</v>
      </c>
      <c r="T57" s="22"/>
      <c r="U57" s="22">
        <f>U48+U49+U55</f>
        <v>52870.33</v>
      </c>
      <c r="V57" s="22"/>
      <c r="W57" s="23"/>
      <c r="X57" s="22">
        <f>U57</f>
        <v>52870.33</v>
      </c>
      <c r="Y57" s="22">
        <f t="shared" si="0"/>
        <v>3579001.22</v>
      </c>
      <c r="Z57" s="22">
        <v>4022676</v>
      </c>
      <c r="AA57" t="s">
        <v>13</v>
      </c>
      <c r="AB57" t="s">
        <v>13</v>
      </c>
    </row>
    <row r="58" spans="1:28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20"/>
      <c r="X58" s="1"/>
      <c r="Y58" s="2">
        <f t="shared" si="0"/>
        <v>0</v>
      </c>
      <c r="Z58" s="1"/>
    </row>
    <row r="59" spans="1:28" x14ac:dyDescent="0.25">
      <c r="A59" s="1" t="s">
        <v>19</v>
      </c>
      <c r="B59" s="1">
        <v>561030.30000000005</v>
      </c>
      <c r="C59" s="1">
        <v>133064.62</v>
      </c>
      <c r="D59" s="1"/>
      <c r="E59" s="2">
        <v>17143.849999999999</v>
      </c>
      <c r="F59" s="2">
        <v>182828.37</v>
      </c>
      <c r="G59" s="2"/>
      <c r="H59" s="2">
        <v>25568.42</v>
      </c>
      <c r="I59" s="2">
        <v>6851.36</v>
      </c>
      <c r="J59" s="2">
        <v>22956.67</v>
      </c>
      <c r="K59" s="2">
        <v>94035.12</v>
      </c>
      <c r="L59" s="2">
        <v>0</v>
      </c>
      <c r="M59" s="2">
        <v>2120</v>
      </c>
      <c r="N59" s="2">
        <v>1005.96</v>
      </c>
      <c r="O59" s="2"/>
      <c r="P59" s="2">
        <v>31.42</v>
      </c>
      <c r="Q59" s="1"/>
      <c r="R59" s="2"/>
      <c r="S59" s="2">
        <f>B59+C59+E59+F59+H59+I59+J59+K59+L59+N59+O59+P59+M59+R59</f>
        <v>1046636.0900000001</v>
      </c>
      <c r="T59" s="2"/>
      <c r="U59" s="2">
        <v>9060</v>
      </c>
      <c r="V59" s="2"/>
      <c r="W59" s="21"/>
      <c r="X59" s="2">
        <f>U59</f>
        <v>9060</v>
      </c>
      <c r="Y59" s="2">
        <f t="shared" si="0"/>
        <v>1055696.0900000001</v>
      </c>
      <c r="Z59" s="1"/>
    </row>
    <row r="60" spans="1:28" x14ac:dyDescent="0.25">
      <c r="A60" s="1" t="s">
        <v>25</v>
      </c>
      <c r="B60" s="5">
        <v>152929.01999999999</v>
      </c>
      <c r="C60" s="5">
        <v>46101.120000000003</v>
      </c>
      <c r="D60" s="5"/>
      <c r="E60" s="2">
        <v>5282.92</v>
      </c>
      <c r="F60" s="2">
        <v>137035.22</v>
      </c>
      <c r="G60" s="2"/>
      <c r="H60" s="2">
        <v>43971.32</v>
      </c>
      <c r="I60" s="2">
        <v>6259.1</v>
      </c>
      <c r="J60" s="2">
        <v>40613.79</v>
      </c>
      <c r="K60" s="2">
        <v>325108.2</v>
      </c>
      <c r="L60" s="2"/>
      <c r="M60" s="2">
        <v>2460</v>
      </c>
      <c r="N60" s="2">
        <v>1803.63</v>
      </c>
      <c r="O60" s="2">
        <v>1810</v>
      </c>
      <c r="P60" s="2">
        <v>114.37</v>
      </c>
      <c r="Q60" s="1"/>
      <c r="R60" s="2"/>
      <c r="S60" s="2">
        <f>B60+C60+E60+F60+H60+I60+J60+K60+L60+N60+O60+P60+M60+R60</f>
        <v>763488.69</v>
      </c>
      <c r="T60" s="2"/>
      <c r="U60" s="2">
        <v>34162.1</v>
      </c>
      <c r="V60" s="2">
        <v>56625</v>
      </c>
      <c r="W60" s="21"/>
      <c r="X60" s="2">
        <f>U60+V60</f>
        <v>90787.1</v>
      </c>
      <c r="Y60" s="2">
        <f t="shared" si="0"/>
        <v>854275.78999999992</v>
      </c>
      <c r="Z60" s="1"/>
    </row>
    <row r="61" spans="1:28" x14ac:dyDescent="0.25">
      <c r="A61" s="1" t="s">
        <v>31</v>
      </c>
      <c r="B61" s="1">
        <v>23689.3</v>
      </c>
      <c r="C61" s="1">
        <v>9700.15</v>
      </c>
      <c r="D61" s="1"/>
      <c r="E61" s="1">
        <v>1464.77</v>
      </c>
      <c r="F61" s="1"/>
      <c r="G61" s="1"/>
      <c r="H61" s="1">
        <v>160.9</v>
      </c>
      <c r="I61" s="1"/>
      <c r="J61" s="1"/>
      <c r="K61" s="1"/>
      <c r="L61" s="1"/>
      <c r="M61" s="1"/>
      <c r="N61" s="1">
        <v>499.2</v>
      </c>
      <c r="O61" s="1"/>
      <c r="P61" s="1"/>
      <c r="Q61" s="1"/>
      <c r="R61" s="1">
        <v>0</v>
      </c>
      <c r="S61" s="1">
        <f>B61+C61+E61+F61+H61+I61+J61+K61+L61+N61+O61+P61+M61+R61</f>
        <v>35514.319999999992</v>
      </c>
      <c r="T61" s="1"/>
      <c r="U61" s="1"/>
      <c r="V61" s="1"/>
      <c r="W61" s="20"/>
      <c r="X61" s="1"/>
      <c r="Y61" s="2">
        <f t="shared" si="0"/>
        <v>35514.319999999992</v>
      </c>
      <c r="Z61" s="1"/>
    </row>
    <row r="62" spans="1:28" x14ac:dyDescent="0.25">
      <c r="A62" s="1" t="s">
        <v>37</v>
      </c>
      <c r="B62" s="1">
        <v>40915.54</v>
      </c>
      <c r="C62" s="1">
        <v>11990.53</v>
      </c>
      <c r="D62" s="1"/>
      <c r="E62" s="1">
        <v>147.51</v>
      </c>
      <c r="F62" s="1"/>
      <c r="G62" s="1"/>
      <c r="H62" s="2">
        <v>486.55</v>
      </c>
      <c r="I62" s="1"/>
      <c r="J62" s="1">
        <v>980.98</v>
      </c>
      <c r="K62" s="1"/>
      <c r="L62" s="1"/>
      <c r="M62" s="1"/>
      <c r="N62" s="1"/>
      <c r="O62" s="1"/>
      <c r="P62" s="1"/>
      <c r="Q62" s="1"/>
      <c r="R62" s="1"/>
      <c r="S62" s="1">
        <f>B62+C62+E62+F62+H62+I62+J62+K62+L62+N62+O62+P62+M62+R62</f>
        <v>54521.110000000008</v>
      </c>
      <c r="T62" s="1"/>
      <c r="U62" s="1"/>
      <c r="V62" s="1"/>
      <c r="W62" s="20"/>
      <c r="X62" s="1"/>
      <c r="Y62" s="2">
        <f t="shared" si="0"/>
        <v>54521.110000000008</v>
      </c>
      <c r="Z62" s="1"/>
    </row>
    <row r="63" spans="1:28" x14ac:dyDescent="0.25">
      <c r="A63" s="1" t="s">
        <v>38</v>
      </c>
      <c r="B63" s="1">
        <v>44645.23</v>
      </c>
      <c r="C63" s="1">
        <v>13083.54</v>
      </c>
      <c r="D63" s="1"/>
      <c r="E63" s="1">
        <v>147.51</v>
      </c>
      <c r="F63" s="1"/>
      <c r="G63" s="1"/>
      <c r="H63" s="2"/>
      <c r="I63" s="1">
        <v>0</v>
      </c>
      <c r="J63" s="1">
        <v>681.82</v>
      </c>
      <c r="K63" s="1"/>
      <c r="L63" s="1"/>
      <c r="M63" s="1"/>
      <c r="N63" s="1"/>
      <c r="O63" s="1"/>
      <c r="P63" s="1"/>
      <c r="Q63" s="1"/>
      <c r="R63" s="1"/>
      <c r="S63" s="1">
        <f>B63+C63+E63+F63+H63+I63+J63+K63+L63+N63+O63+P63+M63+R63</f>
        <v>58558.100000000006</v>
      </c>
      <c r="T63" s="1"/>
      <c r="U63" s="1"/>
      <c r="V63" s="1"/>
      <c r="W63" s="20"/>
      <c r="X63" s="1"/>
      <c r="Y63" s="2">
        <f t="shared" si="0"/>
        <v>58558.100000000006</v>
      </c>
      <c r="Z63" s="1"/>
    </row>
    <row r="64" spans="1:28" x14ac:dyDescent="0.25">
      <c r="A64" s="1" t="s">
        <v>51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 t="s">
        <v>75</v>
      </c>
      <c r="P64" s="1"/>
      <c r="Q64" s="1"/>
      <c r="R64" s="1"/>
      <c r="S64" s="1">
        <v>8000</v>
      </c>
      <c r="T64" s="1"/>
      <c r="U64" s="1"/>
      <c r="V64" s="1"/>
      <c r="W64" s="20"/>
      <c r="X64" s="1"/>
      <c r="Y64" s="2">
        <f t="shared" si="0"/>
        <v>8000</v>
      </c>
      <c r="Z64" s="1"/>
    </row>
    <row r="65" spans="1:27" x14ac:dyDescent="0.25">
      <c r="A65" s="1" t="s">
        <v>52</v>
      </c>
      <c r="B65" s="1"/>
      <c r="C65" s="1"/>
      <c r="D65" s="1"/>
      <c r="E65" s="1">
        <v>24350</v>
      </c>
      <c r="F65" s="1"/>
      <c r="G65" s="1"/>
      <c r="H65" s="1">
        <v>421764.8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>
        <f>E65+H65</f>
        <v>446114.8</v>
      </c>
      <c r="T65" s="1"/>
      <c r="U65" s="1">
        <v>162097</v>
      </c>
      <c r="V65" s="1"/>
      <c r="W65" s="20"/>
      <c r="X65" s="1">
        <f>U65</f>
        <v>162097</v>
      </c>
      <c r="Y65" s="2">
        <f t="shared" si="0"/>
        <v>608211.80000000005</v>
      </c>
      <c r="Z65" s="1"/>
    </row>
    <row r="66" spans="1:27" x14ac:dyDescent="0.25">
      <c r="A66" s="1" t="s">
        <v>86</v>
      </c>
      <c r="B66" s="1"/>
      <c r="C66" s="1"/>
      <c r="D66" s="1"/>
      <c r="E66" s="1"/>
      <c r="F66" s="1"/>
      <c r="G66" s="1"/>
      <c r="H66" s="1">
        <v>144232.94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>
        <v>144232.94</v>
      </c>
      <c r="T66" s="1"/>
      <c r="U66" s="1"/>
      <c r="V66" s="1"/>
      <c r="W66" s="20"/>
      <c r="X66" s="1"/>
      <c r="Y66" s="2">
        <f t="shared" si="0"/>
        <v>144232.94</v>
      </c>
      <c r="Z66" s="1"/>
    </row>
    <row r="67" spans="1:27" x14ac:dyDescent="0.25">
      <c r="A67" s="1" t="s">
        <v>85</v>
      </c>
      <c r="B67" s="1">
        <v>16986.490000000002</v>
      </c>
      <c r="C67" s="1">
        <v>3739.84</v>
      </c>
      <c r="D67" s="1"/>
      <c r="E67" s="1">
        <v>11905.46</v>
      </c>
      <c r="F67" s="1"/>
      <c r="G67" s="1"/>
      <c r="H67" s="1">
        <v>523295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>
        <f>B67+C67+E67+F67+H67++I67+J67+K67+L67+N67+O67+P67+M67</f>
        <v>555926.79</v>
      </c>
      <c r="T67" s="1">
        <v>267348.23</v>
      </c>
      <c r="U67" s="1" t="s">
        <v>13</v>
      </c>
      <c r="V67" s="1"/>
      <c r="W67" s="20"/>
      <c r="X67" s="1">
        <f>T67</f>
        <v>267348.23</v>
      </c>
      <c r="Y67" s="2">
        <f t="shared" si="0"/>
        <v>823275.02</v>
      </c>
      <c r="Z67" s="1"/>
    </row>
    <row r="68" spans="1:27" ht="30" x14ac:dyDescent="0.25">
      <c r="A68" s="10" t="s">
        <v>92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>
        <v>1437192</v>
      </c>
      <c r="R68" s="1"/>
      <c r="S68" s="1">
        <v>1437192</v>
      </c>
      <c r="T68" s="1"/>
      <c r="U68" s="1">
        <v>20846</v>
      </c>
      <c r="V68" s="1"/>
      <c r="W68" s="20"/>
      <c r="X68" s="1">
        <f>U68</f>
        <v>20846</v>
      </c>
      <c r="Y68" s="2">
        <f t="shared" si="0"/>
        <v>1458038</v>
      </c>
      <c r="Z68" s="1"/>
    </row>
    <row r="69" spans="1:27" x14ac:dyDescent="0.25">
      <c r="A69" s="1" t="s">
        <v>53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2">
        <v>1319039.97</v>
      </c>
      <c r="S69" s="2">
        <f>R69</f>
        <v>1319039.97</v>
      </c>
      <c r="T69" s="2"/>
      <c r="U69" s="1"/>
      <c r="V69" s="2"/>
      <c r="W69" s="21"/>
      <c r="X69" s="1"/>
      <c r="Y69" s="2">
        <f t="shared" si="0"/>
        <v>1319039.97</v>
      </c>
      <c r="Z69" s="1"/>
    </row>
    <row r="70" spans="1:27" x14ac:dyDescent="0.25">
      <c r="A70" s="1" t="s">
        <v>44</v>
      </c>
      <c r="B70" s="3">
        <f t="shared" ref="B70:K70" si="6">SUM(B59:B67)</f>
        <v>840195.88000000012</v>
      </c>
      <c r="C70" s="3">
        <f t="shared" si="6"/>
        <v>217679.8</v>
      </c>
      <c r="D70" s="3"/>
      <c r="E70" s="4">
        <f t="shared" si="6"/>
        <v>60442.02</v>
      </c>
      <c r="F70" s="4">
        <f t="shared" si="6"/>
        <v>319863.58999999997</v>
      </c>
      <c r="G70" s="4"/>
      <c r="H70" s="4">
        <f t="shared" si="6"/>
        <v>1159479.93</v>
      </c>
      <c r="I70" s="4">
        <f t="shared" si="6"/>
        <v>13110.46</v>
      </c>
      <c r="J70" s="4">
        <f t="shared" si="6"/>
        <v>65233.26</v>
      </c>
      <c r="K70" s="4">
        <f t="shared" si="6"/>
        <v>419143.32</v>
      </c>
      <c r="L70" s="3"/>
      <c r="M70" s="4">
        <f>M59+M60</f>
        <v>4580</v>
      </c>
      <c r="N70" s="4">
        <f>N59+N60+N61</f>
        <v>3308.79</v>
      </c>
      <c r="O70" s="3">
        <v>9810</v>
      </c>
      <c r="P70" s="4">
        <f>P59+P60</f>
        <v>145.79000000000002</v>
      </c>
      <c r="Q70" s="3">
        <f>Q68</f>
        <v>1437192</v>
      </c>
      <c r="R70" s="4">
        <f>SUM(R59:R69)</f>
        <v>1319039.97</v>
      </c>
      <c r="S70" s="22">
        <f>SUM(S59:S69)</f>
        <v>5869224.8099999996</v>
      </c>
      <c r="T70" s="22">
        <f>T67</f>
        <v>267348.23</v>
      </c>
      <c r="U70" s="22">
        <f>U59+U60+U65+U68</f>
        <v>226165.1</v>
      </c>
      <c r="V70" s="22">
        <f>V60</f>
        <v>56625</v>
      </c>
      <c r="W70" s="23"/>
      <c r="X70" s="22">
        <f>T70+U70+V70</f>
        <v>550138.32999999996</v>
      </c>
      <c r="Y70" s="22">
        <f t="shared" si="0"/>
        <v>6419363.1399999997</v>
      </c>
      <c r="Z70" s="22">
        <v>4590343</v>
      </c>
      <c r="AA70" t="s">
        <v>13</v>
      </c>
    </row>
    <row r="71" spans="1:27" x14ac:dyDescent="0.25">
      <c r="A71" s="25" t="s">
        <v>98</v>
      </c>
      <c r="B71" s="24">
        <f t="shared" ref="B71:J71" si="7">B13+B24+B35+B46+B57+B70</f>
        <v>4670970.5200000005</v>
      </c>
      <c r="C71" s="7">
        <f>C13+C24+C35+C46+C57+C70</f>
        <v>1205388.6300000001</v>
      </c>
      <c r="D71" s="24"/>
      <c r="E71" s="7">
        <f t="shared" si="7"/>
        <v>861566.72</v>
      </c>
      <c r="F71" s="7">
        <f t="shared" si="7"/>
        <v>1264112.58</v>
      </c>
      <c r="G71" s="7"/>
      <c r="H71" s="7">
        <f t="shared" si="7"/>
        <v>2326332.2599999998</v>
      </c>
      <c r="I71" s="7">
        <f t="shared" si="7"/>
        <v>29063.74</v>
      </c>
      <c r="J71" s="7">
        <f t="shared" si="7"/>
        <v>626774.51</v>
      </c>
      <c r="K71" s="7">
        <f>K24+K46+K57+K70</f>
        <v>1329083.3500000001</v>
      </c>
      <c r="L71" s="7">
        <f>L13+L24+L35+L57</f>
        <v>720421.14</v>
      </c>
      <c r="M71" s="7">
        <f>M13+M24+M35+M46+M57+M70</f>
        <v>29095</v>
      </c>
      <c r="N71" s="7">
        <f>N13+N24+N35+N46+N57+N70</f>
        <v>46592.5</v>
      </c>
      <c r="O71" s="7">
        <f>O24+O35+O46+O70+O57</f>
        <v>32240</v>
      </c>
      <c r="P71" s="7">
        <f>P13+P24+P35+P46+P57+P70</f>
        <v>6010.77</v>
      </c>
      <c r="Q71" s="24">
        <f>Q13+Q24+Q35+Q46+Q57+Q70</f>
        <v>4722960</v>
      </c>
      <c r="R71" s="6">
        <f>R13+R24+R35+R46+R57+R70</f>
        <v>4334686.09</v>
      </c>
      <c r="S71" s="6">
        <f>S13+S24+S35+S46+S57+S70</f>
        <v>22205297.810000002</v>
      </c>
      <c r="T71" s="6">
        <f>T70+T24</f>
        <v>317109.23</v>
      </c>
      <c r="U71" s="6">
        <f>U70+U57+U46+U35+U24+U13</f>
        <v>658625.9</v>
      </c>
      <c r="V71" s="6">
        <f>V70+V24</f>
        <v>214330.28999999998</v>
      </c>
      <c r="W71" s="6">
        <f>W46</f>
        <v>7722.78</v>
      </c>
      <c r="X71" s="6">
        <f>T71+U71+V71+W71</f>
        <v>1197788.2</v>
      </c>
      <c r="Y71" s="6">
        <f>S71+X71</f>
        <v>23403086.010000002</v>
      </c>
      <c r="Z71" s="6">
        <f>Z13+Z24+Z35+Z46+Z57+Z70</f>
        <v>20633099</v>
      </c>
      <c r="AA71" s="5" t="s">
        <v>13</v>
      </c>
    </row>
    <row r="72" spans="1:27" x14ac:dyDescent="0.25">
      <c r="S72" s="5" t="s">
        <v>13</v>
      </c>
      <c r="T72" s="5"/>
      <c r="U72" s="5"/>
      <c r="V72" s="5"/>
      <c r="W72" s="5"/>
    </row>
    <row r="73" spans="1:27" x14ac:dyDescent="0.25">
      <c r="S73" s="5" t="s">
        <v>13</v>
      </c>
      <c r="T73" s="5"/>
      <c r="U73" s="5"/>
      <c r="V73" s="5"/>
      <c r="W73" s="5"/>
      <c r="X73" s="5" t="s">
        <v>13</v>
      </c>
      <c r="Y73" s="5" t="s">
        <v>13</v>
      </c>
    </row>
    <row r="74" spans="1:27" x14ac:dyDescent="0.25">
      <c r="K74" s="5" t="s">
        <v>13</v>
      </c>
      <c r="S74" t="s">
        <v>13</v>
      </c>
    </row>
    <row r="77" spans="1:27" x14ac:dyDescent="0.25">
      <c r="S77" s="5" t="s">
        <v>13</v>
      </c>
      <c r="T77" s="5"/>
      <c r="U77" s="5"/>
      <c r="V77" s="5"/>
      <c r="W77" s="5"/>
    </row>
  </sheetData>
  <pageMargins left="0.70866141732283472" right="0.70866141732283472" top="0.74803149606299213" bottom="0.74803149606299213" header="0.31496062992125984" footer="0.31496062992125984"/>
  <pageSetup paperSize="9" scale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topLeftCell="D1" workbookViewId="0">
      <selection activeCell="E1" sqref="E1:K1"/>
    </sheetView>
  </sheetViews>
  <sheetFormatPr defaultRowHeight="15" x14ac:dyDescent="0.25"/>
  <cols>
    <col min="3" max="3" width="2.42578125" customWidth="1"/>
    <col min="8" max="8" width="10.5703125" bestFit="1" customWidth="1"/>
    <col min="11" max="11" width="11.5703125" customWidth="1"/>
    <col min="12" max="12" width="9.5703125" bestFit="1" customWidth="1"/>
    <col min="15" max="15" width="9.140625" customWidth="1"/>
    <col min="16" max="16" width="11.140625" customWidth="1"/>
    <col min="19" max="19" width="11.42578125" customWidth="1"/>
    <col min="24" max="24" width="11.42578125" customWidth="1"/>
    <col min="25" max="25" width="9.28515625" bestFit="1" customWidth="1"/>
  </cols>
  <sheetData>
    <row r="1" spans="1:25" ht="39" customHeight="1" x14ac:dyDescent="0.25">
      <c r="E1" s="26" t="s">
        <v>107</v>
      </c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5" ht="78" customHeight="1" x14ac:dyDescent="0.25">
      <c r="A2" s="1"/>
      <c r="B2" s="1"/>
      <c r="C2" s="1"/>
      <c r="D2" s="1"/>
      <c r="E2" s="27" t="s">
        <v>71</v>
      </c>
      <c r="F2" s="10" t="s">
        <v>72</v>
      </c>
      <c r="G2" s="10" t="s">
        <v>99</v>
      </c>
      <c r="H2" s="10" t="s">
        <v>108</v>
      </c>
      <c r="I2" s="10" t="s">
        <v>73</v>
      </c>
      <c r="J2" s="1"/>
      <c r="K2" s="1"/>
      <c r="L2" s="1"/>
      <c r="M2" s="1" t="s">
        <v>71</v>
      </c>
      <c r="N2" s="10" t="s">
        <v>72</v>
      </c>
      <c r="O2" s="10" t="s">
        <v>99</v>
      </c>
      <c r="P2" s="10" t="s">
        <v>108</v>
      </c>
      <c r="Q2" s="10" t="s">
        <v>73</v>
      </c>
      <c r="R2" s="1"/>
      <c r="S2" s="1"/>
      <c r="T2" s="1"/>
      <c r="U2" s="1" t="s">
        <v>71</v>
      </c>
      <c r="V2" s="10" t="s">
        <v>72</v>
      </c>
      <c r="W2" s="10" t="s">
        <v>99</v>
      </c>
      <c r="X2" s="10" t="s">
        <v>108</v>
      </c>
      <c r="Y2" s="10" t="s">
        <v>73</v>
      </c>
    </row>
    <row r="3" spans="1:25" x14ac:dyDescent="0.25">
      <c r="A3" s="1" t="s">
        <v>100</v>
      </c>
      <c r="B3" s="1"/>
      <c r="C3" s="1"/>
      <c r="D3" s="1" t="s">
        <v>0</v>
      </c>
      <c r="E3" s="27">
        <v>436</v>
      </c>
      <c r="F3" s="1">
        <v>21</v>
      </c>
      <c r="G3" s="1">
        <v>21</v>
      </c>
      <c r="H3" s="1">
        <v>10078.67</v>
      </c>
      <c r="I3" s="1">
        <v>23.12</v>
      </c>
      <c r="J3" s="1" t="s">
        <v>101</v>
      </c>
      <c r="K3" s="1"/>
      <c r="L3" s="1" t="s">
        <v>0</v>
      </c>
      <c r="M3" s="1">
        <v>451</v>
      </c>
      <c r="N3" s="1">
        <v>21</v>
      </c>
      <c r="O3" s="1">
        <v>21</v>
      </c>
      <c r="P3" s="1">
        <v>16616.330000000002</v>
      </c>
      <c r="Q3" s="1">
        <v>36.840000000000003</v>
      </c>
      <c r="R3" s="1" t="s">
        <v>102</v>
      </c>
      <c r="S3" s="1"/>
      <c r="T3" s="1" t="s">
        <v>0</v>
      </c>
      <c r="U3" s="1">
        <v>305</v>
      </c>
      <c r="V3" s="1">
        <v>21</v>
      </c>
      <c r="W3" s="1">
        <v>15</v>
      </c>
      <c r="X3" s="1">
        <v>9050.6</v>
      </c>
      <c r="Y3" s="1">
        <v>29.67</v>
      </c>
    </row>
    <row r="4" spans="1:25" x14ac:dyDescent="0.25">
      <c r="A4" s="1"/>
      <c r="B4" s="1"/>
      <c r="C4" s="1"/>
      <c r="D4" s="1" t="s">
        <v>1</v>
      </c>
      <c r="E4" s="27">
        <v>491</v>
      </c>
      <c r="F4" s="1">
        <v>20</v>
      </c>
      <c r="G4" s="1">
        <v>25</v>
      </c>
      <c r="H4" s="1">
        <v>14105.01</v>
      </c>
      <c r="I4" s="1">
        <v>28.73</v>
      </c>
      <c r="J4" s="1"/>
      <c r="K4" s="1"/>
      <c r="L4" s="1" t="s">
        <v>1</v>
      </c>
      <c r="M4" s="1">
        <v>521</v>
      </c>
      <c r="N4" s="1">
        <v>20</v>
      </c>
      <c r="O4" s="1">
        <v>26</v>
      </c>
      <c r="P4" s="1">
        <v>18685.53</v>
      </c>
      <c r="Q4" s="1">
        <v>35.86</v>
      </c>
      <c r="R4" s="1"/>
      <c r="S4" s="1"/>
      <c r="T4" s="1" t="s">
        <v>1</v>
      </c>
      <c r="U4" s="1">
        <v>411</v>
      </c>
      <c r="V4" s="1">
        <v>20</v>
      </c>
      <c r="W4" s="1">
        <v>21</v>
      </c>
      <c r="X4" s="1">
        <v>12655.76</v>
      </c>
      <c r="Y4" s="1">
        <v>30.79</v>
      </c>
    </row>
    <row r="5" spans="1:25" x14ac:dyDescent="0.25">
      <c r="A5" s="1"/>
      <c r="B5" s="1"/>
      <c r="C5" s="1"/>
      <c r="D5" s="1" t="s">
        <v>2</v>
      </c>
      <c r="E5" s="27">
        <v>374</v>
      </c>
      <c r="F5" s="1">
        <v>21</v>
      </c>
      <c r="G5" s="1">
        <v>18</v>
      </c>
      <c r="H5" s="1">
        <v>9888.64</v>
      </c>
      <c r="I5" s="1">
        <v>26.44</v>
      </c>
      <c r="J5" s="1"/>
      <c r="K5" s="1"/>
      <c r="L5" s="1" t="s">
        <v>2</v>
      </c>
      <c r="M5" s="1">
        <v>382</v>
      </c>
      <c r="N5" s="1">
        <v>21</v>
      </c>
      <c r="O5" s="1">
        <v>18</v>
      </c>
      <c r="P5" s="1">
        <v>13560.11</v>
      </c>
      <c r="Q5" s="1">
        <v>35.5</v>
      </c>
      <c r="R5" s="1"/>
      <c r="S5" s="1"/>
      <c r="T5" s="1" t="s">
        <v>2</v>
      </c>
      <c r="U5" s="1">
        <v>296</v>
      </c>
      <c r="V5" s="1">
        <v>21</v>
      </c>
      <c r="W5" s="1">
        <v>14</v>
      </c>
      <c r="X5" s="1">
        <v>8312.35</v>
      </c>
      <c r="Y5" s="1">
        <v>28.08</v>
      </c>
    </row>
    <row r="6" spans="1:25" x14ac:dyDescent="0.25">
      <c r="A6" s="1"/>
      <c r="B6" s="1"/>
      <c r="C6" s="1"/>
      <c r="D6" s="1" t="s">
        <v>3</v>
      </c>
      <c r="E6" s="27">
        <v>601</v>
      </c>
      <c r="F6" s="1">
        <v>20</v>
      </c>
      <c r="G6" s="1">
        <v>30</v>
      </c>
      <c r="H6" s="1">
        <v>15846.08</v>
      </c>
      <c r="I6" s="1">
        <v>26.37</v>
      </c>
      <c r="J6" s="1"/>
      <c r="K6" s="1"/>
      <c r="L6" s="1" t="s">
        <v>3</v>
      </c>
      <c r="M6" s="1">
        <v>632</v>
      </c>
      <c r="N6" s="1">
        <v>20</v>
      </c>
      <c r="O6" s="1">
        <v>32</v>
      </c>
      <c r="P6" s="1">
        <v>21884.59</v>
      </c>
      <c r="Q6" s="1">
        <v>34.630000000000003</v>
      </c>
      <c r="R6" s="1"/>
      <c r="S6" s="1"/>
      <c r="T6" s="1" t="s">
        <v>3</v>
      </c>
      <c r="U6" s="1">
        <v>425</v>
      </c>
      <c r="V6" s="1">
        <v>20</v>
      </c>
      <c r="W6" s="1">
        <v>21</v>
      </c>
      <c r="X6" s="1">
        <v>10765.91</v>
      </c>
      <c r="Y6" s="1">
        <v>25.33</v>
      </c>
    </row>
    <row r="7" spans="1:25" x14ac:dyDescent="0.25">
      <c r="A7" s="1"/>
      <c r="B7" s="1"/>
      <c r="C7" s="1"/>
      <c r="D7" s="1" t="s">
        <v>5</v>
      </c>
      <c r="E7" s="27">
        <v>495</v>
      </c>
      <c r="F7" s="1">
        <v>21</v>
      </c>
      <c r="G7" s="1">
        <v>24</v>
      </c>
      <c r="H7" s="1">
        <v>12808.35</v>
      </c>
      <c r="I7" s="1">
        <v>25.87</v>
      </c>
      <c r="J7" s="1"/>
      <c r="K7" s="1"/>
      <c r="L7" s="1" t="s">
        <v>5</v>
      </c>
      <c r="M7" s="1">
        <v>672</v>
      </c>
      <c r="N7" s="1">
        <v>21</v>
      </c>
      <c r="O7" s="1">
        <v>32</v>
      </c>
      <c r="P7" s="1">
        <v>25378.959999999999</v>
      </c>
      <c r="Q7" s="1">
        <v>37.770000000000003</v>
      </c>
      <c r="R7" s="1"/>
      <c r="S7" s="1"/>
      <c r="T7" s="1" t="s">
        <v>5</v>
      </c>
      <c r="U7" s="1">
        <v>370</v>
      </c>
      <c r="V7" s="1">
        <v>21</v>
      </c>
      <c r="W7" s="1">
        <v>18</v>
      </c>
      <c r="X7" s="1">
        <v>8312.34</v>
      </c>
      <c r="Y7" s="1">
        <v>22.47</v>
      </c>
    </row>
    <row r="8" spans="1:25" x14ac:dyDescent="0.25">
      <c r="A8" s="1"/>
      <c r="B8" s="1"/>
      <c r="C8" s="1"/>
      <c r="D8" s="1" t="s">
        <v>6</v>
      </c>
      <c r="E8" s="27">
        <v>512</v>
      </c>
      <c r="F8" s="8">
        <v>20</v>
      </c>
      <c r="G8" s="1">
        <v>26</v>
      </c>
      <c r="H8" s="1">
        <v>14392.22</v>
      </c>
      <c r="I8" s="1">
        <v>28.11</v>
      </c>
      <c r="J8" s="1"/>
      <c r="K8" s="1"/>
      <c r="L8" s="1" t="s">
        <v>6</v>
      </c>
      <c r="M8" s="1">
        <v>401</v>
      </c>
      <c r="N8" s="8">
        <v>20</v>
      </c>
      <c r="O8" s="1">
        <v>20</v>
      </c>
      <c r="P8" s="1">
        <v>16275.44</v>
      </c>
      <c r="Q8" s="1">
        <v>40.590000000000003</v>
      </c>
      <c r="R8" s="1"/>
      <c r="S8" s="1"/>
      <c r="T8" s="1" t="s">
        <v>6</v>
      </c>
      <c r="U8" s="1">
        <v>282</v>
      </c>
      <c r="V8" s="8">
        <v>20</v>
      </c>
      <c r="W8" s="1">
        <v>14</v>
      </c>
      <c r="X8" s="1">
        <v>7879.33</v>
      </c>
      <c r="Y8" s="1">
        <v>27.94</v>
      </c>
    </row>
    <row r="9" spans="1:25" x14ac:dyDescent="0.25">
      <c r="A9" s="1"/>
      <c r="B9" s="1"/>
      <c r="C9" s="1"/>
      <c r="D9" s="1" t="s">
        <v>7</v>
      </c>
      <c r="E9" s="27"/>
      <c r="F9" s="1"/>
      <c r="G9" s="1"/>
      <c r="H9" s="1"/>
      <c r="I9" s="1"/>
      <c r="J9" s="1"/>
      <c r="K9" s="1"/>
      <c r="L9" s="1" t="s">
        <v>7</v>
      </c>
      <c r="M9" s="1"/>
      <c r="N9" s="1"/>
      <c r="O9" s="1"/>
      <c r="P9" s="1"/>
      <c r="Q9" s="1"/>
      <c r="R9" s="1"/>
      <c r="S9" s="1"/>
      <c r="T9" s="1" t="s">
        <v>7</v>
      </c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 t="s">
        <v>70</v>
      </c>
      <c r="E10" s="27">
        <v>308</v>
      </c>
      <c r="F10" s="1">
        <v>22</v>
      </c>
      <c r="G10" s="1">
        <v>14</v>
      </c>
      <c r="H10" s="1">
        <v>8368.09</v>
      </c>
      <c r="I10" s="1">
        <v>27.17</v>
      </c>
      <c r="J10" s="1"/>
      <c r="K10" s="1"/>
      <c r="L10" s="1" t="s">
        <v>70</v>
      </c>
      <c r="M10" s="1">
        <v>416</v>
      </c>
      <c r="N10" s="1">
        <v>22</v>
      </c>
      <c r="O10" s="1">
        <v>19</v>
      </c>
      <c r="P10" s="2">
        <v>17356.89</v>
      </c>
      <c r="Q10" s="2">
        <v>41.72</v>
      </c>
      <c r="R10" s="1"/>
      <c r="S10" s="1"/>
      <c r="T10" s="1" t="s">
        <v>70</v>
      </c>
      <c r="U10" s="1">
        <v>164</v>
      </c>
      <c r="V10" s="1">
        <v>22</v>
      </c>
      <c r="W10" s="1">
        <v>7</v>
      </c>
      <c r="X10" s="2">
        <v>5242.3</v>
      </c>
      <c r="Y10" s="2">
        <v>31.97</v>
      </c>
    </row>
    <row r="11" spans="1:25" x14ac:dyDescent="0.25">
      <c r="A11" s="1"/>
      <c r="B11" s="1"/>
      <c r="C11" s="1"/>
      <c r="D11" s="1" t="s">
        <v>9</v>
      </c>
      <c r="E11" s="27">
        <v>664</v>
      </c>
      <c r="F11" s="8">
        <v>20</v>
      </c>
      <c r="G11" s="1">
        <v>33</v>
      </c>
      <c r="H11" s="2">
        <v>18323.11</v>
      </c>
      <c r="I11" s="2">
        <v>27.6</v>
      </c>
      <c r="J11" s="1"/>
      <c r="K11" s="1"/>
      <c r="L11" s="1" t="s">
        <v>9</v>
      </c>
      <c r="M11" s="1">
        <v>721</v>
      </c>
      <c r="N11" s="8">
        <v>20</v>
      </c>
      <c r="O11" s="1">
        <v>36</v>
      </c>
      <c r="P11" s="2">
        <v>27428.9</v>
      </c>
      <c r="Q11" s="2">
        <v>38.04</v>
      </c>
      <c r="R11" s="1"/>
      <c r="S11" s="1"/>
      <c r="T11" s="1" t="s">
        <v>9</v>
      </c>
      <c r="U11" s="1">
        <v>370</v>
      </c>
      <c r="V11" s="8">
        <v>20</v>
      </c>
      <c r="W11" s="1">
        <v>19</v>
      </c>
      <c r="X11" s="2">
        <v>11477.02</v>
      </c>
      <c r="Y11" s="2">
        <v>31.02</v>
      </c>
    </row>
    <row r="12" spans="1:25" x14ac:dyDescent="0.25">
      <c r="A12" s="1"/>
      <c r="B12" s="1"/>
      <c r="C12" s="1"/>
      <c r="D12" s="1" t="s">
        <v>10</v>
      </c>
      <c r="E12" s="27">
        <v>637</v>
      </c>
      <c r="F12" s="1">
        <v>22</v>
      </c>
      <c r="G12" s="1">
        <v>29</v>
      </c>
      <c r="H12" s="2">
        <v>20469.36</v>
      </c>
      <c r="I12" s="2">
        <v>32.130000000000003</v>
      </c>
      <c r="J12" s="1"/>
      <c r="K12" s="1"/>
      <c r="L12" s="1" t="s">
        <v>10</v>
      </c>
      <c r="M12" s="1">
        <v>717</v>
      </c>
      <c r="N12" s="1">
        <v>22</v>
      </c>
      <c r="O12" s="1">
        <v>33</v>
      </c>
      <c r="P12" s="2">
        <v>28155.040000000001</v>
      </c>
      <c r="Q12" s="2">
        <v>39</v>
      </c>
      <c r="R12" s="1"/>
      <c r="S12" s="1"/>
      <c r="T12" s="1" t="s">
        <v>10</v>
      </c>
      <c r="U12" s="1">
        <v>468</v>
      </c>
      <c r="V12" s="1">
        <v>22</v>
      </c>
      <c r="W12" s="1">
        <v>21</v>
      </c>
      <c r="X12" s="2">
        <v>13666.03</v>
      </c>
      <c r="Y12" s="2">
        <v>29.2</v>
      </c>
    </row>
    <row r="13" spans="1:25" x14ac:dyDescent="0.25">
      <c r="A13" s="1"/>
      <c r="B13" s="1"/>
      <c r="C13" s="1"/>
      <c r="D13" s="1" t="s">
        <v>11</v>
      </c>
      <c r="E13" s="27">
        <v>678</v>
      </c>
      <c r="F13" s="1">
        <v>22</v>
      </c>
      <c r="G13" s="1">
        <v>31</v>
      </c>
      <c r="H13" s="2">
        <v>21905.56</v>
      </c>
      <c r="I13" s="2">
        <v>32.31</v>
      </c>
      <c r="J13" s="1"/>
      <c r="K13" s="1"/>
      <c r="L13" s="1" t="s">
        <v>11</v>
      </c>
      <c r="M13" s="1">
        <v>686</v>
      </c>
      <c r="N13" s="1">
        <v>22</v>
      </c>
      <c r="O13" s="1">
        <v>31</v>
      </c>
      <c r="P13" s="2">
        <v>25383.200000000001</v>
      </c>
      <c r="Q13" s="2">
        <v>37</v>
      </c>
      <c r="R13" s="1"/>
      <c r="S13" s="1"/>
      <c r="T13" s="1" t="s">
        <v>11</v>
      </c>
      <c r="U13" s="1">
        <v>449</v>
      </c>
      <c r="V13" s="1">
        <v>22</v>
      </c>
      <c r="W13" s="1">
        <v>20</v>
      </c>
      <c r="X13" s="2">
        <v>13106.02</v>
      </c>
      <c r="Y13" s="2">
        <v>29.19</v>
      </c>
    </row>
    <row r="14" spans="1:25" x14ac:dyDescent="0.25">
      <c r="A14" s="1"/>
      <c r="B14" s="1"/>
      <c r="C14" s="1"/>
      <c r="D14" s="1" t="s">
        <v>12</v>
      </c>
      <c r="E14" s="27">
        <v>486</v>
      </c>
      <c r="F14" s="1">
        <v>20</v>
      </c>
      <c r="G14" s="1">
        <v>24</v>
      </c>
      <c r="H14" s="2">
        <v>18361.52</v>
      </c>
      <c r="I14" s="2">
        <v>37.78</v>
      </c>
      <c r="J14" s="1"/>
      <c r="K14" s="1"/>
      <c r="L14" s="1" t="s">
        <v>12</v>
      </c>
      <c r="M14" s="1">
        <v>681</v>
      </c>
      <c r="N14" s="1">
        <v>20</v>
      </c>
      <c r="O14" s="1">
        <v>34</v>
      </c>
      <c r="P14" s="2">
        <v>24239.69</v>
      </c>
      <c r="Q14" s="2">
        <v>35.590000000000003</v>
      </c>
      <c r="R14" s="1"/>
      <c r="S14" s="1"/>
      <c r="T14" s="1" t="s">
        <v>12</v>
      </c>
      <c r="U14" s="1">
        <v>366</v>
      </c>
      <c r="V14" s="1">
        <v>20</v>
      </c>
      <c r="W14" s="1">
        <v>18</v>
      </c>
      <c r="X14" s="2">
        <v>12267.54</v>
      </c>
      <c r="Y14" s="2">
        <v>33.520000000000003</v>
      </c>
    </row>
    <row r="15" spans="1:25" x14ac:dyDescent="0.25">
      <c r="A15" s="1"/>
      <c r="B15" s="1"/>
      <c r="C15" s="1"/>
      <c r="D15" s="1" t="s">
        <v>4</v>
      </c>
      <c r="E15" s="27">
        <f>SUM(E3:E14)</f>
        <v>5682</v>
      </c>
      <c r="F15" s="1">
        <f>SUM(F3:F14)</f>
        <v>229</v>
      </c>
      <c r="G15" s="1">
        <v>25</v>
      </c>
      <c r="H15" s="2">
        <f>SUM(H3:H14)</f>
        <v>164546.60999999999</v>
      </c>
      <c r="I15" s="2">
        <f>H15/E15</f>
        <v>28.959276663146778</v>
      </c>
      <c r="J15" s="1"/>
      <c r="K15" s="1"/>
      <c r="L15" s="1" t="s">
        <v>4</v>
      </c>
      <c r="M15" s="1">
        <f>SUM(M3:M14)</f>
        <v>6280</v>
      </c>
      <c r="N15" s="1">
        <v>229</v>
      </c>
      <c r="O15" s="1">
        <v>27</v>
      </c>
      <c r="P15" s="2">
        <f>P3+P4+P5+P6+P7+P8+P10+P11+P12+P13+P14</f>
        <v>234964.68000000002</v>
      </c>
      <c r="Q15" s="2">
        <f>P15/M15</f>
        <v>37.414757961783444</v>
      </c>
      <c r="R15" s="1"/>
      <c r="S15" s="1"/>
      <c r="T15" s="1" t="s">
        <v>4</v>
      </c>
      <c r="U15" s="1">
        <f>SUM(U3:U14)</f>
        <v>3906</v>
      </c>
      <c r="V15" s="1">
        <v>229</v>
      </c>
      <c r="W15" s="1">
        <v>17</v>
      </c>
      <c r="X15" s="2">
        <f>X3+X4+X5+X6+X7+X8+X10+X11+X12+X13+X14</f>
        <v>112735.20000000001</v>
      </c>
      <c r="Y15" s="2">
        <f>X15/U15</f>
        <v>28.862058371735795</v>
      </c>
    </row>
    <row r="16" spans="1:25" x14ac:dyDescent="0.25">
      <c r="A16" s="1"/>
      <c r="B16" s="1"/>
      <c r="C16" s="1"/>
      <c r="D16" s="1"/>
      <c r="I16" t="s">
        <v>13</v>
      </c>
    </row>
    <row r="17" spans="1:26" x14ac:dyDescent="0.25">
      <c r="A17" s="1"/>
      <c r="B17" s="1"/>
      <c r="C17" s="1"/>
      <c r="D17" s="1"/>
    </row>
    <row r="18" spans="1:26" ht="75" x14ac:dyDescent="0.25">
      <c r="A18" s="1"/>
      <c r="B18" s="1"/>
      <c r="C18" s="1"/>
      <c r="D18" s="1"/>
      <c r="E18" s="27" t="s">
        <v>71</v>
      </c>
      <c r="F18" s="10" t="s">
        <v>72</v>
      </c>
      <c r="G18" s="10" t="s">
        <v>99</v>
      </c>
      <c r="H18" s="10" t="s">
        <v>108</v>
      </c>
      <c r="I18" s="10" t="s">
        <v>73</v>
      </c>
      <c r="J18" s="1"/>
      <c r="K18" s="1"/>
      <c r="L18" s="1"/>
      <c r="M18" s="1" t="s">
        <v>71</v>
      </c>
      <c r="N18" s="10" t="s">
        <v>72</v>
      </c>
      <c r="O18" s="10" t="s">
        <v>99</v>
      </c>
      <c r="P18" s="10" t="s">
        <v>108</v>
      </c>
      <c r="Q18" s="10" t="s">
        <v>73</v>
      </c>
      <c r="R18" s="10" t="s">
        <v>13</v>
      </c>
      <c r="S18" s="1"/>
      <c r="T18" s="1"/>
      <c r="U18" s="1" t="s">
        <v>71</v>
      </c>
      <c r="V18" s="10" t="s">
        <v>72</v>
      </c>
      <c r="W18" s="10" t="s">
        <v>99</v>
      </c>
      <c r="X18" s="10" t="s">
        <v>108</v>
      </c>
      <c r="Y18" s="10" t="s">
        <v>73</v>
      </c>
      <c r="Z18" s="17" t="s">
        <v>13</v>
      </c>
    </row>
    <row r="19" spans="1:26" x14ac:dyDescent="0.25">
      <c r="A19" s="1" t="s">
        <v>103</v>
      </c>
      <c r="B19" s="1"/>
      <c r="C19" s="1"/>
      <c r="D19" s="1" t="s">
        <v>0</v>
      </c>
      <c r="E19" s="27">
        <v>399</v>
      </c>
      <c r="F19" s="1">
        <v>21</v>
      </c>
      <c r="G19" s="1">
        <v>19</v>
      </c>
      <c r="H19" s="1">
        <v>10591.19</v>
      </c>
      <c r="I19" s="1">
        <v>26.54</v>
      </c>
      <c r="J19" s="1" t="s">
        <v>104</v>
      </c>
      <c r="K19" s="1"/>
      <c r="L19" s="1" t="s">
        <v>0</v>
      </c>
      <c r="M19" s="1">
        <v>262</v>
      </c>
      <c r="N19" s="1">
        <v>21</v>
      </c>
      <c r="O19" s="1">
        <v>12</v>
      </c>
      <c r="P19" s="1">
        <v>8465.76</v>
      </c>
      <c r="Q19" s="1">
        <v>32.31</v>
      </c>
      <c r="R19" s="1" t="s">
        <v>105</v>
      </c>
      <c r="S19" s="1"/>
      <c r="T19" s="1" t="s">
        <v>0</v>
      </c>
      <c r="U19" s="1">
        <v>488</v>
      </c>
      <c r="V19" s="1">
        <v>21</v>
      </c>
      <c r="W19" s="1">
        <v>23</v>
      </c>
      <c r="X19" s="1">
        <v>16244.09</v>
      </c>
      <c r="Y19" s="1">
        <v>33.29</v>
      </c>
      <c r="Z19" t="s">
        <v>13</v>
      </c>
    </row>
    <row r="20" spans="1:26" x14ac:dyDescent="0.25">
      <c r="A20" s="1"/>
      <c r="B20" s="1"/>
      <c r="C20" s="1"/>
      <c r="D20" s="1" t="s">
        <v>1</v>
      </c>
      <c r="E20" s="27">
        <v>531</v>
      </c>
      <c r="F20" s="1">
        <v>20</v>
      </c>
      <c r="G20" s="1">
        <v>27</v>
      </c>
      <c r="H20" s="1">
        <v>15568.89</v>
      </c>
      <c r="I20" s="1">
        <v>29.32</v>
      </c>
      <c r="J20" s="1"/>
      <c r="K20" s="1"/>
      <c r="L20" s="1" t="s">
        <v>1</v>
      </c>
      <c r="M20" s="1">
        <v>412</v>
      </c>
      <c r="N20" s="1">
        <v>20</v>
      </c>
      <c r="O20" s="1">
        <v>21</v>
      </c>
      <c r="P20" s="1">
        <v>13166.89</v>
      </c>
      <c r="Q20" s="1">
        <v>31.96</v>
      </c>
      <c r="R20" s="1"/>
      <c r="S20" s="1"/>
      <c r="T20" s="1" t="s">
        <v>1</v>
      </c>
      <c r="U20" s="1">
        <v>600</v>
      </c>
      <c r="V20" s="1">
        <v>20</v>
      </c>
      <c r="W20" s="1">
        <v>30</v>
      </c>
      <c r="X20" s="1">
        <v>21554.97</v>
      </c>
      <c r="Y20" s="1">
        <v>35.92</v>
      </c>
    </row>
    <row r="21" spans="1:26" x14ac:dyDescent="0.25">
      <c r="A21" s="1"/>
      <c r="B21" s="1"/>
      <c r="C21" s="1"/>
      <c r="D21" s="1" t="s">
        <v>2</v>
      </c>
      <c r="E21" s="27">
        <v>293</v>
      </c>
      <c r="F21" s="1">
        <v>21</v>
      </c>
      <c r="G21" s="1">
        <v>14</v>
      </c>
      <c r="H21" s="1">
        <v>8479.2199999999993</v>
      </c>
      <c r="I21" s="1">
        <v>28.94</v>
      </c>
      <c r="J21" s="1"/>
      <c r="K21" s="1"/>
      <c r="L21" s="1" t="s">
        <v>2</v>
      </c>
      <c r="M21" s="1">
        <v>255</v>
      </c>
      <c r="N21" s="1">
        <v>21</v>
      </c>
      <c r="O21" s="1">
        <v>12</v>
      </c>
      <c r="P21" s="1">
        <v>8006.34</v>
      </c>
      <c r="Q21" s="1">
        <v>31.4</v>
      </c>
      <c r="R21" s="1"/>
      <c r="S21" s="1"/>
      <c r="T21" s="1" t="s">
        <v>2</v>
      </c>
      <c r="U21" s="1">
        <v>370</v>
      </c>
      <c r="V21" s="1">
        <v>21</v>
      </c>
      <c r="W21" s="1">
        <v>18</v>
      </c>
      <c r="X21" s="1">
        <v>13874.42</v>
      </c>
      <c r="Y21" s="1">
        <v>37.5</v>
      </c>
    </row>
    <row r="22" spans="1:26" x14ac:dyDescent="0.25">
      <c r="A22" s="1"/>
      <c r="B22" s="1"/>
      <c r="C22" s="1"/>
      <c r="D22" s="1" t="s">
        <v>3</v>
      </c>
      <c r="E22" s="27">
        <v>482</v>
      </c>
      <c r="F22" s="1">
        <v>20</v>
      </c>
      <c r="G22" s="1">
        <v>24</v>
      </c>
      <c r="H22" s="1">
        <v>12607.22</v>
      </c>
      <c r="I22" s="1">
        <v>26.16</v>
      </c>
      <c r="J22" s="1"/>
      <c r="K22" s="1"/>
      <c r="L22" s="1" t="s">
        <v>3</v>
      </c>
      <c r="M22" s="1">
        <v>340</v>
      </c>
      <c r="N22" s="1">
        <v>20</v>
      </c>
      <c r="O22" s="1">
        <v>17</v>
      </c>
      <c r="P22" s="1">
        <v>11208.04</v>
      </c>
      <c r="Q22" s="1">
        <v>32.96</v>
      </c>
      <c r="R22" s="1"/>
      <c r="S22" s="1"/>
      <c r="T22" s="1" t="s">
        <v>3</v>
      </c>
      <c r="U22" s="1">
        <v>529</v>
      </c>
      <c r="V22" s="1">
        <v>20</v>
      </c>
      <c r="W22" s="1">
        <v>26</v>
      </c>
      <c r="X22" s="1">
        <v>16805.71</v>
      </c>
      <c r="Y22" s="1">
        <v>31.77</v>
      </c>
    </row>
    <row r="23" spans="1:26" x14ac:dyDescent="0.25">
      <c r="A23" s="1"/>
      <c r="B23" s="1"/>
      <c r="C23" s="1"/>
      <c r="D23" s="1" t="s">
        <v>5</v>
      </c>
      <c r="E23" s="27">
        <v>482</v>
      </c>
      <c r="F23" s="1">
        <v>21</v>
      </c>
      <c r="G23" s="1">
        <v>23</v>
      </c>
      <c r="H23" s="1">
        <v>13504.89</v>
      </c>
      <c r="I23" s="1">
        <v>28.02</v>
      </c>
      <c r="J23" s="1"/>
      <c r="K23" s="1"/>
      <c r="L23" s="1" t="s">
        <v>5</v>
      </c>
      <c r="M23" s="1">
        <v>565</v>
      </c>
      <c r="N23" s="1">
        <v>21</v>
      </c>
      <c r="O23" s="1">
        <v>27</v>
      </c>
      <c r="P23" s="1">
        <v>17842.62</v>
      </c>
      <c r="Q23" s="1">
        <v>31.58</v>
      </c>
      <c r="R23" s="1"/>
      <c r="S23" s="1"/>
      <c r="T23" s="1" t="s">
        <v>5</v>
      </c>
      <c r="U23" s="1">
        <v>564</v>
      </c>
      <c r="V23" s="1">
        <v>21</v>
      </c>
      <c r="W23" s="1">
        <v>27</v>
      </c>
      <c r="X23" s="1">
        <v>16143.32</v>
      </c>
      <c r="Y23" s="1">
        <v>28.62</v>
      </c>
    </row>
    <row r="24" spans="1:26" x14ac:dyDescent="0.25">
      <c r="A24" s="1"/>
      <c r="B24" s="1"/>
      <c r="C24" s="1"/>
      <c r="D24" s="1" t="s">
        <v>6</v>
      </c>
      <c r="E24" s="27">
        <v>481</v>
      </c>
      <c r="F24" s="8">
        <v>20</v>
      </c>
      <c r="G24" s="1" t="s">
        <v>13</v>
      </c>
      <c r="H24" s="1">
        <v>14121.57</v>
      </c>
      <c r="I24" s="1">
        <v>29.36</v>
      </c>
      <c r="J24" s="1"/>
      <c r="K24" s="1"/>
      <c r="L24" s="1" t="s">
        <v>6</v>
      </c>
      <c r="M24" s="1">
        <v>245</v>
      </c>
      <c r="N24" s="8">
        <v>20</v>
      </c>
      <c r="O24" s="1" t="s">
        <v>13</v>
      </c>
      <c r="P24" s="1">
        <v>8577.69</v>
      </c>
      <c r="Q24" s="1">
        <v>35.01</v>
      </c>
      <c r="R24" s="1"/>
      <c r="S24" s="1"/>
      <c r="T24" s="1" t="s">
        <v>6</v>
      </c>
      <c r="U24" s="1">
        <v>534</v>
      </c>
      <c r="V24" s="8">
        <v>20</v>
      </c>
      <c r="W24" s="1"/>
      <c r="X24" s="1">
        <v>15247.88</v>
      </c>
      <c r="Y24" s="1">
        <v>28.55</v>
      </c>
    </row>
    <row r="25" spans="1:26" x14ac:dyDescent="0.25">
      <c r="A25" s="1"/>
      <c r="B25" s="1"/>
      <c r="C25" s="1"/>
      <c r="D25" s="1" t="s">
        <v>7</v>
      </c>
      <c r="E25" s="27"/>
      <c r="F25" s="1"/>
      <c r="G25" s="1"/>
      <c r="H25" s="1"/>
      <c r="I25" s="1"/>
      <c r="J25" s="1"/>
      <c r="K25" s="1"/>
      <c r="L25" s="1" t="s">
        <v>7</v>
      </c>
      <c r="M25" s="1"/>
      <c r="N25" s="1"/>
      <c r="O25" s="1"/>
      <c r="P25" s="1"/>
      <c r="Q25" s="1"/>
      <c r="R25" s="1"/>
      <c r="S25" s="1"/>
      <c r="T25" s="1" t="s">
        <v>7</v>
      </c>
      <c r="U25" s="1"/>
      <c r="V25" s="1"/>
      <c r="W25" s="1"/>
      <c r="X25" s="1"/>
      <c r="Y25" s="1"/>
    </row>
    <row r="26" spans="1:26" x14ac:dyDescent="0.25">
      <c r="A26" s="1"/>
      <c r="B26" s="1"/>
      <c r="C26" s="1"/>
      <c r="D26" s="1" t="s">
        <v>70</v>
      </c>
      <c r="E26" s="27">
        <v>290</v>
      </c>
      <c r="F26" s="1">
        <v>22</v>
      </c>
      <c r="G26" s="1">
        <v>13</v>
      </c>
      <c r="H26" s="1">
        <v>10011.58</v>
      </c>
      <c r="I26" s="1">
        <v>34.520000000000003</v>
      </c>
      <c r="J26" s="1"/>
      <c r="K26" s="1"/>
      <c r="L26" s="1" t="s">
        <v>70</v>
      </c>
      <c r="M26" s="1">
        <v>267</v>
      </c>
      <c r="N26" s="1">
        <v>22</v>
      </c>
      <c r="O26" s="1">
        <v>12</v>
      </c>
      <c r="P26" s="2">
        <v>9919.4</v>
      </c>
      <c r="Q26" s="2">
        <v>37.15</v>
      </c>
      <c r="R26" s="1"/>
      <c r="S26" s="1"/>
      <c r="T26" s="1" t="s">
        <v>70</v>
      </c>
      <c r="U26" s="1">
        <v>376</v>
      </c>
      <c r="V26" s="1">
        <v>22</v>
      </c>
      <c r="W26" s="1">
        <v>17</v>
      </c>
      <c r="X26" s="2">
        <v>13740.12</v>
      </c>
      <c r="Y26" s="2">
        <v>36.54</v>
      </c>
    </row>
    <row r="27" spans="1:26" x14ac:dyDescent="0.25">
      <c r="A27" s="1"/>
      <c r="B27" s="1"/>
      <c r="C27" s="1"/>
      <c r="D27" s="1" t="s">
        <v>9</v>
      </c>
      <c r="E27" s="27">
        <v>400</v>
      </c>
      <c r="F27" s="8">
        <v>20</v>
      </c>
      <c r="G27" s="1">
        <v>20</v>
      </c>
      <c r="H27" s="1">
        <v>13708.09</v>
      </c>
      <c r="I27" s="1">
        <v>34.270000000000003</v>
      </c>
      <c r="J27" s="1"/>
      <c r="K27" s="1"/>
      <c r="L27" s="1" t="s">
        <v>9</v>
      </c>
      <c r="M27" s="1">
        <v>474</v>
      </c>
      <c r="N27" s="8">
        <v>20</v>
      </c>
      <c r="O27" s="1">
        <v>24</v>
      </c>
      <c r="P27" s="2">
        <v>16173.4</v>
      </c>
      <c r="Q27" s="2">
        <v>34.119999999999997</v>
      </c>
      <c r="R27" s="1"/>
      <c r="S27" s="1"/>
      <c r="T27" s="1" t="s">
        <v>9</v>
      </c>
      <c r="U27" s="1">
        <v>506</v>
      </c>
      <c r="V27" s="8">
        <v>20</v>
      </c>
      <c r="W27" s="1">
        <v>25</v>
      </c>
      <c r="X27" s="2">
        <v>14868.56</v>
      </c>
      <c r="Y27" s="2">
        <v>29.38</v>
      </c>
    </row>
    <row r="28" spans="1:26" x14ac:dyDescent="0.25">
      <c r="A28" s="1"/>
      <c r="B28" s="1"/>
      <c r="C28" s="1"/>
      <c r="D28" s="1" t="s">
        <v>10</v>
      </c>
      <c r="E28" s="27">
        <v>410</v>
      </c>
      <c r="F28" s="1">
        <v>22</v>
      </c>
      <c r="G28" s="1">
        <v>19</v>
      </c>
      <c r="H28" s="1">
        <v>14962.18</v>
      </c>
      <c r="I28" s="1">
        <v>36.49</v>
      </c>
      <c r="J28" s="1"/>
      <c r="K28" s="1"/>
      <c r="L28" s="1" t="s">
        <v>10</v>
      </c>
      <c r="M28" s="1">
        <v>542</v>
      </c>
      <c r="N28" s="1">
        <v>22</v>
      </c>
      <c r="O28" s="1">
        <v>25</v>
      </c>
      <c r="P28" s="2">
        <v>17291.580000000002</v>
      </c>
      <c r="Q28" s="2">
        <v>31.9</v>
      </c>
      <c r="R28" s="1"/>
      <c r="S28" s="1"/>
      <c r="T28" s="1" t="s">
        <v>10</v>
      </c>
      <c r="U28" s="1">
        <v>619</v>
      </c>
      <c r="V28" s="1">
        <v>22</v>
      </c>
      <c r="W28" s="1">
        <v>28</v>
      </c>
      <c r="X28" s="2">
        <v>14349.79</v>
      </c>
      <c r="Y28" s="2">
        <v>23.18</v>
      </c>
    </row>
    <row r="29" spans="1:26" x14ac:dyDescent="0.25">
      <c r="A29" s="1"/>
      <c r="B29" s="1"/>
      <c r="C29" s="1"/>
      <c r="D29" s="1" t="s">
        <v>11</v>
      </c>
      <c r="E29" s="27">
        <v>495</v>
      </c>
      <c r="F29" s="1">
        <v>22</v>
      </c>
      <c r="G29" s="1">
        <v>22</v>
      </c>
      <c r="H29" s="1">
        <v>17618.84</v>
      </c>
      <c r="I29" s="1">
        <v>35.590000000000003</v>
      </c>
      <c r="J29" s="1"/>
      <c r="K29" s="1"/>
      <c r="L29" s="1" t="s">
        <v>11</v>
      </c>
      <c r="M29" s="1">
        <v>442</v>
      </c>
      <c r="N29" s="1">
        <v>22</v>
      </c>
      <c r="O29" s="1">
        <v>20</v>
      </c>
      <c r="P29" s="2">
        <v>15897.01</v>
      </c>
      <c r="Q29" s="2">
        <v>35.97</v>
      </c>
      <c r="R29" s="1"/>
      <c r="S29" s="1"/>
      <c r="T29" s="1" t="s">
        <v>11</v>
      </c>
      <c r="U29" s="1">
        <v>618</v>
      </c>
      <c r="V29" s="1">
        <v>22</v>
      </c>
      <c r="W29" s="1">
        <v>28</v>
      </c>
      <c r="X29" s="2">
        <v>18881.91</v>
      </c>
      <c r="Y29" s="2">
        <v>30.55</v>
      </c>
    </row>
    <row r="30" spans="1:26" x14ac:dyDescent="0.25">
      <c r="A30" s="1"/>
      <c r="B30" s="1"/>
      <c r="C30" s="1"/>
      <c r="D30" s="1" t="s">
        <v>12</v>
      </c>
      <c r="E30" s="27">
        <v>371</v>
      </c>
      <c r="F30" s="1">
        <v>20</v>
      </c>
      <c r="G30" s="1">
        <v>19</v>
      </c>
      <c r="H30" s="1">
        <v>15069.79</v>
      </c>
      <c r="I30" s="1">
        <v>40.619999999999997</v>
      </c>
      <c r="J30" s="1"/>
      <c r="K30" s="1"/>
      <c r="L30" s="1" t="s">
        <v>12</v>
      </c>
      <c r="M30" s="1">
        <v>415</v>
      </c>
      <c r="N30" s="1">
        <v>20</v>
      </c>
      <c r="O30" s="1">
        <v>21</v>
      </c>
      <c r="P30" s="2">
        <v>14876.97</v>
      </c>
      <c r="Q30" s="2">
        <v>35.85</v>
      </c>
      <c r="R30" s="1"/>
      <c r="S30" s="1"/>
      <c r="T30" s="1" t="s">
        <v>12</v>
      </c>
      <c r="U30" s="1">
        <v>483</v>
      </c>
      <c r="V30" s="1">
        <v>20</v>
      </c>
      <c r="W30" s="1">
        <v>24</v>
      </c>
      <c r="X30" s="2">
        <v>16279.18</v>
      </c>
      <c r="Y30" s="2">
        <v>33.700000000000003</v>
      </c>
    </row>
    <row r="31" spans="1:26" x14ac:dyDescent="0.25">
      <c r="A31" s="1"/>
      <c r="B31" s="1"/>
      <c r="C31" s="1"/>
      <c r="D31" s="1" t="s">
        <v>4</v>
      </c>
      <c r="E31" s="27">
        <f>SUM(E19:E30)</f>
        <v>4634</v>
      </c>
      <c r="F31" s="1">
        <v>229</v>
      </c>
      <c r="G31" s="1">
        <v>20</v>
      </c>
      <c r="H31" s="1">
        <f>H19+H20+H21+H22+H23+H24+H26+H27+H28+H29+H30</f>
        <v>146243.46000000002</v>
      </c>
      <c r="I31" s="2">
        <f>H31/E31</f>
        <v>31.558795856711271</v>
      </c>
      <c r="J31" s="1"/>
      <c r="K31" s="1"/>
      <c r="L31" s="1" t="s">
        <v>4</v>
      </c>
      <c r="M31" s="1">
        <f>SUM(M19:M30)</f>
        <v>4219</v>
      </c>
      <c r="N31" s="1">
        <v>229</v>
      </c>
      <c r="O31" s="1">
        <v>18</v>
      </c>
      <c r="P31" s="2">
        <f>P19+P20+P21+P22+P23+P24+P26+P27+P28+P29+P30</f>
        <v>141425.69999999998</v>
      </c>
      <c r="Q31" s="2">
        <f>P31/M31</f>
        <v>33.521142450817727</v>
      </c>
      <c r="R31" s="1"/>
      <c r="S31" s="1"/>
      <c r="T31" s="1" t="s">
        <v>4</v>
      </c>
      <c r="U31" s="1">
        <f>SUM(U19:U30)</f>
        <v>5687</v>
      </c>
      <c r="V31" s="1">
        <v>229</v>
      </c>
      <c r="W31" s="1">
        <v>25</v>
      </c>
      <c r="X31" s="2">
        <f>X19+X20+X21+X22+X23+X24+X26+X27+X28+X29+X30</f>
        <v>177989.95</v>
      </c>
      <c r="Y31" s="2">
        <f>X31/U31</f>
        <v>31.297687708809569</v>
      </c>
    </row>
    <row r="32" spans="1:26" x14ac:dyDescent="0.25">
      <c r="A32" s="1"/>
      <c r="B32" s="1"/>
      <c r="C32" s="1"/>
      <c r="D32" s="1"/>
    </row>
    <row r="33" spans="1:12" x14ac:dyDescent="0.25">
      <c r="A33" s="1"/>
      <c r="B33" s="1"/>
      <c r="C33" s="1"/>
      <c r="D33" s="1"/>
    </row>
    <row r="34" spans="1:12" x14ac:dyDescent="0.25">
      <c r="A34" s="1"/>
      <c r="B34" s="1"/>
      <c r="C34" s="1"/>
      <c r="D34" s="1"/>
    </row>
    <row r="35" spans="1:12" ht="75" x14ac:dyDescent="0.25">
      <c r="A35" s="1" t="s">
        <v>106</v>
      </c>
      <c r="B35" s="1"/>
      <c r="C35" s="1"/>
      <c r="D35" s="1"/>
      <c r="E35" s="27" t="s">
        <v>71</v>
      </c>
      <c r="F35" s="10" t="s">
        <v>72</v>
      </c>
      <c r="G35" s="10" t="s">
        <v>99</v>
      </c>
      <c r="H35" s="10" t="s">
        <v>108</v>
      </c>
      <c r="I35" s="10" t="s">
        <v>73</v>
      </c>
      <c r="L35" s="5" t="s">
        <v>13</v>
      </c>
    </row>
    <row r="36" spans="1:12" x14ac:dyDescent="0.25">
      <c r="A36" s="1"/>
      <c r="B36" s="1"/>
      <c r="C36" s="1"/>
      <c r="D36" s="1" t="s">
        <v>0</v>
      </c>
      <c r="E36" s="27">
        <f>E3+M3+U3+E19+M19+U19</f>
        <v>2341</v>
      </c>
      <c r="F36" s="1">
        <v>21</v>
      </c>
      <c r="G36" s="1">
        <v>111</v>
      </c>
      <c r="H36" s="1">
        <f>H3+P3+X3+H19+P19+X19</f>
        <v>71046.64</v>
      </c>
      <c r="I36" s="1">
        <v>30.35</v>
      </c>
      <c r="K36" t="s">
        <v>13</v>
      </c>
    </row>
    <row r="37" spans="1:12" x14ac:dyDescent="0.25">
      <c r="A37" s="1"/>
      <c r="B37" s="1"/>
      <c r="C37" s="1"/>
      <c r="D37" s="1" t="s">
        <v>1</v>
      </c>
      <c r="E37" s="27">
        <f>E4+M4+U4+E20+M20+U20</f>
        <v>2966</v>
      </c>
      <c r="F37" s="1">
        <v>20</v>
      </c>
      <c r="G37" s="1">
        <v>148</v>
      </c>
      <c r="H37" s="1">
        <f>H4+P4+X4+H20+P20+X20</f>
        <v>95737.05</v>
      </c>
      <c r="I37" s="1">
        <v>32.28</v>
      </c>
      <c r="K37" s="5" t="s">
        <v>13</v>
      </c>
    </row>
    <row r="38" spans="1:12" x14ac:dyDescent="0.25">
      <c r="A38" s="1"/>
      <c r="B38" s="1"/>
      <c r="C38" s="1"/>
      <c r="D38" s="1" t="s">
        <v>2</v>
      </c>
      <c r="E38" s="27">
        <f>E5+M5+U5+E21+M21+U21</f>
        <v>1970</v>
      </c>
      <c r="F38" s="1">
        <v>21</v>
      </c>
      <c r="G38" s="1">
        <v>94</v>
      </c>
      <c r="H38" s="1">
        <f>H5+P5+X5+H21+P21+X21</f>
        <v>62121.08</v>
      </c>
      <c r="I38" s="1">
        <v>31.53</v>
      </c>
    </row>
    <row r="39" spans="1:12" x14ac:dyDescent="0.25">
      <c r="A39" s="1"/>
      <c r="B39" s="1"/>
      <c r="C39" s="1"/>
      <c r="D39" s="1" t="s">
        <v>3</v>
      </c>
      <c r="E39" s="27">
        <f>E6+M6+U6+E22+M22+U22</f>
        <v>3009</v>
      </c>
      <c r="F39" s="1">
        <v>20</v>
      </c>
      <c r="G39" s="1">
        <v>150</v>
      </c>
      <c r="H39" s="1">
        <f>H6+P6+X6+H22+P22+X22</f>
        <v>89117.549999999988</v>
      </c>
      <c r="I39" s="1">
        <v>29.62</v>
      </c>
    </row>
    <row r="40" spans="1:12" x14ac:dyDescent="0.25">
      <c r="A40" s="1"/>
      <c r="B40" s="1"/>
      <c r="C40" s="1"/>
      <c r="D40" s="1" t="s">
        <v>5</v>
      </c>
      <c r="E40" s="27">
        <f>E7+M7+U7+E23+M23+U23</f>
        <v>3148</v>
      </c>
      <c r="F40" s="1">
        <v>21</v>
      </c>
      <c r="G40" s="1">
        <v>150</v>
      </c>
      <c r="H40" s="1">
        <v>93990.48</v>
      </c>
      <c r="I40" s="1">
        <v>29.86</v>
      </c>
    </row>
    <row r="41" spans="1:12" x14ac:dyDescent="0.25">
      <c r="A41" s="1"/>
      <c r="B41" s="1"/>
      <c r="C41" s="1"/>
      <c r="D41" s="1" t="s">
        <v>6</v>
      </c>
      <c r="E41" s="27">
        <v>2455</v>
      </c>
      <c r="F41" s="8">
        <v>20</v>
      </c>
      <c r="G41" s="1">
        <v>123</v>
      </c>
      <c r="H41" s="1">
        <v>76494.13</v>
      </c>
      <c r="I41" s="1">
        <v>31.16</v>
      </c>
    </row>
    <row r="42" spans="1:12" x14ac:dyDescent="0.25">
      <c r="A42" s="1"/>
      <c r="B42" s="1"/>
      <c r="C42" s="1"/>
      <c r="D42" s="1" t="s">
        <v>7</v>
      </c>
      <c r="E42" s="27"/>
      <c r="F42" s="1"/>
      <c r="G42" s="1"/>
      <c r="H42" s="1"/>
      <c r="I42" s="1"/>
    </row>
    <row r="43" spans="1:12" x14ac:dyDescent="0.25">
      <c r="A43" s="1"/>
      <c r="B43" s="1"/>
      <c r="C43" s="1"/>
      <c r="D43" s="1" t="s">
        <v>70</v>
      </c>
      <c r="E43" s="27">
        <v>1821</v>
      </c>
      <c r="F43" s="1">
        <v>22</v>
      </c>
      <c r="G43" s="1">
        <v>83</v>
      </c>
      <c r="H43" s="2">
        <v>64638.38</v>
      </c>
      <c r="I43" s="2">
        <v>35.5</v>
      </c>
    </row>
    <row r="44" spans="1:12" x14ac:dyDescent="0.25">
      <c r="A44" s="1"/>
      <c r="B44" s="1"/>
      <c r="C44" s="1"/>
      <c r="D44" s="1" t="s">
        <v>9</v>
      </c>
      <c r="E44" s="27">
        <v>3135</v>
      </c>
      <c r="F44" s="8">
        <v>20</v>
      </c>
      <c r="G44" s="1">
        <v>157</v>
      </c>
      <c r="H44" s="2">
        <v>101979.08</v>
      </c>
      <c r="I44" s="2">
        <v>32.53</v>
      </c>
    </row>
    <row r="45" spans="1:12" x14ac:dyDescent="0.25">
      <c r="A45" s="1"/>
      <c r="B45" s="1"/>
      <c r="C45" s="1"/>
      <c r="D45" s="1" t="s">
        <v>10</v>
      </c>
      <c r="E45" s="27">
        <v>3393</v>
      </c>
      <c r="F45" s="1">
        <v>22</v>
      </c>
      <c r="G45" s="1">
        <v>154</v>
      </c>
      <c r="H45" s="2">
        <v>108893.98</v>
      </c>
      <c r="I45" s="2">
        <v>32.090000000000003</v>
      </c>
    </row>
    <row r="46" spans="1:12" x14ac:dyDescent="0.25">
      <c r="A46" s="1"/>
      <c r="B46" s="1"/>
      <c r="C46" s="1"/>
      <c r="D46" s="1" t="s">
        <v>11</v>
      </c>
      <c r="E46" s="27">
        <v>3368</v>
      </c>
      <c r="F46" s="1">
        <v>22</v>
      </c>
      <c r="G46" s="1">
        <v>153</v>
      </c>
      <c r="H46" s="2">
        <v>112792.54</v>
      </c>
      <c r="I46" s="2">
        <v>33.49</v>
      </c>
    </row>
    <row r="47" spans="1:12" x14ac:dyDescent="0.25">
      <c r="A47" s="1"/>
      <c r="B47" s="1"/>
      <c r="C47" s="1"/>
      <c r="D47" s="1" t="s">
        <v>12</v>
      </c>
      <c r="E47" s="27">
        <v>2802</v>
      </c>
      <c r="F47" s="1">
        <v>20</v>
      </c>
      <c r="G47" s="1">
        <v>140</v>
      </c>
      <c r="H47" s="2">
        <v>101094.69</v>
      </c>
      <c r="I47" s="2">
        <v>36.08</v>
      </c>
    </row>
    <row r="48" spans="1:12" x14ac:dyDescent="0.25">
      <c r="A48" s="1"/>
      <c r="B48" s="1"/>
      <c r="C48" s="1"/>
      <c r="D48" s="1" t="s">
        <v>4</v>
      </c>
      <c r="E48" s="27">
        <f>E36+E37+E38+E39+E40+E41+E43+E44+E45+E46+E47</f>
        <v>30408</v>
      </c>
      <c r="F48" s="1">
        <v>229</v>
      </c>
      <c r="G48" s="1">
        <v>133</v>
      </c>
      <c r="H48" s="2">
        <f>H36+H37+H38+H39+H40+H41+H43+H44+H45+H46+H47</f>
        <v>977905.59999999986</v>
      </c>
      <c r="I48" s="2">
        <f>H48/E48</f>
        <v>32.159484346224673</v>
      </c>
    </row>
  </sheetData>
  <pageMargins left="0.70866141732283472" right="0.70866141732283472" top="0.74803149606299213" bottom="0.74803149606299213" header="0.31496062992125984" footer="0.31496062992125984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L7" sqref="L7"/>
    </sheetView>
  </sheetViews>
  <sheetFormatPr defaultRowHeight="15" x14ac:dyDescent="0.25"/>
  <cols>
    <col min="1" max="1" width="29.42578125" customWidth="1"/>
    <col min="2" max="3" width="10.85546875" customWidth="1"/>
    <col min="4" max="4" width="12.28515625" customWidth="1"/>
    <col min="5" max="5" width="27.7109375" customWidth="1"/>
    <col min="6" max="6" width="15.28515625" customWidth="1"/>
    <col min="7" max="7" width="6.28515625" customWidth="1"/>
    <col min="8" max="8" width="9.7109375" customWidth="1"/>
  </cols>
  <sheetData>
    <row r="1" spans="1:9" ht="43.5" customHeight="1" thickBot="1" x14ac:dyDescent="0.3"/>
    <row r="2" spans="1:9" ht="1.5" customHeight="1" x14ac:dyDescent="0.25">
      <c r="A2" s="43" t="s">
        <v>109</v>
      </c>
      <c r="B2" s="43" t="s">
        <v>134</v>
      </c>
      <c r="C2" s="41"/>
      <c r="D2" s="45" t="s">
        <v>124</v>
      </c>
      <c r="E2" s="31"/>
      <c r="F2" s="1"/>
    </row>
    <row r="3" spans="1:9" ht="88.5" customHeight="1" thickBot="1" x14ac:dyDescent="0.3">
      <c r="A3" s="44"/>
      <c r="B3" s="44"/>
      <c r="C3" s="42" t="s">
        <v>138</v>
      </c>
      <c r="D3" s="46"/>
      <c r="E3" s="32" t="s">
        <v>125</v>
      </c>
      <c r="F3" s="33" t="s">
        <v>146</v>
      </c>
      <c r="H3" s="17"/>
      <c r="I3" s="17"/>
    </row>
    <row r="4" spans="1:9" ht="32.25" customHeight="1" thickBot="1" x14ac:dyDescent="0.3">
      <c r="A4" s="29" t="s">
        <v>20</v>
      </c>
      <c r="B4" s="28">
        <v>182</v>
      </c>
      <c r="C4" s="28">
        <v>182</v>
      </c>
      <c r="D4" s="34">
        <v>40.22</v>
      </c>
      <c r="E4" s="30" t="s">
        <v>112</v>
      </c>
      <c r="F4" s="35" t="s">
        <v>118</v>
      </c>
    </row>
    <row r="5" spans="1:9" ht="30" customHeight="1" thickBot="1" x14ac:dyDescent="0.3">
      <c r="A5" s="29" t="s">
        <v>25</v>
      </c>
      <c r="B5" s="28">
        <v>179</v>
      </c>
      <c r="C5" s="28">
        <v>179</v>
      </c>
      <c r="D5" s="34">
        <v>38.450000000000003</v>
      </c>
      <c r="E5" s="30" t="s">
        <v>116</v>
      </c>
      <c r="F5" s="35" t="s">
        <v>117</v>
      </c>
    </row>
    <row r="6" spans="1:9" ht="30.75" customHeight="1" thickBot="1" x14ac:dyDescent="0.3">
      <c r="A6" s="29" t="s">
        <v>24</v>
      </c>
      <c r="B6" s="28">
        <v>88</v>
      </c>
      <c r="C6" s="28">
        <v>88</v>
      </c>
      <c r="D6" s="34">
        <v>33.6</v>
      </c>
      <c r="E6" s="30" t="s">
        <v>115</v>
      </c>
      <c r="F6" s="35" t="s">
        <v>119</v>
      </c>
    </row>
    <row r="7" spans="1:9" ht="32.25" customHeight="1" thickBot="1" x14ac:dyDescent="0.3">
      <c r="A7" s="29" t="s">
        <v>23</v>
      </c>
      <c r="B7" s="28">
        <v>94</v>
      </c>
      <c r="C7" s="28">
        <v>94</v>
      </c>
      <c r="D7" s="34">
        <v>37.479999999999997</v>
      </c>
      <c r="E7" s="30" t="s">
        <v>113</v>
      </c>
      <c r="F7" s="35" t="s">
        <v>114</v>
      </c>
    </row>
    <row r="8" spans="1:9" ht="28.5" customHeight="1" thickBot="1" x14ac:dyDescent="0.3">
      <c r="A8" s="29" t="s">
        <v>21</v>
      </c>
      <c r="B8" s="28">
        <v>49</v>
      </c>
      <c r="C8" s="28">
        <v>49</v>
      </c>
      <c r="D8" s="34">
        <v>24.76</v>
      </c>
      <c r="E8" s="30" t="s">
        <v>110</v>
      </c>
      <c r="F8" s="35" t="s">
        <v>111</v>
      </c>
    </row>
    <row r="9" spans="1:9" ht="31.5" customHeight="1" thickBot="1" x14ac:dyDescent="0.3">
      <c r="A9" s="29" t="s">
        <v>22</v>
      </c>
      <c r="B9" s="28">
        <v>132</v>
      </c>
      <c r="C9" s="28">
        <v>132</v>
      </c>
      <c r="D9" s="34">
        <v>37.36</v>
      </c>
      <c r="E9" s="30" t="s">
        <v>127</v>
      </c>
      <c r="F9" s="35" t="s">
        <v>128</v>
      </c>
    </row>
    <row r="10" spans="1:9" ht="32.25" customHeight="1" thickBot="1" x14ac:dyDescent="0.3">
      <c r="A10" s="29" t="s">
        <v>100</v>
      </c>
      <c r="B10" s="40">
        <v>52</v>
      </c>
      <c r="C10" s="40">
        <v>25</v>
      </c>
      <c r="D10" s="34">
        <v>10.75</v>
      </c>
      <c r="E10" s="30" t="s">
        <v>121</v>
      </c>
      <c r="F10" s="1" t="s">
        <v>139</v>
      </c>
    </row>
    <row r="11" spans="1:9" ht="30" customHeight="1" thickBot="1" x14ac:dyDescent="0.3">
      <c r="A11" s="29" t="s">
        <v>101</v>
      </c>
      <c r="B11" s="40">
        <v>63</v>
      </c>
      <c r="C11" s="40">
        <v>27</v>
      </c>
      <c r="D11" s="34">
        <v>10.130000000000001</v>
      </c>
      <c r="E11" s="30" t="s">
        <v>123</v>
      </c>
      <c r="F11" s="1" t="s">
        <v>140</v>
      </c>
    </row>
    <row r="12" spans="1:9" ht="29.25" customHeight="1" thickBot="1" x14ac:dyDescent="0.3">
      <c r="A12" s="29" t="s">
        <v>105</v>
      </c>
      <c r="B12" s="40">
        <v>46</v>
      </c>
      <c r="C12" s="40">
        <v>25</v>
      </c>
      <c r="D12" s="34">
        <v>12</v>
      </c>
      <c r="E12" s="30" t="s">
        <v>122</v>
      </c>
      <c r="F12" s="1" t="s">
        <v>141</v>
      </c>
    </row>
    <row r="13" spans="1:9" ht="30" customHeight="1" thickBot="1" x14ac:dyDescent="0.3">
      <c r="A13" s="29" t="s">
        <v>104</v>
      </c>
      <c r="B13" s="40">
        <v>39</v>
      </c>
      <c r="C13" s="40">
        <v>18</v>
      </c>
      <c r="D13" s="34">
        <v>9</v>
      </c>
      <c r="E13" s="30" t="s">
        <v>120</v>
      </c>
      <c r="F13" s="1" t="s">
        <v>142</v>
      </c>
    </row>
    <row r="14" spans="1:9" ht="30.75" customHeight="1" thickBot="1" x14ac:dyDescent="0.3">
      <c r="A14" s="29" t="s">
        <v>103</v>
      </c>
      <c r="B14" s="40">
        <v>35</v>
      </c>
      <c r="C14" s="40">
        <v>20</v>
      </c>
      <c r="D14" s="34">
        <v>9.08</v>
      </c>
      <c r="E14" s="30" t="s">
        <v>144</v>
      </c>
      <c r="F14" s="1" t="s">
        <v>143</v>
      </c>
    </row>
    <row r="15" spans="1:9" ht="31.5" customHeight="1" thickBot="1" x14ac:dyDescent="0.3">
      <c r="A15" s="29" t="s">
        <v>102</v>
      </c>
      <c r="B15" s="40">
        <v>30</v>
      </c>
      <c r="C15" s="40">
        <v>17</v>
      </c>
      <c r="D15" s="34">
        <v>7.58</v>
      </c>
      <c r="E15" s="30" t="s">
        <v>129</v>
      </c>
      <c r="F15" s="1" t="s">
        <v>145</v>
      </c>
    </row>
  </sheetData>
  <mergeCells count="3">
    <mergeCell ref="A2:A3"/>
    <mergeCell ref="B2:B3"/>
    <mergeCell ref="D2:D3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I25" sqref="I25"/>
    </sheetView>
  </sheetViews>
  <sheetFormatPr defaultRowHeight="15" x14ac:dyDescent="0.25"/>
  <cols>
    <col min="1" max="1" width="21.42578125" customWidth="1"/>
    <col min="2" max="2" width="15.140625" customWidth="1"/>
    <col min="3" max="4" width="12.42578125" customWidth="1"/>
    <col min="5" max="5" width="11.140625" customWidth="1"/>
    <col min="6" max="6" width="14.42578125" customWidth="1"/>
    <col min="7" max="7" width="11" customWidth="1"/>
    <col min="8" max="8" width="12.140625" customWidth="1"/>
    <col min="14" max="14" width="9.5703125" bestFit="1" customWidth="1"/>
    <col min="18" max="18" width="10.5703125" bestFit="1" customWidth="1"/>
  </cols>
  <sheetData>
    <row r="1" spans="1:18" ht="31.5" customHeight="1" x14ac:dyDescent="0.25">
      <c r="B1" t="s">
        <v>131</v>
      </c>
    </row>
    <row r="2" spans="1:18" ht="66.75" customHeight="1" x14ac:dyDescent="0.25">
      <c r="A2" s="1"/>
      <c r="B2" s="1" t="s">
        <v>130</v>
      </c>
      <c r="C2" s="10" t="s">
        <v>56</v>
      </c>
      <c r="D2" s="10"/>
      <c r="E2" s="10" t="s">
        <v>59</v>
      </c>
      <c r="F2" s="11" t="s">
        <v>95</v>
      </c>
      <c r="G2" s="11" t="s">
        <v>96</v>
      </c>
      <c r="H2" s="1" t="s">
        <v>4</v>
      </c>
    </row>
    <row r="3" spans="1:18" x14ac:dyDescent="0.25">
      <c r="A3" s="1"/>
      <c r="B3" s="1" t="s">
        <v>126</v>
      </c>
      <c r="C3" s="1">
        <v>2210</v>
      </c>
      <c r="D3" s="1">
        <v>2240</v>
      </c>
      <c r="E3" s="1">
        <v>2250</v>
      </c>
      <c r="F3" s="1">
        <v>3110</v>
      </c>
      <c r="G3" s="1">
        <v>3132</v>
      </c>
      <c r="H3" s="1"/>
    </row>
    <row r="4" spans="1:18" x14ac:dyDescent="0.25">
      <c r="A4" s="1" t="s">
        <v>14</v>
      </c>
      <c r="B4" s="8">
        <v>0</v>
      </c>
      <c r="C4" s="8">
        <v>0</v>
      </c>
      <c r="D4" s="8"/>
      <c r="E4" s="8">
        <v>0</v>
      </c>
      <c r="F4" s="8">
        <v>0</v>
      </c>
      <c r="G4" s="8"/>
      <c r="H4" s="36">
        <f>B4+C4+E4+F4</f>
        <v>0</v>
      </c>
      <c r="I4" s="18"/>
      <c r="J4" s="18"/>
      <c r="K4" s="18"/>
      <c r="L4" s="18"/>
    </row>
    <row r="5" spans="1:18" x14ac:dyDescent="0.25">
      <c r="A5" s="1" t="s">
        <v>15</v>
      </c>
      <c r="B5" s="8"/>
      <c r="C5" s="8">
        <v>0</v>
      </c>
      <c r="D5" s="8"/>
      <c r="E5" s="8"/>
      <c r="F5" s="8"/>
      <c r="G5" s="8"/>
      <c r="H5" s="36">
        <f t="shared" ref="H5:H15" si="0">B5+C5+E5+F5</f>
        <v>0</v>
      </c>
      <c r="I5" s="18"/>
      <c r="J5" s="18"/>
      <c r="K5" s="18"/>
      <c r="L5" s="18"/>
    </row>
    <row r="6" spans="1:18" x14ac:dyDescent="0.25">
      <c r="A6" s="1" t="s">
        <v>16</v>
      </c>
      <c r="B6" s="8"/>
      <c r="C6" s="36">
        <v>69611</v>
      </c>
      <c r="D6" s="36"/>
      <c r="E6" s="8"/>
      <c r="F6" s="8">
        <v>14835</v>
      </c>
      <c r="G6" s="8"/>
      <c r="H6" s="36">
        <f t="shared" si="0"/>
        <v>84446</v>
      </c>
      <c r="I6" s="18"/>
      <c r="J6" s="18"/>
      <c r="K6" s="18"/>
      <c r="L6" s="18"/>
      <c r="N6" s="5"/>
    </row>
    <row r="7" spans="1:18" x14ac:dyDescent="0.25">
      <c r="A7" s="1" t="s">
        <v>17</v>
      </c>
      <c r="B7" s="8"/>
      <c r="C7" s="8">
        <v>0</v>
      </c>
      <c r="D7" s="8"/>
      <c r="E7" s="8"/>
      <c r="F7" s="8">
        <v>50000</v>
      </c>
      <c r="G7" s="8"/>
      <c r="H7" s="36">
        <f t="shared" si="0"/>
        <v>50000</v>
      </c>
      <c r="I7" s="18"/>
      <c r="J7" s="18"/>
      <c r="K7" s="18"/>
      <c r="L7" s="18"/>
    </row>
    <row r="8" spans="1:18" x14ac:dyDescent="0.25">
      <c r="A8" s="1" t="s">
        <v>18</v>
      </c>
      <c r="B8" s="8"/>
      <c r="C8" s="8">
        <v>40372.68</v>
      </c>
      <c r="D8" s="8"/>
      <c r="E8" s="8"/>
      <c r="F8" s="8">
        <v>18424.02</v>
      </c>
      <c r="G8" s="8"/>
      <c r="H8" s="36">
        <f t="shared" si="0"/>
        <v>58796.7</v>
      </c>
      <c r="I8" s="18"/>
      <c r="J8" s="18"/>
      <c r="K8" s="18"/>
      <c r="L8" s="18"/>
      <c r="N8" s="5"/>
    </row>
    <row r="9" spans="1:18" x14ac:dyDescent="0.25">
      <c r="A9" s="1" t="s">
        <v>19</v>
      </c>
      <c r="B9" s="8"/>
      <c r="C9" s="36">
        <v>17040</v>
      </c>
      <c r="D9" s="36"/>
      <c r="E9" s="8"/>
      <c r="F9" s="8">
        <v>76050</v>
      </c>
      <c r="G9" s="8"/>
      <c r="H9" s="36">
        <f t="shared" si="0"/>
        <v>93090</v>
      </c>
      <c r="I9" s="18"/>
      <c r="J9" s="18"/>
      <c r="K9" s="18"/>
      <c r="L9" s="18"/>
      <c r="N9" s="6"/>
      <c r="R9" s="5"/>
    </row>
    <row r="10" spans="1:18" x14ac:dyDescent="0.25">
      <c r="A10" s="3" t="s">
        <v>4</v>
      </c>
      <c r="B10" s="37"/>
      <c r="C10" s="38">
        <f>SUM(C4:C9)</f>
        <v>127023.67999999999</v>
      </c>
      <c r="D10" s="38"/>
      <c r="E10" s="38"/>
      <c r="F10" s="38">
        <f>SUM(F6:F9)</f>
        <v>159309.02000000002</v>
      </c>
      <c r="G10" s="38"/>
      <c r="H10" s="38">
        <f t="shared" si="0"/>
        <v>286332.7</v>
      </c>
      <c r="I10" s="19"/>
      <c r="J10" s="19"/>
      <c r="K10" s="19"/>
      <c r="L10" s="19"/>
    </row>
    <row r="11" spans="1:18" x14ac:dyDescent="0.25">
      <c r="A11" s="1" t="s">
        <v>21</v>
      </c>
      <c r="B11" s="8">
        <v>2053705.9</v>
      </c>
      <c r="C11" s="36">
        <v>32182.880000000001</v>
      </c>
      <c r="D11" s="36"/>
      <c r="E11" s="36">
        <v>0</v>
      </c>
      <c r="F11" s="36">
        <v>58613.9</v>
      </c>
      <c r="G11" s="36"/>
      <c r="H11" s="36">
        <f t="shared" si="0"/>
        <v>2144502.6799999997</v>
      </c>
      <c r="I11" s="18"/>
      <c r="J11" s="18"/>
      <c r="K11" s="18"/>
      <c r="L11" s="18"/>
    </row>
    <row r="12" spans="1:18" x14ac:dyDescent="0.25">
      <c r="A12" s="1" t="s">
        <v>20</v>
      </c>
      <c r="B12" s="8">
        <v>3493971.62</v>
      </c>
      <c r="C12" s="36">
        <v>147484.25</v>
      </c>
      <c r="D12" s="36"/>
      <c r="E12" s="36">
        <v>240</v>
      </c>
      <c r="F12" s="36">
        <v>70159.5</v>
      </c>
      <c r="G12" s="36">
        <v>0</v>
      </c>
      <c r="H12" s="36">
        <f>B12+C12+E12+F12+G12</f>
        <v>3711855.37</v>
      </c>
      <c r="I12" s="18"/>
      <c r="J12" s="18"/>
      <c r="K12" s="18"/>
      <c r="L12" s="18"/>
    </row>
    <row r="13" spans="1:18" x14ac:dyDescent="0.25">
      <c r="A13" s="1" t="s">
        <v>22</v>
      </c>
      <c r="B13" s="8">
        <v>3430766.33</v>
      </c>
      <c r="C13" s="36">
        <v>39548.410000000003</v>
      </c>
      <c r="D13" s="36"/>
      <c r="E13" s="36">
        <v>960</v>
      </c>
      <c r="F13" s="36">
        <v>41237.9</v>
      </c>
      <c r="G13" s="36"/>
      <c r="H13" s="36">
        <f t="shared" si="0"/>
        <v>3512512.64</v>
      </c>
      <c r="I13" s="18"/>
      <c r="J13" s="18"/>
      <c r="K13" s="18"/>
      <c r="L13" s="18"/>
    </row>
    <row r="14" spans="1:18" x14ac:dyDescent="0.25">
      <c r="A14" s="1" t="s">
        <v>23</v>
      </c>
      <c r="B14" s="8">
        <v>3146343.86</v>
      </c>
      <c r="C14" s="36">
        <v>29026.080000000002</v>
      </c>
      <c r="D14" s="36"/>
      <c r="E14" s="36">
        <v>730</v>
      </c>
      <c r="F14" s="36">
        <v>112655.9</v>
      </c>
      <c r="G14" s="36"/>
      <c r="H14" s="36">
        <f t="shared" si="0"/>
        <v>3288755.84</v>
      </c>
      <c r="I14" s="18"/>
      <c r="J14" s="18"/>
      <c r="K14" s="18"/>
      <c r="L14" s="18"/>
      <c r="N14" s="9"/>
    </row>
    <row r="15" spans="1:18" x14ac:dyDescent="0.25">
      <c r="A15" s="1" t="s">
        <v>24</v>
      </c>
      <c r="B15" s="8">
        <v>2952750.57</v>
      </c>
      <c r="C15" s="36">
        <v>27926.94</v>
      </c>
      <c r="D15" s="36"/>
      <c r="E15" s="36">
        <v>1600</v>
      </c>
      <c r="F15" s="36">
        <v>12213.9</v>
      </c>
      <c r="G15" s="36"/>
      <c r="H15" s="36">
        <f t="shared" si="0"/>
        <v>2994491.4099999997</v>
      </c>
      <c r="I15" s="18"/>
      <c r="J15" s="18"/>
      <c r="K15" s="18"/>
      <c r="L15" s="18"/>
    </row>
    <row r="16" spans="1:18" x14ac:dyDescent="0.25">
      <c r="A16" s="1" t="s">
        <v>25</v>
      </c>
      <c r="B16" s="8">
        <v>3496873.46</v>
      </c>
      <c r="C16" s="36">
        <v>53532.44</v>
      </c>
      <c r="D16" s="36"/>
      <c r="E16" s="36">
        <v>260</v>
      </c>
      <c r="F16" s="36">
        <v>17813.900000000001</v>
      </c>
      <c r="G16" s="36">
        <v>0</v>
      </c>
      <c r="H16" s="36">
        <f>B16+C16+E16+F16+G16</f>
        <v>3568479.8</v>
      </c>
      <c r="I16" s="18"/>
      <c r="J16" s="18"/>
      <c r="K16" s="18"/>
      <c r="L16" s="18"/>
    </row>
    <row r="17" spans="1:14" x14ac:dyDescent="0.25">
      <c r="A17" s="3" t="s">
        <v>4</v>
      </c>
      <c r="B17" s="37">
        <f>SUM(B11:B16)</f>
        <v>18574411.739999998</v>
      </c>
      <c r="C17" s="38">
        <f>SUM(C11:C16)</f>
        <v>329701</v>
      </c>
      <c r="D17" s="38"/>
      <c r="E17" s="38">
        <f>SUM(E11:E16)</f>
        <v>3790</v>
      </c>
      <c r="F17" s="38">
        <f>SUM(F11:F16)</f>
        <v>312695</v>
      </c>
      <c r="G17" s="38">
        <f>G12+G16</f>
        <v>0</v>
      </c>
      <c r="H17" s="22">
        <f>B17+C17+E17+F17+G17</f>
        <v>19220597.739999998</v>
      </c>
      <c r="I17" s="19"/>
      <c r="J17" s="19"/>
      <c r="K17" s="19"/>
      <c r="L17" s="19"/>
      <c r="N17" s="5"/>
    </row>
    <row r="18" spans="1:14" x14ac:dyDescent="0.25">
      <c r="A18" s="1"/>
      <c r="B18" s="8" t="s">
        <v>13</v>
      </c>
      <c r="C18" s="8"/>
      <c r="D18" s="8"/>
      <c r="E18" s="8"/>
      <c r="F18" s="8"/>
      <c r="G18" s="8"/>
      <c r="H18" s="8"/>
    </row>
    <row r="19" spans="1:14" x14ac:dyDescent="0.25">
      <c r="A19" s="1" t="s">
        <v>132</v>
      </c>
      <c r="B19" s="8"/>
      <c r="C19" s="8"/>
      <c r="D19" s="8"/>
      <c r="E19" s="8"/>
      <c r="F19" s="8"/>
      <c r="G19" s="8">
        <v>293521.33</v>
      </c>
      <c r="H19" s="8">
        <f>G19</f>
        <v>293521.33</v>
      </c>
    </row>
    <row r="20" spans="1:14" x14ac:dyDescent="0.25">
      <c r="A20" s="1" t="s">
        <v>39</v>
      </c>
      <c r="B20" s="8"/>
      <c r="C20" s="8"/>
      <c r="D20" s="8">
        <v>159799</v>
      </c>
      <c r="E20" s="8"/>
      <c r="F20" s="8"/>
      <c r="G20" s="8">
        <v>98060.29</v>
      </c>
      <c r="H20" s="8">
        <v>257859.29</v>
      </c>
    </row>
    <row r="21" spans="1:14" x14ac:dyDescent="0.25">
      <c r="A21" s="1" t="s">
        <v>40</v>
      </c>
      <c r="B21" s="8"/>
      <c r="C21" s="8"/>
      <c r="D21" s="8">
        <v>0</v>
      </c>
      <c r="E21" s="8"/>
      <c r="F21" s="8"/>
      <c r="G21" s="8"/>
      <c r="H21" s="8">
        <f>D21</f>
        <v>0</v>
      </c>
    </row>
    <row r="22" spans="1:14" x14ac:dyDescent="0.25">
      <c r="A22" s="1" t="s">
        <v>133</v>
      </c>
      <c r="B22" s="8"/>
      <c r="C22" s="8">
        <v>15777</v>
      </c>
      <c r="D22" s="8"/>
      <c r="E22" s="8"/>
      <c r="F22" s="8">
        <v>14809</v>
      </c>
      <c r="G22" s="8"/>
      <c r="H22" s="8">
        <v>30586</v>
      </c>
    </row>
    <row r="23" spans="1:14" x14ac:dyDescent="0.25">
      <c r="A23" s="1" t="s">
        <v>41</v>
      </c>
      <c r="B23" s="8"/>
      <c r="C23" s="8">
        <v>5950</v>
      </c>
      <c r="D23" s="8"/>
      <c r="E23" s="8"/>
      <c r="F23" s="8">
        <v>52085</v>
      </c>
      <c r="G23" s="8"/>
      <c r="H23" s="8">
        <v>58035</v>
      </c>
    </row>
    <row r="24" spans="1:14" x14ac:dyDescent="0.25">
      <c r="A24" s="1"/>
      <c r="B24" s="8"/>
      <c r="C24" s="8"/>
      <c r="D24" s="8"/>
      <c r="E24" s="8"/>
      <c r="F24" s="8"/>
      <c r="G24" s="8"/>
      <c r="H24" s="8">
        <f>H19+H20+H21+H22+H23</f>
        <v>640001.62</v>
      </c>
    </row>
    <row r="25" spans="1:14" x14ac:dyDescent="0.25">
      <c r="A25" s="1"/>
      <c r="B25" s="8"/>
      <c r="C25" s="8"/>
      <c r="D25" s="8"/>
      <c r="E25" s="8"/>
      <c r="F25" s="8"/>
      <c r="G25" s="8"/>
      <c r="H25" s="36" t="s">
        <v>13</v>
      </c>
    </row>
    <row r="26" spans="1:14" x14ac:dyDescent="0.25">
      <c r="A26" s="1"/>
      <c r="B26" s="39">
        <f>B17</f>
        <v>18574411.739999998</v>
      </c>
      <c r="C26" s="39">
        <v>478451.68</v>
      </c>
      <c r="D26" s="39">
        <v>218048</v>
      </c>
      <c r="E26" s="39">
        <v>3790</v>
      </c>
      <c r="F26" s="39">
        <v>538898.02</v>
      </c>
      <c r="G26" s="39">
        <v>391581.62</v>
      </c>
      <c r="H26" s="22">
        <f>H10+H17+H24</f>
        <v>20146932.059999999</v>
      </c>
    </row>
    <row r="27" spans="1:14" x14ac:dyDescent="0.25">
      <c r="H27" t="s">
        <v>13</v>
      </c>
    </row>
    <row r="28" spans="1:14" x14ac:dyDescent="0.25">
      <c r="H28" t="s">
        <v>13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6"/>
  <sheetViews>
    <sheetView workbookViewId="0">
      <selection activeCell="H25" sqref="H25"/>
    </sheetView>
  </sheetViews>
  <sheetFormatPr defaultRowHeight="15" x14ac:dyDescent="0.25"/>
  <cols>
    <col min="2" max="2" width="10.85546875" customWidth="1"/>
    <col min="3" max="3" width="1.85546875" hidden="1" customWidth="1"/>
    <col min="9" max="9" width="10" customWidth="1"/>
    <col min="10" max="10" width="1.140625" hidden="1" customWidth="1"/>
    <col min="16" max="16" width="9.85546875" customWidth="1"/>
    <col min="17" max="17" width="0.85546875" hidden="1" customWidth="1"/>
  </cols>
  <sheetData>
    <row r="1" spans="1:21" x14ac:dyDescent="0.25">
      <c r="A1" s="47" t="s">
        <v>135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1"/>
    </row>
    <row r="2" spans="1:21" ht="30" x14ac:dyDescent="0.25">
      <c r="A2" s="1" t="s">
        <v>20</v>
      </c>
      <c r="B2" s="1"/>
      <c r="C2" s="1"/>
      <c r="D2" s="1"/>
      <c r="E2" s="1" t="s">
        <v>136</v>
      </c>
      <c r="F2" s="1" t="s">
        <v>71</v>
      </c>
      <c r="G2" s="10" t="s">
        <v>73</v>
      </c>
      <c r="H2" s="1" t="s">
        <v>24</v>
      </c>
      <c r="I2" s="1"/>
      <c r="J2" s="1"/>
      <c r="K2" s="1"/>
      <c r="L2" s="1" t="s">
        <v>136</v>
      </c>
      <c r="M2" s="1" t="s">
        <v>71</v>
      </c>
      <c r="N2" s="10" t="s">
        <v>73</v>
      </c>
      <c r="O2" s="1" t="s">
        <v>22</v>
      </c>
      <c r="P2" s="1"/>
      <c r="Q2" s="1"/>
      <c r="R2" s="1"/>
      <c r="S2" s="1" t="s">
        <v>136</v>
      </c>
      <c r="T2" s="1" t="s">
        <v>71</v>
      </c>
      <c r="U2" s="10" t="s">
        <v>73</v>
      </c>
    </row>
    <row r="3" spans="1:21" x14ac:dyDescent="0.25">
      <c r="A3" s="1"/>
      <c r="B3" s="1"/>
      <c r="C3" s="1"/>
      <c r="D3" s="1" t="s">
        <v>0</v>
      </c>
      <c r="E3" s="1">
        <v>78</v>
      </c>
      <c r="F3" s="1">
        <v>1002</v>
      </c>
      <c r="G3" s="1">
        <v>8.75</v>
      </c>
      <c r="H3" s="1"/>
      <c r="I3" s="1"/>
      <c r="J3" s="1"/>
      <c r="K3" s="1" t="s">
        <v>0</v>
      </c>
      <c r="L3" s="1">
        <v>49</v>
      </c>
      <c r="M3" s="1">
        <v>633</v>
      </c>
      <c r="N3" s="1">
        <v>9.23</v>
      </c>
      <c r="O3" s="1"/>
      <c r="P3" s="1"/>
      <c r="Q3" s="1"/>
      <c r="R3" s="1" t="s">
        <v>0</v>
      </c>
      <c r="S3" s="1">
        <v>80</v>
      </c>
      <c r="T3" s="1">
        <v>965</v>
      </c>
      <c r="U3" s="1">
        <v>8.76</v>
      </c>
    </row>
    <row r="4" spans="1:21" x14ac:dyDescent="0.25">
      <c r="A4" s="1"/>
      <c r="B4" s="1"/>
      <c r="C4" s="1"/>
      <c r="D4" s="1" t="s">
        <v>1</v>
      </c>
      <c r="E4" s="1">
        <v>80</v>
      </c>
      <c r="F4" s="1">
        <v>1403</v>
      </c>
      <c r="G4" s="1">
        <v>9.02</v>
      </c>
      <c r="H4" s="1"/>
      <c r="I4" s="1"/>
      <c r="J4" s="1"/>
      <c r="K4" s="1" t="s">
        <v>1</v>
      </c>
      <c r="L4" s="1">
        <v>52</v>
      </c>
      <c r="M4" s="1">
        <v>918</v>
      </c>
      <c r="N4" s="1">
        <v>8.9499999999999993</v>
      </c>
      <c r="O4" s="1"/>
      <c r="P4" s="1"/>
      <c r="Q4" s="1"/>
      <c r="R4" s="1" t="s">
        <v>1</v>
      </c>
      <c r="S4" s="1">
        <v>83</v>
      </c>
      <c r="T4" s="1">
        <v>1314</v>
      </c>
      <c r="U4" s="1">
        <v>8.6999999999999993</v>
      </c>
    </row>
    <row r="5" spans="1:21" x14ac:dyDescent="0.25">
      <c r="A5" s="1"/>
      <c r="B5" s="1"/>
      <c r="C5" s="1"/>
      <c r="D5" s="1" t="s">
        <v>2</v>
      </c>
      <c r="E5" s="1">
        <v>81</v>
      </c>
      <c r="F5" s="1">
        <v>1086</v>
      </c>
      <c r="G5" s="1">
        <v>8.65</v>
      </c>
      <c r="H5" s="1"/>
      <c r="I5" s="1"/>
      <c r="J5" s="1"/>
      <c r="K5" s="1" t="s">
        <v>2</v>
      </c>
      <c r="L5" s="1">
        <v>52</v>
      </c>
      <c r="M5" s="1">
        <v>723</v>
      </c>
      <c r="N5" s="1">
        <v>9.35</v>
      </c>
      <c r="O5" s="1"/>
      <c r="P5" s="1"/>
      <c r="Q5" s="1"/>
      <c r="R5" s="1" t="s">
        <v>2</v>
      </c>
      <c r="S5" s="1">
        <v>84</v>
      </c>
      <c r="T5" s="1">
        <v>1046</v>
      </c>
      <c r="U5" s="1">
        <v>8.56</v>
      </c>
    </row>
    <row r="6" spans="1:21" x14ac:dyDescent="0.25">
      <c r="A6" s="1"/>
      <c r="B6" s="1"/>
      <c r="C6" s="1"/>
      <c r="D6" s="1" t="s">
        <v>3</v>
      </c>
      <c r="E6" s="1">
        <v>77</v>
      </c>
      <c r="F6" s="1">
        <v>915</v>
      </c>
      <c r="G6" s="1">
        <v>9.14</v>
      </c>
      <c r="H6" s="1"/>
      <c r="I6" s="1"/>
      <c r="J6" s="1"/>
      <c r="K6" s="1" t="s">
        <v>3</v>
      </c>
      <c r="L6" s="1">
        <v>50</v>
      </c>
      <c r="M6" s="1">
        <v>620</v>
      </c>
      <c r="N6" s="1">
        <v>11.06</v>
      </c>
      <c r="O6" s="1"/>
      <c r="P6" s="1"/>
      <c r="Q6" s="1"/>
      <c r="R6" s="1" t="s">
        <v>3</v>
      </c>
      <c r="S6" s="1">
        <v>86</v>
      </c>
      <c r="T6" s="1">
        <v>1015</v>
      </c>
      <c r="U6" s="1">
        <v>9.11</v>
      </c>
    </row>
    <row r="7" spans="1:21" x14ac:dyDescent="0.25">
      <c r="A7" s="1"/>
      <c r="B7" s="1"/>
      <c r="C7" s="1"/>
      <c r="D7" s="1" t="s">
        <v>5</v>
      </c>
      <c r="E7" s="1">
        <v>82</v>
      </c>
      <c r="F7" s="1">
        <v>1398</v>
      </c>
      <c r="G7" s="1">
        <v>8.8000000000000007</v>
      </c>
      <c r="H7" s="1"/>
      <c r="I7" s="1"/>
      <c r="J7" s="1"/>
      <c r="K7" s="1" t="s">
        <v>5</v>
      </c>
      <c r="L7" s="1">
        <v>52</v>
      </c>
      <c r="M7" s="1">
        <v>959</v>
      </c>
      <c r="N7" s="1">
        <v>10.95</v>
      </c>
      <c r="O7" s="1"/>
      <c r="P7" s="1"/>
      <c r="Q7" s="1"/>
      <c r="R7" s="1" t="s">
        <v>5</v>
      </c>
      <c r="S7" s="1">
        <v>91</v>
      </c>
      <c r="T7" s="1">
        <v>1590</v>
      </c>
      <c r="U7" s="1">
        <v>8.0399999999999991</v>
      </c>
    </row>
    <row r="8" spans="1:21" x14ac:dyDescent="0.25">
      <c r="A8" s="1"/>
      <c r="B8" s="1"/>
      <c r="C8" s="1"/>
      <c r="D8" s="1" t="s">
        <v>6</v>
      </c>
      <c r="E8" s="1"/>
      <c r="F8" s="1"/>
      <c r="G8" s="1"/>
      <c r="H8" s="1"/>
      <c r="I8" s="1"/>
      <c r="J8" s="1"/>
      <c r="K8" s="1" t="s">
        <v>6</v>
      </c>
      <c r="L8" s="1"/>
      <c r="M8" s="1"/>
      <c r="N8" s="1"/>
      <c r="O8" s="1"/>
      <c r="P8" s="1"/>
      <c r="Q8" s="1"/>
      <c r="R8" s="1" t="s">
        <v>6</v>
      </c>
      <c r="S8" s="1"/>
      <c r="T8" s="1"/>
      <c r="U8" s="1"/>
    </row>
    <row r="9" spans="1:21" x14ac:dyDescent="0.25">
      <c r="A9" s="1"/>
      <c r="B9" s="1"/>
      <c r="C9" s="1"/>
      <c r="D9" s="1" t="s">
        <v>7</v>
      </c>
      <c r="E9" s="1"/>
      <c r="F9" s="1"/>
      <c r="G9" s="1"/>
      <c r="H9" s="1"/>
      <c r="I9" s="1"/>
      <c r="J9" s="1"/>
      <c r="K9" s="1" t="s">
        <v>7</v>
      </c>
      <c r="L9" s="1"/>
      <c r="M9" s="1"/>
      <c r="N9" s="1"/>
      <c r="O9" s="1"/>
      <c r="P9" s="1"/>
      <c r="Q9" s="1"/>
      <c r="R9" s="1" t="s">
        <v>7</v>
      </c>
      <c r="S9" s="1"/>
      <c r="T9" s="1"/>
      <c r="U9" s="1"/>
    </row>
    <row r="10" spans="1:21" x14ac:dyDescent="0.25">
      <c r="A10" s="1"/>
      <c r="B10" s="1"/>
      <c r="C10" s="1"/>
      <c r="D10" s="1" t="s">
        <v>8</v>
      </c>
      <c r="E10" s="1"/>
      <c r="F10" s="1"/>
      <c r="G10" s="1"/>
      <c r="H10" s="1"/>
      <c r="I10" s="1"/>
      <c r="J10" s="1"/>
      <c r="K10" s="1" t="s">
        <v>8</v>
      </c>
      <c r="L10" s="1"/>
      <c r="M10" s="1"/>
      <c r="N10" s="1"/>
      <c r="O10" s="1"/>
      <c r="P10" s="1"/>
      <c r="Q10" s="1"/>
      <c r="R10" s="1" t="s">
        <v>8</v>
      </c>
      <c r="S10" s="1"/>
      <c r="T10" s="1"/>
      <c r="U10" s="1"/>
    </row>
    <row r="11" spans="1:21" x14ac:dyDescent="0.25">
      <c r="A11" s="1"/>
      <c r="B11" s="1"/>
      <c r="C11" s="1"/>
      <c r="D11" s="1" t="s">
        <v>9</v>
      </c>
      <c r="E11" s="1">
        <v>88</v>
      </c>
      <c r="F11" s="1">
        <v>799</v>
      </c>
      <c r="G11" s="1">
        <v>8.9600000000000009</v>
      </c>
      <c r="H11" s="1"/>
      <c r="I11" s="1"/>
      <c r="J11" s="1"/>
      <c r="K11" s="1" t="s">
        <v>9</v>
      </c>
      <c r="L11" s="1">
        <v>58</v>
      </c>
      <c r="M11" s="1">
        <v>552</v>
      </c>
      <c r="N11" s="1">
        <v>10.49</v>
      </c>
      <c r="O11" s="1"/>
      <c r="P11" s="1"/>
      <c r="Q11" s="1"/>
      <c r="R11" s="1" t="s">
        <v>9</v>
      </c>
      <c r="S11" s="1">
        <v>81</v>
      </c>
      <c r="T11" s="1">
        <v>740</v>
      </c>
      <c r="U11" s="1">
        <v>10.81</v>
      </c>
    </row>
    <row r="12" spans="1:21" x14ac:dyDescent="0.25">
      <c r="A12" s="1"/>
      <c r="B12" s="1"/>
      <c r="C12" s="1"/>
      <c r="D12" s="1" t="s">
        <v>10</v>
      </c>
      <c r="E12" s="1">
        <v>91</v>
      </c>
      <c r="F12" s="1">
        <v>1675</v>
      </c>
      <c r="G12" s="1">
        <v>10.71</v>
      </c>
      <c r="H12" s="1"/>
      <c r="I12" s="1"/>
      <c r="J12" s="1"/>
      <c r="K12" s="1" t="s">
        <v>10</v>
      </c>
      <c r="L12" s="1">
        <v>65</v>
      </c>
      <c r="M12" s="1">
        <v>1204</v>
      </c>
      <c r="N12" s="1">
        <v>11.4</v>
      </c>
      <c r="O12" s="1"/>
      <c r="P12" s="1"/>
      <c r="Q12" s="1"/>
      <c r="R12" s="1" t="s">
        <v>10</v>
      </c>
      <c r="S12" s="1">
        <v>90</v>
      </c>
      <c r="T12" s="1">
        <v>1883</v>
      </c>
      <c r="U12" s="1">
        <v>9.3000000000000007</v>
      </c>
    </row>
    <row r="13" spans="1:21" x14ac:dyDescent="0.25">
      <c r="A13" s="1"/>
      <c r="B13" s="1"/>
      <c r="C13" s="1"/>
      <c r="D13" s="1" t="s">
        <v>11</v>
      </c>
      <c r="E13" s="1">
        <v>92</v>
      </c>
      <c r="F13" s="1">
        <v>1237</v>
      </c>
      <c r="G13" s="1">
        <v>11.03</v>
      </c>
      <c r="H13" s="1"/>
      <c r="I13" s="1"/>
      <c r="J13" s="1"/>
      <c r="K13" s="1" t="s">
        <v>11</v>
      </c>
      <c r="L13" s="1">
        <v>60</v>
      </c>
      <c r="M13" s="1">
        <v>839</v>
      </c>
      <c r="N13" s="1">
        <v>8.65</v>
      </c>
      <c r="O13" s="1"/>
      <c r="P13" s="1"/>
      <c r="Q13" s="1"/>
      <c r="R13" s="1" t="s">
        <v>11</v>
      </c>
      <c r="S13" s="1">
        <v>88</v>
      </c>
      <c r="T13" s="1">
        <v>1237</v>
      </c>
      <c r="U13" s="1">
        <v>9.8699999999999992</v>
      </c>
    </row>
    <row r="14" spans="1:21" x14ac:dyDescent="0.25">
      <c r="A14" s="1"/>
      <c r="B14" s="1"/>
      <c r="C14" s="1"/>
      <c r="D14" s="1" t="s">
        <v>12</v>
      </c>
      <c r="E14" s="1">
        <v>93</v>
      </c>
      <c r="F14" s="1">
        <v>1577</v>
      </c>
      <c r="G14" s="1">
        <v>11.16</v>
      </c>
      <c r="H14" s="1"/>
      <c r="I14" s="1"/>
      <c r="J14" s="1"/>
      <c r="K14" s="1" t="s">
        <v>12</v>
      </c>
      <c r="L14" s="1">
        <v>63</v>
      </c>
      <c r="M14" s="1">
        <v>1150</v>
      </c>
      <c r="N14" s="1">
        <v>12.83</v>
      </c>
      <c r="O14" s="1"/>
      <c r="P14" s="1"/>
      <c r="Q14" s="1"/>
      <c r="R14" s="1" t="s">
        <v>12</v>
      </c>
      <c r="S14" s="1">
        <v>89</v>
      </c>
      <c r="T14" s="1">
        <v>1515</v>
      </c>
      <c r="U14" s="1">
        <v>11.52</v>
      </c>
    </row>
    <row r="15" spans="1:21" x14ac:dyDescent="0.25">
      <c r="A15" s="1"/>
      <c r="B15" s="1"/>
      <c r="C15" s="1"/>
      <c r="D15" s="1" t="s">
        <v>4</v>
      </c>
      <c r="E15" s="1">
        <f>SUM(E3:E14)</f>
        <v>762</v>
      </c>
      <c r="F15" s="1">
        <f t="shared" ref="F15" si="0">SUM(F3:F14)</f>
        <v>11092</v>
      </c>
      <c r="G15" s="1">
        <v>9.58</v>
      </c>
      <c r="H15" s="1"/>
      <c r="I15" s="1"/>
      <c r="J15" s="1"/>
      <c r="K15" s="1" t="s">
        <v>4</v>
      </c>
      <c r="L15" s="1">
        <f>SUM(L3:L14)</f>
        <v>501</v>
      </c>
      <c r="M15" s="1">
        <f>SUM(M3:M14)</f>
        <v>7598</v>
      </c>
      <c r="N15" s="1">
        <v>10.32</v>
      </c>
      <c r="O15" s="1"/>
      <c r="P15" s="1"/>
      <c r="Q15" s="1"/>
      <c r="R15" s="1" t="s">
        <v>4</v>
      </c>
      <c r="S15" s="1">
        <f>SUM(S3:S14)</f>
        <v>772</v>
      </c>
      <c r="T15" s="1">
        <f>SUM(T3:T14)</f>
        <v>11305</v>
      </c>
      <c r="U15" s="1">
        <v>9.41</v>
      </c>
    </row>
    <row r="16" spans="1:21" x14ac:dyDescent="0.25">
      <c r="A16" s="1"/>
      <c r="B16" s="1"/>
      <c r="C16" s="1"/>
      <c r="D16" s="1"/>
      <c r="E16" s="1"/>
      <c r="F16" s="1"/>
      <c r="G16" s="1" t="s">
        <v>13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30" x14ac:dyDescent="0.25">
      <c r="A18" s="1" t="s">
        <v>25</v>
      </c>
      <c r="B18" s="1"/>
      <c r="C18" s="1"/>
      <c r="D18" s="1"/>
      <c r="E18" s="1" t="s">
        <v>136</v>
      </c>
      <c r="F18" s="1" t="s">
        <v>71</v>
      </c>
      <c r="G18" s="10" t="s">
        <v>73</v>
      </c>
      <c r="H18" s="1" t="s">
        <v>21</v>
      </c>
      <c r="I18" s="1"/>
      <c r="J18" s="1"/>
      <c r="K18" s="1"/>
      <c r="L18" s="1" t="s">
        <v>136</v>
      </c>
      <c r="M18" s="1" t="s">
        <v>71</v>
      </c>
      <c r="N18" s="10" t="s">
        <v>73</v>
      </c>
      <c r="O18" s="1" t="s">
        <v>23</v>
      </c>
      <c r="P18" s="1"/>
      <c r="Q18" s="1"/>
      <c r="R18" s="1"/>
      <c r="S18" s="1" t="s">
        <v>136</v>
      </c>
      <c r="T18" s="1" t="s">
        <v>71</v>
      </c>
      <c r="U18" s="10" t="s">
        <v>73</v>
      </c>
    </row>
    <row r="19" spans="1:21" x14ac:dyDescent="0.25">
      <c r="A19" s="1"/>
      <c r="B19" s="1"/>
      <c r="C19" s="1"/>
      <c r="D19" s="1" t="s">
        <v>0</v>
      </c>
      <c r="E19" s="1">
        <v>91</v>
      </c>
      <c r="F19" s="1">
        <v>1055</v>
      </c>
      <c r="G19" s="1">
        <v>8.99</v>
      </c>
      <c r="H19" s="1"/>
      <c r="I19" s="1"/>
      <c r="J19" s="1"/>
      <c r="K19" s="1" t="s">
        <v>0</v>
      </c>
      <c r="L19" s="1">
        <v>36</v>
      </c>
      <c r="M19" s="1">
        <v>435</v>
      </c>
      <c r="N19" s="1">
        <v>9.84</v>
      </c>
      <c r="O19" s="1"/>
      <c r="P19" s="1"/>
      <c r="Q19" s="1"/>
      <c r="R19" s="1" t="s">
        <v>0</v>
      </c>
      <c r="S19" s="1">
        <v>48</v>
      </c>
      <c r="T19" s="1">
        <v>217</v>
      </c>
      <c r="U19" s="1">
        <v>10.28</v>
      </c>
    </row>
    <row r="20" spans="1:21" x14ac:dyDescent="0.25">
      <c r="A20" s="1"/>
      <c r="B20" s="1"/>
      <c r="C20" s="1"/>
      <c r="D20" s="1" t="s">
        <v>1</v>
      </c>
      <c r="E20" s="1">
        <v>89</v>
      </c>
      <c r="F20" s="1">
        <v>1354</v>
      </c>
      <c r="G20" s="1">
        <v>9.15</v>
      </c>
      <c r="H20" s="1"/>
      <c r="I20" s="1"/>
      <c r="J20" s="1"/>
      <c r="K20" s="1" t="s">
        <v>1</v>
      </c>
      <c r="L20" s="1">
        <v>39</v>
      </c>
      <c r="M20" s="1">
        <v>663</v>
      </c>
      <c r="N20" s="1">
        <v>9.56</v>
      </c>
      <c r="O20" s="1"/>
      <c r="P20" s="1"/>
      <c r="Q20" s="1"/>
      <c r="R20" s="1" t="s">
        <v>1</v>
      </c>
      <c r="S20" s="1">
        <v>53</v>
      </c>
      <c r="T20" s="1">
        <v>876</v>
      </c>
      <c r="U20" s="1">
        <v>10.9</v>
      </c>
    </row>
    <row r="21" spans="1:21" x14ac:dyDescent="0.25">
      <c r="A21" s="1"/>
      <c r="B21" s="1"/>
      <c r="C21" s="1"/>
      <c r="D21" s="1" t="s">
        <v>2</v>
      </c>
      <c r="E21" s="1">
        <v>87</v>
      </c>
      <c r="F21" s="1">
        <v>779</v>
      </c>
      <c r="G21" s="1">
        <v>8.9600000000000009</v>
      </c>
      <c r="H21" s="1"/>
      <c r="I21" s="1"/>
      <c r="J21" s="1"/>
      <c r="K21" s="1" t="s">
        <v>2</v>
      </c>
      <c r="L21" s="1">
        <v>40</v>
      </c>
      <c r="M21" s="1">
        <v>490</v>
      </c>
      <c r="N21" s="1">
        <v>8.93</v>
      </c>
      <c r="O21" s="1"/>
      <c r="P21" s="1"/>
      <c r="Q21" s="1"/>
      <c r="R21" s="1" t="s">
        <v>2</v>
      </c>
      <c r="S21" s="1">
        <v>52</v>
      </c>
      <c r="T21" s="1">
        <v>545</v>
      </c>
      <c r="U21" s="1">
        <v>11.7</v>
      </c>
    </row>
    <row r="22" spans="1:21" x14ac:dyDescent="0.25">
      <c r="A22" s="1"/>
      <c r="B22" s="1"/>
      <c r="C22" s="1"/>
      <c r="D22" s="1" t="s">
        <v>3</v>
      </c>
      <c r="E22" s="1">
        <v>95</v>
      </c>
      <c r="F22" s="1">
        <v>1079</v>
      </c>
      <c r="G22" s="1">
        <v>9.39</v>
      </c>
      <c r="H22" s="1"/>
      <c r="I22" s="1"/>
      <c r="J22" s="1"/>
      <c r="K22" s="1" t="s">
        <v>3</v>
      </c>
      <c r="L22" s="1">
        <v>39</v>
      </c>
      <c r="M22" s="1">
        <v>444</v>
      </c>
      <c r="N22" s="1">
        <v>10.77</v>
      </c>
      <c r="O22" s="1"/>
      <c r="P22" s="1"/>
      <c r="Q22" s="1"/>
      <c r="R22" s="1" t="s">
        <v>3</v>
      </c>
      <c r="S22" s="1">
        <v>49</v>
      </c>
      <c r="T22" s="1">
        <v>498</v>
      </c>
      <c r="U22" s="1">
        <v>11.57</v>
      </c>
    </row>
    <row r="23" spans="1:21" x14ac:dyDescent="0.25">
      <c r="A23" s="1"/>
      <c r="B23" s="1"/>
      <c r="C23" s="1"/>
      <c r="D23" s="1" t="s">
        <v>5</v>
      </c>
      <c r="E23" s="1">
        <v>95</v>
      </c>
      <c r="F23" s="1">
        <v>1619</v>
      </c>
      <c r="G23" s="1">
        <v>9.35</v>
      </c>
      <c r="H23" s="1"/>
      <c r="I23" s="1"/>
      <c r="J23" s="1"/>
      <c r="K23" s="1" t="s">
        <v>5</v>
      </c>
      <c r="L23" s="1">
        <v>40</v>
      </c>
      <c r="M23" s="1">
        <v>667</v>
      </c>
      <c r="N23" s="1">
        <v>9.8699999999999992</v>
      </c>
      <c r="O23" s="1"/>
      <c r="P23" s="1"/>
      <c r="Q23" s="1"/>
      <c r="R23" s="1" t="s">
        <v>5</v>
      </c>
      <c r="S23" s="1">
        <v>52</v>
      </c>
      <c r="T23" s="1">
        <v>887</v>
      </c>
      <c r="U23" s="1">
        <v>10.26</v>
      </c>
    </row>
    <row r="24" spans="1:21" x14ac:dyDescent="0.25">
      <c r="A24" s="1"/>
      <c r="B24" s="1"/>
      <c r="C24" s="1"/>
      <c r="D24" s="1" t="s">
        <v>6</v>
      </c>
      <c r="E24" s="1"/>
      <c r="F24" s="1"/>
      <c r="G24" s="1"/>
      <c r="H24" s="1"/>
      <c r="I24" s="1"/>
      <c r="J24" s="1"/>
      <c r="K24" s="1" t="s">
        <v>6</v>
      </c>
      <c r="L24" s="1"/>
      <c r="M24" s="1"/>
      <c r="N24" s="1"/>
      <c r="O24" s="1"/>
      <c r="P24" s="1"/>
      <c r="Q24" s="1"/>
      <c r="R24" s="1" t="s">
        <v>6</v>
      </c>
      <c r="S24" s="1"/>
      <c r="T24" s="1"/>
      <c r="U24" s="1"/>
    </row>
    <row r="25" spans="1:21" x14ac:dyDescent="0.25">
      <c r="A25" s="1"/>
      <c r="B25" s="1"/>
      <c r="C25" s="1"/>
      <c r="D25" s="1" t="s">
        <v>7</v>
      </c>
      <c r="E25" s="1"/>
      <c r="F25" s="1"/>
      <c r="G25" s="1"/>
      <c r="H25" s="1"/>
      <c r="I25" s="1"/>
      <c r="J25" s="1"/>
      <c r="K25" s="1" t="s">
        <v>7</v>
      </c>
      <c r="L25" s="1"/>
      <c r="M25" s="1"/>
      <c r="N25" s="1"/>
      <c r="O25" s="1"/>
      <c r="P25" s="1"/>
      <c r="Q25" s="1"/>
      <c r="R25" s="1" t="s">
        <v>7</v>
      </c>
      <c r="S25" s="1"/>
      <c r="T25" s="1"/>
      <c r="U25" s="1"/>
    </row>
    <row r="26" spans="1:21" x14ac:dyDescent="0.25">
      <c r="A26" s="1"/>
      <c r="B26" s="1"/>
      <c r="C26" s="1"/>
      <c r="D26" s="1" t="s">
        <v>8</v>
      </c>
      <c r="E26" s="1"/>
      <c r="F26" s="1"/>
      <c r="G26" s="1"/>
      <c r="H26" s="1"/>
      <c r="I26" s="1"/>
      <c r="J26" s="1"/>
      <c r="K26" s="1" t="s">
        <v>8</v>
      </c>
      <c r="L26" s="1"/>
      <c r="M26" s="1"/>
      <c r="N26" s="1"/>
      <c r="O26" s="1"/>
      <c r="P26" s="1"/>
      <c r="Q26" s="1"/>
      <c r="R26" s="1" t="s">
        <v>8</v>
      </c>
      <c r="S26" s="1"/>
      <c r="T26" s="1"/>
      <c r="U26" s="1"/>
    </row>
    <row r="27" spans="1:21" x14ac:dyDescent="0.25">
      <c r="A27" s="1"/>
      <c r="B27" s="1"/>
      <c r="C27" s="1"/>
      <c r="D27" s="1" t="s">
        <v>9</v>
      </c>
      <c r="E27" s="1">
        <v>92</v>
      </c>
      <c r="F27" s="1">
        <v>835</v>
      </c>
      <c r="G27" s="1">
        <v>10.16</v>
      </c>
      <c r="H27" s="1"/>
      <c r="I27" s="1"/>
      <c r="J27" s="1"/>
      <c r="K27" s="1" t="s">
        <v>9</v>
      </c>
      <c r="L27" s="1">
        <v>38</v>
      </c>
      <c r="M27" s="1">
        <v>366</v>
      </c>
      <c r="N27" s="1">
        <v>11.01</v>
      </c>
      <c r="O27" s="1"/>
      <c r="P27" s="1"/>
      <c r="Q27" s="1"/>
      <c r="R27" s="1" t="s">
        <v>9</v>
      </c>
      <c r="S27" s="1">
        <v>53</v>
      </c>
      <c r="T27" s="1">
        <v>481</v>
      </c>
      <c r="U27" s="1">
        <v>12.15</v>
      </c>
    </row>
    <row r="28" spans="1:21" x14ac:dyDescent="0.25">
      <c r="A28" s="1"/>
      <c r="B28" s="1"/>
      <c r="C28" s="1"/>
      <c r="D28" s="1" t="s">
        <v>10</v>
      </c>
      <c r="E28" s="1">
        <v>96</v>
      </c>
      <c r="F28" s="1">
        <v>1813</v>
      </c>
      <c r="G28" s="1">
        <v>11.24</v>
      </c>
      <c r="H28" s="1"/>
      <c r="I28" s="1"/>
      <c r="J28" s="1"/>
      <c r="K28" s="1" t="s">
        <v>10</v>
      </c>
      <c r="L28" s="1">
        <v>39</v>
      </c>
      <c r="M28" s="1">
        <v>824</v>
      </c>
      <c r="N28" s="1">
        <v>10</v>
      </c>
      <c r="O28" s="1"/>
      <c r="P28" s="1"/>
      <c r="Q28" s="1"/>
      <c r="R28" s="1" t="s">
        <v>10</v>
      </c>
      <c r="S28" s="1">
        <v>57</v>
      </c>
      <c r="T28" s="1">
        <v>1081</v>
      </c>
      <c r="U28" s="1">
        <v>12.17</v>
      </c>
    </row>
    <row r="29" spans="1:21" x14ac:dyDescent="0.25">
      <c r="A29" s="1"/>
      <c r="B29" s="1"/>
      <c r="C29" s="1"/>
      <c r="D29" s="1" t="s">
        <v>11</v>
      </c>
      <c r="E29" s="1">
        <v>92</v>
      </c>
      <c r="F29" s="1">
        <v>1153</v>
      </c>
      <c r="G29" s="1">
        <v>11.39</v>
      </c>
      <c r="H29" s="1"/>
      <c r="I29" s="1"/>
      <c r="J29" s="1"/>
      <c r="K29" s="1" t="s">
        <v>11</v>
      </c>
      <c r="L29" s="1">
        <v>38</v>
      </c>
      <c r="M29" s="1">
        <v>514</v>
      </c>
      <c r="N29" s="1">
        <v>11.76</v>
      </c>
      <c r="O29" s="1"/>
      <c r="P29" s="1"/>
      <c r="Q29" s="1"/>
      <c r="R29" s="1" t="s">
        <v>11</v>
      </c>
      <c r="S29" s="1">
        <v>53</v>
      </c>
      <c r="T29" s="1">
        <v>671</v>
      </c>
      <c r="U29" s="1">
        <v>11.75</v>
      </c>
    </row>
    <row r="30" spans="1:21" x14ac:dyDescent="0.25">
      <c r="A30" s="1"/>
      <c r="B30" s="1"/>
      <c r="C30" s="1"/>
      <c r="D30" s="1" t="s">
        <v>12</v>
      </c>
      <c r="E30" s="1">
        <v>96</v>
      </c>
      <c r="F30" s="1">
        <v>1311</v>
      </c>
      <c r="G30" s="1">
        <v>11.49</v>
      </c>
      <c r="H30" s="1"/>
      <c r="I30" s="1"/>
      <c r="J30" s="1"/>
      <c r="K30" s="1" t="s">
        <v>12</v>
      </c>
      <c r="L30" s="1">
        <v>42</v>
      </c>
      <c r="M30" s="1">
        <v>734</v>
      </c>
      <c r="N30" s="1">
        <v>11.87</v>
      </c>
      <c r="O30" s="1"/>
      <c r="P30" s="1"/>
      <c r="Q30" s="1"/>
      <c r="R30" s="1" t="s">
        <v>12</v>
      </c>
      <c r="S30" s="1">
        <v>50</v>
      </c>
      <c r="T30" s="1">
        <v>965</v>
      </c>
      <c r="U30" s="1">
        <v>12.21</v>
      </c>
    </row>
    <row r="31" spans="1:21" x14ac:dyDescent="0.25">
      <c r="A31" s="1"/>
      <c r="B31" s="1"/>
      <c r="C31" s="1"/>
      <c r="D31" s="1" t="s">
        <v>4</v>
      </c>
      <c r="E31" s="1">
        <f>SUM(E19:E30)</f>
        <v>833</v>
      </c>
      <c r="F31" s="1">
        <f>SUM(F19:F30)</f>
        <v>10998</v>
      </c>
      <c r="G31" s="1">
        <v>10.01</v>
      </c>
      <c r="H31" s="1"/>
      <c r="I31" s="1"/>
      <c r="J31" s="1"/>
      <c r="K31" s="1" t="s">
        <v>4</v>
      </c>
      <c r="L31" s="1">
        <f>SUM(L19:L30)</f>
        <v>351</v>
      </c>
      <c r="M31" s="1">
        <f>SUM(M19:M30)</f>
        <v>5137</v>
      </c>
      <c r="N31" s="1">
        <v>10.4</v>
      </c>
      <c r="O31" s="1"/>
      <c r="P31" s="1"/>
      <c r="Q31" s="1"/>
      <c r="R31" s="1" t="s">
        <v>4</v>
      </c>
      <c r="S31" s="1">
        <f>SUM(S19:S30)</f>
        <v>467</v>
      </c>
      <c r="T31" s="1">
        <f>SUM(T19:T30)</f>
        <v>6221</v>
      </c>
      <c r="U31" s="1">
        <v>11.44</v>
      </c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30" x14ac:dyDescent="0.25">
      <c r="A33" s="1" t="s">
        <v>137</v>
      </c>
      <c r="B33" s="1"/>
      <c r="C33" s="1"/>
      <c r="D33" s="1"/>
      <c r="E33" s="1" t="s">
        <v>136</v>
      </c>
      <c r="F33" s="1" t="s">
        <v>71</v>
      </c>
      <c r="G33" s="10" t="s">
        <v>73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"/>
      <c r="B34" s="1"/>
      <c r="C34" s="1"/>
      <c r="D34" s="1" t="s">
        <v>0</v>
      </c>
      <c r="E34" s="1">
        <v>382</v>
      </c>
      <c r="F34" s="1">
        <v>4307</v>
      </c>
      <c r="G34" s="1">
        <v>9.31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1"/>
      <c r="B35" s="1"/>
      <c r="C35" s="1"/>
      <c r="D35" s="1" t="s">
        <v>1</v>
      </c>
      <c r="E35" s="1">
        <v>396</v>
      </c>
      <c r="F35" s="1">
        <v>6528</v>
      </c>
      <c r="G35" s="1">
        <v>9.3800000000000008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1"/>
      <c r="B36" s="1"/>
      <c r="C36" s="1"/>
      <c r="D36" s="1" t="s">
        <v>2</v>
      </c>
      <c r="E36" s="1">
        <v>396</v>
      </c>
      <c r="F36" s="1">
        <v>4669</v>
      </c>
      <c r="G36" s="1">
        <v>9.35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1"/>
      <c r="B37" s="1"/>
      <c r="C37" s="1"/>
      <c r="D37" s="1" t="s">
        <v>3</v>
      </c>
      <c r="E37" s="1">
        <v>396</v>
      </c>
      <c r="F37" s="1">
        <v>4571</v>
      </c>
      <c r="G37" s="1">
        <v>10.17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1"/>
      <c r="B38" s="1"/>
      <c r="C38" s="1"/>
      <c r="D38" s="1" t="s">
        <v>5</v>
      </c>
      <c r="E38" s="1">
        <v>412</v>
      </c>
      <c r="F38" s="1">
        <v>7120</v>
      </c>
      <c r="G38" s="1">
        <v>9.5500000000000007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1"/>
      <c r="B39" s="1"/>
      <c r="C39" s="1"/>
      <c r="D39" s="1" t="s">
        <v>6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5">
      <c r="A40" s="1"/>
      <c r="B40" s="1"/>
      <c r="C40" s="1"/>
      <c r="D40" s="1" t="s">
        <v>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1"/>
      <c r="B41" s="1"/>
      <c r="C41" s="1"/>
      <c r="D41" s="1" t="s">
        <v>8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1"/>
      <c r="B42" s="1"/>
      <c r="C42" s="1"/>
      <c r="D42" s="1" t="s">
        <v>9</v>
      </c>
      <c r="E42" s="1">
        <v>410</v>
      </c>
      <c r="F42" s="1">
        <v>3773</v>
      </c>
      <c r="G42" s="1">
        <v>10.42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1"/>
      <c r="B43" s="1"/>
      <c r="C43" s="1"/>
      <c r="D43" s="1" t="s">
        <v>10</v>
      </c>
      <c r="E43" s="1">
        <v>438</v>
      </c>
      <c r="F43" s="1">
        <v>8480</v>
      </c>
      <c r="G43" s="1">
        <v>10.73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5">
      <c r="A44" s="1"/>
      <c r="B44" s="1"/>
      <c r="C44" s="1"/>
      <c r="D44" s="1" t="s">
        <v>11</v>
      </c>
      <c r="E44" s="1">
        <v>423</v>
      </c>
      <c r="F44" s="1">
        <v>5651</v>
      </c>
      <c r="G44" s="1">
        <v>10.74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1"/>
      <c r="B45" s="1"/>
      <c r="C45" s="1"/>
      <c r="D45" s="1" t="s">
        <v>12</v>
      </c>
      <c r="E45" s="1">
        <v>423</v>
      </c>
      <c r="F45" s="1">
        <v>5651</v>
      </c>
      <c r="G45" s="1">
        <v>10.74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5">
      <c r="A46" s="1"/>
      <c r="B46" s="1"/>
      <c r="C46" s="1"/>
      <c r="D46" s="1" t="s">
        <v>4</v>
      </c>
      <c r="E46" s="1">
        <f>SUM(E34:E45)</f>
        <v>3676</v>
      </c>
      <c r="F46" s="1">
        <f>SUM(F34:F45)</f>
        <v>50750</v>
      </c>
      <c r="G46" s="1">
        <v>10.039999999999999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mergeCells count="1">
    <mergeCell ref="A1:T1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2019-04-04T06:55:21Z</dcterms:modified>
</cp:coreProperties>
</file>