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5" yWindow="5625" windowWidth="27930" windowHeight="8250"/>
  </bookViews>
  <sheets>
    <sheet name="Лист1" sheetId="1" r:id="rId1"/>
  </sheets>
  <definedNames>
    <definedName name="_xlnm.Print_Area" localSheetId="0">Лист1!$A$1:$P$96</definedName>
  </definedNames>
  <calcPr calcId="144525"/>
</workbook>
</file>

<file path=xl/calcChain.xml><?xml version="1.0" encoding="utf-8"?>
<calcChain xmlns="http://schemas.openxmlformats.org/spreadsheetml/2006/main">
  <c r="G81" i="1" l="1"/>
  <c r="F81" i="1"/>
  <c r="G86" i="1" l="1"/>
  <c r="F86" i="1"/>
  <c r="E86" i="1" s="1"/>
  <c r="P86" i="1" s="1"/>
  <c r="F84" i="1"/>
  <c r="J71" i="1"/>
  <c r="E71" i="1"/>
  <c r="J70" i="1"/>
  <c r="E70" i="1"/>
  <c r="J69" i="1"/>
  <c r="E69" i="1"/>
  <c r="J68" i="1"/>
  <c r="E68" i="1"/>
  <c r="F83" i="1"/>
  <c r="E83" i="1" s="1"/>
  <c r="O87" i="1"/>
  <c r="J87" i="1"/>
  <c r="E87" i="1"/>
  <c r="P87" i="1" s="1"/>
  <c r="J86" i="1"/>
  <c r="J85" i="1"/>
  <c r="E85" i="1"/>
  <c r="P85" i="1" s="1"/>
  <c r="J84" i="1"/>
  <c r="E84" i="1"/>
  <c r="P84" i="1" s="1"/>
  <c r="J83" i="1"/>
  <c r="G83" i="1"/>
  <c r="J82" i="1"/>
  <c r="E82" i="1"/>
  <c r="J81" i="1"/>
  <c r="J79" i="1"/>
  <c r="E79" i="1"/>
  <c r="P79" i="1" s="1"/>
  <c r="O77" i="1"/>
  <c r="J77" i="1"/>
  <c r="E77" i="1"/>
  <c r="E61" i="1"/>
  <c r="P61" i="1" s="1"/>
  <c r="F53" i="1"/>
  <c r="E62" i="1"/>
  <c r="P62" i="1" s="1"/>
  <c r="E60" i="1"/>
  <c r="P60" i="1" s="1"/>
  <c r="E59" i="1"/>
  <c r="P59" i="1" s="1"/>
  <c r="E58" i="1"/>
  <c r="P58" i="1" s="1"/>
  <c r="E57" i="1"/>
  <c r="P57" i="1" s="1"/>
  <c r="E56" i="1"/>
  <c r="P56" i="1" s="1"/>
  <c r="E55" i="1"/>
  <c r="P55" i="1" s="1"/>
  <c r="E54" i="1"/>
  <c r="P54" i="1" s="1"/>
  <c r="E53" i="1"/>
  <c r="P53" i="1" s="1"/>
  <c r="F52" i="1"/>
  <c r="E52" i="1"/>
  <c r="P52" i="1" s="1"/>
  <c r="E50" i="1"/>
  <c r="P50" i="1" s="1"/>
  <c r="E49" i="1"/>
  <c r="P49" i="1" s="1"/>
  <c r="P47" i="1"/>
  <c r="F45" i="1"/>
  <c r="E45" i="1" s="1"/>
  <c r="P45" i="1" s="1"/>
  <c r="E40" i="1"/>
  <c r="F40" i="1"/>
  <c r="G40" i="1"/>
  <c r="H40" i="1"/>
  <c r="I40" i="1"/>
  <c r="J40" i="1"/>
  <c r="K40" i="1"/>
  <c r="L40" i="1"/>
  <c r="M40" i="1"/>
  <c r="N40" i="1"/>
  <c r="O40" i="1"/>
  <c r="N38" i="1"/>
  <c r="O38" i="1" s="1"/>
  <c r="J38" i="1"/>
  <c r="E38" i="1"/>
  <c r="E33" i="1"/>
  <c r="E39" i="1" s="1"/>
  <c r="O33" i="1"/>
  <c r="O39" i="1" s="1"/>
  <c r="N33" i="1"/>
  <c r="N39" i="1" s="1"/>
  <c r="M33" i="1"/>
  <c r="M39" i="1" s="1"/>
  <c r="L33" i="1"/>
  <c r="L39" i="1" s="1"/>
  <c r="K33" i="1"/>
  <c r="K39" i="1" s="1"/>
  <c r="J33" i="1"/>
  <c r="J39" i="1" s="1"/>
  <c r="I33" i="1"/>
  <c r="I39" i="1" s="1"/>
  <c r="H33" i="1"/>
  <c r="H39" i="1" s="1"/>
  <c r="G33" i="1"/>
  <c r="G39" i="1" s="1"/>
  <c r="F33" i="1"/>
  <c r="F39" i="1" s="1"/>
  <c r="O32" i="1"/>
  <c r="N32" i="1"/>
  <c r="M32" i="1"/>
  <c r="L32" i="1"/>
  <c r="K32" i="1"/>
  <c r="J32" i="1"/>
  <c r="I32" i="1"/>
  <c r="H32" i="1"/>
  <c r="G32" i="1"/>
  <c r="F32" i="1"/>
  <c r="P30" i="1"/>
  <c r="P34" i="1"/>
  <c r="E26" i="1"/>
  <c r="E31" i="1" s="1"/>
  <c r="O26" i="1"/>
  <c r="O31" i="1" s="1"/>
  <c r="N26" i="1"/>
  <c r="N31" i="1" s="1"/>
  <c r="M26" i="1"/>
  <c r="M31" i="1" s="1"/>
  <c r="L26" i="1"/>
  <c r="L31" i="1" s="1"/>
  <c r="K26" i="1"/>
  <c r="K31" i="1" s="1"/>
  <c r="J26" i="1"/>
  <c r="J31" i="1" s="1"/>
  <c r="I26" i="1"/>
  <c r="I31" i="1" s="1"/>
  <c r="H26" i="1"/>
  <c r="H31" i="1" s="1"/>
  <c r="G26" i="1"/>
  <c r="G31" i="1" s="1"/>
  <c r="F26" i="1"/>
  <c r="F31" i="1" s="1"/>
  <c r="E22" i="1"/>
  <c r="E25" i="1" s="1"/>
  <c r="O22" i="1"/>
  <c r="O25" i="1" s="1"/>
  <c r="N22" i="1"/>
  <c r="N25" i="1" s="1"/>
  <c r="M22" i="1"/>
  <c r="M25" i="1" s="1"/>
  <c r="L22" i="1"/>
  <c r="L25" i="1" s="1"/>
  <c r="K22" i="1"/>
  <c r="K25" i="1" s="1"/>
  <c r="J22" i="1"/>
  <c r="J25" i="1" s="1"/>
  <c r="I22" i="1"/>
  <c r="I25" i="1" s="1"/>
  <c r="H22" i="1"/>
  <c r="H25" i="1" s="1"/>
  <c r="G22" i="1"/>
  <c r="G25" i="1" s="1"/>
  <c r="F22" i="1"/>
  <c r="F25" i="1" s="1"/>
  <c r="O16" i="1"/>
  <c r="O21" i="1" s="1"/>
  <c r="N16" i="1"/>
  <c r="N21" i="1" s="1"/>
  <c r="M16" i="1"/>
  <c r="M21" i="1" s="1"/>
  <c r="L16" i="1"/>
  <c r="L21" i="1" s="1"/>
  <c r="K16" i="1"/>
  <c r="K21" i="1" s="1"/>
  <c r="J16" i="1"/>
  <c r="J21" i="1" s="1"/>
  <c r="I16" i="1"/>
  <c r="I21" i="1" s="1"/>
  <c r="H16" i="1"/>
  <c r="H21" i="1" s="1"/>
  <c r="G16" i="1"/>
  <c r="G21" i="1" s="1"/>
  <c r="F16" i="1"/>
  <c r="F21" i="1" s="1"/>
  <c r="E16" i="1"/>
  <c r="E21" i="1" s="1"/>
  <c r="E32" i="1" l="1"/>
  <c r="P38" i="1"/>
  <c r="P77" i="1"/>
  <c r="P82" i="1"/>
  <c r="P68" i="1"/>
  <c r="P69" i="1"/>
  <c r="P70" i="1"/>
  <c r="P71" i="1"/>
  <c r="P83" i="1"/>
  <c r="E81" i="1"/>
  <c r="P81" i="1" s="1"/>
  <c r="P78" i="1"/>
  <c r="P76" i="1"/>
  <c r="P75" i="1"/>
  <c r="P74" i="1"/>
  <c r="P73" i="1"/>
  <c r="P72" i="1"/>
  <c r="P67" i="1"/>
  <c r="P66" i="1"/>
  <c r="P65" i="1"/>
  <c r="P64" i="1"/>
  <c r="P63" i="1"/>
  <c r="P48" i="1"/>
  <c r="P46" i="1"/>
  <c r="P44" i="1"/>
  <c r="P43" i="1"/>
  <c r="P42" i="1"/>
  <c r="P41" i="1"/>
  <c r="P37" i="1"/>
  <c r="P36" i="1"/>
  <c r="P35" i="1"/>
  <c r="P29" i="1"/>
  <c r="P28" i="1"/>
  <c r="P27" i="1"/>
  <c r="P26" i="1" s="1"/>
  <c r="P31" i="1" s="1"/>
  <c r="P24" i="1"/>
  <c r="P23" i="1"/>
  <c r="P20" i="1"/>
  <c r="P19" i="1"/>
  <c r="P18" i="1"/>
  <c r="P17" i="1"/>
  <c r="P16" i="1" s="1"/>
  <c r="P21" i="1" s="1"/>
  <c r="P15" i="1"/>
  <c r="P22" i="1" l="1"/>
  <c r="P25" i="1" s="1"/>
  <c r="P40" i="1"/>
  <c r="P33" i="1"/>
  <c r="P32" i="1" s="1"/>
  <c r="P39" i="1"/>
</calcChain>
</file>

<file path=xl/sharedStrings.xml><?xml version="1.0" encoding="utf-8"?>
<sst xmlns="http://schemas.openxmlformats.org/spreadsheetml/2006/main" count="204" uniqueCount="176">
  <si>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</si>
  <si>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</si>
  <si>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</si>
  <si>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</si>
  <si>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</si>
  <si>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</si>
  <si>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</si>
  <si>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</si>
  <si>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</si>
  <si>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</si>
  <si>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</si>
  <si>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</si>
  <si>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</si>
  <si>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</si>
  <si>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</si>
  <si>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</si>
  <si>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</si>
  <si>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</si>
  <si>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</si>
  <si>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</si>
  <si>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</si>
  <si>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</si>
  <si>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</si>
  <si>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</si>
  <si>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</si>
  <si>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</si>
  <si>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</si>
  <si>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</si>
  <si>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</si>
  <si>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</si>
  <si>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</si>
  <si>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</si>
  <si>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</si>
  <si>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</si>
  <si>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</si>
  <si>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</si>
  <si>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</si>
  <si>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</si>
  <si>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</si>
  <si>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</si>
  <si>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</si>
  <si>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</si>
  <si>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</si>
  <si>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</si>
  <si>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</si>
  <si>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</si>
  <si>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</si>
  <si>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</si>
  <si>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</si>
  <si>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</si>
  <si>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</si>
  <si>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</si>
  <si>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</si>
  <si>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</si>
  <si>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</si>
  <si>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</si>
  <si>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</si>
  <si>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</si>
  <si>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</si>
  <si>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</si>
  <si>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</si>
  <si>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</si>
  <si>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</si>
  <si>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</si>
  <si>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</si>
  <si>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</si>
  <si>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</si>
  <si>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</si>
  <si>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</si>
  <si>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</si>
  <si>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</si>
  <si>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</si>
  <si>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</si>
  <si>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</si>
  <si>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</si>
  <si>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</si>
  <si>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</si>
  <si>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</si>
  <si>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</si>
  <si>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</si>
  <si>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</si>
  <si>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</si>
  <si>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</si>
  <si>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</si>
  <si>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</si>
  <si>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</si>
  <si>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</si>
  <si>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</si>
  <si>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</si>
  <si>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</si>
  <si>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</si>
  <si>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</si>
  <si>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</si>
  <si>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</si>
  <si>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</si>
  <si>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</si>
  <si>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</si>
  <si>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</si>
  <si>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</si>
  <si>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</si>
  <si>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</si>
  <si>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</si>
  <si>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</si>
  <si>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</si>
  <si>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</si>
  <si>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</si>
  <si>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</si>
  <si>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</si>
  <si>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</si>
  <si>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</si>
  <si>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</si>
  <si>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</si>
  <si>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</si>
  <si>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</si>
  <si>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</si>
  <si>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</si>
  <si>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</si>
  <si>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</si>
  <si>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</si>
  <si>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</si>
  <si>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</si>
  <si>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</si>
  <si>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</si>
  <si>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</si>
  <si>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</si>
  <si>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</si>
  <si>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</si>
  <si>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</si>
  <si>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</si>
  <si>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</si>
  <si>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</si>
  <si>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</si>
  <si>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</si>
  <si>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</si>
  <si>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</si>
  <si>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УТОЧНЕНИЙ РОЗПОДІЛ</t>
  </si>
  <si>
    <t>від  17.08.2018р. №2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</si>
  <si>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</si>
  <si>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</si>
  <si>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</si>
  <si>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</si>
  <si>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</si>
  <si>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</si>
  <si>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</si>
  <si>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Економічна діяльність</t>
  </si>
  <si>
    <t>0117300</t>
  </si>
  <si>
    <t>Будівництво та регіональний розвиток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</si>
  <si>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</si>
  <si>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</si>
  <si>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</si>
  <si>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</si>
  <si>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</si>
  <si>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>у т.ч. 'субвенція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</si>
  <si>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</si>
  <si>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у т.ч. 'субвенція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</si>
  <si>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у т.ч. 'субвенція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</si>
  <si>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у т.ч. 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</si>
  <si>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у т.ч. 'субвенція з сільського бюджету до  бюджету м.Вознесенськ на утримання КУ "Вознесенська центральна районна лікарня"</t>
  </si>
  <si>
    <t>у т.ч. 'субвенція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</si>
  <si>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у т.ч. 'субвенція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</si>
  <si>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 xml:space="preserve">у т.ч. 'субвенція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</si>
  <si>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у т.ч. 'субвенція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</si>
  <si>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 xml:space="preserve">у т.ч. 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</si>
  <si>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 xml:space="preserve">у т.ч. 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</si>
  <si>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у т.ч. 'субвенція  з бюджету Прибужанівської  сільської ради Вознесенського району 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</si>
  <si>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</si>
  <si>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</si>
  <si>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</si>
  <si>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 xml:space="preserve">з них 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</si>
  <si>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у тому числі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</si>
  <si>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</si>
  <si>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</si>
  <si>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</si>
  <si>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</si>
  <si>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</si>
  <si>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з них  видатки за рахунок  Медичної субвенції з державного бюджету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</si>
</sst>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0" xfId="0" applyFont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7" fillId="0" borderId="1" xfId="0" quotePrefix="1" applyFont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4" fontId="7" fillId="0" borderId="0" xfId="0" applyNumberFormat="1" applyFont="1"/>
    <xf numFmtId="2" fontId="8" fillId="5" borderId="1" xfId="0" quotePrefix="1" applyNumberFormat="1" applyFont="1" applyFill="1" applyBorder="1" applyAlignment="1">
      <alignment horizontal="center" vertical="center" wrapText="1"/>
    </xf>
    <xf numFmtId="2" fontId="8" fillId="5" borderId="1" xfId="0" quotePrefix="1" applyNumberFormat="1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4" fontId="8" fillId="5" borderId="0" xfId="0" applyNumberFormat="1" applyFont="1" applyFill="1" applyBorder="1" applyAlignment="1">
      <alignment vertical="center" wrapText="1"/>
    </xf>
    <xf numFmtId="2" fontId="8" fillId="0" borderId="0" xfId="0" applyNumberFormat="1" applyFont="1"/>
    <xf numFmtId="0" fontId="8" fillId="0" borderId="1" xfId="0" applyFont="1" applyBorder="1" applyAlignment="1">
      <alignment wrapText="1"/>
    </xf>
    <xf numFmtId="2" fontId="8" fillId="5" borderId="1" xfId="0" quotePrefix="1" applyNumberFormat="1" applyFont="1" applyFill="1" applyBorder="1" applyAlignment="1">
      <alignment horizontal="left"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0" xfId="0"/>
    <xf numFmtId="2" fontId="1" fillId="0" borderId="1" xfId="0" quotePrefix="1" applyNumberFormat="1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0" quotePrefix="1" applyNumberFormat="1" applyFont="1" applyFill="1" applyBorder="1" applyAlignment="1">
      <alignment horizontal="center" vertical="center" wrapText="1"/>
    </xf>
    <xf numFmtId="4" fontId="9" fillId="2" borderId="1" xfId="0" quotePrefix="1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1" fillId="0" borderId="1" xfId="0" quotePrefix="1" applyFont="1" applyBorder="1" applyAlignment="1">
      <alignment horizontal="center" vertical="center" wrapText="1"/>
    </xf>
    <xf numFmtId="2" fontId="11" fillId="0" borderId="1" xfId="0" quotePrefix="1" applyNumberFormat="1" applyFont="1" applyBorder="1" applyAlignment="1">
      <alignment horizontal="center" vertical="center" wrapText="1"/>
    </xf>
    <xf numFmtId="2" fontId="11" fillId="0" borderId="1" xfId="0" quotePrefix="1" applyNumberFormat="1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0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tabSelected="1" view="pageBreakPreview" topLeftCell="A73" zoomScale="60" zoomScaleNormal="85" workbookViewId="0">
      <selection activeCell="R67" sqref="R67:S67"/>
    </sheetView>
  </sheetViews>
  <sheetFormatPr defaultRowHeight="12.75" x14ac:dyDescent="0.2"/>
  <cols>
    <col min="1" max="3" width="12" customWidth="1"/>
    <col min="4" max="4" width="40.7109375" customWidth="1"/>
    <col min="5" max="5" width="16.85546875" customWidth="1"/>
    <col min="6" max="6" width="16.7109375" customWidth="1"/>
    <col min="7" max="7" width="17.42578125" customWidth="1"/>
    <col min="8" max="15" width="14.28515625" customWidth="1"/>
    <col min="16" max="16" width="15.7109375" customWidth="1"/>
    <col min="18" max="18" width="12.42578125" bestFit="1" customWidth="1"/>
    <col min="19" max="19" width="17.85546875" customWidth="1"/>
  </cols>
  <sheetData>
    <row r="1" spans="1:16" x14ac:dyDescent="0.2">
      <c r="M1" t="s">
        <v>133</v>
      </c>
    </row>
    <row r="2" spans="1:16" x14ac:dyDescent="0.2">
      <c r="M2" t="s">
        <v>134</v>
      </c>
    </row>
    <row r="3" spans="1:16" x14ac:dyDescent="0.2">
      <c r="M3" t="s">
        <v>136</v>
      </c>
    </row>
    <row r="5" spans="1:16" x14ac:dyDescent="0.2">
      <c r="A5" s="16" t="s">
        <v>135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">
      <c r="A6" s="16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x14ac:dyDescent="0.2">
      <c r="P7" s="1" t="s">
        <v>1</v>
      </c>
    </row>
    <row r="8" spans="1:16" x14ac:dyDescent="0.2">
      <c r="A8" s="18" t="s">
        <v>2</v>
      </c>
      <c r="B8" s="18" t="s">
        <v>3</v>
      </c>
      <c r="C8" s="18" t="s">
        <v>4</v>
      </c>
      <c r="D8" s="19" t="s">
        <v>5</v>
      </c>
      <c r="E8" s="19" t="s">
        <v>6</v>
      </c>
      <c r="F8" s="19"/>
      <c r="G8" s="19"/>
      <c r="H8" s="19"/>
      <c r="I8" s="19"/>
      <c r="J8" s="19" t="s">
        <v>13</v>
      </c>
      <c r="K8" s="19"/>
      <c r="L8" s="19"/>
      <c r="M8" s="19"/>
      <c r="N8" s="19"/>
      <c r="O8" s="19"/>
      <c r="P8" s="20" t="s">
        <v>15</v>
      </c>
    </row>
    <row r="9" spans="1:16" x14ac:dyDescent="0.2">
      <c r="A9" s="19"/>
      <c r="B9" s="19"/>
      <c r="C9" s="19"/>
      <c r="D9" s="19"/>
      <c r="E9" s="20" t="s">
        <v>7</v>
      </c>
      <c r="F9" s="19" t="s">
        <v>8</v>
      </c>
      <c r="G9" s="19" t="s">
        <v>9</v>
      </c>
      <c r="H9" s="19"/>
      <c r="I9" s="19" t="s">
        <v>12</v>
      </c>
      <c r="J9" s="20" t="s">
        <v>7</v>
      </c>
      <c r="K9" s="19" t="s">
        <v>8</v>
      </c>
      <c r="L9" s="19" t="s">
        <v>9</v>
      </c>
      <c r="M9" s="19"/>
      <c r="N9" s="19" t="s">
        <v>12</v>
      </c>
      <c r="O9" s="4" t="s">
        <v>9</v>
      </c>
      <c r="P9" s="19"/>
    </row>
    <row r="10" spans="1:16" x14ac:dyDescent="0.2">
      <c r="A10" s="19"/>
      <c r="B10" s="19"/>
      <c r="C10" s="19"/>
      <c r="D10" s="19"/>
      <c r="E10" s="19"/>
      <c r="F10" s="19"/>
      <c r="G10" s="19" t="s">
        <v>10</v>
      </c>
      <c r="H10" s="19" t="s">
        <v>11</v>
      </c>
      <c r="I10" s="19"/>
      <c r="J10" s="19"/>
      <c r="K10" s="19"/>
      <c r="L10" s="19" t="s">
        <v>10</v>
      </c>
      <c r="M10" s="19" t="s">
        <v>11</v>
      </c>
      <c r="N10" s="19"/>
      <c r="O10" s="19" t="s">
        <v>14</v>
      </c>
      <c r="P10" s="19"/>
    </row>
    <row r="11" spans="1:16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1" t="s">
        <v>16</v>
      </c>
      <c r="B13" s="62"/>
      <c r="C13" s="63"/>
      <c r="D13" s="64" t="s">
        <v>17</v>
      </c>
      <c r="E13" s="60">
        <v>16912113</v>
      </c>
      <c r="F13" s="68">
        <v>16705536</v>
      </c>
      <c r="G13" s="68">
        <v>3441890</v>
      </c>
      <c r="H13" s="68">
        <v>400740</v>
      </c>
      <c r="I13" s="68">
        <v>196577</v>
      </c>
      <c r="J13" s="60">
        <v>2204224</v>
      </c>
      <c r="K13" s="68">
        <v>10200</v>
      </c>
      <c r="L13" s="68">
        <v>0</v>
      </c>
      <c r="M13" s="68">
        <v>0</v>
      </c>
      <c r="N13" s="68">
        <v>2194024</v>
      </c>
      <c r="O13" s="68">
        <v>2194024</v>
      </c>
      <c r="P13" s="60">
        <v>19116337</v>
      </c>
    </row>
    <row r="14" spans="1:16" x14ac:dyDescent="0.2">
      <c r="A14" s="61" t="s">
        <v>18</v>
      </c>
      <c r="B14" s="62"/>
      <c r="C14" s="63"/>
      <c r="D14" s="64" t="s">
        <v>17</v>
      </c>
      <c r="E14" s="60">
        <v>16912113</v>
      </c>
      <c r="F14" s="68">
        <v>16705536</v>
      </c>
      <c r="G14" s="68">
        <v>3441890</v>
      </c>
      <c r="H14" s="68">
        <v>400740</v>
      </c>
      <c r="I14" s="68">
        <v>196577</v>
      </c>
      <c r="J14" s="60">
        <v>2204224</v>
      </c>
      <c r="K14" s="68">
        <v>10200</v>
      </c>
      <c r="L14" s="68">
        <v>0</v>
      </c>
      <c r="M14" s="68">
        <v>0</v>
      </c>
      <c r="N14" s="68">
        <v>2194024</v>
      </c>
      <c r="O14" s="68">
        <v>2194024</v>
      </c>
      <c r="P14" s="60">
        <v>19116337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60">
        <v>3793149</v>
      </c>
      <c r="F15" s="68">
        <v>3793149</v>
      </c>
      <c r="G15" s="68">
        <v>2758610</v>
      </c>
      <c r="H15" s="68">
        <v>265030</v>
      </c>
      <c r="I15" s="68">
        <v>0</v>
      </c>
      <c r="J15" s="60">
        <v>36305</v>
      </c>
      <c r="K15" s="68">
        <v>6000</v>
      </c>
      <c r="L15" s="68">
        <v>0</v>
      </c>
      <c r="M15" s="68">
        <v>0</v>
      </c>
      <c r="N15" s="68">
        <v>30305</v>
      </c>
      <c r="O15" s="68">
        <v>30305</v>
      </c>
      <c r="P15" s="60">
        <f t="shared" ref="P15:P79" si="0">E15+J15</f>
        <v>3829454</v>
      </c>
    </row>
    <row r="16" spans="1:16" s="26" customFormat="1" ht="25.5" x14ac:dyDescent="0.2">
      <c r="A16" s="21">
        <v>113000</v>
      </c>
      <c r="B16" s="21">
        <v>3000</v>
      </c>
      <c r="C16" s="22"/>
      <c r="D16" s="23" t="s">
        <v>137</v>
      </c>
      <c r="E16" s="24">
        <f>E17+E19</f>
        <v>20000</v>
      </c>
      <c r="F16" s="25">
        <f>F17+F19</f>
        <v>20000</v>
      </c>
      <c r="G16" s="25">
        <f t="shared" ref="G16:P16" si="1">G17+G19</f>
        <v>0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 t="shared" si="1"/>
        <v>0</v>
      </c>
      <c r="O16" s="25">
        <f t="shared" si="1"/>
        <v>0</v>
      </c>
      <c r="P16" s="24">
        <f t="shared" si="1"/>
        <v>20000</v>
      </c>
    </row>
    <row r="17" spans="1:16" x14ac:dyDescent="0.2">
      <c r="A17" s="6" t="s">
        <v>23</v>
      </c>
      <c r="B17" s="6" t="s">
        <v>24</v>
      </c>
      <c r="C17" s="8"/>
      <c r="D17" s="9" t="s">
        <v>25</v>
      </c>
      <c r="E17" s="60">
        <v>3000</v>
      </c>
      <c r="F17" s="68">
        <v>3000</v>
      </c>
      <c r="G17" s="68">
        <v>0</v>
      </c>
      <c r="H17" s="68">
        <v>0</v>
      </c>
      <c r="I17" s="68">
        <v>0</v>
      </c>
      <c r="J17" s="60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0">
        <f t="shared" si="0"/>
        <v>3000</v>
      </c>
    </row>
    <row r="18" spans="1:16" ht="25.5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69">
        <v>3000</v>
      </c>
      <c r="F18" s="70">
        <v>3000</v>
      </c>
      <c r="G18" s="70">
        <v>0</v>
      </c>
      <c r="H18" s="70">
        <v>0</v>
      </c>
      <c r="I18" s="70">
        <v>0</v>
      </c>
      <c r="J18" s="69">
        <v>0</v>
      </c>
      <c r="K18" s="70">
        <v>0</v>
      </c>
      <c r="L18" s="70">
        <v>0</v>
      </c>
      <c r="M18" s="70">
        <v>0</v>
      </c>
      <c r="N18" s="70">
        <v>0</v>
      </c>
      <c r="O18" s="70">
        <v>0</v>
      </c>
      <c r="P18" s="69">
        <f t="shared" si="0"/>
        <v>3000</v>
      </c>
    </row>
    <row r="19" spans="1:16" x14ac:dyDescent="0.2">
      <c r="A19" s="6" t="s">
        <v>30</v>
      </c>
      <c r="B19" s="6" t="s">
        <v>31</v>
      </c>
      <c r="C19" s="8"/>
      <c r="D19" s="9" t="s">
        <v>32</v>
      </c>
      <c r="E19" s="60">
        <v>17000</v>
      </c>
      <c r="F19" s="68">
        <v>17000</v>
      </c>
      <c r="G19" s="68">
        <v>0</v>
      </c>
      <c r="H19" s="68">
        <v>0</v>
      </c>
      <c r="I19" s="68">
        <v>0</v>
      </c>
      <c r="J19" s="60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60">
        <f t="shared" si="0"/>
        <v>17000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69">
        <v>17000</v>
      </c>
      <c r="F20" s="70">
        <v>17000</v>
      </c>
      <c r="G20" s="70">
        <v>0</v>
      </c>
      <c r="H20" s="70">
        <v>0</v>
      </c>
      <c r="I20" s="70">
        <v>0</v>
      </c>
      <c r="J20" s="69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69">
        <f t="shared" si="0"/>
        <v>17000</v>
      </c>
    </row>
    <row r="21" spans="1:16" s="26" customFormat="1" ht="15.75" customHeight="1" x14ac:dyDescent="0.2">
      <c r="A21" s="21"/>
      <c r="B21" s="21"/>
      <c r="C21" s="22"/>
      <c r="D21" s="23" t="s">
        <v>138</v>
      </c>
      <c r="E21" s="24">
        <f>E16</f>
        <v>20000</v>
      </c>
      <c r="F21" s="24">
        <f t="shared" ref="F21:O21" si="2">F16</f>
        <v>20000</v>
      </c>
      <c r="G21" s="24">
        <f t="shared" si="2"/>
        <v>0</v>
      </c>
      <c r="H21" s="24">
        <f t="shared" si="2"/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>P16</f>
        <v>20000</v>
      </c>
    </row>
    <row r="22" spans="1:16" s="26" customFormat="1" x14ac:dyDescent="0.2">
      <c r="A22" s="21" t="s">
        <v>139</v>
      </c>
      <c r="B22" s="21">
        <v>4000</v>
      </c>
      <c r="C22" s="22"/>
      <c r="D22" s="23" t="s">
        <v>140</v>
      </c>
      <c r="E22" s="25">
        <f>E23+E24</f>
        <v>887628</v>
      </c>
      <c r="F22" s="25">
        <f>F23+F24</f>
        <v>887628</v>
      </c>
      <c r="G22" s="25">
        <f>G23+G24</f>
        <v>575930</v>
      </c>
      <c r="H22" s="25">
        <f t="shared" ref="H22:O22" si="3">H23+H24</f>
        <v>73740</v>
      </c>
      <c r="I22" s="25">
        <f t="shared" si="3"/>
        <v>0</v>
      </c>
      <c r="J22" s="25">
        <f t="shared" si="3"/>
        <v>2000</v>
      </c>
      <c r="K22" s="25">
        <f t="shared" si="3"/>
        <v>2000</v>
      </c>
      <c r="L22" s="25">
        <f t="shared" si="3"/>
        <v>0</v>
      </c>
      <c r="M22" s="25">
        <f t="shared" si="3"/>
        <v>0</v>
      </c>
      <c r="N22" s="25">
        <f t="shared" si="3"/>
        <v>0</v>
      </c>
      <c r="O22" s="25">
        <f t="shared" si="3"/>
        <v>0</v>
      </c>
      <c r="P22" s="24">
        <f>P23+P24</f>
        <v>889628</v>
      </c>
    </row>
    <row r="23" spans="1:16" x14ac:dyDescent="0.2">
      <c r="A23" s="6" t="s">
        <v>37</v>
      </c>
      <c r="B23" s="6" t="s">
        <v>39</v>
      </c>
      <c r="C23" s="11" t="s">
        <v>38</v>
      </c>
      <c r="D23" s="9" t="s">
        <v>40</v>
      </c>
      <c r="E23" s="60">
        <v>213040</v>
      </c>
      <c r="F23" s="68">
        <v>213040</v>
      </c>
      <c r="G23" s="68">
        <v>147050</v>
      </c>
      <c r="H23" s="68">
        <v>0</v>
      </c>
      <c r="I23" s="68">
        <v>0</v>
      </c>
      <c r="J23" s="60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0">
        <f t="shared" si="0"/>
        <v>213040</v>
      </c>
    </row>
    <row r="24" spans="1:16" ht="38.25" x14ac:dyDescent="0.2">
      <c r="A24" s="6" t="s">
        <v>41</v>
      </c>
      <c r="B24" s="6" t="s">
        <v>43</v>
      </c>
      <c r="C24" s="11" t="s">
        <v>42</v>
      </c>
      <c r="D24" s="9" t="s">
        <v>44</v>
      </c>
      <c r="E24" s="60">
        <v>674588</v>
      </c>
      <c r="F24" s="68">
        <v>674588</v>
      </c>
      <c r="G24" s="68">
        <v>428880</v>
      </c>
      <c r="H24" s="68">
        <v>73740</v>
      </c>
      <c r="I24" s="68">
        <v>0</v>
      </c>
      <c r="J24" s="60">
        <v>2000</v>
      </c>
      <c r="K24" s="68">
        <v>2000</v>
      </c>
      <c r="L24" s="68">
        <v>0</v>
      </c>
      <c r="M24" s="68">
        <v>0</v>
      </c>
      <c r="N24" s="68">
        <v>0</v>
      </c>
      <c r="O24" s="68">
        <v>0</v>
      </c>
      <c r="P24" s="60">
        <f t="shared" si="0"/>
        <v>676588</v>
      </c>
    </row>
    <row r="25" spans="1:16" s="26" customFormat="1" x14ac:dyDescent="0.2">
      <c r="A25" s="21"/>
      <c r="B25" s="21"/>
      <c r="C25" s="22"/>
      <c r="D25" s="23" t="s">
        <v>138</v>
      </c>
      <c r="E25" s="25">
        <f>E22</f>
        <v>887628</v>
      </c>
      <c r="F25" s="25">
        <f t="shared" ref="F25:P25" si="4">F22</f>
        <v>887628</v>
      </c>
      <c r="G25" s="25">
        <f t="shared" si="4"/>
        <v>575930</v>
      </c>
      <c r="H25" s="25">
        <f t="shared" si="4"/>
        <v>73740</v>
      </c>
      <c r="I25" s="25">
        <f t="shared" si="4"/>
        <v>0</v>
      </c>
      <c r="J25" s="25">
        <f t="shared" si="4"/>
        <v>2000</v>
      </c>
      <c r="K25" s="25">
        <f t="shared" si="4"/>
        <v>2000</v>
      </c>
      <c r="L25" s="25">
        <f t="shared" si="4"/>
        <v>0</v>
      </c>
      <c r="M25" s="25">
        <f t="shared" si="4"/>
        <v>0</v>
      </c>
      <c r="N25" s="25">
        <f t="shared" si="4"/>
        <v>0</v>
      </c>
      <c r="O25" s="25">
        <f t="shared" si="4"/>
        <v>0</v>
      </c>
      <c r="P25" s="25">
        <f t="shared" si="4"/>
        <v>889628</v>
      </c>
    </row>
    <row r="26" spans="1:16" s="26" customFormat="1" x14ac:dyDescent="0.2">
      <c r="A26" s="21" t="s">
        <v>141</v>
      </c>
      <c r="B26" s="21">
        <v>6000</v>
      </c>
      <c r="C26" s="22"/>
      <c r="D26" s="23" t="s">
        <v>142</v>
      </c>
      <c r="E26" s="25">
        <f>E27+E30</f>
        <v>1331777</v>
      </c>
      <c r="F26" s="25">
        <f t="shared" ref="F26:O26" si="5">F27+F30</f>
        <v>1331777</v>
      </c>
      <c r="G26" s="25">
        <f t="shared" si="5"/>
        <v>107350</v>
      </c>
      <c r="H26" s="25">
        <f t="shared" si="5"/>
        <v>61970</v>
      </c>
      <c r="I26" s="25">
        <f t="shared" si="5"/>
        <v>0</v>
      </c>
      <c r="J26" s="25">
        <f t="shared" si="5"/>
        <v>474589</v>
      </c>
      <c r="K26" s="25">
        <f t="shared" si="5"/>
        <v>0</v>
      </c>
      <c r="L26" s="25">
        <f t="shared" si="5"/>
        <v>0</v>
      </c>
      <c r="M26" s="25">
        <f t="shared" si="5"/>
        <v>0</v>
      </c>
      <c r="N26" s="25">
        <f t="shared" si="5"/>
        <v>474589</v>
      </c>
      <c r="O26" s="25">
        <f t="shared" si="5"/>
        <v>474589</v>
      </c>
      <c r="P26" s="25">
        <f>P27+P30</f>
        <v>1806366</v>
      </c>
    </row>
    <row r="27" spans="1:16" ht="25.5" x14ac:dyDescent="0.2">
      <c r="A27" s="6" t="s">
        <v>45</v>
      </c>
      <c r="B27" s="6" t="s">
        <v>46</v>
      </c>
      <c r="C27" s="8"/>
      <c r="D27" s="9" t="s">
        <v>47</v>
      </c>
      <c r="E27" s="60">
        <v>663257</v>
      </c>
      <c r="F27" s="68">
        <v>663257</v>
      </c>
      <c r="G27" s="68">
        <v>0</v>
      </c>
      <c r="H27" s="68">
        <v>0</v>
      </c>
      <c r="I27" s="68">
        <v>0</v>
      </c>
      <c r="J27" s="60">
        <v>124590</v>
      </c>
      <c r="K27" s="68">
        <v>0</v>
      </c>
      <c r="L27" s="68">
        <v>0</v>
      </c>
      <c r="M27" s="68">
        <v>0</v>
      </c>
      <c r="N27" s="68">
        <v>124590</v>
      </c>
      <c r="O27" s="68">
        <v>124590</v>
      </c>
      <c r="P27" s="60">
        <f t="shared" si="0"/>
        <v>787847</v>
      </c>
    </row>
    <row r="28" spans="1:16" ht="25.5" x14ac:dyDescent="0.2">
      <c r="A28" s="12" t="s">
        <v>48</v>
      </c>
      <c r="B28" s="12" t="s">
        <v>50</v>
      </c>
      <c r="C28" s="13" t="s">
        <v>49</v>
      </c>
      <c r="D28" s="14" t="s">
        <v>51</v>
      </c>
      <c r="E28" s="69">
        <v>62740</v>
      </c>
      <c r="F28" s="70">
        <v>62740</v>
      </c>
      <c r="G28" s="70">
        <v>0</v>
      </c>
      <c r="H28" s="70">
        <v>0</v>
      </c>
      <c r="I28" s="70">
        <v>0</v>
      </c>
      <c r="J28" s="69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69">
        <f t="shared" si="0"/>
        <v>62740</v>
      </c>
    </row>
    <row r="29" spans="1:16" ht="25.5" x14ac:dyDescent="0.2">
      <c r="A29" s="12" t="s">
        <v>52</v>
      </c>
      <c r="B29" s="12" t="s">
        <v>53</v>
      </c>
      <c r="C29" s="13" t="s">
        <v>49</v>
      </c>
      <c r="D29" s="14" t="s">
        <v>54</v>
      </c>
      <c r="E29" s="69">
        <v>600517</v>
      </c>
      <c r="F29" s="70">
        <v>600517</v>
      </c>
      <c r="G29" s="70">
        <v>0</v>
      </c>
      <c r="H29" s="70">
        <v>0</v>
      </c>
      <c r="I29" s="70">
        <v>0</v>
      </c>
      <c r="J29" s="69">
        <v>124590</v>
      </c>
      <c r="K29" s="70">
        <v>0</v>
      </c>
      <c r="L29" s="70">
        <v>0</v>
      </c>
      <c r="M29" s="70">
        <v>0</v>
      </c>
      <c r="N29" s="70">
        <v>124590</v>
      </c>
      <c r="O29" s="70">
        <v>124590</v>
      </c>
      <c r="P29" s="69">
        <f t="shared" si="0"/>
        <v>725107</v>
      </c>
    </row>
    <row r="30" spans="1:16" x14ac:dyDescent="0.2">
      <c r="A30" s="6" t="s">
        <v>55</v>
      </c>
      <c r="B30" s="6" t="s">
        <v>56</v>
      </c>
      <c r="C30" s="11" t="s">
        <v>49</v>
      </c>
      <c r="D30" s="9" t="s">
        <v>57</v>
      </c>
      <c r="E30" s="60">
        <v>668520</v>
      </c>
      <c r="F30" s="68">
        <v>668520</v>
      </c>
      <c r="G30" s="68">
        <v>107350</v>
      </c>
      <c r="H30" s="68">
        <v>61970</v>
      </c>
      <c r="I30" s="68">
        <v>0</v>
      </c>
      <c r="J30" s="60">
        <v>349999</v>
      </c>
      <c r="K30" s="68">
        <v>0</v>
      </c>
      <c r="L30" s="68">
        <v>0</v>
      </c>
      <c r="M30" s="68">
        <v>0</v>
      </c>
      <c r="N30" s="68">
        <v>349999</v>
      </c>
      <c r="O30" s="68">
        <v>349999</v>
      </c>
      <c r="P30" s="60">
        <f t="shared" si="0"/>
        <v>1018519</v>
      </c>
    </row>
    <row r="31" spans="1:16" s="26" customFormat="1" x14ac:dyDescent="0.2">
      <c r="A31" s="21"/>
      <c r="B31" s="21"/>
      <c r="C31" s="22"/>
      <c r="D31" s="23" t="s">
        <v>138</v>
      </c>
      <c r="E31" s="25">
        <f>E26</f>
        <v>1331777</v>
      </c>
      <c r="F31" s="25">
        <f t="shared" ref="F31:P31" si="6">F26</f>
        <v>1331777</v>
      </c>
      <c r="G31" s="25">
        <f t="shared" si="6"/>
        <v>107350</v>
      </c>
      <c r="H31" s="25">
        <f t="shared" si="6"/>
        <v>61970</v>
      </c>
      <c r="I31" s="25">
        <f t="shared" si="6"/>
        <v>0</v>
      </c>
      <c r="J31" s="25">
        <f t="shared" si="6"/>
        <v>474589</v>
      </c>
      <c r="K31" s="25">
        <f t="shared" si="6"/>
        <v>0</v>
      </c>
      <c r="L31" s="25">
        <f t="shared" si="6"/>
        <v>0</v>
      </c>
      <c r="M31" s="25">
        <f t="shared" si="6"/>
        <v>0</v>
      </c>
      <c r="N31" s="25">
        <f t="shared" si="6"/>
        <v>474589</v>
      </c>
      <c r="O31" s="25">
        <f t="shared" si="6"/>
        <v>474589</v>
      </c>
      <c r="P31" s="25">
        <f t="shared" si="6"/>
        <v>1806366</v>
      </c>
    </row>
    <row r="32" spans="1:16" s="26" customFormat="1" x14ac:dyDescent="0.2">
      <c r="A32" s="21" t="s">
        <v>143</v>
      </c>
      <c r="B32" s="21">
        <v>7000</v>
      </c>
      <c r="C32" s="22"/>
      <c r="D32" s="23" t="s">
        <v>144</v>
      </c>
      <c r="E32" s="25">
        <f>E33</f>
        <v>0</v>
      </c>
      <c r="F32" s="25">
        <f t="shared" ref="F32:P32" si="7">F33</f>
        <v>0</v>
      </c>
      <c r="G32" s="25">
        <f t="shared" si="7"/>
        <v>0</v>
      </c>
      <c r="H32" s="25">
        <f t="shared" si="7"/>
        <v>0</v>
      </c>
      <c r="I32" s="25">
        <f t="shared" si="7"/>
        <v>0</v>
      </c>
      <c r="J32" s="25">
        <f t="shared" si="7"/>
        <v>1689130</v>
      </c>
      <c r="K32" s="25">
        <f t="shared" si="7"/>
        <v>0</v>
      </c>
      <c r="L32" s="25">
        <f t="shared" si="7"/>
        <v>0</v>
      </c>
      <c r="M32" s="25">
        <f t="shared" si="7"/>
        <v>0</v>
      </c>
      <c r="N32" s="25">
        <f>N33</f>
        <v>1689130</v>
      </c>
      <c r="O32" s="25">
        <f t="shared" si="7"/>
        <v>1689130</v>
      </c>
      <c r="P32" s="25">
        <f t="shared" si="7"/>
        <v>1689130</v>
      </c>
    </row>
    <row r="33" spans="1:16" s="26" customFormat="1" x14ac:dyDescent="0.2">
      <c r="A33" s="21" t="s">
        <v>145</v>
      </c>
      <c r="B33" s="21">
        <v>7300</v>
      </c>
      <c r="C33" s="22"/>
      <c r="D33" s="23" t="s">
        <v>146</v>
      </c>
      <c r="E33" s="25">
        <f>SUM(E34:E36)</f>
        <v>0</v>
      </c>
      <c r="F33" s="25">
        <f t="shared" ref="F33:M33" si="8">SUM(F34:F36)</f>
        <v>0</v>
      </c>
      <c r="G33" s="25">
        <f t="shared" si="8"/>
        <v>0</v>
      </c>
      <c r="H33" s="25">
        <f t="shared" si="8"/>
        <v>0</v>
      </c>
      <c r="I33" s="25">
        <f t="shared" si="8"/>
        <v>0</v>
      </c>
      <c r="J33" s="25">
        <f t="shared" si="8"/>
        <v>1689130</v>
      </c>
      <c r="K33" s="25">
        <f t="shared" si="8"/>
        <v>0</v>
      </c>
      <c r="L33" s="25">
        <f t="shared" si="8"/>
        <v>0</v>
      </c>
      <c r="M33" s="25">
        <f t="shared" si="8"/>
        <v>0</v>
      </c>
      <c r="N33" s="25">
        <f>SUM(N34:N36)</f>
        <v>1689130</v>
      </c>
      <c r="O33" s="25">
        <f>SUM(O34:O36)</f>
        <v>1689130</v>
      </c>
      <c r="P33" s="25">
        <f t="shared" ref="P33" si="9">SUM(P34:P36)</f>
        <v>1689130</v>
      </c>
    </row>
    <row r="34" spans="1:16" ht="38.25" x14ac:dyDescent="0.2">
      <c r="A34" s="6" t="s">
        <v>58</v>
      </c>
      <c r="B34" s="6" t="s">
        <v>60</v>
      </c>
      <c r="C34" s="11" t="s">
        <v>59</v>
      </c>
      <c r="D34" s="9" t="s">
        <v>61</v>
      </c>
      <c r="E34" s="60">
        <v>0</v>
      </c>
      <c r="F34" s="68">
        <v>0</v>
      </c>
      <c r="G34" s="68">
        <v>0</v>
      </c>
      <c r="H34" s="68">
        <v>0</v>
      </c>
      <c r="I34" s="68">
        <v>0</v>
      </c>
      <c r="J34" s="60">
        <v>10000</v>
      </c>
      <c r="K34" s="68">
        <v>0</v>
      </c>
      <c r="L34" s="68">
        <v>0</v>
      </c>
      <c r="M34" s="68">
        <v>0</v>
      </c>
      <c r="N34" s="68">
        <v>10000</v>
      </c>
      <c r="O34" s="68">
        <v>10000</v>
      </c>
      <c r="P34" s="60">
        <f t="shared" si="0"/>
        <v>10000</v>
      </c>
    </row>
    <row r="35" spans="1:16" ht="25.5" x14ac:dyDescent="0.2">
      <c r="A35" s="6" t="s">
        <v>62</v>
      </c>
      <c r="B35" s="6" t="s">
        <v>63</v>
      </c>
      <c r="C35" s="11" t="s">
        <v>59</v>
      </c>
      <c r="D35" s="9" t="s">
        <v>64</v>
      </c>
      <c r="E35" s="60">
        <v>0</v>
      </c>
      <c r="F35" s="68">
        <v>0</v>
      </c>
      <c r="G35" s="68">
        <v>0</v>
      </c>
      <c r="H35" s="68">
        <v>0</v>
      </c>
      <c r="I35" s="68">
        <v>0</v>
      </c>
      <c r="J35" s="60">
        <v>267430</v>
      </c>
      <c r="K35" s="68">
        <v>0</v>
      </c>
      <c r="L35" s="68">
        <v>0</v>
      </c>
      <c r="M35" s="68">
        <v>0</v>
      </c>
      <c r="N35" s="68">
        <v>267430</v>
      </c>
      <c r="O35" s="68">
        <v>267430</v>
      </c>
      <c r="P35" s="60">
        <f t="shared" si="0"/>
        <v>267430</v>
      </c>
    </row>
    <row r="36" spans="1:16" x14ac:dyDescent="0.2">
      <c r="A36" s="6" t="s">
        <v>65</v>
      </c>
      <c r="B36" s="6" t="s">
        <v>66</v>
      </c>
      <c r="C36" s="8"/>
      <c r="D36" s="9" t="s">
        <v>67</v>
      </c>
      <c r="E36" s="60">
        <v>0</v>
      </c>
      <c r="F36" s="68">
        <v>0</v>
      </c>
      <c r="G36" s="68">
        <v>0</v>
      </c>
      <c r="H36" s="68">
        <v>0</v>
      </c>
      <c r="I36" s="68">
        <v>0</v>
      </c>
      <c r="J36" s="60">
        <v>1411700</v>
      </c>
      <c r="K36" s="68">
        <v>0</v>
      </c>
      <c r="L36" s="68">
        <v>0</v>
      </c>
      <c r="M36" s="68">
        <v>0</v>
      </c>
      <c r="N36" s="68">
        <v>1411700</v>
      </c>
      <c r="O36" s="68">
        <v>1411700</v>
      </c>
      <c r="P36" s="60">
        <f t="shared" si="0"/>
        <v>1411700</v>
      </c>
    </row>
    <row r="37" spans="1:16" ht="38.25" x14ac:dyDescent="0.2">
      <c r="A37" s="12" t="s">
        <v>68</v>
      </c>
      <c r="B37" s="12" t="s">
        <v>70</v>
      </c>
      <c r="C37" s="13" t="s">
        <v>69</v>
      </c>
      <c r="D37" s="14" t="s">
        <v>71</v>
      </c>
      <c r="E37" s="69">
        <v>0</v>
      </c>
      <c r="F37" s="70">
        <v>0</v>
      </c>
      <c r="G37" s="70">
        <v>0</v>
      </c>
      <c r="H37" s="70">
        <v>0</v>
      </c>
      <c r="I37" s="70">
        <v>0</v>
      </c>
      <c r="J37" s="69">
        <v>1411700</v>
      </c>
      <c r="K37" s="70">
        <v>0</v>
      </c>
      <c r="L37" s="70">
        <v>0</v>
      </c>
      <c r="M37" s="70">
        <v>0</v>
      </c>
      <c r="N37" s="70">
        <v>1411700</v>
      </c>
      <c r="O37" s="70">
        <v>1411700</v>
      </c>
      <c r="P37" s="69">
        <f t="shared" si="0"/>
        <v>1411700</v>
      </c>
    </row>
    <row r="38" spans="1:16" s="32" customFormat="1" ht="60" customHeight="1" x14ac:dyDescent="0.2">
      <c r="A38" s="27"/>
      <c r="B38" s="27"/>
      <c r="C38" s="28"/>
      <c r="D38" s="29" t="s">
        <v>147</v>
      </c>
      <c r="E38" s="30">
        <f>F38</f>
        <v>0</v>
      </c>
      <c r="F38" s="31"/>
      <c r="G38" s="31"/>
      <c r="H38" s="31"/>
      <c r="I38" s="31"/>
      <c r="J38" s="30">
        <f>J37</f>
        <v>1411700</v>
      </c>
      <c r="K38" s="31"/>
      <c r="L38" s="31"/>
      <c r="M38" s="31"/>
      <c r="N38" s="31">
        <f>N37</f>
        <v>1411700</v>
      </c>
      <c r="O38" s="31">
        <f>N38</f>
        <v>1411700</v>
      </c>
      <c r="P38" s="30">
        <f>E38+J38</f>
        <v>1411700</v>
      </c>
    </row>
    <row r="39" spans="1:16" s="26" customFormat="1" x14ac:dyDescent="0.2">
      <c r="A39" s="21"/>
      <c r="B39" s="21"/>
      <c r="C39" s="22"/>
      <c r="D39" s="23" t="s">
        <v>138</v>
      </c>
      <c r="E39" s="25">
        <f>E33</f>
        <v>0</v>
      </c>
      <c r="F39" s="25">
        <f t="shared" ref="F39:P39" si="10">F33</f>
        <v>0</v>
      </c>
      <c r="G39" s="25">
        <f t="shared" si="10"/>
        <v>0</v>
      </c>
      <c r="H39" s="25">
        <f t="shared" si="10"/>
        <v>0</v>
      </c>
      <c r="I39" s="25">
        <f t="shared" si="10"/>
        <v>0</v>
      </c>
      <c r="J39" s="25">
        <f t="shared" si="10"/>
        <v>1689130</v>
      </c>
      <c r="K39" s="25">
        <f t="shared" si="10"/>
        <v>0</v>
      </c>
      <c r="L39" s="25">
        <f t="shared" si="10"/>
        <v>0</v>
      </c>
      <c r="M39" s="25">
        <f t="shared" si="10"/>
        <v>0</v>
      </c>
      <c r="N39" s="25">
        <f>N33</f>
        <v>1689130</v>
      </c>
      <c r="O39" s="25">
        <f t="shared" si="10"/>
        <v>1689130</v>
      </c>
      <c r="P39" s="25">
        <f t="shared" si="10"/>
        <v>1689130</v>
      </c>
    </row>
    <row r="40" spans="1:16" s="26" customFormat="1" x14ac:dyDescent="0.2">
      <c r="A40" s="21" t="s">
        <v>148</v>
      </c>
      <c r="B40" s="21">
        <v>8000</v>
      </c>
      <c r="C40" s="22"/>
      <c r="D40" s="23" t="s">
        <v>149</v>
      </c>
      <c r="E40" s="25">
        <f>E41+E42+E43</f>
        <v>20000</v>
      </c>
      <c r="F40" s="25">
        <f t="shared" ref="F40:P40" si="11">F41+F42+F43</f>
        <v>10000</v>
      </c>
      <c r="G40" s="25">
        <f t="shared" si="11"/>
        <v>0</v>
      </c>
      <c r="H40" s="25">
        <f t="shared" si="11"/>
        <v>0</v>
      </c>
      <c r="I40" s="25">
        <f t="shared" si="11"/>
        <v>0</v>
      </c>
      <c r="J40" s="25">
        <f t="shared" si="11"/>
        <v>2200</v>
      </c>
      <c r="K40" s="25">
        <f t="shared" si="11"/>
        <v>2200</v>
      </c>
      <c r="L40" s="25">
        <f t="shared" si="11"/>
        <v>0</v>
      </c>
      <c r="M40" s="25">
        <f t="shared" si="11"/>
        <v>0</v>
      </c>
      <c r="N40" s="25">
        <f t="shared" si="11"/>
        <v>0</v>
      </c>
      <c r="O40" s="25">
        <f t="shared" si="11"/>
        <v>0</v>
      </c>
      <c r="P40" s="25">
        <f t="shared" si="11"/>
        <v>22200</v>
      </c>
    </row>
    <row r="41" spans="1:16" ht="38.25" x14ac:dyDescent="0.2">
      <c r="A41" s="6" t="s">
        <v>72</v>
      </c>
      <c r="B41" s="6" t="s">
        <v>74</v>
      </c>
      <c r="C41" s="11" t="s">
        <v>73</v>
      </c>
      <c r="D41" s="9" t="s">
        <v>75</v>
      </c>
      <c r="E41" s="60">
        <v>10000</v>
      </c>
      <c r="F41" s="68">
        <v>10000</v>
      </c>
      <c r="G41" s="68">
        <v>0</v>
      </c>
      <c r="H41" s="68">
        <v>0</v>
      </c>
      <c r="I41" s="68">
        <v>0</v>
      </c>
      <c r="J41" s="60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0">
        <f t="shared" si="0"/>
        <v>10000</v>
      </c>
    </row>
    <row r="42" spans="1:16" ht="25.5" x14ac:dyDescent="0.2">
      <c r="A42" s="6" t="s">
        <v>76</v>
      </c>
      <c r="B42" s="6" t="s">
        <v>78</v>
      </c>
      <c r="C42" s="11" t="s">
        <v>77</v>
      </c>
      <c r="D42" s="9" t="s">
        <v>79</v>
      </c>
      <c r="E42" s="60">
        <v>0</v>
      </c>
      <c r="F42" s="68">
        <v>0</v>
      </c>
      <c r="G42" s="68">
        <v>0</v>
      </c>
      <c r="H42" s="68">
        <v>0</v>
      </c>
      <c r="I42" s="68">
        <v>0</v>
      </c>
      <c r="J42" s="60">
        <v>2200</v>
      </c>
      <c r="K42" s="68">
        <v>2200</v>
      </c>
      <c r="L42" s="68">
        <v>0</v>
      </c>
      <c r="M42" s="68">
        <v>0</v>
      </c>
      <c r="N42" s="68">
        <v>0</v>
      </c>
      <c r="O42" s="68">
        <v>0</v>
      </c>
      <c r="P42" s="60">
        <f t="shared" si="0"/>
        <v>2200</v>
      </c>
    </row>
    <row r="43" spans="1:16" x14ac:dyDescent="0.2">
      <c r="A43" s="6" t="s">
        <v>80</v>
      </c>
      <c r="B43" s="6" t="s">
        <v>82</v>
      </c>
      <c r="C43" s="11" t="s">
        <v>81</v>
      </c>
      <c r="D43" s="9" t="s">
        <v>83</v>
      </c>
      <c r="E43" s="60">
        <v>10000</v>
      </c>
      <c r="F43" s="68">
        <v>0</v>
      </c>
      <c r="G43" s="68">
        <v>0</v>
      </c>
      <c r="H43" s="68">
        <v>0</v>
      </c>
      <c r="I43" s="68">
        <v>0</v>
      </c>
      <c r="J43" s="60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0">
        <f t="shared" si="0"/>
        <v>10000</v>
      </c>
    </row>
    <row r="44" spans="1:16" ht="63.75" x14ac:dyDescent="0.2">
      <c r="A44" s="6" t="s">
        <v>84</v>
      </c>
      <c r="B44" s="6" t="s">
        <v>86</v>
      </c>
      <c r="C44" s="11" t="s">
        <v>85</v>
      </c>
      <c r="D44" s="9" t="s">
        <v>87</v>
      </c>
      <c r="E44" s="60">
        <v>51836</v>
      </c>
      <c r="F44" s="68">
        <v>51836</v>
      </c>
      <c r="G44" s="68">
        <v>0</v>
      </c>
      <c r="H44" s="68">
        <v>0</v>
      </c>
      <c r="I44" s="68">
        <v>0</v>
      </c>
      <c r="J44" s="60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0">
        <f t="shared" si="0"/>
        <v>51836</v>
      </c>
    </row>
    <row r="45" spans="1:16" ht="48.75" customHeight="1" x14ac:dyDescent="0.2">
      <c r="A45" s="33"/>
      <c r="B45" s="33"/>
      <c r="C45" s="34"/>
      <c r="D45" s="29" t="s">
        <v>150</v>
      </c>
      <c r="E45" s="35">
        <f>F45</f>
        <v>51836</v>
      </c>
      <c r="F45" s="36">
        <f>F44</f>
        <v>51836</v>
      </c>
      <c r="G45" s="36"/>
      <c r="H45" s="36"/>
      <c r="I45" s="36"/>
      <c r="J45" s="35">
        <v>0</v>
      </c>
      <c r="K45" s="36"/>
      <c r="L45" s="36"/>
      <c r="M45" s="36"/>
      <c r="N45" s="36"/>
      <c r="O45" s="36"/>
      <c r="P45" s="35">
        <f>E45</f>
        <v>51836</v>
      </c>
    </row>
    <row r="46" spans="1:16" ht="38.25" x14ac:dyDescent="0.2">
      <c r="A46" s="6" t="s">
        <v>88</v>
      </c>
      <c r="B46" s="6" t="s">
        <v>89</v>
      </c>
      <c r="C46" s="11" t="s">
        <v>85</v>
      </c>
      <c r="D46" s="9" t="s">
        <v>90</v>
      </c>
      <c r="E46" s="60">
        <v>6530600</v>
      </c>
      <c r="F46" s="68">
        <v>6530600</v>
      </c>
      <c r="G46" s="68">
        <v>0</v>
      </c>
      <c r="H46" s="68">
        <v>0</v>
      </c>
      <c r="I46" s="68">
        <v>0</v>
      </c>
      <c r="J46" s="60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0">
        <f t="shared" si="0"/>
        <v>6530600</v>
      </c>
    </row>
    <row r="47" spans="1:16" ht="48.75" customHeight="1" x14ac:dyDescent="0.2">
      <c r="A47" s="15"/>
      <c r="B47" s="12"/>
      <c r="C47" s="13"/>
      <c r="D47" s="29" t="s">
        <v>151</v>
      </c>
      <c r="E47" s="69">
        <v>6530600</v>
      </c>
      <c r="F47" s="70">
        <v>6530600</v>
      </c>
      <c r="G47" s="70">
        <v>0</v>
      </c>
      <c r="H47" s="70">
        <v>0</v>
      </c>
      <c r="I47" s="70">
        <v>0</v>
      </c>
      <c r="J47" s="69">
        <v>0</v>
      </c>
      <c r="K47" s="70">
        <v>0</v>
      </c>
      <c r="L47" s="70">
        <v>0</v>
      </c>
      <c r="M47" s="70">
        <v>0</v>
      </c>
      <c r="N47" s="70">
        <v>0</v>
      </c>
      <c r="O47" s="70">
        <v>0</v>
      </c>
      <c r="P47" s="69">
        <f t="shared" si="0"/>
        <v>6530600</v>
      </c>
    </row>
    <row r="48" spans="1:16" ht="38.25" x14ac:dyDescent="0.2">
      <c r="A48" s="6" t="s">
        <v>91</v>
      </c>
      <c r="B48" s="6" t="s">
        <v>92</v>
      </c>
      <c r="C48" s="11" t="s">
        <v>85</v>
      </c>
      <c r="D48" s="9" t="s">
        <v>93</v>
      </c>
      <c r="E48" s="60">
        <v>34200</v>
      </c>
      <c r="F48" s="68">
        <v>34200</v>
      </c>
      <c r="G48" s="68">
        <v>0</v>
      </c>
      <c r="H48" s="68">
        <v>0</v>
      </c>
      <c r="I48" s="68">
        <v>0</v>
      </c>
      <c r="J48" s="60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0">
        <f t="shared" si="0"/>
        <v>34200</v>
      </c>
    </row>
    <row r="49" spans="1:21" ht="63" customHeight="1" x14ac:dyDescent="0.2">
      <c r="A49" s="6"/>
      <c r="B49" s="37"/>
      <c r="C49" s="38"/>
      <c r="D49" s="39" t="s">
        <v>162</v>
      </c>
      <c r="E49" s="30">
        <f>F49</f>
        <v>13680</v>
      </c>
      <c r="F49" s="40">
        <v>13680</v>
      </c>
      <c r="G49" s="41"/>
      <c r="H49" s="41"/>
      <c r="I49" s="41"/>
      <c r="J49" s="35"/>
      <c r="K49" s="41"/>
      <c r="L49" s="41"/>
      <c r="M49" s="41"/>
      <c r="N49" s="41"/>
      <c r="O49" s="41"/>
      <c r="P49" s="30">
        <f t="shared" si="0"/>
        <v>13680</v>
      </c>
      <c r="R49" s="42"/>
    </row>
    <row r="50" spans="1:21" ht="63" customHeight="1" x14ac:dyDescent="0.2">
      <c r="A50" s="6"/>
      <c r="B50" s="37"/>
      <c r="C50" s="38"/>
      <c r="D50" s="39" t="s">
        <v>163</v>
      </c>
      <c r="E50" s="30">
        <f>F50</f>
        <v>20520</v>
      </c>
      <c r="F50" s="40">
        <v>20520</v>
      </c>
      <c r="G50" s="41"/>
      <c r="H50" s="41"/>
      <c r="I50" s="41"/>
      <c r="J50" s="35"/>
      <c r="K50" s="41"/>
      <c r="L50" s="41"/>
      <c r="M50" s="41"/>
      <c r="N50" s="41"/>
      <c r="O50" s="41"/>
      <c r="P50" s="30">
        <f t="shared" si="0"/>
        <v>20520</v>
      </c>
      <c r="R50" s="42"/>
    </row>
    <row r="51" spans="1:21" x14ac:dyDescent="0.2">
      <c r="A51" s="65" t="s">
        <v>94</v>
      </c>
      <c r="B51" s="65" t="s">
        <v>95</v>
      </c>
      <c r="C51" s="67" t="s">
        <v>85</v>
      </c>
      <c r="D51" s="66" t="s">
        <v>96</v>
      </c>
      <c r="E51" s="60">
        <v>4152923</v>
      </c>
      <c r="F51" s="68">
        <v>4016346</v>
      </c>
      <c r="G51" s="68">
        <v>0</v>
      </c>
      <c r="H51" s="68">
        <v>0</v>
      </c>
      <c r="I51" s="68">
        <v>136577</v>
      </c>
      <c r="J51" s="60">
        <v>0</v>
      </c>
      <c r="K51" s="68">
        <v>0</v>
      </c>
      <c r="L51" s="68">
        <v>0</v>
      </c>
      <c r="M51" s="68">
        <v>0</v>
      </c>
      <c r="N51" s="68">
        <v>0</v>
      </c>
      <c r="O51" s="68">
        <v>0</v>
      </c>
      <c r="P51" s="60">
        <v>4152923</v>
      </c>
      <c r="R51" s="59"/>
      <c r="S51" s="42"/>
    </row>
    <row r="52" spans="1:21" s="48" customFormat="1" ht="44.25" customHeight="1" x14ac:dyDescent="0.2">
      <c r="A52" s="43"/>
      <c r="B52" s="43"/>
      <c r="C52" s="44"/>
      <c r="D52" s="45" t="s">
        <v>152</v>
      </c>
      <c r="E52" s="46">
        <f>F52</f>
        <v>1490769</v>
      </c>
      <c r="F52" s="47">
        <f>1342758+108011+40000</f>
        <v>1490769</v>
      </c>
      <c r="G52" s="47"/>
      <c r="H52" s="47"/>
      <c r="I52" s="47"/>
      <c r="J52" s="46"/>
      <c r="K52" s="47"/>
      <c r="L52" s="47"/>
      <c r="M52" s="47"/>
      <c r="N52" s="47"/>
      <c r="O52" s="47"/>
      <c r="P52" s="46">
        <f t="shared" si="0"/>
        <v>1490769</v>
      </c>
      <c r="R52" s="49"/>
      <c r="S52" s="49"/>
      <c r="T52" s="49"/>
      <c r="U52" s="49"/>
    </row>
    <row r="53" spans="1:21" s="53" customFormat="1" ht="63.75" x14ac:dyDescent="0.2">
      <c r="A53" s="43"/>
      <c r="B53" s="43"/>
      <c r="C53" s="50"/>
      <c r="D53" s="51" t="s">
        <v>153</v>
      </c>
      <c r="E53" s="46">
        <f>F53+I53</f>
        <v>1909293</v>
      </c>
      <c r="F53" s="52">
        <f>1490493+54770+73400+248830+2500</f>
        <v>1869993</v>
      </c>
      <c r="G53" s="52"/>
      <c r="H53" s="52"/>
      <c r="I53" s="52">
        <v>39300</v>
      </c>
      <c r="J53" s="46"/>
      <c r="K53" s="52"/>
      <c r="L53" s="52"/>
      <c r="M53" s="52"/>
      <c r="N53" s="52"/>
      <c r="O53" s="52"/>
      <c r="P53" s="46">
        <f t="shared" si="0"/>
        <v>1909293</v>
      </c>
      <c r="R53" s="54"/>
      <c r="S53" s="55"/>
    </row>
    <row r="54" spans="1:21" s="53" customFormat="1" ht="76.5" x14ac:dyDescent="0.2">
      <c r="A54" s="43"/>
      <c r="B54" s="43"/>
      <c r="C54" s="50"/>
      <c r="D54" s="51" t="s">
        <v>154</v>
      </c>
      <c r="E54" s="46">
        <f t="shared" ref="E54:E62" si="12">F54+I54</f>
        <v>148343</v>
      </c>
      <c r="F54" s="52">
        <v>143343</v>
      </c>
      <c r="G54" s="52"/>
      <c r="H54" s="52"/>
      <c r="I54" s="52">
        <v>5000</v>
      </c>
      <c r="J54" s="46"/>
      <c r="K54" s="52"/>
      <c r="L54" s="52"/>
      <c r="M54" s="52"/>
      <c r="N54" s="52"/>
      <c r="O54" s="52"/>
      <c r="P54" s="46">
        <f t="shared" si="0"/>
        <v>148343</v>
      </c>
      <c r="R54" s="56"/>
      <c r="S54" s="55"/>
    </row>
    <row r="55" spans="1:21" s="53" customFormat="1" ht="84.75" customHeight="1" x14ac:dyDescent="0.2">
      <c r="A55" s="43"/>
      <c r="B55" s="43"/>
      <c r="C55" s="50"/>
      <c r="D55" s="51" t="s">
        <v>155</v>
      </c>
      <c r="E55" s="46">
        <f t="shared" si="12"/>
        <v>137670</v>
      </c>
      <c r="F55" s="52">
        <v>137670</v>
      </c>
      <c r="G55" s="52"/>
      <c r="H55" s="52"/>
      <c r="I55" s="52"/>
      <c r="J55" s="46"/>
      <c r="K55" s="52"/>
      <c r="L55" s="52"/>
      <c r="M55" s="52"/>
      <c r="N55" s="52"/>
      <c r="O55" s="52"/>
      <c r="P55" s="46">
        <f t="shared" si="0"/>
        <v>137670</v>
      </c>
      <c r="S55" s="55"/>
    </row>
    <row r="56" spans="1:21" s="53" customFormat="1" ht="60" customHeight="1" x14ac:dyDescent="0.2">
      <c r="A56" s="43"/>
      <c r="B56" s="43"/>
      <c r="C56" s="50"/>
      <c r="D56" s="57" t="s">
        <v>156</v>
      </c>
      <c r="E56" s="46">
        <f t="shared" si="12"/>
        <v>91752</v>
      </c>
      <c r="F56" s="52">
        <v>91752</v>
      </c>
      <c r="G56" s="52"/>
      <c r="H56" s="52"/>
      <c r="I56" s="52"/>
      <c r="J56" s="46"/>
      <c r="K56" s="52"/>
      <c r="L56" s="52"/>
      <c r="M56" s="52"/>
      <c r="N56" s="52"/>
      <c r="O56" s="52"/>
      <c r="P56" s="46">
        <f t="shared" si="0"/>
        <v>91752</v>
      </c>
      <c r="S56" s="55"/>
    </row>
    <row r="57" spans="1:21" s="53" customFormat="1" ht="47.25" customHeight="1" x14ac:dyDescent="0.2">
      <c r="A57" s="43"/>
      <c r="B57" s="43"/>
      <c r="C57" s="50"/>
      <c r="D57" s="51" t="s">
        <v>157</v>
      </c>
      <c r="E57" s="46">
        <f t="shared" si="12"/>
        <v>200000</v>
      </c>
      <c r="F57" s="52">
        <v>200000</v>
      </c>
      <c r="G57" s="52"/>
      <c r="H57" s="52"/>
      <c r="I57" s="52"/>
      <c r="J57" s="46"/>
      <c r="K57" s="52"/>
      <c r="L57" s="52"/>
      <c r="M57" s="52"/>
      <c r="N57" s="52"/>
      <c r="O57" s="52"/>
      <c r="P57" s="46">
        <f t="shared" si="0"/>
        <v>200000</v>
      </c>
      <c r="S57" s="55"/>
    </row>
    <row r="58" spans="1:21" s="53" customFormat="1" ht="65.25" customHeight="1" x14ac:dyDescent="0.2">
      <c r="A58" s="43"/>
      <c r="B58" s="43"/>
      <c r="C58" s="50"/>
      <c r="D58" s="51" t="s">
        <v>158</v>
      </c>
      <c r="E58" s="46">
        <f t="shared" si="12"/>
        <v>3000</v>
      </c>
      <c r="F58" s="52">
        <v>3000</v>
      </c>
      <c r="G58" s="52"/>
      <c r="H58" s="52"/>
      <c r="I58" s="52"/>
      <c r="J58" s="46"/>
      <c r="K58" s="52"/>
      <c r="L58" s="52"/>
      <c r="M58" s="52"/>
      <c r="N58" s="52"/>
      <c r="O58" s="52"/>
      <c r="P58" s="46">
        <f t="shared" si="0"/>
        <v>3000</v>
      </c>
      <c r="S58" s="55"/>
    </row>
    <row r="59" spans="1:21" s="53" customFormat="1" ht="57" customHeight="1" x14ac:dyDescent="0.2">
      <c r="A59" s="43"/>
      <c r="B59" s="43"/>
      <c r="C59" s="50"/>
      <c r="D59" s="51" t="s">
        <v>159</v>
      </c>
      <c r="E59" s="46">
        <f t="shared" si="12"/>
        <v>10000</v>
      </c>
      <c r="F59" s="52">
        <v>10000</v>
      </c>
      <c r="G59" s="52"/>
      <c r="H59" s="52"/>
      <c r="I59" s="52"/>
      <c r="J59" s="46"/>
      <c r="K59" s="52"/>
      <c r="L59" s="52"/>
      <c r="M59" s="52"/>
      <c r="N59" s="52"/>
      <c r="O59" s="52"/>
      <c r="P59" s="46">
        <f t="shared" si="0"/>
        <v>10000</v>
      </c>
      <c r="S59" s="55"/>
    </row>
    <row r="60" spans="1:21" s="53" customFormat="1" ht="70.5" customHeight="1" x14ac:dyDescent="0.2">
      <c r="A60" s="43"/>
      <c r="B60" s="43"/>
      <c r="C60" s="50"/>
      <c r="D60" s="51" t="s">
        <v>160</v>
      </c>
      <c r="E60" s="46">
        <f t="shared" si="12"/>
        <v>69819</v>
      </c>
      <c r="F60" s="52">
        <v>69819</v>
      </c>
      <c r="G60" s="52"/>
      <c r="H60" s="52"/>
      <c r="I60" s="52"/>
      <c r="J60" s="46"/>
      <c r="K60" s="52"/>
      <c r="L60" s="52"/>
      <c r="M60" s="52"/>
      <c r="N60" s="52"/>
      <c r="O60" s="52"/>
      <c r="P60" s="46">
        <f t="shared" si="0"/>
        <v>69819</v>
      </c>
      <c r="S60" s="55"/>
    </row>
    <row r="61" spans="1:21" s="53" customFormat="1" ht="111.75" customHeight="1" x14ac:dyDescent="0.2">
      <c r="A61" s="43"/>
      <c r="B61" s="43"/>
      <c r="C61" s="50"/>
      <c r="D61" s="58" t="s">
        <v>161</v>
      </c>
      <c r="E61" s="46">
        <f t="shared" ref="E61" si="13">F61+I61</f>
        <v>8677</v>
      </c>
      <c r="F61" s="52"/>
      <c r="G61" s="52"/>
      <c r="H61" s="52"/>
      <c r="I61" s="52">
        <v>8677</v>
      </c>
      <c r="J61" s="46"/>
      <c r="K61" s="52"/>
      <c r="L61" s="52"/>
      <c r="M61" s="52"/>
      <c r="N61" s="52"/>
      <c r="O61" s="52"/>
      <c r="P61" s="46">
        <f t="shared" ref="P61" si="14">E61+J61</f>
        <v>8677</v>
      </c>
      <c r="S61" s="55"/>
    </row>
    <row r="62" spans="1:21" s="53" customFormat="1" ht="102" customHeight="1" x14ac:dyDescent="0.2">
      <c r="A62" s="43"/>
      <c r="B62" s="43"/>
      <c r="C62" s="50"/>
      <c r="D62" s="58" t="s">
        <v>164</v>
      </c>
      <c r="E62" s="46">
        <f t="shared" si="12"/>
        <v>83600</v>
      </c>
      <c r="F62" s="52"/>
      <c r="G62" s="52"/>
      <c r="H62" s="52"/>
      <c r="I62" s="52">
        <v>83600</v>
      </c>
      <c r="J62" s="46"/>
      <c r="K62" s="52"/>
      <c r="L62" s="52"/>
      <c r="M62" s="52"/>
      <c r="N62" s="52"/>
      <c r="O62" s="52"/>
      <c r="P62" s="46">
        <f t="shared" si="0"/>
        <v>83600</v>
      </c>
      <c r="S62" s="55"/>
    </row>
    <row r="63" spans="1:21" ht="38.25" x14ac:dyDescent="0.2">
      <c r="A63" s="6" t="s">
        <v>97</v>
      </c>
      <c r="B63" s="6" t="s">
        <v>98</v>
      </c>
      <c r="C63" s="11" t="s">
        <v>85</v>
      </c>
      <c r="D63" s="9" t="s">
        <v>99</v>
      </c>
      <c r="E63" s="60">
        <v>90000</v>
      </c>
      <c r="F63" s="68">
        <v>30000</v>
      </c>
      <c r="G63" s="68">
        <v>0</v>
      </c>
      <c r="H63" s="68">
        <v>0</v>
      </c>
      <c r="I63" s="68">
        <v>60000</v>
      </c>
      <c r="J63" s="60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0">
        <f t="shared" si="0"/>
        <v>90000</v>
      </c>
    </row>
    <row r="64" spans="1:21" x14ac:dyDescent="0.2">
      <c r="A64" s="6" t="s">
        <v>100</v>
      </c>
      <c r="B64" s="7"/>
      <c r="C64" s="8"/>
      <c r="D64" s="10"/>
      <c r="E64" s="60">
        <v>30747818</v>
      </c>
      <c r="F64" s="68">
        <v>30747818</v>
      </c>
      <c r="G64" s="68">
        <v>20344553</v>
      </c>
      <c r="H64" s="68">
        <v>2669600</v>
      </c>
      <c r="I64" s="68">
        <v>0</v>
      </c>
      <c r="J64" s="60">
        <v>4380714</v>
      </c>
      <c r="K64" s="68">
        <v>483200</v>
      </c>
      <c r="L64" s="68">
        <v>0</v>
      </c>
      <c r="M64" s="68">
        <v>0</v>
      </c>
      <c r="N64" s="68">
        <v>3897514</v>
      </c>
      <c r="O64" s="68">
        <v>3897514</v>
      </c>
      <c r="P64" s="60">
        <f t="shared" si="0"/>
        <v>35128532</v>
      </c>
    </row>
    <row r="65" spans="1:19" x14ac:dyDescent="0.2">
      <c r="A65" s="6" t="s">
        <v>101</v>
      </c>
      <c r="B65" s="7"/>
      <c r="C65" s="8"/>
      <c r="D65" s="9" t="s">
        <v>102</v>
      </c>
      <c r="E65" s="60">
        <v>30747818</v>
      </c>
      <c r="F65" s="68">
        <v>30747818</v>
      </c>
      <c r="G65" s="68">
        <v>20344553</v>
      </c>
      <c r="H65" s="68">
        <v>2669600</v>
      </c>
      <c r="I65" s="68">
        <v>0</v>
      </c>
      <c r="J65" s="60">
        <v>4380714</v>
      </c>
      <c r="K65" s="68">
        <v>483200</v>
      </c>
      <c r="L65" s="68">
        <v>0</v>
      </c>
      <c r="M65" s="68">
        <v>0</v>
      </c>
      <c r="N65" s="68">
        <v>3897514</v>
      </c>
      <c r="O65" s="68">
        <v>3897514</v>
      </c>
      <c r="P65" s="60">
        <f t="shared" si="0"/>
        <v>35128532</v>
      </c>
    </row>
    <row r="66" spans="1:19" x14ac:dyDescent="0.2">
      <c r="A66" s="6" t="s">
        <v>103</v>
      </c>
      <c r="B66" s="6" t="s">
        <v>105</v>
      </c>
      <c r="C66" s="11" t="s">
        <v>104</v>
      </c>
      <c r="D66" s="9" t="s">
        <v>106</v>
      </c>
      <c r="E66" s="60">
        <v>5648243</v>
      </c>
      <c r="F66" s="68">
        <v>5648243</v>
      </c>
      <c r="G66" s="68">
        <v>3219010</v>
      </c>
      <c r="H66" s="68">
        <v>573533</v>
      </c>
      <c r="I66" s="68">
        <v>0</v>
      </c>
      <c r="J66" s="60">
        <v>323430</v>
      </c>
      <c r="K66" s="68">
        <v>200000</v>
      </c>
      <c r="L66" s="68">
        <v>0</v>
      </c>
      <c r="M66" s="68">
        <v>0</v>
      </c>
      <c r="N66" s="68">
        <v>123430</v>
      </c>
      <c r="O66" s="68">
        <v>123430</v>
      </c>
      <c r="P66" s="60">
        <f t="shared" si="0"/>
        <v>5971673</v>
      </c>
    </row>
    <row r="67" spans="1:19" ht="63.75" x14ac:dyDescent="0.2">
      <c r="A67" s="6" t="s">
        <v>107</v>
      </c>
      <c r="B67" s="6" t="s">
        <v>109</v>
      </c>
      <c r="C67" s="11" t="s">
        <v>108</v>
      </c>
      <c r="D67" s="9" t="s">
        <v>110</v>
      </c>
      <c r="E67" s="60">
        <v>23968795</v>
      </c>
      <c r="F67" s="68">
        <v>23968795</v>
      </c>
      <c r="G67" s="68">
        <v>16548950</v>
      </c>
      <c r="H67" s="68">
        <v>2096067</v>
      </c>
      <c r="I67" s="68">
        <v>0</v>
      </c>
      <c r="J67" s="60">
        <v>1021484</v>
      </c>
      <c r="K67" s="68">
        <v>283200</v>
      </c>
      <c r="L67" s="68">
        <v>0</v>
      </c>
      <c r="M67" s="68">
        <v>0</v>
      </c>
      <c r="N67" s="68">
        <v>738284</v>
      </c>
      <c r="O67" s="68">
        <v>738284</v>
      </c>
      <c r="P67" s="60">
        <f t="shared" si="0"/>
        <v>24990279</v>
      </c>
      <c r="R67" s="42"/>
      <c r="S67" s="42"/>
    </row>
    <row r="68" spans="1:19" s="32" customFormat="1" ht="35.25" customHeight="1" x14ac:dyDescent="0.2">
      <c r="A68" s="27"/>
      <c r="B68" s="27"/>
      <c r="C68" s="28"/>
      <c r="D68" s="91" t="s">
        <v>170</v>
      </c>
      <c r="E68" s="92">
        <f>SUM(F68)</f>
        <v>15222600</v>
      </c>
      <c r="F68" s="31">
        <v>15222600</v>
      </c>
      <c r="G68" s="90">
        <v>12477540</v>
      </c>
      <c r="H68" s="31"/>
      <c r="I68" s="31"/>
      <c r="J68" s="92">
        <f>N68</f>
        <v>0</v>
      </c>
      <c r="K68" s="31"/>
      <c r="L68" s="31"/>
      <c r="M68" s="31"/>
      <c r="N68" s="31"/>
      <c r="O68" s="31"/>
      <c r="P68" s="92">
        <f t="shared" si="0"/>
        <v>15222600</v>
      </c>
      <c r="R68" s="93"/>
    </row>
    <row r="69" spans="1:19" s="32" customFormat="1" ht="72" customHeight="1" x14ac:dyDescent="0.2">
      <c r="A69" s="27"/>
      <c r="B69" s="27"/>
      <c r="C69" s="28"/>
      <c r="D69" s="91" t="s">
        <v>171</v>
      </c>
      <c r="E69" s="92">
        <f>SUM(F69)</f>
        <v>3725364</v>
      </c>
      <c r="F69" s="31">
        <v>3725364</v>
      </c>
      <c r="G69" s="31">
        <v>3053570</v>
      </c>
      <c r="H69" s="31"/>
      <c r="I69" s="31"/>
      <c r="J69" s="92">
        <f>N69</f>
        <v>0</v>
      </c>
      <c r="K69" s="31"/>
      <c r="L69" s="31"/>
      <c r="M69" s="31"/>
      <c r="N69" s="31"/>
      <c r="O69" s="31"/>
      <c r="P69" s="92">
        <f t="shared" si="0"/>
        <v>3725364</v>
      </c>
    </row>
    <row r="70" spans="1:19" s="32" customFormat="1" ht="72" customHeight="1" x14ac:dyDescent="0.2">
      <c r="A70" s="27"/>
      <c r="B70" s="27"/>
      <c r="C70" s="28"/>
      <c r="D70" s="91" t="s">
        <v>172</v>
      </c>
      <c r="E70" s="92">
        <f>SUM(F70)</f>
        <v>0</v>
      </c>
      <c r="F70" s="31"/>
      <c r="G70" s="31"/>
      <c r="H70" s="31"/>
      <c r="I70" s="31"/>
      <c r="J70" s="92">
        <f>N70</f>
        <v>59604</v>
      </c>
      <c r="K70" s="31"/>
      <c r="L70" s="31"/>
      <c r="M70" s="31"/>
      <c r="N70" s="31">
        <v>59604</v>
      </c>
      <c r="O70" s="31">
        <v>59604</v>
      </c>
      <c r="P70" s="92">
        <f t="shared" si="0"/>
        <v>59604</v>
      </c>
    </row>
    <row r="71" spans="1:19" s="32" customFormat="1" ht="72" customHeight="1" x14ac:dyDescent="0.2">
      <c r="A71" s="27"/>
      <c r="B71" s="27"/>
      <c r="C71" s="28"/>
      <c r="D71" s="91" t="s">
        <v>173</v>
      </c>
      <c r="E71" s="92">
        <f>SUM(F71)</f>
        <v>224242</v>
      </c>
      <c r="F71" s="31">
        <v>224242</v>
      </c>
      <c r="G71" s="31"/>
      <c r="H71" s="31"/>
      <c r="I71" s="31"/>
      <c r="J71" s="92">
        <f>N71</f>
        <v>0</v>
      </c>
      <c r="K71" s="31"/>
      <c r="L71" s="31"/>
      <c r="M71" s="31"/>
      <c r="N71" s="31"/>
      <c r="O71" s="31"/>
      <c r="P71" s="92">
        <f t="shared" si="0"/>
        <v>224242</v>
      </c>
    </row>
    <row r="72" spans="1:19" x14ac:dyDescent="0.2">
      <c r="A72" s="6" t="s">
        <v>111</v>
      </c>
      <c r="B72" s="6" t="s">
        <v>112</v>
      </c>
      <c r="C72" s="8"/>
      <c r="D72" s="9" t="s">
        <v>113</v>
      </c>
      <c r="E72" s="60">
        <v>1130780</v>
      </c>
      <c r="F72" s="68">
        <v>1130780</v>
      </c>
      <c r="G72" s="68">
        <v>576593</v>
      </c>
      <c r="H72" s="68">
        <v>0</v>
      </c>
      <c r="I72" s="68">
        <v>0</v>
      </c>
      <c r="J72" s="60">
        <v>25000</v>
      </c>
      <c r="K72" s="68">
        <v>0</v>
      </c>
      <c r="L72" s="68">
        <v>0</v>
      </c>
      <c r="M72" s="68">
        <v>0</v>
      </c>
      <c r="N72" s="68">
        <v>25000</v>
      </c>
      <c r="O72" s="68">
        <v>25000</v>
      </c>
      <c r="P72" s="60">
        <f t="shared" si="0"/>
        <v>1155780</v>
      </c>
    </row>
    <row r="73" spans="1:19" ht="25.5" x14ac:dyDescent="0.2">
      <c r="A73" s="12" t="s">
        <v>114</v>
      </c>
      <c r="B73" s="12" t="s">
        <v>116</v>
      </c>
      <c r="C73" s="13" t="s">
        <v>115</v>
      </c>
      <c r="D73" s="14" t="s">
        <v>117</v>
      </c>
      <c r="E73" s="69">
        <v>735844</v>
      </c>
      <c r="F73" s="70">
        <v>735844</v>
      </c>
      <c r="G73" s="70">
        <v>576593</v>
      </c>
      <c r="H73" s="70">
        <v>0</v>
      </c>
      <c r="I73" s="70">
        <v>0</v>
      </c>
      <c r="J73" s="69">
        <v>25000</v>
      </c>
      <c r="K73" s="70">
        <v>0</v>
      </c>
      <c r="L73" s="70">
        <v>0</v>
      </c>
      <c r="M73" s="70">
        <v>0</v>
      </c>
      <c r="N73" s="70">
        <v>25000</v>
      </c>
      <c r="O73" s="70">
        <v>25000</v>
      </c>
      <c r="P73" s="69">
        <f t="shared" si="0"/>
        <v>760844</v>
      </c>
    </row>
    <row r="74" spans="1:19" x14ac:dyDescent="0.2">
      <c r="A74" s="12" t="s">
        <v>118</v>
      </c>
      <c r="B74" s="12" t="s">
        <v>119</v>
      </c>
      <c r="C74" s="13" t="s">
        <v>115</v>
      </c>
      <c r="D74" s="14" t="s">
        <v>120</v>
      </c>
      <c r="E74" s="69">
        <v>394936</v>
      </c>
      <c r="F74" s="70">
        <v>394936</v>
      </c>
      <c r="G74" s="70">
        <v>0</v>
      </c>
      <c r="H74" s="70">
        <v>0</v>
      </c>
      <c r="I74" s="70">
        <v>0</v>
      </c>
      <c r="J74" s="69">
        <v>0</v>
      </c>
      <c r="K74" s="70">
        <v>0</v>
      </c>
      <c r="L74" s="70">
        <v>0</v>
      </c>
      <c r="M74" s="70">
        <v>0</v>
      </c>
      <c r="N74" s="70">
        <v>0</v>
      </c>
      <c r="O74" s="70">
        <v>0</v>
      </c>
      <c r="P74" s="69">
        <f t="shared" si="0"/>
        <v>394936</v>
      </c>
    </row>
    <row r="75" spans="1:19" x14ac:dyDescent="0.2">
      <c r="A75" s="6" t="s">
        <v>121</v>
      </c>
      <c r="B75" s="6" t="s">
        <v>66</v>
      </c>
      <c r="C75" s="8"/>
      <c r="D75" s="9" t="s">
        <v>67</v>
      </c>
      <c r="E75" s="60">
        <v>0</v>
      </c>
      <c r="F75" s="68">
        <v>0</v>
      </c>
      <c r="G75" s="68">
        <v>0</v>
      </c>
      <c r="H75" s="68">
        <v>0</v>
      </c>
      <c r="I75" s="68">
        <v>0</v>
      </c>
      <c r="J75" s="60">
        <v>3010800</v>
      </c>
      <c r="K75" s="68">
        <v>0</v>
      </c>
      <c r="L75" s="68">
        <v>0</v>
      </c>
      <c r="M75" s="68">
        <v>0</v>
      </c>
      <c r="N75" s="68">
        <v>3010800</v>
      </c>
      <c r="O75" s="68">
        <v>3010800</v>
      </c>
      <c r="P75" s="60">
        <f t="shared" si="0"/>
        <v>3010800</v>
      </c>
    </row>
    <row r="76" spans="1:19" ht="38.25" x14ac:dyDescent="0.2">
      <c r="A76" s="12" t="s">
        <v>122</v>
      </c>
      <c r="B76" s="12" t="s">
        <v>70</v>
      </c>
      <c r="C76" s="13" t="s">
        <v>69</v>
      </c>
      <c r="D76" s="14" t="s">
        <v>71</v>
      </c>
      <c r="E76" s="69">
        <v>0</v>
      </c>
      <c r="F76" s="70">
        <v>0</v>
      </c>
      <c r="G76" s="70">
        <v>0</v>
      </c>
      <c r="H76" s="70">
        <v>0</v>
      </c>
      <c r="I76" s="70">
        <v>0</v>
      </c>
      <c r="J76" s="69">
        <v>2855600</v>
      </c>
      <c r="K76" s="70">
        <v>0</v>
      </c>
      <c r="L76" s="70">
        <v>0</v>
      </c>
      <c r="M76" s="70">
        <v>0</v>
      </c>
      <c r="N76" s="70">
        <v>2855600</v>
      </c>
      <c r="O76" s="70">
        <v>2855600</v>
      </c>
      <c r="P76" s="69">
        <f t="shared" si="0"/>
        <v>2855600</v>
      </c>
    </row>
    <row r="77" spans="1:19" s="32" customFormat="1" ht="60" customHeight="1" x14ac:dyDescent="0.2">
      <c r="A77" s="27"/>
      <c r="B77" s="27"/>
      <c r="C77" s="28"/>
      <c r="D77" s="29" t="s">
        <v>147</v>
      </c>
      <c r="E77" s="30">
        <f>F77</f>
        <v>0</v>
      </c>
      <c r="F77" s="31"/>
      <c r="G77" s="31"/>
      <c r="H77" s="31"/>
      <c r="I77" s="31"/>
      <c r="J77" s="30">
        <f>N77</f>
        <v>2855600</v>
      </c>
      <c r="K77" s="31"/>
      <c r="L77" s="31"/>
      <c r="M77" s="31"/>
      <c r="N77" s="31">
        <v>2855600</v>
      </c>
      <c r="O77" s="31">
        <f>N77</f>
        <v>2855600</v>
      </c>
      <c r="P77" s="30">
        <f t="shared" si="0"/>
        <v>2855600</v>
      </c>
    </row>
    <row r="78" spans="1:19" ht="38.25" x14ac:dyDescent="0.2">
      <c r="A78" s="12" t="s">
        <v>123</v>
      </c>
      <c r="B78" s="12" t="s">
        <v>124</v>
      </c>
      <c r="C78" s="13" t="s">
        <v>69</v>
      </c>
      <c r="D78" s="14" t="s">
        <v>125</v>
      </c>
      <c r="E78" s="69">
        <v>0</v>
      </c>
      <c r="F78" s="70">
        <v>0</v>
      </c>
      <c r="G78" s="70">
        <v>0</v>
      </c>
      <c r="H78" s="70">
        <v>0</v>
      </c>
      <c r="I78" s="70">
        <v>0</v>
      </c>
      <c r="J78" s="69">
        <v>155200</v>
      </c>
      <c r="K78" s="70">
        <v>0</v>
      </c>
      <c r="L78" s="70">
        <v>0</v>
      </c>
      <c r="M78" s="70">
        <v>0</v>
      </c>
      <c r="N78" s="70">
        <v>155200</v>
      </c>
      <c r="O78" s="70">
        <v>155200</v>
      </c>
      <c r="P78" s="69">
        <f t="shared" si="0"/>
        <v>155200</v>
      </c>
    </row>
    <row r="79" spans="1:19" s="71" customFormat="1" ht="72" customHeight="1" x14ac:dyDescent="0.2">
      <c r="A79" s="33"/>
      <c r="B79" s="33"/>
      <c r="C79" s="34"/>
      <c r="D79" s="73" t="s">
        <v>165</v>
      </c>
      <c r="E79" s="78">
        <f>SUM(F79)</f>
        <v>0</v>
      </c>
      <c r="F79" s="36"/>
      <c r="G79" s="36"/>
      <c r="H79" s="36"/>
      <c r="I79" s="36"/>
      <c r="J79" s="78">
        <f>N79</f>
        <v>150000</v>
      </c>
      <c r="K79" s="36"/>
      <c r="L79" s="36"/>
      <c r="M79" s="36"/>
      <c r="N79" s="31">
        <v>150000</v>
      </c>
      <c r="O79" s="31">
        <v>150000</v>
      </c>
      <c r="P79" s="78">
        <f t="shared" si="0"/>
        <v>150000</v>
      </c>
    </row>
    <row r="80" spans="1:19" ht="15" x14ac:dyDescent="0.2">
      <c r="A80" s="74"/>
      <c r="B80" s="75" t="s">
        <v>126</v>
      </c>
      <c r="C80" s="74"/>
      <c r="D80" s="76" t="s">
        <v>7</v>
      </c>
      <c r="E80" s="77">
        <v>47659931</v>
      </c>
      <c r="F80" s="77">
        <v>47453354</v>
      </c>
      <c r="G80" s="77">
        <v>23786443</v>
      </c>
      <c r="H80" s="77">
        <v>3070340</v>
      </c>
      <c r="I80" s="77">
        <v>196577</v>
      </c>
      <c r="J80" s="77">
        <v>6584938</v>
      </c>
      <c r="K80" s="77">
        <v>493400</v>
      </c>
      <c r="L80" s="77">
        <v>0</v>
      </c>
      <c r="M80" s="77">
        <v>0</v>
      </c>
      <c r="N80" s="77">
        <v>6091538</v>
      </c>
      <c r="O80" s="77">
        <v>6091538</v>
      </c>
      <c r="P80" s="77">
        <v>54244869</v>
      </c>
    </row>
    <row r="81" spans="1:16" s="86" customFormat="1" ht="38.25" x14ac:dyDescent="0.2">
      <c r="A81" s="80"/>
      <c r="B81" s="80"/>
      <c r="C81" s="81"/>
      <c r="D81" s="82" t="s">
        <v>166</v>
      </c>
      <c r="E81" s="83">
        <f>SUM(E82:E83)</f>
        <v>21753200</v>
      </c>
      <c r="F81" s="84">
        <f>SUM(F82:F84)</f>
        <v>21977442</v>
      </c>
      <c r="G81" s="84">
        <f>SUM(G82:G84)</f>
        <v>12477540</v>
      </c>
      <c r="H81" s="84"/>
      <c r="I81" s="84"/>
      <c r="J81" s="85">
        <f t="shared" ref="J81:J87" si="15">N81</f>
        <v>0</v>
      </c>
      <c r="K81" s="84"/>
      <c r="L81" s="84"/>
      <c r="M81" s="84"/>
      <c r="N81" s="84"/>
      <c r="O81" s="84"/>
      <c r="P81" s="83">
        <f>E81+J81</f>
        <v>21753200</v>
      </c>
    </row>
    <row r="82" spans="1:16" s="48" customFormat="1" ht="44.25" customHeight="1" x14ac:dyDescent="0.2">
      <c r="A82" s="87"/>
      <c r="B82" s="87"/>
      <c r="C82" s="88"/>
      <c r="D82" s="89" t="s">
        <v>167</v>
      </c>
      <c r="E82" s="85">
        <f>SUM(F82)</f>
        <v>15222600</v>
      </c>
      <c r="F82" s="90">
        <v>15222600</v>
      </c>
      <c r="G82" s="90">
        <v>12477540</v>
      </c>
      <c r="H82" s="90"/>
      <c r="I82" s="79"/>
      <c r="J82" s="85">
        <f t="shared" si="15"/>
        <v>0</v>
      </c>
      <c r="K82" s="79"/>
      <c r="L82" s="79"/>
      <c r="M82" s="79"/>
      <c r="N82" s="79"/>
      <c r="O82" s="79"/>
      <c r="P82" s="85">
        <f t="shared" ref="P82:P86" si="16">E82+J82</f>
        <v>15222600</v>
      </c>
    </row>
    <row r="83" spans="1:16" s="48" customFormat="1" ht="51" customHeight="1" x14ac:dyDescent="0.2">
      <c r="A83" s="87"/>
      <c r="B83" s="87"/>
      <c r="C83" s="88"/>
      <c r="D83" s="89" t="s">
        <v>175</v>
      </c>
      <c r="E83" s="85">
        <f>SUM(F83)</f>
        <v>6530600</v>
      </c>
      <c r="F83" s="90">
        <f>F47</f>
        <v>6530600</v>
      </c>
      <c r="G83" s="90">
        <f>G47</f>
        <v>0</v>
      </c>
      <c r="H83" s="90"/>
      <c r="I83" s="79"/>
      <c r="J83" s="85">
        <f>N83</f>
        <v>0</v>
      </c>
      <c r="K83" s="79"/>
      <c r="L83" s="79"/>
      <c r="M83" s="79"/>
      <c r="N83" s="79"/>
      <c r="O83" s="79"/>
      <c r="P83" s="85">
        <f>E83+J83</f>
        <v>6530600</v>
      </c>
    </row>
    <row r="84" spans="1:16" s="48" customFormat="1" ht="74.25" customHeight="1" x14ac:dyDescent="0.2">
      <c r="A84" s="87"/>
      <c r="B84" s="87"/>
      <c r="C84" s="88"/>
      <c r="D84" s="89" t="s">
        <v>168</v>
      </c>
      <c r="E84" s="85">
        <f>SUM(F84)</f>
        <v>224242</v>
      </c>
      <c r="F84" s="90">
        <f>F71</f>
        <v>224242</v>
      </c>
      <c r="G84" s="90"/>
      <c r="H84" s="90"/>
      <c r="I84" s="79"/>
      <c r="J84" s="85">
        <f>N84</f>
        <v>0</v>
      </c>
      <c r="K84" s="79"/>
      <c r="L84" s="79"/>
      <c r="M84" s="79"/>
      <c r="N84" s="79"/>
      <c r="O84" s="79"/>
      <c r="P84" s="85">
        <f>E84+J84</f>
        <v>224242</v>
      </c>
    </row>
    <row r="85" spans="1:16" s="86" customFormat="1" ht="51" customHeight="1" x14ac:dyDescent="0.2">
      <c r="A85" s="87"/>
      <c r="B85" s="87"/>
      <c r="C85" s="88"/>
      <c r="D85" s="82" t="s">
        <v>169</v>
      </c>
      <c r="E85" s="85">
        <f>SUM(F85)</f>
        <v>0</v>
      </c>
      <c r="F85" s="79"/>
      <c r="G85" s="79"/>
      <c r="H85" s="79"/>
      <c r="I85" s="79"/>
      <c r="J85" s="85">
        <f t="shared" si="15"/>
        <v>59604</v>
      </c>
      <c r="K85" s="79"/>
      <c r="L85" s="79"/>
      <c r="M85" s="79"/>
      <c r="N85" s="79">
        <v>59604</v>
      </c>
      <c r="O85" s="79">
        <v>59604</v>
      </c>
      <c r="P85" s="85">
        <f t="shared" si="16"/>
        <v>59604</v>
      </c>
    </row>
    <row r="86" spans="1:16" s="86" customFormat="1" ht="79.5" customHeight="1" x14ac:dyDescent="0.2">
      <c r="A86" s="87"/>
      <c r="B86" s="87"/>
      <c r="C86" s="88"/>
      <c r="D86" s="82" t="s">
        <v>174</v>
      </c>
      <c r="E86" s="85">
        <f>SUM(F86)</f>
        <v>3777200</v>
      </c>
      <c r="F86" s="79">
        <f>F45+F69</f>
        <v>3777200</v>
      </c>
      <c r="G86" s="79">
        <f>G45+G69</f>
        <v>3053570</v>
      </c>
      <c r="H86" s="79"/>
      <c r="I86" s="79"/>
      <c r="J86" s="85">
        <f t="shared" si="15"/>
        <v>0</v>
      </c>
      <c r="K86" s="79"/>
      <c r="L86" s="79"/>
      <c r="M86" s="79"/>
      <c r="N86" s="79"/>
      <c r="O86" s="79"/>
      <c r="P86" s="85">
        <f t="shared" si="16"/>
        <v>3777200</v>
      </c>
    </row>
    <row r="87" spans="1:16" s="71" customFormat="1" ht="60" customHeight="1" x14ac:dyDescent="0.2">
      <c r="A87" s="33"/>
      <c r="B87" s="33"/>
      <c r="C87" s="34"/>
      <c r="D87" s="72" t="s">
        <v>147</v>
      </c>
      <c r="E87" s="35">
        <f>F87</f>
        <v>0</v>
      </c>
      <c r="F87" s="36"/>
      <c r="G87" s="36"/>
      <c r="H87" s="36"/>
      <c r="I87" s="36"/>
      <c r="J87" s="35">
        <f t="shared" si="15"/>
        <v>4267300</v>
      </c>
      <c r="K87" s="36"/>
      <c r="L87" s="36"/>
      <c r="M87" s="36"/>
      <c r="N87" s="36">
        <v>4267300</v>
      </c>
      <c r="O87" s="36">
        <f>N87</f>
        <v>4267300</v>
      </c>
      <c r="P87" s="35">
        <f>E87+J87</f>
        <v>4267300</v>
      </c>
    </row>
    <row r="88" spans="1:16" x14ac:dyDescent="0.2">
      <c r="I88" s="59"/>
    </row>
    <row r="90" spans="1:16" x14ac:dyDescent="0.2">
      <c r="B90" s="2" t="s">
        <v>127</v>
      </c>
      <c r="I90" s="2" t="s">
        <v>128</v>
      </c>
    </row>
    <row r="93" spans="1:16" x14ac:dyDescent="0.2">
      <c r="A93" s="3" t="s">
        <v>129</v>
      </c>
    </row>
    <row r="94" spans="1:16" x14ac:dyDescent="0.2">
      <c r="A94" s="3" t="s">
        <v>130</v>
      </c>
    </row>
    <row r="95" spans="1:16" x14ac:dyDescent="0.2">
      <c r="A95" s="3" t="s">
        <v>131</v>
      </c>
    </row>
    <row r="96" spans="1:16" x14ac:dyDescent="0.2">
      <c r="A96" s="3" t="s">
        <v>132</v>
      </c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41" right="0.19685039370078741" top="0.39370078740157483" bottom="0.19685039370078741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2018-08-21T11:53:11Z</cp:lastPrinted>
  <dcterms:created xsi:type="dcterms:W3CDTF">2018-08-20T11:22:50Z</dcterms:created>
  <dcterms:modified xsi:type="dcterms:W3CDTF">2018-08-21T11:55:52Z</dcterms:modified>
</cp:coreProperties>
</file>