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95" yWindow="105" windowWidth="16920" windowHeight="1207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62" i="1" l="1"/>
  <c r="P61" i="1"/>
  <c r="P59" i="1"/>
  <c r="E59" i="1"/>
  <c r="E54" i="1"/>
  <c r="P54" i="1" s="1"/>
  <c r="F53" i="1"/>
  <c r="E53" i="1" s="1"/>
  <c r="P53" i="1" s="1"/>
  <c r="F52" i="1"/>
  <c r="E52" i="1"/>
  <c r="P52" i="1" s="1"/>
  <c r="F51" i="1"/>
  <c r="E51" i="1" s="1"/>
  <c r="P51" i="1" s="1"/>
  <c r="F50" i="1"/>
  <c r="E50" i="1"/>
  <c r="P50" i="1" s="1"/>
  <c r="F49" i="1"/>
  <c r="E49" i="1" s="1"/>
  <c r="P49" i="1" s="1"/>
  <c r="P55" i="1"/>
  <c r="E47" i="1"/>
  <c r="P47" i="1" s="1"/>
  <c r="E45" i="1"/>
  <c r="F45" i="1"/>
  <c r="P45" i="1"/>
  <c r="F43" i="1"/>
  <c r="P43" i="1" s="1"/>
  <c r="E43" i="1"/>
  <c r="F29" i="1"/>
  <c r="F33" i="1" s="1"/>
  <c r="E29" i="1"/>
  <c r="E33" i="1" s="1"/>
  <c r="O29" i="1"/>
  <c r="O33" i="1" s="1"/>
  <c r="N29" i="1"/>
  <c r="N33" i="1" s="1"/>
  <c r="M29" i="1"/>
  <c r="M33" i="1" s="1"/>
  <c r="L29" i="1"/>
  <c r="L33" i="1" s="1"/>
  <c r="K29" i="1"/>
  <c r="K33" i="1" s="1"/>
  <c r="J29" i="1"/>
  <c r="J33" i="1" s="1"/>
  <c r="I29" i="1"/>
  <c r="I33" i="1" s="1"/>
  <c r="H29" i="1"/>
  <c r="H33" i="1" s="1"/>
  <c r="G29" i="1"/>
  <c r="G33" i="1" s="1"/>
  <c r="P27" i="1"/>
  <c r="E27" i="1"/>
  <c r="F24" i="1"/>
  <c r="F28" i="1" s="1"/>
  <c r="O24" i="1"/>
  <c r="O28" i="1" s="1"/>
  <c r="N24" i="1"/>
  <c r="N28" i="1" s="1"/>
  <c r="M24" i="1"/>
  <c r="M28" i="1" s="1"/>
  <c r="L24" i="1"/>
  <c r="L28" i="1" s="1"/>
  <c r="K24" i="1"/>
  <c r="K28" i="1" s="1"/>
  <c r="J24" i="1"/>
  <c r="J28" i="1" s="1"/>
  <c r="I24" i="1"/>
  <c r="I28" i="1" s="1"/>
  <c r="H24" i="1"/>
  <c r="H28" i="1" s="1"/>
  <c r="G24" i="1"/>
  <c r="G28" i="1" s="1"/>
  <c r="E24" i="1"/>
  <c r="E28" i="1" s="1"/>
  <c r="F19" i="1"/>
  <c r="F23" i="1" s="1"/>
  <c r="O19" i="1"/>
  <c r="O23" i="1" s="1"/>
  <c r="N19" i="1"/>
  <c r="N23" i="1" s="1"/>
  <c r="M19" i="1"/>
  <c r="M23" i="1" s="1"/>
  <c r="L19" i="1"/>
  <c r="L23" i="1" s="1"/>
  <c r="K19" i="1"/>
  <c r="K23" i="1" s="1"/>
  <c r="J19" i="1"/>
  <c r="J23" i="1" s="1"/>
  <c r="I19" i="1"/>
  <c r="I23" i="1" s="1"/>
  <c r="H19" i="1"/>
  <c r="H23" i="1" s="1"/>
  <c r="G19" i="1"/>
  <c r="G23" i="1" s="1"/>
  <c r="E19" i="1"/>
  <c r="E23" i="1" s="1"/>
  <c r="P17" i="1"/>
  <c r="P16" i="1" s="1"/>
  <c r="P18" i="1" s="1"/>
  <c r="O16" i="1"/>
  <c r="O18" i="1" s="1"/>
  <c r="N16" i="1"/>
  <c r="N18" i="1" s="1"/>
  <c r="M16" i="1"/>
  <c r="M18" i="1" s="1"/>
  <c r="L16" i="1"/>
  <c r="L18" i="1" s="1"/>
  <c r="K16" i="1"/>
  <c r="K18" i="1" s="1"/>
  <c r="J16" i="1"/>
  <c r="J18" i="1" s="1"/>
  <c r="I16" i="1"/>
  <c r="I18" i="1" s="1"/>
  <c r="H16" i="1"/>
  <c r="H18" i="1" s="1"/>
  <c r="G16" i="1"/>
  <c r="G18" i="1" s="1"/>
  <c r="F16" i="1"/>
  <c r="F18" i="1" s="1"/>
  <c r="E16" i="1"/>
  <c r="E18" i="1" s="1"/>
  <c r="P68" i="1" l="1"/>
  <c r="P67" i="1"/>
  <c r="P66" i="1"/>
  <c r="P65" i="1"/>
  <c r="P64" i="1"/>
  <c r="P63" i="1"/>
  <c r="P60" i="1"/>
  <c r="P58" i="1"/>
  <c r="P57" i="1"/>
  <c r="P56" i="1"/>
  <c r="P48" i="1"/>
  <c r="P46" i="1"/>
  <c r="P44" i="1"/>
  <c r="P42" i="1"/>
  <c r="P41" i="1"/>
  <c r="P40" i="1"/>
  <c r="P39" i="1"/>
  <c r="P38" i="1"/>
  <c r="P37" i="1"/>
  <c r="P36" i="1"/>
  <c r="P35" i="1"/>
  <c r="P34" i="1"/>
  <c r="P32" i="1"/>
  <c r="P31" i="1"/>
  <c r="P30" i="1"/>
  <c r="P29" i="1" s="1"/>
  <c r="P33" i="1" s="1"/>
  <c r="P26" i="1"/>
  <c r="P25" i="1"/>
  <c r="P22" i="1"/>
  <c r="P21" i="1"/>
  <c r="P20" i="1"/>
  <c r="P19" i="1" s="1"/>
  <c r="P23" i="1" s="1"/>
  <c r="P15" i="1"/>
  <c r="P14" i="1"/>
  <c r="P13" i="1"/>
  <c r="P24" i="1" l="1"/>
  <c r="P28" i="1" s="1"/>
</calcChain>
</file>

<file path=xl/sharedStrings.xml><?xml version="1.0" encoding="utf-8"?>
<sst xmlns="http://schemas.openxmlformats.org/spreadsheetml/2006/main" count="195" uniqueCount="160">
  <si>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</si>
  <si>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</si>
  <si>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</si>
  <si>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</si>
  <si>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</si>
  <si>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</si>
  <si>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</si>
  <si>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</si>
  <si>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</si>
  <si>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</si>
  <si>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</si>
  <si>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</si>
  <si>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</si>
  <si>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</si>
  <si>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</si>
  <si>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</si>
  <si>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Прибужанівська сільська рада</t>
  </si>
  <si>
    <t>0110000</t>
  </si>
  <si>
    <t>0110170</t>
  </si>
  <si>
    <t>0111</t>
  </si>
  <si>
    <t>0170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</si>
  <si>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</si>
  <si>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0910</t>
  </si>
  <si>
    <t>1010</t>
  </si>
  <si>
    <t>Дошкільна освіта</t>
  </si>
  <si>
    <t>0990</t>
  </si>
  <si>
    <t>1190</t>
  </si>
  <si>
    <t>Централізоване ведення бухгалтерського обліку</t>
  </si>
  <si>
    <t>1200</t>
  </si>
  <si>
    <t>Здійснення централізованого господарського обслуговування</t>
  </si>
  <si>
    <t>0111220</t>
  </si>
  <si>
    <t>1220</t>
  </si>
  <si>
    <t>Інші освітні програми</t>
  </si>
  <si>
    <t>0113200</t>
  </si>
  <si>
    <t>3200</t>
  </si>
  <si>
    <t>Соціальний захист ветеранів війни та праці</t>
  </si>
  <si>
    <t>0113201</t>
  </si>
  <si>
    <t>1030</t>
  </si>
  <si>
    <t>3201</t>
  </si>
  <si>
    <t>Інші видатки на соціальний захист ветеранів війни та праці</t>
  </si>
  <si>
    <t>0113400</t>
  </si>
  <si>
    <t>1090</t>
  </si>
  <si>
    <t>3400</t>
  </si>
  <si>
    <t>Інші видатки на соціальний захист населення</t>
  </si>
  <si>
    <t>0114060</t>
  </si>
  <si>
    <t>0824</t>
  </si>
  <si>
    <t>4060</t>
  </si>
  <si>
    <t>Бібліотеки</t>
  </si>
  <si>
    <t>0114090</t>
  </si>
  <si>
    <t>0828</t>
  </si>
  <si>
    <t>4090</t>
  </si>
  <si>
    <t>Палаци і будинки культури, клуби та інші заклади клубного типу</t>
  </si>
  <si>
    <t>0116050</t>
  </si>
  <si>
    <t>6050</t>
  </si>
  <si>
    <t>Фінансова підтримка об`єктів комунального господарства</t>
  </si>
  <si>
    <t>0116052</t>
  </si>
  <si>
    <t>0620</t>
  </si>
  <si>
    <t>6052</t>
  </si>
  <si>
    <t>Забезпечення функціонування водопровідно-каналізаційного господарства</t>
  </si>
  <si>
    <t>0116060</t>
  </si>
  <si>
    <t>6060</t>
  </si>
  <si>
    <t>Благоустрій міст, сіл, селищ</t>
  </si>
  <si>
    <t>0116310</t>
  </si>
  <si>
    <t>0490</t>
  </si>
  <si>
    <t>6310</t>
  </si>
  <si>
    <t>Реалізація заходів щодо інвестиційного розвитку території</t>
  </si>
  <si>
    <t>0116430</t>
  </si>
  <si>
    <t>0443</t>
  </si>
  <si>
    <t>6430</t>
  </si>
  <si>
    <t>Розробка схем та проектних рішень масового застосування</t>
  </si>
  <si>
    <t>0117420</t>
  </si>
  <si>
    <t>7420</t>
  </si>
  <si>
    <t>Програма стабілізації та соціально-економічного розвитку територій</t>
  </si>
  <si>
    <t>0117470</t>
  </si>
  <si>
    <t>7470</t>
  </si>
  <si>
    <t>Внески до статутного капіталу суб`єктів господарювання</t>
  </si>
  <si>
    <t>0117810</t>
  </si>
  <si>
    <t>0320</t>
  </si>
  <si>
    <t>7810</t>
  </si>
  <si>
    <t>Видатки на запобігання та ліквідацію надзвичайних ситуацій та наслідків стихійного лиха</t>
  </si>
  <si>
    <t>0118010</t>
  </si>
  <si>
    <t>0133</t>
  </si>
  <si>
    <t>8010</t>
  </si>
  <si>
    <t>Резервний фонд</t>
  </si>
  <si>
    <t>0118310</t>
  </si>
  <si>
    <t>0180</t>
  </si>
  <si>
    <t>8310</t>
  </si>
  <si>
    <t>Субвенція з державного бюджету місцевим бюджетам на формування інфраструктури об`єднаних територіальних громад</t>
  </si>
  <si>
    <t>0118370</t>
  </si>
  <si>
    <t>8370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</si>
  <si>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</si>
  <si>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0118380</t>
  </si>
  <si>
    <t>8380</t>
  </si>
  <si>
    <t>Освітня субвенція з державного бюджету місцевим бюджетам</t>
  </si>
  <si>
    <t>0118390</t>
  </si>
  <si>
    <t>8390</t>
  </si>
  <si>
    <t>Медична субвенція з державного бюджету місцевим бюджетам</t>
  </si>
  <si>
    <t>0118680</t>
  </si>
  <si>
    <t>8680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</si>
  <si>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здоров`я</t>
  </si>
  <si>
    <t>0118800</t>
  </si>
  <si>
    <t>8800</t>
  </si>
  <si>
    <t>Інші субвенції</t>
  </si>
  <si>
    <t>0119120</t>
  </si>
  <si>
    <t>0512</t>
  </si>
  <si>
    <t>9120</t>
  </si>
  <si>
    <t>Утилізація відходів</t>
  </si>
  <si>
    <t>1000000</t>
  </si>
  <si>
    <t>1010000</t>
  </si>
  <si>
    <t>Орган з питань освіти і науки, молоді та спорту</t>
  </si>
  <si>
    <t>1011010</t>
  </si>
  <si>
    <t>1011020</t>
  </si>
  <si>
    <t>0921</t>
  </si>
  <si>
    <t>1020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</si>
  <si>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</si>
  <si>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1011170</t>
  </si>
  <si>
    <t>1170</t>
  </si>
  <si>
    <t>Методичне забезпечення діяльності навчальних закладів та інші заходи в галузі освіти</t>
  </si>
  <si>
    <t>1011190</t>
  </si>
  <si>
    <t>1011200</t>
  </si>
  <si>
    <t>1011220</t>
  </si>
  <si>
    <t>1016330</t>
  </si>
  <si>
    <t>6330</t>
  </si>
  <si>
    <t>Проведення невідкладних відновлювальних робіт, будівництво та реконструкція загальноосвітніх навчальних закладів</t>
  </si>
  <si>
    <t xml:space="preserve"> </t>
  </si>
  <si>
    <t>Секретар</t>
  </si>
  <si>
    <t>Алексєєва З.А.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</si>
  <si>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</si>
  <si>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</si>
  <si>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</si>
  <si>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</si>
  <si>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>до рішення Прибужанівської сільської ради</t>
  </si>
  <si>
    <t>УТОЧНЕНИЙ РОЗПОДІЛ</t>
  </si>
  <si>
    <t>видатків  сільського бюджету  Прибужанівської сільської ради на 2017 рік</t>
  </si>
  <si>
    <t>Додаток №5</t>
  </si>
  <si>
    <t>від 24.10.2017р.№18</t>
  </si>
  <si>
    <t>0111000</t>
  </si>
  <si>
    <t>Освіта</t>
  </si>
  <si>
    <t>разом:</t>
  </si>
  <si>
    <t>Соціальний захист та соціальне забезпечення</t>
  </si>
  <si>
    <t>0114000</t>
  </si>
  <si>
    <t>Культура і мистецтво</t>
  </si>
  <si>
    <t>в т.ч. обсяг видатків за  рахунок субвенції  з обласного бюджету на виконання депутатами обласної ради доручень виборців, відповідно до програм, затверджених обласною радою на 2017 рік</t>
  </si>
  <si>
    <t>0116000</t>
  </si>
  <si>
    <t>Житлово -комунальне господарство</t>
  </si>
  <si>
    <t>у тому числі видатки за рахунок  цільової освітньої  субвенції з державного бюджету місцевим бюджетам</t>
  </si>
  <si>
    <t>у тому числі видатки за рахунок  цільової медичноїї  субвенції з державного бюджету місцевим бюджетам</t>
  </si>
  <si>
    <t>у тому числі видатки за рахунок  цільової  додаткової дотації з державного бюджету місцевим бюджетам</t>
  </si>
  <si>
    <t>0118801</t>
  </si>
  <si>
    <t>субвенція з сільського бюджету до районного бюджету  на здійснення окремих видатків місцевих бюджетів</t>
  </si>
  <si>
    <t>0118802</t>
  </si>
  <si>
    <t>субвенція з сільського бюджету до районного бюджету  на утримання закладів соціально - культурної сфери району, які обслуговують  населення Прибужанівської сільської ради</t>
  </si>
  <si>
    <t>0118803</t>
  </si>
  <si>
    <t>субвенція з сільського бюджету до  бюджету м. Вознесенськ для надання послуг дітям - інвалідам Прибужанівської сільської ради  в Комунальній установі "Центр соціальної реабілітації дітей - інвалідів міста Вознесенська"</t>
  </si>
  <si>
    <t>субвенція з сільського бюджету до  бюджету м. Вознесенськ на утримання закладів соціально - культурної сфери бюджету м. Вознесенськ, які обслуговують  населення Прибужанівської сільської ради:  Комунальній установі «Центральна районна лікарня»</t>
  </si>
  <si>
    <t>0118804</t>
  </si>
  <si>
    <t>субвенція з сільського бюджету до  бюджету м. Вознесенськ на оплату праці медичних працівників вторинної ланки Мартинівської амбулаторії Прибужанівської сільської ради в Комунальній установі «Центральна районна лікарня»</t>
  </si>
  <si>
    <t>субвенція з сільського бюджету до  бюджету Олександрівської селищної ради на оплату праці педагогу (клас-баян) філії Прибужани трикратської дитячої школи мистецтв</t>
  </si>
  <si>
    <t>в т.ч. видатки за рахунок  освітньої субвенції з державного бюджету місцевим бюджетам</t>
  </si>
  <si>
    <t>в т.ч. видатки за рахунок  додаткової дотації з державного бюджету місцевим бюджетам на здійснення переданих з державного бюджету видатків з утримання закладів освіти та охорони здоров`я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</si>
</sst>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0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4" fillId="0" borderId="0" xfId="1" applyFill="1"/>
    <xf numFmtId="0" fontId="4" fillId="0" borderId="0" xfId="1"/>
    <xf numFmtId="0" fontId="4" fillId="0" borderId="0" xfId="1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4" fontId="0" fillId="0" borderId="0" xfId="0" applyNumberFormat="1"/>
    <xf numFmtId="49" fontId="7" fillId="0" borderId="1" xfId="0" quotePrefix="1" applyNumberFormat="1" applyFont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center" vertical="center" wrapText="1"/>
    </xf>
    <xf numFmtId="2" fontId="7" fillId="0" borderId="1" xfId="0" quotePrefix="1" applyNumberFormat="1" applyFont="1" applyBorder="1" applyAlignment="1">
      <alignment horizontal="center" vertical="center" wrapText="1"/>
    </xf>
    <xf numFmtId="2" fontId="7" fillId="0" borderId="1" xfId="0" quotePrefix="1" applyNumberFormat="1" applyFont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7" fillId="0" borderId="1" xfId="1" quotePrefix="1" applyFont="1" applyFill="1" applyBorder="1" applyAlignment="1">
      <alignment horizontal="center" vertical="center" wrapText="1"/>
    </xf>
    <xf numFmtId="2" fontId="7" fillId="0" borderId="1" xfId="1" quotePrefix="1" applyNumberFormat="1" applyFont="1" applyFill="1" applyBorder="1" applyAlignment="1">
      <alignment horizontal="center" vertical="center" wrapText="1"/>
    </xf>
    <xf numFmtId="2" fontId="7" fillId="0" borderId="1" xfId="1" quotePrefix="1" applyNumberFormat="1" applyFont="1" applyFill="1" applyBorder="1" applyAlignment="1">
      <alignment vertical="center" wrapText="1"/>
    </xf>
    <xf numFmtId="4" fontId="7" fillId="3" borderId="1" xfId="1" applyNumberFormat="1" applyFont="1" applyFill="1" applyBorder="1" applyAlignment="1">
      <alignment vertical="center" wrapText="1"/>
    </xf>
    <xf numFmtId="0" fontId="8" fillId="0" borderId="0" xfId="0" applyFont="1"/>
    <xf numFmtId="0" fontId="7" fillId="0" borderId="1" xfId="0" quotePrefix="1" applyFont="1" applyFill="1" applyBorder="1" applyAlignment="1">
      <alignment horizontal="center" vertical="center" wrapText="1"/>
    </xf>
    <xf numFmtId="2" fontId="7" fillId="0" borderId="1" xfId="0" quotePrefix="1" applyNumberFormat="1" applyFont="1" applyFill="1" applyBorder="1" applyAlignment="1">
      <alignment horizontal="center" vertical="center" wrapText="1"/>
    </xf>
    <xf numFmtId="2" fontId="7" fillId="0" borderId="1" xfId="0" quotePrefix="1" applyNumberFormat="1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4" fontId="7" fillId="4" borderId="1" xfId="0" applyNumberFormat="1" applyFont="1" applyFill="1" applyBorder="1" applyAlignment="1">
      <alignment vertical="center" wrapText="1"/>
    </xf>
    <xf numFmtId="0" fontId="0" fillId="0" borderId="0" xfId="0" applyFill="1"/>
    <xf numFmtId="0" fontId="6" fillId="0" borderId="1" xfId="0" quotePrefix="1" applyFont="1" applyBorder="1" applyAlignment="1">
      <alignment horizontal="center" vertical="center" wrapText="1"/>
    </xf>
    <xf numFmtId="2" fontId="6" fillId="0" borderId="1" xfId="0" quotePrefix="1" applyNumberFormat="1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0" fontId="8" fillId="0" borderId="0" xfId="0" applyFont="1" applyFill="1"/>
    <xf numFmtId="2" fontId="0" fillId="0" borderId="1" xfId="0" quotePrefix="1" applyNumberFormat="1" applyFont="1" applyBorder="1" applyAlignment="1">
      <alignment vertical="center" wrapText="1"/>
    </xf>
    <xf numFmtId="4" fontId="6" fillId="3" borderId="1" xfId="0" applyNumberFormat="1" applyFont="1" applyFill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2" fontId="6" fillId="0" borderId="1" xfId="0" quotePrefix="1" applyNumberFormat="1" applyFont="1" applyFill="1" applyBorder="1" applyAlignment="1">
      <alignment horizontal="center" vertical="center" wrapText="1"/>
    </xf>
    <xf numFmtId="2" fontId="0" fillId="0" borderId="1" xfId="0" quotePrefix="1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0" fontId="5" fillId="5" borderId="1" xfId="0" quotePrefix="1" applyFont="1" applyFill="1" applyBorder="1" applyAlignment="1">
      <alignment horizontal="center" vertical="center" wrapText="1"/>
    </xf>
    <xf numFmtId="2" fontId="5" fillId="5" borderId="1" xfId="0" quotePrefix="1" applyNumberFormat="1" applyFont="1" applyFill="1" applyBorder="1" applyAlignment="1">
      <alignment horizontal="center" vertical="center" wrapText="1"/>
    </xf>
    <xf numFmtId="2" fontId="9" fillId="5" borderId="1" xfId="0" quotePrefix="1" applyNumberFormat="1" applyFont="1" applyFill="1" applyBorder="1" applyAlignment="1">
      <alignment vertical="center" wrapText="1"/>
    </xf>
    <xf numFmtId="4" fontId="5" fillId="3" borderId="1" xfId="0" applyNumberFormat="1" applyFont="1" applyFill="1" applyBorder="1" applyAlignment="1">
      <alignment vertical="center" wrapText="1"/>
    </xf>
    <xf numFmtId="4" fontId="5" fillId="5" borderId="1" xfId="0" applyNumberFormat="1" applyFont="1" applyFill="1" applyBorder="1" applyAlignment="1">
      <alignment vertical="center" wrapText="1"/>
    </xf>
    <xf numFmtId="0" fontId="9" fillId="0" borderId="0" xfId="0" applyFont="1"/>
    <xf numFmtId="0" fontId="4" fillId="0" borderId="1" xfId="0" applyFont="1" applyBorder="1" applyAlignment="1">
      <alignment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7"/>
  <sheetViews>
    <sheetView tabSelected="1" view="pageBreakPreview" zoomScaleNormal="100" zoomScaleSheetLayoutView="100" workbookViewId="0">
      <selection activeCell="D61" sqref="A61:XFD62"/>
    </sheetView>
  </sheetViews>
  <sheetFormatPr defaultRowHeight="12.75" x14ac:dyDescent="0.2"/>
  <cols>
    <col min="1" max="3" width="12" customWidth="1"/>
    <col min="4" max="4" width="40.7109375" customWidth="1"/>
    <col min="5" max="16" width="14.28515625" customWidth="1"/>
  </cols>
  <sheetData>
    <row r="1" spans="1:16" x14ac:dyDescent="0.2">
      <c r="A1" s="20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2" t="s">
        <v>134</v>
      </c>
      <c r="N1" s="21"/>
      <c r="O1" s="21"/>
      <c r="P1" s="21"/>
    </row>
    <row r="2" spans="1:16" x14ac:dyDescent="0.2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 t="s">
        <v>131</v>
      </c>
      <c r="N2" s="21"/>
      <c r="O2" s="21"/>
      <c r="P2" s="21"/>
    </row>
    <row r="3" spans="1:16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2" t="s">
        <v>135</v>
      </c>
      <c r="N3" s="21"/>
      <c r="O3" s="21"/>
      <c r="P3" s="21"/>
    </row>
    <row r="4" spans="1:16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</row>
    <row r="5" spans="1:16" x14ac:dyDescent="0.2">
      <c r="A5" s="25" t="s">
        <v>132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x14ac:dyDescent="0.2">
      <c r="A6" s="26" t="s">
        <v>133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">
      <c r="P7" s="1" t="s">
        <v>0</v>
      </c>
    </row>
    <row r="8" spans="1:16" x14ac:dyDescent="0.2">
      <c r="A8" s="27" t="s">
        <v>1</v>
      </c>
      <c r="B8" s="27" t="s">
        <v>2</v>
      </c>
      <c r="C8" s="27" t="s">
        <v>3</v>
      </c>
      <c r="D8" s="23" t="s">
        <v>4</v>
      </c>
      <c r="E8" s="23" t="s">
        <v>5</v>
      </c>
      <c r="F8" s="23"/>
      <c r="G8" s="23"/>
      <c r="H8" s="23"/>
      <c r="I8" s="23"/>
      <c r="J8" s="23" t="s">
        <v>12</v>
      </c>
      <c r="K8" s="23"/>
      <c r="L8" s="23"/>
      <c r="M8" s="23"/>
      <c r="N8" s="23"/>
      <c r="O8" s="23"/>
      <c r="P8" s="24" t="s">
        <v>14</v>
      </c>
    </row>
    <row r="9" spans="1:16" x14ac:dyDescent="0.2">
      <c r="A9" s="23"/>
      <c r="B9" s="23"/>
      <c r="C9" s="23"/>
      <c r="D9" s="23"/>
      <c r="E9" s="24" t="s">
        <v>6</v>
      </c>
      <c r="F9" s="23" t="s">
        <v>7</v>
      </c>
      <c r="G9" s="23" t="s">
        <v>8</v>
      </c>
      <c r="H9" s="23"/>
      <c r="I9" s="23" t="s">
        <v>11</v>
      </c>
      <c r="J9" s="24" t="s">
        <v>6</v>
      </c>
      <c r="K9" s="23" t="s">
        <v>7</v>
      </c>
      <c r="L9" s="23" t="s">
        <v>8</v>
      </c>
      <c r="M9" s="23"/>
      <c r="N9" s="23" t="s">
        <v>11</v>
      </c>
      <c r="O9" s="4" t="s">
        <v>8</v>
      </c>
      <c r="P9" s="23"/>
    </row>
    <row r="10" spans="1:16" x14ac:dyDescent="0.2">
      <c r="A10" s="23"/>
      <c r="B10" s="23"/>
      <c r="C10" s="23"/>
      <c r="D10" s="23"/>
      <c r="E10" s="23"/>
      <c r="F10" s="23"/>
      <c r="G10" s="23" t="s">
        <v>9</v>
      </c>
      <c r="H10" s="23" t="s">
        <v>10</v>
      </c>
      <c r="I10" s="23"/>
      <c r="J10" s="23"/>
      <c r="K10" s="23"/>
      <c r="L10" s="23" t="s">
        <v>9</v>
      </c>
      <c r="M10" s="23" t="s">
        <v>10</v>
      </c>
      <c r="N10" s="23"/>
      <c r="O10" s="23" t="s">
        <v>13</v>
      </c>
      <c r="P10" s="23"/>
    </row>
    <row r="11" spans="1:16" ht="44.25" customHeight="1" x14ac:dyDescent="0.2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</row>
    <row r="12" spans="1:16" x14ac:dyDescent="0.2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x14ac:dyDescent="0.2">
      <c r="A13" s="6" t="s">
        <v>15</v>
      </c>
      <c r="B13" s="7"/>
      <c r="C13" s="8"/>
      <c r="D13" s="9" t="s">
        <v>16</v>
      </c>
      <c r="E13" s="28">
        <v>24028624.469999999</v>
      </c>
      <c r="F13" s="29">
        <v>23954090.469999999</v>
      </c>
      <c r="G13" s="29">
        <v>2468792</v>
      </c>
      <c r="H13" s="29">
        <v>276487</v>
      </c>
      <c r="I13" s="29">
        <v>64534</v>
      </c>
      <c r="J13" s="28">
        <v>4513035</v>
      </c>
      <c r="K13" s="29">
        <v>9500</v>
      </c>
      <c r="L13" s="29">
        <v>0</v>
      </c>
      <c r="M13" s="29">
        <v>900</v>
      </c>
      <c r="N13" s="29">
        <v>4503535</v>
      </c>
      <c r="O13" s="29">
        <v>4503535</v>
      </c>
      <c r="P13" s="28">
        <f t="shared" ref="P13:P68" si="0">E13+J13</f>
        <v>28541659.469999999</v>
      </c>
    </row>
    <row r="14" spans="1:16" x14ac:dyDescent="0.2">
      <c r="A14" s="6" t="s">
        <v>17</v>
      </c>
      <c r="B14" s="7"/>
      <c r="C14" s="8"/>
      <c r="D14" s="9" t="s">
        <v>16</v>
      </c>
      <c r="E14" s="28">
        <v>24028624.469999999</v>
      </c>
      <c r="F14" s="29">
        <v>23954090.469999999</v>
      </c>
      <c r="G14" s="29">
        <v>2468792</v>
      </c>
      <c r="H14" s="29">
        <v>276487</v>
      </c>
      <c r="I14" s="29">
        <v>64534</v>
      </c>
      <c r="J14" s="28">
        <v>4513035</v>
      </c>
      <c r="K14" s="29">
        <v>9500</v>
      </c>
      <c r="L14" s="29">
        <v>0</v>
      </c>
      <c r="M14" s="29">
        <v>900</v>
      </c>
      <c r="N14" s="29">
        <v>4503535</v>
      </c>
      <c r="O14" s="29">
        <v>4503535</v>
      </c>
      <c r="P14" s="28">
        <f t="shared" si="0"/>
        <v>28541659.469999999</v>
      </c>
    </row>
    <row r="15" spans="1:16" ht="63.75" x14ac:dyDescent="0.2">
      <c r="A15" s="6" t="s">
        <v>18</v>
      </c>
      <c r="B15" s="6" t="s">
        <v>20</v>
      </c>
      <c r="C15" s="11" t="s">
        <v>19</v>
      </c>
      <c r="D15" s="9" t="s">
        <v>21</v>
      </c>
      <c r="E15" s="28">
        <v>2632948</v>
      </c>
      <c r="F15" s="29">
        <v>2632948</v>
      </c>
      <c r="G15" s="29">
        <v>1778297</v>
      </c>
      <c r="H15" s="29">
        <v>162404</v>
      </c>
      <c r="I15" s="29">
        <v>0</v>
      </c>
      <c r="J15" s="28">
        <v>420330</v>
      </c>
      <c r="K15" s="29">
        <v>6500</v>
      </c>
      <c r="L15" s="29">
        <v>0</v>
      </c>
      <c r="M15" s="29">
        <v>0</v>
      </c>
      <c r="N15" s="29">
        <v>413830</v>
      </c>
      <c r="O15" s="29">
        <v>413830</v>
      </c>
      <c r="P15" s="28">
        <f t="shared" si="0"/>
        <v>3053278</v>
      </c>
    </row>
    <row r="16" spans="1:16" x14ac:dyDescent="0.2">
      <c r="A16" s="33" t="s">
        <v>136</v>
      </c>
      <c r="B16" s="34">
        <v>1000</v>
      </c>
      <c r="C16" s="35"/>
      <c r="D16" s="36" t="s">
        <v>137</v>
      </c>
      <c r="E16" s="37">
        <f t="shared" ref="E16:P16" si="1">SUM(E17:E17)</f>
        <v>1443</v>
      </c>
      <c r="F16" s="37">
        <f t="shared" si="1"/>
        <v>1443</v>
      </c>
      <c r="G16" s="37">
        <f t="shared" si="1"/>
        <v>0</v>
      </c>
      <c r="H16" s="37">
        <f t="shared" si="1"/>
        <v>0</v>
      </c>
      <c r="I16" s="37">
        <f t="shared" si="1"/>
        <v>0</v>
      </c>
      <c r="J16" s="37">
        <f t="shared" si="1"/>
        <v>0</v>
      </c>
      <c r="K16" s="37">
        <f t="shared" si="1"/>
        <v>0</v>
      </c>
      <c r="L16" s="37">
        <f t="shared" si="1"/>
        <v>0</v>
      </c>
      <c r="M16" s="37">
        <f t="shared" si="1"/>
        <v>0</v>
      </c>
      <c r="N16" s="37">
        <f t="shared" si="1"/>
        <v>0</v>
      </c>
      <c r="O16" s="37">
        <f t="shared" si="1"/>
        <v>0</v>
      </c>
      <c r="P16" s="37">
        <f t="shared" si="1"/>
        <v>1443</v>
      </c>
    </row>
    <row r="17" spans="1:16" x14ac:dyDescent="0.2">
      <c r="A17" s="6" t="s">
        <v>30</v>
      </c>
      <c r="B17" s="6" t="s">
        <v>31</v>
      </c>
      <c r="C17" s="11" t="s">
        <v>25</v>
      </c>
      <c r="D17" s="9" t="s">
        <v>32</v>
      </c>
      <c r="E17" s="28">
        <v>1443</v>
      </c>
      <c r="F17" s="29">
        <v>1443</v>
      </c>
      <c r="G17" s="29">
        <v>0</v>
      </c>
      <c r="H17" s="29">
        <v>0</v>
      </c>
      <c r="I17" s="29">
        <v>0</v>
      </c>
      <c r="J17" s="28">
        <v>0</v>
      </c>
      <c r="K17" s="29">
        <v>0</v>
      </c>
      <c r="L17" s="29">
        <v>0</v>
      </c>
      <c r="M17" s="29">
        <v>0</v>
      </c>
      <c r="N17" s="29">
        <v>0</v>
      </c>
      <c r="O17" s="29">
        <v>0</v>
      </c>
      <c r="P17" s="28">
        <f t="shared" ref="P17" si="2">E17+J17</f>
        <v>1443</v>
      </c>
    </row>
    <row r="18" spans="1:16" s="42" customFormat="1" x14ac:dyDescent="0.2">
      <c r="A18" s="38"/>
      <c r="B18" s="38"/>
      <c r="C18" s="39"/>
      <c r="D18" s="40" t="s">
        <v>138</v>
      </c>
      <c r="E18" s="41">
        <f>E16</f>
        <v>1443</v>
      </c>
      <c r="F18" s="41">
        <f t="shared" ref="F18:P18" si="3">F16</f>
        <v>1443</v>
      </c>
      <c r="G18" s="41">
        <f t="shared" si="3"/>
        <v>0</v>
      </c>
      <c r="H18" s="41">
        <f t="shared" si="3"/>
        <v>0</v>
      </c>
      <c r="I18" s="41">
        <f t="shared" si="3"/>
        <v>0</v>
      </c>
      <c r="J18" s="41">
        <f t="shared" si="3"/>
        <v>0</v>
      </c>
      <c r="K18" s="41">
        <f t="shared" si="3"/>
        <v>0</v>
      </c>
      <c r="L18" s="41">
        <f t="shared" si="3"/>
        <v>0</v>
      </c>
      <c r="M18" s="41">
        <f t="shared" si="3"/>
        <v>0</v>
      </c>
      <c r="N18" s="41">
        <f t="shared" si="3"/>
        <v>0</v>
      </c>
      <c r="O18" s="41">
        <f t="shared" si="3"/>
        <v>0</v>
      </c>
      <c r="P18" s="41">
        <f t="shared" si="3"/>
        <v>1443</v>
      </c>
    </row>
    <row r="19" spans="1:16" s="48" customFormat="1" ht="25.5" x14ac:dyDescent="0.2">
      <c r="A19" s="43">
        <v>113000</v>
      </c>
      <c r="B19" s="43">
        <v>3000</v>
      </c>
      <c r="C19" s="44"/>
      <c r="D19" s="45" t="s">
        <v>139</v>
      </c>
      <c r="E19" s="46">
        <f>E20+E22</f>
        <v>20000</v>
      </c>
      <c r="F19" s="47">
        <f>F20+F22</f>
        <v>20000</v>
      </c>
      <c r="G19" s="47">
        <f t="shared" ref="G19:P19" si="4">G20+G22</f>
        <v>0</v>
      </c>
      <c r="H19" s="47">
        <f t="shared" si="4"/>
        <v>0</v>
      </c>
      <c r="I19" s="47">
        <f t="shared" si="4"/>
        <v>0</v>
      </c>
      <c r="J19" s="47">
        <f t="shared" si="4"/>
        <v>0</v>
      </c>
      <c r="K19" s="47">
        <f t="shared" si="4"/>
        <v>0</v>
      </c>
      <c r="L19" s="47">
        <f t="shared" si="4"/>
        <v>0</v>
      </c>
      <c r="M19" s="47">
        <f t="shared" si="4"/>
        <v>0</v>
      </c>
      <c r="N19" s="47">
        <f t="shared" si="4"/>
        <v>0</v>
      </c>
      <c r="O19" s="47">
        <f t="shared" si="4"/>
        <v>0</v>
      </c>
      <c r="P19" s="46">
        <f t="shared" si="4"/>
        <v>20000</v>
      </c>
    </row>
    <row r="20" spans="1:16" x14ac:dyDescent="0.2">
      <c r="A20" s="6" t="s">
        <v>33</v>
      </c>
      <c r="B20" s="6" t="s">
        <v>34</v>
      </c>
      <c r="C20" s="8"/>
      <c r="D20" s="9" t="s">
        <v>35</v>
      </c>
      <c r="E20" s="28">
        <v>10000</v>
      </c>
      <c r="F20" s="29">
        <v>10000</v>
      </c>
      <c r="G20" s="29">
        <v>0</v>
      </c>
      <c r="H20" s="29">
        <v>0</v>
      </c>
      <c r="I20" s="29">
        <v>0</v>
      </c>
      <c r="J20" s="28">
        <v>0</v>
      </c>
      <c r="K20" s="29">
        <v>0</v>
      </c>
      <c r="L20" s="29">
        <v>0</v>
      </c>
      <c r="M20" s="29">
        <v>0</v>
      </c>
      <c r="N20" s="29">
        <v>0</v>
      </c>
      <c r="O20" s="29">
        <v>0</v>
      </c>
      <c r="P20" s="28">
        <f t="shared" si="0"/>
        <v>10000</v>
      </c>
    </row>
    <row r="21" spans="1:16" ht="25.5" x14ac:dyDescent="0.2">
      <c r="A21" s="12" t="s">
        <v>36</v>
      </c>
      <c r="B21" s="12" t="s">
        <v>38</v>
      </c>
      <c r="C21" s="13" t="s">
        <v>37</v>
      </c>
      <c r="D21" s="14" t="s">
        <v>39</v>
      </c>
      <c r="E21" s="30">
        <v>10000</v>
      </c>
      <c r="F21" s="31">
        <v>10000</v>
      </c>
      <c r="G21" s="31">
        <v>0</v>
      </c>
      <c r="H21" s="31">
        <v>0</v>
      </c>
      <c r="I21" s="31">
        <v>0</v>
      </c>
      <c r="J21" s="30">
        <v>0</v>
      </c>
      <c r="K21" s="31">
        <v>0</v>
      </c>
      <c r="L21" s="31">
        <v>0</v>
      </c>
      <c r="M21" s="31">
        <v>0</v>
      </c>
      <c r="N21" s="31">
        <v>0</v>
      </c>
      <c r="O21" s="31">
        <v>0</v>
      </c>
      <c r="P21" s="30">
        <f t="shared" si="0"/>
        <v>10000</v>
      </c>
    </row>
    <row r="22" spans="1:16" x14ac:dyDescent="0.2">
      <c r="A22" s="6" t="s">
        <v>40</v>
      </c>
      <c r="B22" s="6" t="s">
        <v>42</v>
      </c>
      <c r="C22" s="11" t="s">
        <v>41</v>
      </c>
      <c r="D22" s="9" t="s">
        <v>43</v>
      </c>
      <c r="E22" s="28">
        <v>10000</v>
      </c>
      <c r="F22" s="29">
        <v>10000</v>
      </c>
      <c r="G22" s="29">
        <v>0</v>
      </c>
      <c r="H22" s="29">
        <v>0</v>
      </c>
      <c r="I22" s="29">
        <v>0</v>
      </c>
      <c r="J22" s="28">
        <v>0</v>
      </c>
      <c r="K22" s="29">
        <v>0</v>
      </c>
      <c r="L22" s="29">
        <v>0</v>
      </c>
      <c r="M22" s="29">
        <v>0</v>
      </c>
      <c r="N22" s="29">
        <v>0</v>
      </c>
      <c r="O22" s="29">
        <v>0</v>
      </c>
      <c r="P22" s="28">
        <f t="shared" si="0"/>
        <v>10000</v>
      </c>
    </row>
    <row r="23" spans="1:16" s="48" customFormat="1" ht="14.25" customHeight="1" x14ac:dyDescent="0.2">
      <c r="A23" s="43"/>
      <c r="B23" s="43"/>
      <c r="C23" s="44"/>
      <c r="D23" s="45" t="s">
        <v>138</v>
      </c>
      <c r="E23" s="46">
        <f>E19</f>
        <v>20000</v>
      </c>
      <c r="F23" s="47">
        <f>F19</f>
        <v>20000</v>
      </c>
      <c r="G23" s="47">
        <f t="shared" ref="G23:P23" si="5">G19</f>
        <v>0</v>
      </c>
      <c r="H23" s="47">
        <f t="shared" si="5"/>
        <v>0</v>
      </c>
      <c r="I23" s="47">
        <f t="shared" si="5"/>
        <v>0</v>
      </c>
      <c r="J23" s="47">
        <f t="shared" si="5"/>
        <v>0</v>
      </c>
      <c r="K23" s="47">
        <f t="shared" si="5"/>
        <v>0</v>
      </c>
      <c r="L23" s="47">
        <f t="shared" si="5"/>
        <v>0</v>
      </c>
      <c r="M23" s="47">
        <f t="shared" si="5"/>
        <v>0</v>
      </c>
      <c r="N23" s="47">
        <f t="shared" si="5"/>
        <v>0</v>
      </c>
      <c r="O23" s="47">
        <f t="shared" si="5"/>
        <v>0</v>
      </c>
      <c r="P23" s="46">
        <f t="shared" si="5"/>
        <v>20000</v>
      </c>
    </row>
    <row r="24" spans="1:16" s="48" customFormat="1" x14ac:dyDescent="0.2">
      <c r="A24" s="43" t="s">
        <v>140</v>
      </c>
      <c r="B24" s="43">
        <v>4000</v>
      </c>
      <c r="C24" s="44"/>
      <c r="D24" s="45" t="s">
        <v>141</v>
      </c>
      <c r="E24" s="47">
        <f>E25+E26</f>
        <v>746990</v>
      </c>
      <c r="F24" s="47">
        <f>F25+F26</f>
        <v>746990</v>
      </c>
      <c r="G24" s="47">
        <f>G25+G26</f>
        <v>498495</v>
      </c>
      <c r="H24" s="47">
        <f t="shared" ref="H24:P24" si="6">H25+H26</f>
        <v>59215</v>
      </c>
      <c r="I24" s="47">
        <f t="shared" si="6"/>
        <v>0</v>
      </c>
      <c r="J24" s="47">
        <f t="shared" si="6"/>
        <v>10950</v>
      </c>
      <c r="K24" s="47">
        <f t="shared" si="6"/>
        <v>1900</v>
      </c>
      <c r="L24" s="47">
        <f t="shared" si="6"/>
        <v>0</v>
      </c>
      <c r="M24" s="47">
        <f t="shared" si="6"/>
        <v>900</v>
      </c>
      <c r="N24" s="47">
        <f t="shared" si="6"/>
        <v>9050</v>
      </c>
      <c r="O24" s="47">
        <f t="shared" si="6"/>
        <v>9050</v>
      </c>
      <c r="P24" s="46">
        <f t="shared" si="6"/>
        <v>757940</v>
      </c>
    </row>
    <row r="25" spans="1:16" x14ac:dyDescent="0.2">
      <c r="A25" s="6" t="s">
        <v>44</v>
      </c>
      <c r="B25" s="6" t="s">
        <v>46</v>
      </c>
      <c r="C25" s="11" t="s">
        <v>45</v>
      </c>
      <c r="D25" s="9" t="s">
        <v>47</v>
      </c>
      <c r="E25" s="28">
        <v>147080</v>
      </c>
      <c r="F25" s="29">
        <v>147080</v>
      </c>
      <c r="G25" s="29">
        <v>103571</v>
      </c>
      <c r="H25" s="29">
        <v>0</v>
      </c>
      <c r="I25" s="29">
        <v>0</v>
      </c>
      <c r="J25" s="28">
        <v>0</v>
      </c>
      <c r="K25" s="29">
        <v>0</v>
      </c>
      <c r="L25" s="29">
        <v>0</v>
      </c>
      <c r="M25" s="29">
        <v>0</v>
      </c>
      <c r="N25" s="29">
        <v>0</v>
      </c>
      <c r="O25" s="29">
        <v>0</v>
      </c>
      <c r="P25" s="28">
        <f t="shared" si="0"/>
        <v>147080</v>
      </c>
    </row>
    <row r="26" spans="1:16" ht="25.5" x14ac:dyDescent="0.2">
      <c r="A26" s="6" t="s">
        <v>48</v>
      </c>
      <c r="B26" s="6" t="s">
        <v>50</v>
      </c>
      <c r="C26" s="11" t="s">
        <v>49</v>
      </c>
      <c r="D26" s="9" t="s">
        <v>51</v>
      </c>
      <c r="E26" s="28">
        <v>599910</v>
      </c>
      <c r="F26" s="29">
        <v>599910</v>
      </c>
      <c r="G26" s="29">
        <v>394924</v>
      </c>
      <c r="H26" s="29">
        <v>59215</v>
      </c>
      <c r="I26" s="29">
        <v>0</v>
      </c>
      <c r="J26" s="28">
        <v>10950</v>
      </c>
      <c r="K26" s="29">
        <v>1900</v>
      </c>
      <c r="L26" s="29">
        <v>0</v>
      </c>
      <c r="M26" s="29">
        <v>900</v>
      </c>
      <c r="N26" s="29">
        <v>9050</v>
      </c>
      <c r="O26" s="29">
        <v>9050</v>
      </c>
      <c r="P26" s="28">
        <f t="shared" si="0"/>
        <v>610860</v>
      </c>
    </row>
    <row r="27" spans="1:16" ht="63.75" x14ac:dyDescent="0.2">
      <c r="A27" s="49"/>
      <c r="B27" s="49"/>
      <c r="C27" s="50"/>
      <c r="D27" s="15" t="s">
        <v>142</v>
      </c>
      <c r="E27" s="51">
        <f>F27</f>
        <v>19980</v>
      </c>
      <c r="F27" s="52">
        <v>19980</v>
      </c>
      <c r="G27" s="52"/>
      <c r="H27" s="52"/>
      <c r="I27" s="52"/>
      <c r="J27" s="51"/>
      <c r="K27" s="52"/>
      <c r="L27" s="52"/>
      <c r="M27" s="52"/>
      <c r="N27" s="52"/>
      <c r="O27" s="52"/>
      <c r="P27" s="51">
        <f>F27</f>
        <v>19980</v>
      </c>
    </row>
    <row r="28" spans="1:16" s="48" customFormat="1" x14ac:dyDescent="0.2">
      <c r="A28" s="43"/>
      <c r="B28" s="43"/>
      <c r="C28" s="44"/>
      <c r="D28" s="45" t="s">
        <v>138</v>
      </c>
      <c r="E28" s="47">
        <f>E24</f>
        <v>746990</v>
      </c>
      <c r="F28" s="47">
        <f>F24</f>
        <v>746990</v>
      </c>
      <c r="G28" s="47">
        <f>G24</f>
        <v>498495</v>
      </c>
      <c r="H28" s="47">
        <f t="shared" ref="H28:P28" si="7">H24</f>
        <v>59215</v>
      </c>
      <c r="I28" s="47">
        <f t="shared" si="7"/>
        <v>0</v>
      </c>
      <c r="J28" s="47">
        <f t="shared" si="7"/>
        <v>10950</v>
      </c>
      <c r="K28" s="47">
        <f t="shared" si="7"/>
        <v>1900</v>
      </c>
      <c r="L28" s="47">
        <f t="shared" si="7"/>
        <v>0</v>
      </c>
      <c r="M28" s="47">
        <f t="shared" si="7"/>
        <v>900</v>
      </c>
      <c r="N28" s="47">
        <f t="shared" si="7"/>
        <v>9050</v>
      </c>
      <c r="O28" s="47">
        <f t="shared" si="7"/>
        <v>9050</v>
      </c>
      <c r="P28" s="46">
        <f t="shared" si="7"/>
        <v>757940</v>
      </c>
    </row>
    <row r="29" spans="1:16" s="48" customFormat="1" x14ac:dyDescent="0.2">
      <c r="A29" s="43" t="s">
        <v>143</v>
      </c>
      <c r="B29" s="43">
        <v>6000</v>
      </c>
      <c r="C29" s="44"/>
      <c r="D29" s="45" t="s">
        <v>144</v>
      </c>
      <c r="E29" s="47">
        <f>E30+E32</f>
        <v>509152</v>
      </c>
      <c r="F29" s="47">
        <f>F30+F32</f>
        <v>509152</v>
      </c>
      <c r="G29" s="47">
        <f t="shared" ref="G29:P29" si="8">G30+G32</f>
        <v>192000</v>
      </c>
      <c r="H29" s="47">
        <f t="shared" si="8"/>
        <v>54868</v>
      </c>
      <c r="I29" s="47">
        <f t="shared" si="8"/>
        <v>0</v>
      </c>
      <c r="J29" s="47">
        <f t="shared" si="8"/>
        <v>2187500</v>
      </c>
      <c r="K29" s="47">
        <f t="shared" si="8"/>
        <v>0</v>
      </c>
      <c r="L29" s="47">
        <f t="shared" si="8"/>
        <v>0</v>
      </c>
      <c r="M29" s="47">
        <f t="shared" si="8"/>
        <v>0</v>
      </c>
      <c r="N29" s="47">
        <f t="shared" si="8"/>
        <v>2187500</v>
      </c>
      <c r="O29" s="47">
        <f t="shared" si="8"/>
        <v>2187500</v>
      </c>
      <c r="P29" s="46">
        <f t="shared" si="8"/>
        <v>2696652</v>
      </c>
    </row>
    <row r="30" spans="1:16" ht="25.5" x14ac:dyDescent="0.2">
      <c r="A30" s="6" t="s">
        <v>52</v>
      </c>
      <c r="B30" s="6" t="s">
        <v>53</v>
      </c>
      <c r="C30" s="8"/>
      <c r="D30" s="9" t="s">
        <v>54</v>
      </c>
      <c r="E30" s="28">
        <v>135560</v>
      </c>
      <c r="F30" s="29">
        <v>135560</v>
      </c>
      <c r="G30" s="29">
        <v>0</v>
      </c>
      <c r="H30" s="29">
        <v>0</v>
      </c>
      <c r="I30" s="29">
        <v>0</v>
      </c>
      <c r="J30" s="28">
        <v>234700</v>
      </c>
      <c r="K30" s="29">
        <v>0</v>
      </c>
      <c r="L30" s="29">
        <v>0</v>
      </c>
      <c r="M30" s="29">
        <v>0</v>
      </c>
      <c r="N30" s="29">
        <v>234700</v>
      </c>
      <c r="O30" s="29">
        <v>234700</v>
      </c>
      <c r="P30" s="28">
        <f t="shared" si="0"/>
        <v>370260</v>
      </c>
    </row>
    <row r="31" spans="1:16" ht="25.5" x14ac:dyDescent="0.2">
      <c r="A31" s="12" t="s">
        <v>55</v>
      </c>
      <c r="B31" s="12" t="s">
        <v>57</v>
      </c>
      <c r="C31" s="13" t="s">
        <v>56</v>
      </c>
      <c r="D31" s="14" t="s">
        <v>58</v>
      </c>
      <c r="E31" s="30">
        <v>135560</v>
      </c>
      <c r="F31" s="31">
        <v>135560</v>
      </c>
      <c r="G31" s="31">
        <v>0</v>
      </c>
      <c r="H31" s="31">
        <v>0</v>
      </c>
      <c r="I31" s="31">
        <v>0</v>
      </c>
      <c r="J31" s="30">
        <v>234700</v>
      </c>
      <c r="K31" s="31">
        <v>0</v>
      </c>
      <c r="L31" s="31">
        <v>0</v>
      </c>
      <c r="M31" s="31">
        <v>0</v>
      </c>
      <c r="N31" s="31">
        <v>234700</v>
      </c>
      <c r="O31" s="31">
        <v>234700</v>
      </c>
      <c r="P31" s="30">
        <f t="shared" si="0"/>
        <v>370260</v>
      </c>
    </row>
    <row r="32" spans="1:16" x14ac:dyDescent="0.2">
      <c r="A32" s="6" t="s">
        <v>59</v>
      </c>
      <c r="B32" s="6" t="s">
        <v>60</v>
      </c>
      <c r="C32" s="11" t="s">
        <v>56</v>
      </c>
      <c r="D32" s="9" t="s">
        <v>61</v>
      </c>
      <c r="E32" s="28">
        <v>373592</v>
      </c>
      <c r="F32" s="29">
        <v>373592</v>
      </c>
      <c r="G32" s="29">
        <v>192000</v>
      </c>
      <c r="H32" s="29">
        <v>54868</v>
      </c>
      <c r="I32" s="29">
        <v>0</v>
      </c>
      <c r="J32" s="28">
        <v>1952800</v>
      </c>
      <c r="K32" s="29">
        <v>0</v>
      </c>
      <c r="L32" s="29">
        <v>0</v>
      </c>
      <c r="M32" s="29">
        <v>0</v>
      </c>
      <c r="N32" s="29">
        <v>1952800</v>
      </c>
      <c r="O32" s="29">
        <v>1952800</v>
      </c>
      <c r="P32" s="28">
        <f t="shared" si="0"/>
        <v>2326392</v>
      </c>
    </row>
    <row r="33" spans="1:16" s="53" customFormat="1" x14ac:dyDescent="0.2">
      <c r="A33" s="43"/>
      <c r="B33" s="43"/>
      <c r="C33" s="44"/>
      <c r="D33" s="45" t="s">
        <v>138</v>
      </c>
      <c r="E33" s="46">
        <f>E29</f>
        <v>509152</v>
      </c>
      <c r="F33" s="47">
        <f>F29</f>
        <v>509152</v>
      </c>
      <c r="G33" s="47">
        <f t="shared" ref="G33:P33" si="9">G29</f>
        <v>192000</v>
      </c>
      <c r="H33" s="47">
        <f t="shared" si="9"/>
        <v>54868</v>
      </c>
      <c r="I33" s="47">
        <f t="shared" si="9"/>
        <v>0</v>
      </c>
      <c r="J33" s="47">
        <f t="shared" si="9"/>
        <v>2187500</v>
      </c>
      <c r="K33" s="47">
        <f t="shared" si="9"/>
        <v>0</v>
      </c>
      <c r="L33" s="47">
        <f t="shared" si="9"/>
        <v>0</v>
      </c>
      <c r="M33" s="47">
        <f t="shared" si="9"/>
        <v>0</v>
      </c>
      <c r="N33" s="47">
        <f t="shared" si="9"/>
        <v>2187500</v>
      </c>
      <c r="O33" s="47">
        <f t="shared" si="9"/>
        <v>2187500</v>
      </c>
      <c r="P33" s="46">
        <f t="shared" si="9"/>
        <v>2696652</v>
      </c>
    </row>
    <row r="34" spans="1:16" ht="25.5" x14ac:dyDescent="0.2">
      <c r="A34" s="6" t="s">
        <v>62</v>
      </c>
      <c r="B34" s="6" t="s">
        <v>64</v>
      </c>
      <c r="C34" s="11" t="s">
        <v>63</v>
      </c>
      <c r="D34" s="9" t="s">
        <v>65</v>
      </c>
      <c r="E34" s="28">
        <v>0</v>
      </c>
      <c r="F34" s="29">
        <v>0</v>
      </c>
      <c r="G34" s="29">
        <v>0</v>
      </c>
      <c r="H34" s="29">
        <v>0</v>
      </c>
      <c r="I34" s="29">
        <v>0</v>
      </c>
      <c r="J34" s="28">
        <v>1135000</v>
      </c>
      <c r="K34" s="29">
        <v>0</v>
      </c>
      <c r="L34" s="29">
        <v>0</v>
      </c>
      <c r="M34" s="29">
        <v>0</v>
      </c>
      <c r="N34" s="29">
        <v>1135000</v>
      </c>
      <c r="O34" s="29">
        <v>1135000</v>
      </c>
      <c r="P34" s="28">
        <f t="shared" si="0"/>
        <v>1135000</v>
      </c>
    </row>
    <row r="35" spans="1:16" ht="25.5" x14ac:dyDescent="0.2">
      <c r="A35" s="6" t="s">
        <v>66</v>
      </c>
      <c r="B35" s="6" t="s">
        <v>68</v>
      </c>
      <c r="C35" s="11" t="s">
        <v>67</v>
      </c>
      <c r="D35" s="9" t="s">
        <v>69</v>
      </c>
      <c r="E35" s="28">
        <v>0</v>
      </c>
      <c r="F35" s="29">
        <v>0</v>
      </c>
      <c r="G35" s="29">
        <v>0</v>
      </c>
      <c r="H35" s="29">
        <v>0</v>
      </c>
      <c r="I35" s="29">
        <v>0</v>
      </c>
      <c r="J35" s="28">
        <v>32000</v>
      </c>
      <c r="K35" s="29">
        <v>0</v>
      </c>
      <c r="L35" s="29">
        <v>0</v>
      </c>
      <c r="M35" s="29">
        <v>0</v>
      </c>
      <c r="N35" s="29">
        <v>32000</v>
      </c>
      <c r="O35" s="29">
        <v>32000</v>
      </c>
      <c r="P35" s="28">
        <f t="shared" si="0"/>
        <v>32000</v>
      </c>
    </row>
    <row r="36" spans="1:16" ht="25.5" x14ac:dyDescent="0.2">
      <c r="A36" s="6" t="s">
        <v>70</v>
      </c>
      <c r="B36" s="6" t="s">
        <v>71</v>
      </c>
      <c r="C36" s="11" t="s">
        <v>63</v>
      </c>
      <c r="D36" s="9" t="s">
        <v>72</v>
      </c>
      <c r="E36" s="28">
        <v>0</v>
      </c>
      <c r="F36" s="29">
        <v>0</v>
      </c>
      <c r="G36" s="29">
        <v>0</v>
      </c>
      <c r="H36" s="29">
        <v>0</v>
      </c>
      <c r="I36" s="29">
        <v>0</v>
      </c>
      <c r="J36" s="28">
        <v>675877</v>
      </c>
      <c r="K36" s="29">
        <v>0</v>
      </c>
      <c r="L36" s="29">
        <v>0</v>
      </c>
      <c r="M36" s="29">
        <v>0</v>
      </c>
      <c r="N36" s="29">
        <v>675877</v>
      </c>
      <c r="O36" s="29">
        <v>675877</v>
      </c>
      <c r="P36" s="28">
        <f t="shared" si="0"/>
        <v>675877</v>
      </c>
    </row>
    <row r="37" spans="1:16" ht="25.5" x14ac:dyDescent="0.2">
      <c r="A37" s="6" t="s">
        <v>73</v>
      </c>
      <c r="B37" s="6" t="s">
        <v>74</v>
      </c>
      <c r="C37" s="11" t="s">
        <v>63</v>
      </c>
      <c r="D37" s="9" t="s">
        <v>75</v>
      </c>
      <c r="E37" s="28">
        <v>0</v>
      </c>
      <c r="F37" s="29">
        <v>0</v>
      </c>
      <c r="G37" s="29">
        <v>0</v>
      </c>
      <c r="H37" s="29">
        <v>0</v>
      </c>
      <c r="I37" s="29">
        <v>0</v>
      </c>
      <c r="J37" s="28">
        <v>50000</v>
      </c>
      <c r="K37" s="29">
        <v>0</v>
      </c>
      <c r="L37" s="29">
        <v>0</v>
      </c>
      <c r="M37" s="29">
        <v>0</v>
      </c>
      <c r="N37" s="29">
        <v>50000</v>
      </c>
      <c r="O37" s="29">
        <v>50000</v>
      </c>
      <c r="P37" s="28">
        <f t="shared" si="0"/>
        <v>50000</v>
      </c>
    </row>
    <row r="38" spans="1:16" ht="38.25" x14ac:dyDescent="0.2">
      <c r="A38" s="6" t="s">
        <v>76</v>
      </c>
      <c r="B38" s="6" t="s">
        <v>78</v>
      </c>
      <c r="C38" s="11" t="s">
        <v>77</v>
      </c>
      <c r="D38" s="9" t="s">
        <v>79</v>
      </c>
      <c r="E38" s="28">
        <v>20000</v>
      </c>
      <c r="F38" s="29">
        <v>20000</v>
      </c>
      <c r="G38" s="29">
        <v>0</v>
      </c>
      <c r="H38" s="29">
        <v>0</v>
      </c>
      <c r="I38" s="29">
        <v>0</v>
      </c>
      <c r="J38" s="28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8">
        <f t="shared" si="0"/>
        <v>20000</v>
      </c>
    </row>
    <row r="39" spans="1:16" x14ac:dyDescent="0.2">
      <c r="A39" s="6" t="s">
        <v>80</v>
      </c>
      <c r="B39" s="6" t="s">
        <v>82</v>
      </c>
      <c r="C39" s="11" t="s">
        <v>81</v>
      </c>
      <c r="D39" s="9" t="s">
        <v>83</v>
      </c>
      <c r="E39" s="28">
        <v>10000</v>
      </c>
      <c r="F39" s="29">
        <v>0</v>
      </c>
      <c r="G39" s="29">
        <v>0</v>
      </c>
      <c r="H39" s="29">
        <v>0</v>
      </c>
      <c r="I39" s="29">
        <v>0</v>
      </c>
      <c r="J39" s="28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8">
        <f t="shared" si="0"/>
        <v>10000</v>
      </c>
    </row>
    <row r="40" spans="1:16" ht="38.25" x14ac:dyDescent="0.2">
      <c r="A40" s="6" t="s">
        <v>84</v>
      </c>
      <c r="B40" s="6" t="s">
        <v>86</v>
      </c>
      <c r="C40" s="11" t="s">
        <v>85</v>
      </c>
      <c r="D40" s="9" t="s">
        <v>87</v>
      </c>
      <c r="E40" s="28">
        <v>26</v>
      </c>
      <c r="F40" s="29">
        <v>0</v>
      </c>
      <c r="G40" s="29">
        <v>0</v>
      </c>
      <c r="H40" s="29">
        <v>0</v>
      </c>
      <c r="I40" s="29">
        <v>26</v>
      </c>
      <c r="J40" s="28">
        <v>278</v>
      </c>
      <c r="K40" s="29">
        <v>0</v>
      </c>
      <c r="L40" s="29">
        <v>0</v>
      </c>
      <c r="M40" s="29">
        <v>0</v>
      </c>
      <c r="N40" s="29">
        <v>278</v>
      </c>
      <c r="O40" s="29">
        <v>278</v>
      </c>
      <c r="P40" s="28">
        <f t="shared" si="0"/>
        <v>304</v>
      </c>
    </row>
    <row r="41" spans="1:16" ht="38.25" x14ac:dyDescent="0.2">
      <c r="A41" s="6" t="s">
        <v>88</v>
      </c>
      <c r="B41" s="6" t="s">
        <v>89</v>
      </c>
      <c r="C41" s="11" t="s">
        <v>85</v>
      </c>
      <c r="D41" s="9" t="s">
        <v>90</v>
      </c>
      <c r="E41" s="28">
        <v>20000</v>
      </c>
      <c r="F41" s="29">
        <v>20000</v>
      </c>
      <c r="G41" s="29">
        <v>0</v>
      </c>
      <c r="H41" s="29">
        <v>0</v>
      </c>
      <c r="I41" s="29">
        <v>0</v>
      </c>
      <c r="J41" s="28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8">
        <f t="shared" si="0"/>
        <v>20000</v>
      </c>
    </row>
    <row r="42" spans="1:16" ht="25.5" x14ac:dyDescent="0.2">
      <c r="A42" s="6" t="s">
        <v>91</v>
      </c>
      <c r="B42" s="6" t="s">
        <v>92</v>
      </c>
      <c r="C42" s="11" t="s">
        <v>85</v>
      </c>
      <c r="D42" s="9" t="s">
        <v>93</v>
      </c>
      <c r="E42" s="28">
        <v>6279320.9000000004</v>
      </c>
      <c r="F42" s="29">
        <v>6279320.9000000004</v>
      </c>
      <c r="G42" s="29">
        <v>0</v>
      </c>
      <c r="H42" s="29">
        <v>0</v>
      </c>
      <c r="I42" s="29">
        <v>0</v>
      </c>
      <c r="J42" s="28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8">
        <f t="shared" si="0"/>
        <v>6279320.9000000004</v>
      </c>
    </row>
    <row r="43" spans="1:16" ht="38.25" x14ac:dyDescent="0.2">
      <c r="A43" s="49"/>
      <c r="B43" s="49"/>
      <c r="C43" s="50"/>
      <c r="D43" s="54" t="s">
        <v>145</v>
      </c>
      <c r="E43" s="55">
        <f>9485100-3205779.1</f>
        <v>6279320.9000000004</v>
      </c>
      <c r="F43" s="56">
        <f>F42</f>
        <v>6279320.9000000004</v>
      </c>
      <c r="G43" s="32"/>
      <c r="H43" s="52"/>
      <c r="I43" s="52"/>
      <c r="J43" s="55">
        <v>0</v>
      </c>
      <c r="K43" s="52"/>
      <c r="L43" s="52"/>
      <c r="M43" s="52"/>
      <c r="N43" s="52"/>
      <c r="O43" s="52"/>
      <c r="P43" s="55">
        <f>F43</f>
        <v>6279320.9000000004</v>
      </c>
    </row>
    <row r="44" spans="1:16" ht="25.5" x14ac:dyDescent="0.2">
      <c r="A44" s="6" t="s">
        <v>94</v>
      </c>
      <c r="B44" s="6" t="s">
        <v>95</v>
      </c>
      <c r="C44" s="11" t="s">
        <v>85</v>
      </c>
      <c r="D44" s="9" t="s">
        <v>96</v>
      </c>
      <c r="E44" s="28">
        <v>6237400</v>
      </c>
      <c r="F44" s="29">
        <v>6237400</v>
      </c>
      <c r="G44" s="29">
        <v>0</v>
      </c>
      <c r="H44" s="29">
        <v>0</v>
      </c>
      <c r="I44" s="29">
        <v>0</v>
      </c>
      <c r="J44" s="28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8">
        <f t="shared" si="0"/>
        <v>6237400</v>
      </c>
    </row>
    <row r="45" spans="1:16" ht="46.5" customHeight="1" x14ac:dyDescent="0.2">
      <c r="A45" s="49"/>
      <c r="B45" s="49"/>
      <c r="C45" s="50"/>
      <c r="D45" s="54" t="s">
        <v>146</v>
      </c>
      <c r="E45" s="55">
        <f>E44</f>
        <v>6237400</v>
      </c>
      <c r="F45" s="52">
        <f>F44</f>
        <v>6237400</v>
      </c>
      <c r="G45" s="52"/>
      <c r="H45" s="52"/>
      <c r="I45" s="52"/>
      <c r="J45" s="55">
        <v>0</v>
      </c>
      <c r="K45" s="52"/>
      <c r="L45" s="52"/>
      <c r="M45" s="52"/>
      <c r="N45" s="52"/>
      <c r="O45" s="52"/>
      <c r="P45" s="55">
        <f>E45</f>
        <v>6237400</v>
      </c>
    </row>
    <row r="46" spans="1:16" ht="51" x14ac:dyDescent="0.2">
      <c r="A46" s="6" t="s">
        <v>97</v>
      </c>
      <c r="B46" s="6" t="s">
        <v>98</v>
      </c>
      <c r="C46" s="11" t="s">
        <v>85</v>
      </c>
      <c r="D46" s="9" t="s">
        <v>99</v>
      </c>
      <c r="E46" s="28">
        <v>1436345</v>
      </c>
      <c r="F46" s="29">
        <v>1436345</v>
      </c>
      <c r="G46" s="29">
        <v>0</v>
      </c>
      <c r="H46" s="29">
        <v>0</v>
      </c>
      <c r="I46" s="29">
        <v>0</v>
      </c>
      <c r="J46" s="28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8">
        <f t="shared" si="0"/>
        <v>1436345</v>
      </c>
    </row>
    <row r="47" spans="1:16" ht="48.75" customHeight="1" x14ac:dyDescent="0.2">
      <c r="A47" s="49"/>
      <c r="B47" s="49"/>
      <c r="C47" s="50"/>
      <c r="D47" s="54" t="s">
        <v>147</v>
      </c>
      <c r="E47" s="55">
        <f>F47</f>
        <v>1436345</v>
      </c>
      <c r="F47" s="52">
        <v>1436345</v>
      </c>
      <c r="G47" s="52"/>
      <c r="H47" s="52"/>
      <c r="I47" s="52"/>
      <c r="J47" s="55">
        <v>0</v>
      </c>
      <c r="K47" s="52"/>
      <c r="L47" s="52"/>
      <c r="M47" s="52"/>
      <c r="N47" s="52"/>
      <c r="O47" s="52"/>
      <c r="P47" s="55">
        <f>E47</f>
        <v>1436345</v>
      </c>
    </row>
    <row r="48" spans="1:16" x14ac:dyDescent="0.2">
      <c r="A48" s="6" t="s">
        <v>100</v>
      </c>
      <c r="B48" s="6" t="s">
        <v>101</v>
      </c>
      <c r="C48" s="11" t="s">
        <v>85</v>
      </c>
      <c r="D48" s="9" t="s">
        <v>102</v>
      </c>
      <c r="E48" s="28">
        <v>6114999.5700000003</v>
      </c>
      <c r="F48" s="29">
        <v>6050491.5700000003</v>
      </c>
      <c r="G48" s="29">
        <v>0</v>
      </c>
      <c r="H48" s="29">
        <v>0</v>
      </c>
      <c r="I48" s="29">
        <v>64508</v>
      </c>
      <c r="J48" s="28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8">
        <f t="shared" si="0"/>
        <v>6114999.5700000003</v>
      </c>
    </row>
    <row r="49" spans="1:16" ht="38.25" x14ac:dyDescent="0.2">
      <c r="A49" s="57" t="s">
        <v>148</v>
      </c>
      <c r="B49" s="57">
        <v>8801</v>
      </c>
      <c r="C49" s="58" t="s">
        <v>85</v>
      </c>
      <c r="D49" s="59" t="s">
        <v>149</v>
      </c>
      <c r="E49" s="55">
        <f>F49</f>
        <v>1140339</v>
      </c>
      <c r="F49" s="60">
        <f>1137859+92300 -89820</f>
        <v>1140339</v>
      </c>
      <c r="G49" s="60"/>
      <c r="H49" s="60"/>
      <c r="I49" s="60"/>
      <c r="J49" s="55"/>
      <c r="K49" s="60"/>
      <c r="L49" s="60"/>
      <c r="M49" s="60"/>
      <c r="N49" s="60"/>
      <c r="O49" s="60"/>
      <c r="P49" s="55">
        <f t="shared" si="0"/>
        <v>1140339</v>
      </c>
    </row>
    <row r="50" spans="1:16" s="66" customFormat="1" ht="51" x14ac:dyDescent="0.2">
      <c r="A50" s="61" t="s">
        <v>150</v>
      </c>
      <c r="B50" s="61">
        <v>8802</v>
      </c>
      <c r="C50" s="62" t="s">
        <v>85</v>
      </c>
      <c r="D50" s="63" t="s">
        <v>151</v>
      </c>
      <c r="E50" s="64">
        <f>F50+I50</f>
        <v>4337922.57</v>
      </c>
      <c r="F50" s="65">
        <f>4541927+397650+30825+5000-283000-413987.43</f>
        <v>4278414.57</v>
      </c>
      <c r="G50" s="65"/>
      <c r="H50" s="65"/>
      <c r="I50" s="65">
        <v>59508</v>
      </c>
      <c r="J50" s="64"/>
      <c r="K50" s="65"/>
      <c r="L50" s="65"/>
      <c r="M50" s="65"/>
      <c r="N50" s="65"/>
      <c r="O50" s="65"/>
      <c r="P50" s="64">
        <f t="shared" si="0"/>
        <v>4337922.57</v>
      </c>
    </row>
    <row r="51" spans="1:16" s="66" customFormat="1" ht="76.5" x14ac:dyDescent="0.2">
      <c r="A51" s="61" t="s">
        <v>152</v>
      </c>
      <c r="B51" s="61">
        <v>8803</v>
      </c>
      <c r="C51" s="62" t="s">
        <v>85</v>
      </c>
      <c r="D51" s="63" t="s">
        <v>153</v>
      </c>
      <c r="E51" s="64">
        <f>F51+I51</f>
        <v>198586</v>
      </c>
      <c r="F51" s="65">
        <f>193586</f>
        <v>193586</v>
      </c>
      <c r="G51" s="65"/>
      <c r="H51" s="65"/>
      <c r="I51" s="65">
        <v>5000</v>
      </c>
      <c r="J51" s="64"/>
      <c r="K51" s="65"/>
      <c r="L51" s="65"/>
      <c r="M51" s="65"/>
      <c r="N51" s="65"/>
      <c r="O51" s="65"/>
      <c r="P51" s="64">
        <f t="shared" si="0"/>
        <v>198586</v>
      </c>
    </row>
    <row r="52" spans="1:16" s="66" customFormat="1" ht="84.75" customHeight="1" x14ac:dyDescent="0.2">
      <c r="A52" s="61"/>
      <c r="B52" s="57">
        <v>8804</v>
      </c>
      <c r="C52" s="62" t="s">
        <v>85</v>
      </c>
      <c r="D52" s="63" t="s">
        <v>154</v>
      </c>
      <c r="E52" s="64">
        <f>F52+I52</f>
        <v>283000</v>
      </c>
      <c r="F52" s="65">
        <f>283000</f>
        <v>283000</v>
      </c>
      <c r="G52" s="65"/>
      <c r="H52" s="65"/>
      <c r="I52" s="65"/>
      <c r="J52" s="64"/>
      <c r="K52" s="65"/>
      <c r="L52" s="65"/>
      <c r="M52" s="65"/>
      <c r="N52" s="65"/>
      <c r="O52" s="65"/>
      <c r="P52" s="64">
        <f t="shared" si="0"/>
        <v>283000</v>
      </c>
    </row>
    <row r="53" spans="1:16" s="66" customFormat="1" ht="76.5" x14ac:dyDescent="0.2">
      <c r="A53" s="61" t="s">
        <v>155</v>
      </c>
      <c r="B53" s="57">
        <v>8805</v>
      </c>
      <c r="C53" s="62" t="s">
        <v>85</v>
      </c>
      <c r="D53" s="67" t="s">
        <v>156</v>
      </c>
      <c r="E53" s="64">
        <f>F53+I53</f>
        <v>63400</v>
      </c>
      <c r="F53" s="65">
        <f>63400</f>
        <v>63400</v>
      </c>
      <c r="G53" s="65"/>
      <c r="H53" s="65"/>
      <c r="I53" s="65"/>
      <c r="J53" s="64"/>
      <c r="K53" s="65"/>
      <c r="L53" s="65"/>
      <c r="M53" s="65"/>
      <c r="N53" s="65"/>
      <c r="O53" s="65"/>
      <c r="P53" s="64">
        <f t="shared" si="0"/>
        <v>63400</v>
      </c>
    </row>
    <row r="54" spans="1:16" s="66" customFormat="1" ht="51" x14ac:dyDescent="0.2">
      <c r="A54" s="61" t="s">
        <v>155</v>
      </c>
      <c r="B54" s="57">
        <v>8806</v>
      </c>
      <c r="C54" s="62" t="s">
        <v>85</v>
      </c>
      <c r="D54" s="67" t="s">
        <v>157</v>
      </c>
      <c r="E54" s="64">
        <f>F54+I54</f>
        <v>91752</v>
      </c>
      <c r="F54" s="65">
        <v>91752</v>
      </c>
      <c r="G54" s="65"/>
      <c r="H54" s="65"/>
      <c r="I54" s="65"/>
      <c r="J54" s="64"/>
      <c r="K54" s="65"/>
      <c r="L54" s="65"/>
      <c r="M54" s="65"/>
      <c r="N54" s="65"/>
      <c r="O54" s="65"/>
      <c r="P54" s="64">
        <f t="shared" si="0"/>
        <v>91752</v>
      </c>
    </row>
    <row r="55" spans="1:16" x14ac:dyDescent="0.2">
      <c r="A55" s="6" t="s">
        <v>103</v>
      </c>
      <c r="B55" s="6" t="s">
        <v>105</v>
      </c>
      <c r="C55" s="11" t="s">
        <v>104</v>
      </c>
      <c r="D55" s="9" t="s">
        <v>106</v>
      </c>
      <c r="E55" s="28">
        <v>0</v>
      </c>
      <c r="F55" s="29">
        <v>0</v>
      </c>
      <c r="G55" s="29">
        <v>0</v>
      </c>
      <c r="H55" s="29">
        <v>0</v>
      </c>
      <c r="I55" s="29">
        <v>0</v>
      </c>
      <c r="J55" s="28">
        <v>1100</v>
      </c>
      <c r="K55" s="29">
        <v>1100</v>
      </c>
      <c r="L55" s="29">
        <v>0</v>
      </c>
      <c r="M55" s="29">
        <v>0</v>
      </c>
      <c r="N55" s="29">
        <v>0</v>
      </c>
      <c r="O55" s="29">
        <v>0</v>
      </c>
      <c r="P55" s="28">
        <f t="shared" si="0"/>
        <v>1100</v>
      </c>
    </row>
    <row r="56" spans="1:16" x14ac:dyDescent="0.2">
      <c r="A56" s="6" t="s">
        <v>107</v>
      </c>
      <c r="B56" s="7"/>
      <c r="C56" s="8"/>
      <c r="D56" s="10"/>
      <c r="E56" s="28">
        <v>11320913.529999999</v>
      </c>
      <c r="F56" s="29">
        <v>11320913.529999999</v>
      </c>
      <c r="G56" s="29">
        <v>6658114.1899999995</v>
      </c>
      <c r="H56" s="29">
        <v>1745094.91</v>
      </c>
      <c r="I56" s="29">
        <v>0</v>
      </c>
      <c r="J56" s="28">
        <v>2472936</v>
      </c>
      <c r="K56" s="29">
        <v>192100</v>
      </c>
      <c r="L56" s="29">
        <v>0</v>
      </c>
      <c r="M56" s="29">
        <v>0</v>
      </c>
      <c r="N56" s="29">
        <v>2280836</v>
      </c>
      <c r="O56" s="29">
        <v>2280836</v>
      </c>
      <c r="P56" s="28">
        <f t="shared" si="0"/>
        <v>13793849.529999999</v>
      </c>
    </row>
    <row r="57" spans="1:16" x14ac:dyDescent="0.2">
      <c r="A57" s="6" t="s">
        <v>108</v>
      </c>
      <c r="B57" s="7"/>
      <c r="C57" s="8"/>
      <c r="D57" s="9" t="s">
        <v>109</v>
      </c>
      <c r="E57" s="28">
        <v>11320913.529999999</v>
      </c>
      <c r="F57" s="29">
        <v>11320913.529999999</v>
      </c>
      <c r="G57" s="29">
        <v>6658114.1899999995</v>
      </c>
      <c r="H57" s="29">
        <v>1745094.91</v>
      </c>
      <c r="I57" s="29">
        <v>0</v>
      </c>
      <c r="J57" s="28">
        <v>2472936</v>
      </c>
      <c r="K57" s="29">
        <v>192100</v>
      </c>
      <c r="L57" s="29">
        <v>0</v>
      </c>
      <c r="M57" s="29">
        <v>0</v>
      </c>
      <c r="N57" s="29">
        <v>2280836</v>
      </c>
      <c r="O57" s="29">
        <v>2280836</v>
      </c>
      <c r="P57" s="28">
        <f t="shared" si="0"/>
        <v>13793849.529999999</v>
      </c>
    </row>
    <row r="58" spans="1:16" x14ac:dyDescent="0.2">
      <c r="A58" s="6" t="s">
        <v>110</v>
      </c>
      <c r="B58" s="6" t="s">
        <v>23</v>
      </c>
      <c r="C58" s="11" t="s">
        <v>22</v>
      </c>
      <c r="D58" s="9" t="s">
        <v>24</v>
      </c>
      <c r="E58" s="28">
        <v>4546946</v>
      </c>
      <c r="F58" s="29">
        <v>4546946</v>
      </c>
      <c r="G58" s="29">
        <v>2644695</v>
      </c>
      <c r="H58" s="29">
        <v>539684</v>
      </c>
      <c r="I58" s="29">
        <v>0</v>
      </c>
      <c r="J58" s="28">
        <v>984795</v>
      </c>
      <c r="K58" s="29">
        <v>192100</v>
      </c>
      <c r="L58" s="29">
        <v>0</v>
      </c>
      <c r="M58" s="29">
        <v>0</v>
      </c>
      <c r="N58" s="29">
        <v>792695</v>
      </c>
      <c r="O58" s="29">
        <v>792695</v>
      </c>
      <c r="P58" s="28">
        <f t="shared" si="0"/>
        <v>5531741</v>
      </c>
    </row>
    <row r="59" spans="1:16" ht="63.75" x14ac:dyDescent="0.2">
      <c r="A59" s="49"/>
      <c r="B59" s="49"/>
      <c r="C59" s="50"/>
      <c r="D59" s="15" t="s">
        <v>142</v>
      </c>
      <c r="E59" s="51">
        <f>F59</f>
        <v>26490</v>
      </c>
      <c r="F59" s="52">
        <v>26490</v>
      </c>
      <c r="G59" s="52"/>
      <c r="H59" s="52"/>
      <c r="I59" s="52"/>
      <c r="J59" s="51"/>
      <c r="K59" s="52"/>
      <c r="L59" s="52"/>
      <c r="M59" s="52"/>
      <c r="N59" s="52"/>
      <c r="O59" s="52"/>
      <c r="P59" s="51">
        <f>F59</f>
        <v>26490</v>
      </c>
    </row>
    <row r="60" spans="1:16" ht="63.75" x14ac:dyDescent="0.2">
      <c r="A60" s="6" t="s">
        <v>111</v>
      </c>
      <c r="B60" s="6" t="s">
        <v>113</v>
      </c>
      <c r="C60" s="11" t="s">
        <v>112</v>
      </c>
      <c r="D60" s="9" t="s">
        <v>114</v>
      </c>
      <c r="E60" s="28">
        <v>6339707.5299999993</v>
      </c>
      <c r="F60" s="29">
        <v>6339707.5299999993</v>
      </c>
      <c r="G60" s="29">
        <v>3790513.19</v>
      </c>
      <c r="H60" s="29">
        <v>1205410.9099999999</v>
      </c>
      <c r="I60" s="29">
        <v>0</v>
      </c>
      <c r="J60" s="28">
        <v>1392141</v>
      </c>
      <c r="K60" s="29">
        <v>0</v>
      </c>
      <c r="L60" s="29">
        <v>0</v>
      </c>
      <c r="M60" s="29">
        <v>0</v>
      </c>
      <c r="N60" s="29">
        <v>1392141</v>
      </c>
      <c r="O60" s="29">
        <v>1392141</v>
      </c>
      <c r="P60" s="28">
        <f t="shared" si="0"/>
        <v>7731848.5299999993</v>
      </c>
    </row>
    <row r="61" spans="1:16" ht="35.25" customHeight="1" x14ac:dyDescent="0.2">
      <c r="A61" s="49"/>
      <c r="B61" s="49"/>
      <c r="C61" s="50"/>
      <c r="D61" s="15" t="s">
        <v>158</v>
      </c>
      <c r="E61" s="51">
        <v>3205779.1</v>
      </c>
      <c r="F61" s="52"/>
      <c r="G61" s="52">
        <v>2630991.81</v>
      </c>
      <c r="H61" s="52"/>
      <c r="I61" s="52"/>
      <c r="J61" s="51"/>
      <c r="K61" s="52"/>
      <c r="L61" s="52"/>
      <c r="M61" s="52"/>
      <c r="N61" s="52"/>
      <c r="O61" s="52"/>
      <c r="P61" s="51">
        <f>E61</f>
        <v>3205779.1</v>
      </c>
    </row>
    <row r="62" spans="1:16" ht="66.75" customHeight="1" x14ac:dyDescent="0.2">
      <c r="A62" s="49"/>
      <c r="B62" s="49"/>
      <c r="C62" s="50"/>
      <c r="D62" s="15" t="s">
        <v>159</v>
      </c>
      <c r="E62" s="51">
        <v>675955</v>
      </c>
      <c r="F62" s="52"/>
      <c r="G62" s="52">
        <v>554061</v>
      </c>
      <c r="H62" s="52"/>
      <c r="I62" s="52"/>
      <c r="J62" s="51"/>
      <c r="K62" s="52"/>
      <c r="L62" s="52"/>
      <c r="M62" s="52"/>
      <c r="N62" s="52"/>
      <c r="O62" s="52"/>
      <c r="P62" s="51">
        <f>E62</f>
        <v>675955</v>
      </c>
    </row>
    <row r="63" spans="1:16" ht="38.25" x14ac:dyDescent="0.2">
      <c r="A63" s="6" t="s">
        <v>115</v>
      </c>
      <c r="B63" s="6" t="s">
        <v>116</v>
      </c>
      <c r="C63" s="11" t="s">
        <v>25</v>
      </c>
      <c r="D63" s="9" t="s">
        <v>117</v>
      </c>
      <c r="E63" s="28">
        <v>0</v>
      </c>
      <c r="F63" s="29">
        <v>0</v>
      </c>
      <c r="G63" s="29">
        <v>0</v>
      </c>
      <c r="H63" s="29">
        <v>0</v>
      </c>
      <c r="I63" s="29">
        <v>0</v>
      </c>
      <c r="J63" s="28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8">
        <f t="shared" si="0"/>
        <v>0</v>
      </c>
    </row>
    <row r="64" spans="1:16" ht="25.5" x14ac:dyDescent="0.2">
      <c r="A64" s="6" t="s">
        <v>118</v>
      </c>
      <c r="B64" s="6" t="s">
        <v>26</v>
      </c>
      <c r="C64" s="11" t="s">
        <v>25</v>
      </c>
      <c r="D64" s="9" t="s">
        <v>27</v>
      </c>
      <c r="E64" s="28">
        <v>194376</v>
      </c>
      <c r="F64" s="29">
        <v>194376</v>
      </c>
      <c r="G64" s="29">
        <v>143754</v>
      </c>
      <c r="H64" s="29">
        <v>0</v>
      </c>
      <c r="I64" s="29">
        <v>0</v>
      </c>
      <c r="J64" s="28">
        <v>48000</v>
      </c>
      <c r="K64" s="29">
        <v>0</v>
      </c>
      <c r="L64" s="29">
        <v>0</v>
      </c>
      <c r="M64" s="29">
        <v>0</v>
      </c>
      <c r="N64" s="29">
        <v>48000</v>
      </c>
      <c r="O64" s="29">
        <v>48000</v>
      </c>
      <c r="P64" s="28">
        <f t="shared" si="0"/>
        <v>242376</v>
      </c>
    </row>
    <row r="65" spans="1:16" ht="25.5" x14ac:dyDescent="0.2">
      <c r="A65" s="6" t="s">
        <v>119</v>
      </c>
      <c r="B65" s="6" t="s">
        <v>28</v>
      </c>
      <c r="C65" s="11" t="s">
        <v>25</v>
      </c>
      <c r="D65" s="9" t="s">
        <v>29</v>
      </c>
      <c r="E65" s="28">
        <v>100052</v>
      </c>
      <c r="F65" s="29">
        <v>100052</v>
      </c>
      <c r="G65" s="29">
        <v>79152</v>
      </c>
      <c r="H65" s="29">
        <v>0</v>
      </c>
      <c r="I65" s="29">
        <v>0</v>
      </c>
      <c r="J65" s="28">
        <v>36000</v>
      </c>
      <c r="K65" s="29">
        <v>0</v>
      </c>
      <c r="L65" s="29">
        <v>0</v>
      </c>
      <c r="M65" s="29">
        <v>0</v>
      </c>
      <c r="N65" s="29">
        <v>36000</v>
      </c>
      <c r="O65" s="29">
        <v>36000</v>
      </c>
      <c r="P65" s="28">
        <f t="shared" si="0"/>
        <v>136052</v>
      </c>
    </row>
    <row r="66" spans="1:16" x14ac:dyDescent="0.2">
      <c r="A66" s="6" t="s">
        <v>120</v>
      </c>
      <c r="B66" s="6" t="s">
        <v>31</v>
      </c>
      <c r="C66" s="11" t="s">
        <v>25</v>
      </c>
      <c r="D66" s="9" t="s">
        <v>32</v>
      </c>
      <c r="E66" s="28">
        <v>139832</v>
      </c>
      <c r="F66" s="29">
        <v>139832</v>
      </c>
      <c r="G66" s="29">
        <v>0</v>
      </c>
      <c r="H66" s="29">
        <v>0</v>
      </c>
      <c r="I66" s="29">
        <v>0</v>
      </c>
      <c r="J66" s="28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8">
        <f t="shared" si="0"/>
        <v>139832</v>
      </c>
    </row>
    <row r="67" spans="1:16" ht="38.25" x14ac:dyDescent="0.2">
      <c r="A67" s="6" t="s">
        <v>121</v>
      </c>
      <c r="B67" s="6" t="s">
        <v>122</v>
      </c>
      <c r="C67" s="11" t="s">
        <v>112</v>
      </c>
      <c r="D67" s="9" t="s">
        <v>123</v>
      </c>
      <c r="E67" s="28">
        <v>0</v>
      </c>
      <c r="F67" s="29">
        <v>0</v>
      </c>
      <c r="G67" s="29">
        <v>0</v>
      </c>
      <c r="H67" s="29">
        <v>0</v>
      </c>
      <c r="I67" s="29">
        <v>0</v>
      </c>
      <c r="J67" s="28">
        <v>12000</v>
      </c>
      <c r="K67" s="29">
        <v>0</v>
      </c>
      <c r="L67" s="29">
        <v>0</v>
      </c>
      <c r="M67" s="29">
        <v>0</v>
      </c>
      <c r="N67" s="29">
        <v>12000</v>
      </c>
      <c r="O67" s="29">
        <v>12000</v>
      </c>
      <c r="P67" s="28">
        <f t="shared" si="0"/>
        <v>12000</v>
      </c>
    </row>
    <row r="68" spans="1:16" x14ac:dyDescent="0.2">
      <c r="A68" s="16"/>
      <c r="B68" s="17" t="s">
        <v>124</v>
      </c>
      <c r="C68" s="18"/>
      <c r="D68" s="19" t="s">
        <v>6</v>
      </c>
      <c r="E68" s="28">
        <v>35349538</v>
      </c>
      <c r="F68" s="28">
        <v>35275004</v>
      </c>
      <c r="G68" s="28">
        <v>9126906.1899999995</v>
      </c>
      <c r="H68" s="28">
        <v>2021581.91</v>
      </c>
      <c r="I68" s="28">
        <v>64534</v>
      </c>
      <c r="J68" s="28">
        <v>6985971</v>
      </c>
      <c r="K68" s="28">
        <v>201600</v>
      </c>
      <c r="L68" s="28">
        <v>0</v>
      </c>
      <c r="M68" s="28">
        <v>900</v>
      </c>
      <c r="N68" s="28">
        <v>6784371</v>
      </c>
      <c r="O68" s="28">
        <v>6784371</v>
      </c>
      <c r="P68" s="28">
        <f t="shared" si="0"/>
        <v>42335509</v>
      </c>
    </row>
    <row r="69" spans="1:16" x14ac:dyDescent="0.2"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</row>
    <row r="71" spans="1:16" x14ac:dyDescent="0.2">
      <c r="B71" s="2" t="s">
        <v>125</v>
      </c>
      <c r="I71" s="2" t="s">
        <v>126</v>
      </c>
    </row>
    <row r="74" spans="1:16" x14ac:dyDescent="0.2">
      <c r="A74" s="3" t="s">
        <v>127</v>
      </c>
    </row>
    <row r="75" spans="1:16" x14ac:dyDescent="0.2">
      <c r="A75" s="3" t="s">
        <v>128</v>
      </c>
    </row>
    <row r="76" spans="1:16" x14ac:dyDescent="0.2">
      <c r="A76" s="3" t="s">
        <v>129</v>
      </c>
    </row>
    <row r="77" spans="1:16" x14ac:dyDescent="0.2">
      <c r="A77" s="3" t="s">
        <v>130</v>
      </c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  <mergeCell ref="J8:O8"/>
    <mergeCell ref="J9:J11"/>
    <mergeCell ref="K9:K11"/>
    <mergeCell ref="L9:M9"/>
    <mergeCell ref="L10:L11"/>
    <mergeCell ref="M10:M11"/>
    <mergeCell ref="N9:N11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XTreme.ws</cp:lastModifiedBy>
  <cp:lastPrinted>2017-10-25T05:30:56Z</cp:lastPrinted>
  <dcterms:created xsi:type="dcterms:W3CDTF">2017-10-24T17:43:35Z</dcterms:created>
  <dcterms:modified xsi:type="dcterms:W3CDTF">2017-10-25T05:59:14Z</dcterms:modified>
</cp:coreProperties>
</file>