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0" windowWidth="12060" windowHeight="9990"/>
  </bookViews>
  <sheets>
    <sheet name="Лист1" sheetId="1" r:id="rId1"/>
  </sheets>
  <definedNames>
    <definedName name="_xlnm.Print_Area" localSheetId="0">Лист1!$A$1:$M$59</definedName>
  </definedNames>
  <calcPr calcId="144525"/>
</workbook>
</file>

<file path=xl/calcChain.xml><?xml version="1.0" encoding="utf-8"?>
<calcChain xmlns="http://schemas.openxmlformats.org/spreadsheetml/2006/main">
  <c r="F11" i="1" l="1"/>
  <c r="G11" i="1"/>
  <c r="H11" i="1"/>
  <c r="K11" i="1"/>
  <c r="L11" i="1"/>
  <c r="C11" i="1"/>
  <c r="D11" i="1"/>
  <c r="E48" i="1"/>
  <c r="F48" i="1"/>
  <c r="G48" i="1"/>
  <c r="E53" i="1"/>
  <c r="F53" i="1"/>
  <c r="G53" i="1"/>
  <c r="E55" i="1"/>
  <c r="F55" i="1"/>
  <c r="G55" i="1"/>
  <c r="E11" i="1"/>
  <c r="I38" i="1"/>
  <c r="I37" i="1" s="1"/>
  <c r="C38" i="1"/>
  <c r="L37" i="1"/>
  <c r="K37" i="1"/>
  <c r="J37" i="1"/>
  <c r="H37" i="1"/>
  <c r="G37" i="1"/>
  <c r="F37" i="1"/>
  <c r="E37" i="1"/>
  <c r="D37" i="1"/>
  <c r="C37" i="1"/>
  <c r="G42" i="1"/>
  <c r="G41" i="1" s="1"/>
  <c r="E42" i="1"/>
  <c r="E41" i="1" s="1"/>
  <c r="E57" i="1" s="1"/>
  <c r="F42" i="1"/>
  <c r="F41" i="1" s="1"/>
  <c r="E39" i="1"/>
  <c r="F39" i="1"/>
  <c r="E35" i="1"/>
  <c r="F35" i="1"/>
  <c r="G35" i="1"/>
  <c r="E33" i="1"/>
  <c r="F33" i="1"/>
  <c r="G33" i="1"/>
  <c r="E31" i="1"/>
  <c r="F31" i="1"/>
  <c r="G31" i="1"/>
  <c r="E28" i="1"/>
  <c r="F28" i="1"/>
  <c r="G28" i="1"/>
  <c r="G21" i="1"/>
  <c r="E21" i="1"/>
  <c r="G19" i="1"/>
  <c r="G17" i="1"/>
  <c r="E19" i="1"/>
  <c r="E17" i="1"/>
  <c r="E12" i="1"/>
  <c r="C13" i="1"/>
  <c r="M38" i="1" l="1"/>
  <c r="M37" i="1" s="1"/>
  <c r="G39" i="1"/>
  <c r="G57" i="1"/>
  <c r="L53" i="1" l="1"/>
  <c r="L55" i="1"/>
  <c r="H49" i="1"/>
  <c r="H32" i="1"/>
  <c r="F22" i="1" l="1"/>
  <c r="H42" i="1" l="1"/>
  <c r="K46" i="1"/>
  <c r="J46" i="1"/>
  <c r="J42" i="1" s="1"/>
  <c r="C46" i="1"/>
  <c r="D12" i="1"/>
  <c r="I15" i="1"/>
  <c r="C15" i="1"/>
  <c r="J28" i="1"/>
  <c r="K28" i="1"/>
  <c r="L28" i="1"/>
  <c r="D28" i="1"/>
  <c r="H28" i="1"/>
  <c r="I29" i="1"/>
  <c r="C29" i="1"/>
  <c r="M15" i="1" l="1"/>
  <c r="I46" i="1"/>
  <c r="M46" i="1" s="1"/>
  <c r="M29" i="1"/>
  <c r="I45" i="1"/>
  <c r="C45" i="1"/>
  <c r="I44" i="1"/>
  <c r="C44" i="1"/>
  <c r="L17" i="1"/>
  <c r="L19" i="1"/>
  <c r="L21" i="1"/>
  <c r="L24" i="1"/>
  <c r="L31" i="1"/>
  <c r="L33" i="1"/>
  <c r="L35" i="1"/>
  <c r="L39" i="1"/>
  <c r="L42" i="1"/>
  <c r="L48" i="1"/>
  <c r="I56" i="1"/>
  <c r="I54" i="1"/>
  <c r="I52" i="1"/>
  <c r="I51" i="1"/>
  <c r="I50" i="1"/>
  <c r="I49" i="1"/>
  <c r="I47" i="1"/>
  <c r="I43" i="1"/>
  <c r="I40" i="1"/>
  <c r="I36" i="1"/>
  <c r="I34" i="1"/>
  <c r="I32" i="1"/>
  <c r="I30" i="1"/>
  <c r="I28" i="1" s="1"/>
  <c r="I27" i="1"/>
  <c r="I26" i="1"/>
  <c r="I25" i="1"/>
  <c r="I23" i="1"/>
  <c r="I22" i="1"/>
  <c r="I20" i="1"/>
  <c r="I18" i="1"/>
  <c r="I17" i="1" s="1"/>
  <c r="I16" i="1"/>
  <c r="I14" i="1"/>
  <c r="I13" i="1"/>
  <c r="L12" i="1"/>
  <c r="C14" i="1"/>
  <c r="I12" i="1" l="1"/>
  <c r="L41" i="1"/>
  <c r="M44" i="1"/>
  <c r="M45" i="1"/>
  <c r="L57" i="1" l="1"/>
  <c r="C30" i="1"/>
  <c r="M30" i="1" l="1"/>
  <c r="M28" i="1" s="1"/>
  <c r="C28" i="1"/>
  <c r="F17" i="1"/>
  <c r="F24" i="1"/>
  <c r="F21" i="1"/>
  <c r="F19" i="1"/>
  <c r="F12" i="1"/>
  <c r="I53" i="1"/>
  <c r="C54" i="1"/>
  <c r="M54" i="1" s="1"/>
  <c r="M53" i="1" s="1"/>
  <c r="K53" i="1"/>
  <c r="J53" i="1"/>
  <c r="H53" i="1"/>
  <c r="D53" i="1"/>
  <c r="D42" i="1"/>
  <c r="C47" i="1"/>
  <c r="C36" i="1"/>
  <c r="C35" i="1" s="1"/>
  <c r="K35" i="1"/>
  <c r="J35" i="1"/>
  <c r="I35" i="1"/>
  <c r="H35" i="1"/>
  <c r="D35" i="1"/>
  <c r="C51" i="1"/>
  <c r="H50" i="1"/>
  <c r="H48" i="1" s="1"/>
  <c r="D48" i="1"/>
  <c r="D19" i="1"/>
  <c r="D17" i="1"/>
  <c r="C18" i="1"/>
  <c r="K17" i="1"/>
  <c r="J17" i="1"/>
  <c r="H17" i="1"/>
  <c r="C20" i="1"/>
  <c r="C19" i="1" s="1"/>
  <c r="K19" i="1"/>
  <c r="J19" i="1"/>
  <c r="I19" i="1"/>
  <c r="H19" i="1"/>
  <c r="C40" i="1"/>
  <c r="C34" i="1"/>
  <c r="C26" i="1"/>
  <c r="C27" i="1"/>
  <c r="C25" i="1"/>
  <c r="C23" i="1"/>
  <c r="C22" i="1"/>
  <c r="C16" i="1"/>
  <c r="C32" i="1"/>
  <c r="D39" i="1"/>
  <c r="M18" i="1" l="1"/>
  <c r="M17" i="1" s="1"/>
  <c r="M51" i="1"/>
  <c r="C53" i="1"/>
  <c r="M47" i="1"/>
  <c r="C12" i="1"/>
  <c r="M36" i="1"/>
  <c r="M35" i="1" s="1"/>
  <c r="C17" i="1"/>
  <c r="M20" i="1"/>
  <c r="M19" i="1" s="1"/>
  <c r="F57" i="1" l="1"/>
  <c r="D31" i="1"/>
  <c r="M32" i="1"/>
  <c r="K31" i="1"/>
  <c r="J31" i="1"/>
  <c r="H31" i="1"/>
  <c r="C31" i="1"/>
  <c r="D33" i="1"/>
  <c r="D24" i="1"/>
  <c r="D21" i="1"/>
  <c r="I31" i="1" l="1"/>
  <c r="M34" i="1"/>
  <c r="M31" i="1" l="1"/>
  <c r="C52" i="1"/>
  <c r="D55" i="1"/>
  <c r="D41" i="1" s="1"/>
  <c r="C50" i="1"/>
  <c r="C43" i="1"/>
  <c r="C42" i="1" s="1"/>
  <c r="D57" i="1" l="1"/>
  <c r="C56" i="1" l="1"/>
  <c r="H55" i="1" l="1"/>
  <c r="H41" i="1" s="1"/>
  <c r="J55" i="1"/>
  <c r="K55" i="1"/>
  <c r="J48" i="1"/>
  <c r="J41" i="1" s="1"/>
  <c r="K48" i="1"/>
  <c r="K42" i="1"/>
  <c r="I39" i="1"/>
  <c r="I11" i="1" s="1"/>
  <c r="J39" i="1"/>
  <c r="J11" i="1" s="1"/>
  <c r="K39" i="1"/>
  <c r="H39" i="1"/>
  <c r="J33" i="1"/>
  <c r="K33" i="1"/>
  <c r="H24" i="1"/>
  <c r="J24" i="1"/>
  <c r="K24" i="1"/>
  <c r="H21" i="1"/>
  <c r="J21" i="1"/>
  <c r="K21" i="1"/>
  <c r="H12" i="1"/>
  <c r="J12" i="1"/>
  <c r="K12" i="1"/>
  <c r="K41" i="1" l="1"/>
  <c r="M40" i="1"/>
  <c r="M39" i="1" s="1"/>
  <c r="M11" i="1" s="1"/>
  <c r="C39" i="1"/>
  <c r="H33" i="1"/>
  <c r="K57" i="1" l="1"/>
  <c r="I55" i="1" l="1"/>
  <c r="I48" i="1"/>
  <c r="I42" i="1"/>
  <c r="I41" i="1" l="1"/>
  <c r="J57" i="1"/>
  <c r="C49" i="1"/>
  <c r="M49" i="1" s="1"/>
  <c r="M16" i="1"/>
  <c r="M26" i="1" l="1"/>
  <c r="M27" i="1"/>
  <c r="C33" i="1"/>
  <c r="M14" i="1"/>
  <c r="M22" i="1"/>
  <c r="C21" i="1"/>
  <c r="M25" i="1"/>
  <c r="I21" i="1"/>
  <c r="I33" i="1"/>
  <c r="M50" i="1"/>
  <c r="M43" i="1"/>
  <c r="M23" i="1"/>
  <c r="M42" i="1" l="1"/>
  <c r="M33" i="1"/>
  <c r="M21" i="1"/>
  <c r="M56" i="1"/>
  <c r="C55" i="1"/>
  <c r="C24" i="1" l="1"/>
  <c r="I24" i="1"/>
  <c r="M24" i="1" l="1"/>
  <c r="C48" i="1" l="1"/>
  <c r="M13" i="1"/>
  <c r="C41" i="1" l="1"/>
  <c r="C57" i="1" s="1"/>
  <c r="M12" i="1"/>
  <c r="I57" i="1" l="1"/>
  <c r="N57" i="1" s="1"/>
  <c r="P41" i="1" l="1"/>
  <c r="Q41" i="1" s="1"/>
  <c r="N41" i="1"/>
  <c r="H57" i="1" l="1"/>
  <c r="M52" i="1" l="1"/>
  <c r="M48" i="1" s="1"/>
  <c r="M55" i="1"/>
  <c r="M41" i="1" l="1"/>
  <c r="M57" i="1" s="1"/>
</calcChain>
</file>

<file path=xl/sharedStrings.xml><?xml version="1.0" encoding="utf-8"?>
<sst xmlns="http://schemas.openxmlformats.org/spreadsheetml/2006/main" count="90" uniqueCount="70">
  <si>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</si>
  <si>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</si>
  <si>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</si>
  <si>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</si>
  <si>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</si>
  <si>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</si>
  <si>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</si>
  <si>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</si>
  <si>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</si>
  <si>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</si>
  <si>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>Обсяги додаткових  асигнувань та перерозподіл їх по сільському бюджету Прибужанівської сільської ради Вознесенського району на 2017 рік.</t>
  </si>
  <si>
    <t>Заробітна плата</t>
  </si>
  <si>
    <t>Нарахування на оплату праці</t>
  </si>
  <si>
    <t xml:space="preserve">Кошти, що передаються із загального фонду бюджету до бюджету розвитку (спеціального фонду) </t>
  </si>
  <si>
    <t>0110170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</si>
  <si>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</si>
  <si>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Секретар    __________________  З. А. Алексєєва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</si>
  <si>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</si>
  <si>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0110000</t>
  </si>
  <si>
    <t>Прибужанівська сільська рада</t>
  </si>
  <si>
    <t>1010000</t>
  </si>
  <si>
    <t>1011020</t>
  </si>
  <si>
    <t>Додаток 2</t>
  </si>
  <si>
    <t xml:space="preserve"> Відділ освіти, молоді та спорту Прибужанівської сільської ради</t>
  </si>
  <si>
    <t>0116060</t>
  </si>
  <si>
    <t>Благоустрій міст, сіл, селищ</t>
  </si>
  <si>
    <t>0114090</t>
  </si>
  <si>
    <t>Палаци i будинки культури, клуби та iншi заклади клубного типу</t>
  </si>
  <si>
    <t>1011010</t>
  </si>
  <si>
    <t>Дошкільна освіта</t>
  </si>
  <si>
    <t>0114060</t>
  </si>
  <si>
    <t xml:space="preserve"> Бібліотеки</t>
  </si>
  <si>
    <t>Зменшення обсягу видатків по головному розпоряднику                                                                                                                                                                                                                                                                                                                                                                                                                                                       бюджетних кошів, та в межах їх бюджетних призначень</t>
  </si>
  <si>
    <t>2620</t>
  </si>
  <si>
    <t>Оплата послуг (крім комунальних)</t>
  </si>
  <si>
    <t>Придбання обладнання і предметів довгострокового користування</t>
  </si>
  <si>
    <t xml:space="preserve">За рахунок стабілізаційної дотації з державного бюджету місцевим бюджетам на 2017рік </t>
  </si>
  <si>
    <t xml:space="preserve"> Оплата інших енергоносіїв</t>
  </si>
  <si>
    <t xml:space="preserve">0116310 </t>
  </si>
  <si>
    <t>Реалізація заходів щодо інвестиційного розвитку території</t>
  </si>
  <si>
    <t xml:space="preserve">Реконструкція та реставрація інших об`єктів  </t>
  </si>
  <si>
    <t>За рахунок субвенції з державного бюджету місцевим бюджетам на формування інфраструктури об’єднаних територіальних громад</t>
  </si>
  <si>
    <t>Зменшення обсягу видатків по головному розпоряднику бюджетних кошів, та в межах їх бюджетних призначень (За рахунок субвенції з державного бюджету місцевим бюджетам на формування інфраструктури об’єднаних територіальних громад)</t>
  </si>
  <si>
    <t>0118210</t>
  </si>
  <si>
    <t>Стабілізаційна дотація</t>
  </si>
  <si>
    <t xml:space="preserve">Поточні трансферти органам 
 державного управління інших рівнів
</t>
  </si>
  <si>
    <t>0113201</t>
  </si>
  <si>
    <t>0113400</t>
  </si>
  <si>
    <t>Інші видатки на соціальний захист ветеранів війни та праці</t>
  </si>
  <si>
    <t>Інші виплати населенню</t>
  </si>
  <si>
    <t>Інші видатки на соціальний захист населення</t>
  </si>
  <si>
    <t>Продукти харчування</t>
  </si>
  <si>
    <t>Предмети, матеріали, обладнання та інвентар</t>
  </si>
  <si>
    <t xml:space="preserve"> Централізоване ведення бухгалтерського обліку</t>
  </si>
  <si>
    <t>1011190</t>
  </si>
  <si>
    <t>Капітальний ремонт інших обєктів</t>
  </si>
  <si>
    <t>0118310</t>
  </si>
  <si>
    <t>Субвенція з державного бюджету місцевим бюджетам на формування інфраструктури об`єднаних територіальних громад</t>
  </si>
  <si>
    <t>3220</t>
  </si>
  <si>
    <t>Капітальні трансферти органам державного управління інших рівнів</t>
  </si>
  <si>
    <t>1011220</t>
  </si>
  <si>
    <t>Інші освітні програми</t>
  </si>
  <si>
    <t>Окремі заходи по реалізації державних (регіональних) програм, не віднесені до заходів розвитку</t>
  </si>
  <si>
    <t>Водопровідно-каналізаційне господарство</t>
  </si>
  <si>
    <t>0116052</t>
  </si>
  <si>
    <t>Реконструкція та реставрація інших об'єктів</t>
  </si>
  <si>
    <t>Зменшення обсягу видатків по головному розпоряднику за рахунок перевиконання дохідної частини загального                                                                                                                                                                                                                                                                                                                                                                                                                фонду сільського бюджету за 2017рік</t>
  </si>
  <si>
    <t>за рахунок Медичної субвенції з державного бюджету місцевим бюджетам</t>
  </si>
  <si>
    <t xml:space="preserve">Медична субвенція з державного 
 бюджету місцевим бюджетам
</t>
  </si>
  <si>
    <t>від 15.12.2017р.№2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</si>
</sst>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96">
    <xf numFmtId="0" fontId="0" fillId="0" borderId="0" xfId="0"/>
    <xf numFmtId="3" fontId="13" fillId="0" borderId="0" xfId="0" applyNumberFormat="1" applyFont="1" applyFill="1" applyAlignment="1"/>
    <xf numFmtId="3" fontId="17" fillId="0" borderId="0" xfId="0" applyNumberFormat="1" applyFont="1" applyFill="1"/>
    <xf numFmtId="3" fontId="8" fillId="0" borderId="0" xfId="0" applyNumberFormat="1" applyFont="1" applyFill="1" applyAlignment="1"/>
    <xf numFmtId="3" fontId="5" fillId="0" borderId="0" xfId="0" applyNumberFormat="1" applyFont="1" applyFill="1" applyAlignment="1"/>
    <xf numFmtId="3" fontId="6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/>
    <xf numFmtId="3" fontId="6" fillId="0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/>
    <xf numFmtId="3" fontId="15" fillId="0" borderId="2" xfId="0" applyNumberFormat="1" applyFont="1" applyFill="1" applyBorder="1" applyAlignment="1">
      <alignment vertical="center" wrapText="1"/>
    </xf>
    <xf numFmtId="3" fontId="16" fillId="0" borderId="2" xfId="0" applyNumberFormat="1" applyFont="1" applyFill="1" applyBorder="1" applyAlignment="1">
      <alignment vertical="center" wrapText="1"/>
    </xf>
    <xf numFmtId="3" fontId="15" fillId="0" borderId="2" xfId="0" applyNumberFormat="1" applyFont="1" applyFill="1" applyBorder="1" applyAlignment="1">
      <alignment vertical="center"/>
    </xf>
    <xf numFmtId="3" fontId="16" fillId="0" borderId="2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Alignment="1"/>
    <xf numFmtId="3" fontId="16" fillId="0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left" wrapText="1"/>
    </xf>
    <xf numFmtId="3" fontId="15" fillId="0" borderId="2" xfId="0" applyNumberFormat="1" applyFont="1" applyFill="1" applyBorder="1" applyAlignment="1">
      <alignment horizontal="right" wrapText="1"/>
    </xf>
    <xf numFmtId="3" fontId="16" fillId="0" borderId="0" xfId="0" applyNumberFormat="1" applyFont="1" applyFill="1" applyBorder="1"/>
    <xf numFmtId="3" fontId="17" fillId="0" borderId="0" xfId="0" applyNumberFormat="1" applyFont="1" applyFill="1" applyAlignment="1"/>
    <xf numFmtId="3" fontId="18" fillId="0" borderId="0" xfId="0" applyNumberFormat="1" applyFont="1" applyFill="1" applyAlignment="1"/>
    <xf numFmtId="3" fontId="17" fillId="0" borderId="0" xfId="0" applyNumberFormat="1" applyFont="1" applyFill="1" applyBorder="1"/>
    <xf numFmtId="3" fontId="14" fillId="0" borderId="0" xfId="0" applyNumberFormat="1" applyFont="1" applyFill="1" applyAlignment="1"/>
    <xf numFmtId="3" fontId="14" fillId="0" borderId="0" xfId="0" applyNumberFormat="1" applyFont="1" applyFill="1"/>
    <xf numFmtId="3" fontId="14" fillId="0" borderId="0" xfId="0" applyNumberFormat="1" applyFont="1" applyFill="1" applyBorder="1"/>
    <xf numFmtId="3" fontId="11" fillId="0" borderId="0" xfId="0" applyNumberFormat="1" applyFont="1" applyFill="1" applyAlignment="1"/>
    <xf numFmtId="3" fontId="12" fillId="0" borderId="0" xfId="0" applyNumberFormat="1" applyFont="1" applyFill="1" applyAlignment="1"/>
    <xf numFmtId="3" fontId="1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9" fillId="0" borderId="0" xfId="0" applyNumberFormat="1" applyFont="1" applyFill="1" applyBorder="1" applyAlignment="1">
      <alignment horizontal="center" vertical="center" textRotation="90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3" fontId="20" fillId="0" borderId="2" xfId="1" quotePrefix="1" applyNumberFormat="1" applyFont="1" applyFill="1" applyBorder="1" applyAlignment="1">
      <alignment horizontal="left" vertical="center" wrapText="1"/>
    </xf>
    <xf numFmtId="3" fontId="6" fillId="0" borderId="2" xfId="3" applyNumberFormat="1" applyFont="1" applyFill="1" applyBorder="1" applyAlignment="1">
      <alignment horizontal="left" vertical="center" wrapText="1"/>
    </xf>
    <xf numFmtId="3" fontId="6" fillId="0" borderId="2" xfId="4" applyNumberFormat="1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left" vertical="center" wrapText="1"/>
    </xf>
    <xf numFmtId="3" fontId="4" fillId="0" borderId="2" xfId="1" quotePrefix="1" applyNumberFormat="1" applyFont="1" applyFill="1" applyBorder="1" applyAlignment="1">
      <alignment horizontal="left" vertical="center" wrapText="1"/>
    </xf>
    <xf numFmtId="3" fontId="6" fillId="0" borderId="3" xfId="4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 applyAlignment="1">
      <alignment horizontal="left" vertical="center"/>
    </xf>
    <xf numFmtId="3" fontId="10" fillId="0" borderId="0" xfId="0" applyNumberFormat="1" applyFont="1" applyFill="1" applyAlignment="1">
      <alignment horizontal="left" vertical="center"/>
    </xf>
    <xf numFmtId="3" fontId="4" fillId="0" borderId="1" xfId="0" applyNumberFormat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left" vertical="center" wrapText="1"/>
    </xf>
    <xf numFmtId="3" fontId="4" fillId="0" borderId="2" xfId="3" applyNumberFormat="1" applyFont="1" applyFill="1" applyBorder="1" applyAlignment="1">
      <alignment horizontal="left" vertical="center" wrapText="1"/>
    </xf>
    <xf numFmtId="3" fontId="21" fillId="0" borderId="2" xfId="0" applyNumberFormat="1" applyFont="1" applyFill="1" applyBorder="1" applyAlignment="1">
      <alignment horizontal="center" textRotation="90" wrapText="1"/>
    </xf>
    <xf numFmtId="3" fontId="6" fillId="0" borderId="2" xfId="0" applyNumberFormat="1" applyFont="1" applyFill="1" applyBorder="1" applyAlignment="1">
      <alignment horizontal="center" textRotation="90" wrapText="1"/>
    </xf>
    <xf numFmtId="3" fontId="14" fillId="0" borderId="0" xfId="0" applyNumberFormat="1" applyFont="1" applyFill="1" applyAlignment="1">
      <alignment horizont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left"/>
    </xf>
    <xf numFmtId="3" fontId="4" fillId="0" borderId="4" xfId="0" applyNumberFormat="1" applyFont="1" applyFill="1" applyBorder="1" applyAlignment="1">
      <alignment horizontal="left"/>
    </xf>
    <xf numFmtId="3" fontId="6" fillId="0" borderId="7" xfId="0" applyNumberFormat="1" applyFont="1" applyFill="1" applyBorder="1" applyAlignment="1">
      <alignment horizontal="center" vertical="center" textRotation="90" wrapText="1"/>
    </xf>
    <xf numFmtId="3" fontId="6" fillId="0" borderId="8" xfId="0" applyNumberFormat="1" applyFont="1" applyFill="1" applyBorder="1" applyAlignment="1">
      <alignment horizontal="center" vertical="center" textRotation="90" wrapText="1"/>
    </xf>
    <xf numFmtId="3" fontId="6" fillId="0" borderId="3" xfId="0" applyNumberFormat="1" applyFont="1" applyFill="1" applyBorder="1" applyAlignment="1">
      <alignment horizontal="center" vertical="center" textRotation="90" wrapText="1"/>
    </xf>
    <xf numFmtId="3" fontId="6" fillId="0" borderId="5" xfId="0" applyNumberFormat="1" applyFont="1" applyFill="1" applyBorder="1" applyAlignment="1">
      <alignment horizontal="center" vertical="center" textRotation="90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vertical="center" textRotation="90" wrapText="1"/>
    </xf>
    <xf numFmtId="3" fontId="6" fillId="0" borderId="5" xfId="0" applyNumberFormat="1" applyFont="1" applyFill="1" applyBorder="1" applyAlignment="1">
      <alignment vertical="center" textRotation="90" wrapText="1"/>
    </xf>
    <xf numFmtId="1" fontId="6" fillId="0" borderId="0" xfId="0" applyNumberFormat="1" applyFont="1" applyFill="1" applyAlignment="1"/>
    <xf numFmtId="1" fontId="4" fillId="0" borderId="0" xfId="0" applyNumberFormat="1" applyFont="1" applyFill="1" applyBorder="1" applyAlignment="1"/>
    <xf numFmtId="1" fontId="4" fillId="0" borderId="3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20" fillId="0" borderId="2" xfId="1" quotePrefix="1" applyNumberFormat="1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vertical="center" wrapText="1"/>
    </xf>
    <xf numFmtId="1" fontId="6" fillId="0" borderId="2" xfId="3" applyNumberFormat="1" applyFont="1" applyFill="1" applyBorder="1" applyAlignment="1">
      <alignment vertical="center" wrapText="1"/>
    </xf>
    <xf numFmtId="1" fontId="6" fillId="0" borderId="2" xfId="4" quotePrefix="1" applyNumberFormat="1" applyFont="1" applyFill="1" applyBorder="1" applyAlignment="1">
      <alignment vertical="center" wrapText="1"/>
    </xf>
    <xf numFmtId="1" fontId="6" fillId="0" borderId="2" xfId="3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2" xfId="2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vertical="center"/>
    </xf>
    <xf numFmtId="1" fontId="6" fillId="0" borderId="2" xfId="2" applyNumberFormat="1" applyFont="1" applyFill="1" applyBorder="1" applyAlignment="1">
      <alignment vertical="center"/>
    </xf>
    <xf numFmtId="1" fontId="6" fillId="0" borderId="2" xfId="0" applyNumberFormat="1" applyFont="1" applyFill="1" applyBorder="1" applyAlignment="1">
      <alignment horizontal="right" vertical="center" wrapText="1"/>
    </xf>
    <xf numFmtId="1" fontId="4" fillId="0" borderId="2" xfId="1" quotePrefix="1" applyNumberFormat="1" applyFont="1" applyFill="1" applyBorder="1" applyAlignment="1">
      <alignment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6" fillId="0" borderId="3" xfId="4" quotePrefix="1" applyNumberFormat="1" applyFont="1" applyFill="1" applyBorder="1" applyAlignment="1">
      <alignment vertical="center" wrapText="1"/>
    </xf>
    <xf numFmtId="1" fontId="7" fillId="0" borderId="0" xfId="0" applyNumberFormat="1" applyFont="1" applyFill="1" applyAlignment="1"/>
    <xf numFmtId="1" fontId="10" fillId="0" borderId="0" xfId="0" applyNumberFormat="1" applyFont="1" applyFill="1" applyAlignment="1"/>
  </cellXfs>
  <cellStyles count="5">
    <cellStyle name="Обычный" xfId="0" builtinId="0"/>
    <cellStyle name="Обычный 2" xfId="1"/>
    <cellStyle name="Обычный 3" xfId="4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0"/>
  <sheetViews>
    <sheetView tabSelected="1" view="pageBreakPreview" topLeftCell="A49" zoomScale="85" zoomScaleNormal="75" zoomScaleSheetLayoutView="85" workbookViewId="0">
      <selection activeCell="H8" sqref="H8:H9"/>
    </sheetView>
  </sheetViews>
  <sheetFormatPr defaultColWidth="12.7109375" defaultRowHeight="15.75" x14ac:dyDescent="0.25"/>
  <cols>
    <col min="1" max="1" width="12.7109375" style="75"/>
    <col min="2" max="2" width="28.5703125" style="38" customWidth="1"/>
    <col min="3" max="4" width="12.7109375" style="3"/>
    <col min="5" max="5" width="11.42578125" style="3" customWidth="1"/>
    <col min="6" max="6" width="12.7109375" style="3"/>
    <col min="7" max="7" width="9.42578125" style="3" customWidth="1"/>
    <col min="8" max="8" width="12.7109375" style="4"/>
    <col min="9" max="9" width="14.85546875" style="3" customWidth="1"/>
    <col min="10" max="10" width="12.7109375" style="3"/>
    <col min="11" max="11" width="15.7109375" style="4" customWidth="1"/>
    <col min="12" max="12" width="14.140625" style="4" customWidth="1"/>
    <col min="13" max="13" width="15.5703125" style="4" customWidth="1"/>
    <col min="14" max="16384" width="12.7109375" style="6"/>
  </cols>
  <sheetData>
    <row r="1" spans="1:23" ht="38.25" customHeight="1" x14ac:dyDescent="0.25">
      <c r="M1" s="5" t="s">
        <v>22</v>
      </c>
    </row>
    <row r="2" spans="1:23" ht="21.75" customHeight="1" x14ac:dyDescent="0.25">
      <c r="M2" s="5" t="s">
        <v>9</v>
      </c>
    </row>
    <row r="3" spans="1:23" ht="21.75" customHeight="1" x14ac:dyDescent="0.25">
      <c r="M3" s="5" t="s">
        <v>69</v>
      </c>
    </row>
    <row r="4" spans="1:23" ht="53.25" customHeight="1" x14ac:dyDescent="0.25">
      <c r="A4" s="72" t="s">
        <v>10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23" ht="20.25" customHeight="1" x14ac:dyDescent="0.25">
      <c r="A5" s="76"/>
      <c r="B5" s="39"/>
      <c r="C5" s="7"/>
      <c r="D5" s="7"/>
      <c r="E5" s="7"/>
      <c r="F5" s="7"/>
      <c r="G5" s="7"/>
      <c r="K5" s="7"/>
      <c r="L5" s="7"/>
      <c r="M5" s="7" t="s">
        <v>3</v>
      </c>
    </row>
    <row r="6" spans="1:23" ht="21.75" customHeight="1" x14ac:dyDescent="0.2">
      <c r="A6" s="77" t="s">
        <v>8</v>
      </c>
      <c r="B6" s="56" t="s">
        <v>0</v>
      </c>
      <c r="C6" s="57" t="s">
        <v>5</v>
      </c>
      <c r="D6" s="57"/>
      <c r="E6" s="57"/>
      <c r="F6" s="57"/>
      <c r="G6" s="57"/>
      <c r="H6" s="57"/>
      <c r="I6" s="58" t="s">
        <v>6</v>
      </c>
      <c r="J6" s="59"/>
      <c r="K6" s="59"/>
      <c r="L6" s="36"/>
      <c r="M6" s="56" t="s">
        <v>7</v>
      </c>
      <c r="N6" s="8"/>
    </row>
    <row r="7" spans="1:23" ht="17.25" customHeight="1" x14ac:dyDescent="0.2">
      <c r="A7" s="78"/>
      <c r="B7" s="56"/>
      <c r="C7" s="56" t="s">
        <v>4</v>
      </c>
      <c r="D7" s="56"/>
      <c r="E7" s="56"/>
      <c r="F7" s="56"/>
      <c r="G7" s="56"/>
      <c r="H7" s="56"/>
      <c r="I7" s="60" t="s">
        <v>4</v>
      </c>
      <c r="J7" s="61"/>
      <c r="K7" s="61"/>
      <c r="L7" s="37"/>
      <c r="M7" s="56"/>
      <c r="N7" s="8"/>
    </row>
    <row r="8" spans="1:23" ht="135" customHeight="1" x14ac:dyDescent="0.2">
      <c r="A8" s="78"/>
      <c r="B8" s="56"/>
      <c r="C8" s="56" t="s">
        <v>1</v>
      </c>
      <c r="D8" s="67" t="s">
        <v>36</v>
      </c>
      <c r="E8" s="73" t="s">
        <v>67</v>
      </c>
      <c r="F8" s="67" t="s">
        <v>66</v>
      </c>
      <c r="G8" s="67" t="s">
        <v>41</v>
      </c>
      <c r="H8" s="65" t="s">
        <v>32</v>
      </c>
      <c r="I8" s="55" t="s">
        <v>1</v>
      </c>
      <c r="J8" s="67" t="s">
        <v>41</v>
      </c>
      <c r="K8" s="69" t="s">
        <v>13</v>
      </c>
      <c r="L8" s="70"/>
      <c r="M8" s="56"/>
      <c r="N8" s="9"/>
    </row>
    <row r="9" spans="1:23" ht="198.75" customHeight="1" x14ac:dyDescent="0.2">
      <c r="A9" s="79"/>
      <c r="B9" s="56"/>
      <c r="C9" s="56"/>
      <c r="D9" s="68"/>
      <c r="E9" s="74"/>
      <c r="F9" s="68"/>
      <c r="G9" s="68"/>
      <c r="H9" s="66"/>
      <c r="I9" s="62"/>
      <c r="J9" s="68"/>
      <c r="K9" s="52" t="s">
        <v>42</v>
      </c>
      <c r="L9" s="53" t="s">
        <v>32</v>
      </c>
      <c r="M9" s="56"/>
      <c r="O9" s="9"/>
      <c r="P9" s="9"/>
      <c r="V9" s="71"/>
      <c r="W9" s="71"/>
    </row>
    <row r="10" spans="1:23" ht="12" customHeight="1" x14ac:dyDescent="0.2">
      <c r="A10" s="80">
        <v>1</v>
      </c>
      <c r="B10" s="40">
        <v>2</v>
      </c>
      <c r="C10" s="10">
        <v>3</v>
      </c>
      <c r="D10" s="40">
        <v>4</v>
      </c>
      <c r="E10" s="40"/>
      <c r="F10" s="10">
        <v>5</v>
      </c>
      <c r="G10" s="40">
        <v>6</v>
      </c>
      <c r="H10" s="10">
        <v>7</v>
      </c>
      <c r="I10" s="40">
        <v>8</v>
      </c>
      <c r="J10" s="10">
        <v>9</v>
      </c>
      <c r="K10" s="40">
        <v>10</v>
      </c>
      <c r="L10" s="10">
        <v>11</v>
      </c>
      <c r="M10" s="40">
        <v>12</v>
      </c>
      <c r="N10" s="8"/>
      <c r="W10" s="35"/>
    </row>
    <row r="11" spans="1:23" s="13" customFormat="1" ht="60" customHeight="1" x14ac:dyDescent="0.3">
      <c r="A11" s="81" t="s">
        <v>18</v>
      </c>
      <c r="B11" s="41" t="s">
        <v>19</v>
      </c>
      <c r="C11" s="11">
        <f t="shared" ref="C11" si="0">C12+C21+C24+C33+C39+C31+C17+C19+C35+C28+C37</f>
        <v>666624</v>
      </c>
      <c r="D11" s="11">
        <f t="shared" ref="D11" si="1">D12+D21+D24+D33+D39+D31+D17+D19+D35+D28+D37</f>
        <v>914800</v>
      </c>
      <c r="E11" s="11">
        <f t="shared" ref="E11:M11" si="2">E12+E21+E24+E33+E39+E31+E17+E19+E35+E28+E37</f>
        <v>118500</v>
      </c>
      <c r="F11" s="11">
        <f t="shared" ref="F11" si="3">F12+F21+F24+F33+F39+F31+F17+F19+F35+F28+F37</f>
        <v>-408610</v>
      </c>
      <c r="G11" s="11">
        <f t="shared" ref="G11" si="4">G12+G21+G24+G33+G39+G31+G17+G19+G35+G28+G37</f>
        <v>-26</v>
      </c>
      <c r="H11" s="11">
        <f t="shared" ref="H11" si="5">H12+H21+H24+H33+H39+H31+H17+H19+H35+H28+H37</f>
        <v>41960</v>
      </c>
      <c r="I11" s="11">
        <f t="shared" ref="I11" si="6">I12+I21+I24+I33+I39+I31+I17+I19+I35+I28+I37</f>
        <v>-1147238</v>
      </c>
      <c r="J11" s="11">
        <f t="shared" ref="J11" si="7">J12+J21+J24+J33+J39+J31+J17+J19+J35+J28+J37</f>
        <v>-757211</v>
      </c>
      <c r="K11" s="11">
        <f t="shared" ref="K11" si="8">K12+K21+K24+K33+K39+K31+K17+K19+K35+K28+K37</f>
        <v>-378067</v>
      </c>
      <c r="L11" s="11">
        <f t="shared" ref="L11" si="9">L12+L21+L24+L33+L39+L31+L17+L19+L35+L28+L37</f>
        <v>-11960</v>
      </c>
      <c r="M11" s="11">
        <f t="shared" ref="M11" si="10">M12+M21+M24+M33+M39+M31+M17+M19+M35+M28+M37</f>
        <v>-480614</v>
      </c>
      <c r="N11" s="12"/>
    </row>
    <row r="12" spans="1:23" s="13" customFormat="1" ht="150.75" customHeight="1" x14ac:dyDescent="0.3">
      <c r="A12" s="82" t="s">
        <v>14</v>
      </c>
      <c r="B12" s="49" t="s">
        <v>15</v>
      </c>
      <c r="C12" s="14">
        <f t="shared" ref="C12:M12" si="11">SUM(C13:C16)</f>
        <v>369330</v>
      </c>
      <c r="D12" s="14">
        <f>SUM(D13:D16)</f>
        <v>512600</v>
      </c>
      <c r="E12" s="14">
        <f>SUM(E13:E16)</f>
        <v>0</v>
      </c>
      <c r="F12" s="14">
        <f t="shared" si="11"/>
        <v>-143230</v>
      </c>
      <c r="G12" s="14"/>
      <c r="H12" s="14">
        <f t="shared" si="11"/>
        <v>-40</v>
      </c>
      <c r="I12" s="14">
        <f>SUM(I13:I16)</f>
        <v>0</v>
      </c>
      <c r="J12" s="14">
        <f t="shared" si="11"/>
        <v>0</v>
      </c>
      <c r="K12" s="14">
        <f t="shared" si="11"/>
        <v>0</v>
      </c>
      <c r="L12" s="14">
        <f t="shared" si="11"/>
        <v>0</v>
      </c>
      <c r="M12" s="14">
        <f t="shared" si="11"/>
        <v>369330</v>
      </c>
      <c r="N12" s="12"/>
    </row>
    <row r="13" spans="1:23" s="13" customFormat="1" ht="39" customHeight="1" x14ac:dyDescent="0.3">
      <c r="A13" s="83">
        <v>2111</v>
      </c>
      <c r="B13" s="42" t="s">
        <v>11</v>
      </c>
      <c r="C13" s="14">
        <f>SUM(D13:H13)</f>
        <v>302800</v>
      </c>
      <c r="D13" s="15">
        <v>380000</v>
      </c>
      <c r="E13" s="15"/>
      <c r="F13" s="15">
        <v>-77200</v>
      </c>
      <c r="G13" s="15"/>
      <c r="H13" s="15"/>
      <c r="I13" s="16">
        <f>SUM(J13:L13)</f>
        <v>0</v>
      </c>
      <c r="J13" s="16"/>
      <c r="K13" s="14"/>
      <c r="L13" s="14"/>
      <c r="M13" s="16">
        <f>C13+I13</f>
        <v>302800</v>
      </c>
      <c r="N13" s="12"/>
    </row>
    <row r="14" spans="1:23" s="19" customFormat="1" ht="47.25" customHeight="1" x14ac:dyDescent="0.3">
      <c r="A14" s="83">
        <v>2120</v>
      </c>
      <c r="B14" s="42" t="s">
        <v>12</v>
      </c>
      <c r="C14" s="14">
        <f>SUM(D14:H14)</f>
        <v>66570</v>
      </c>
      <c r="D14" s="15">
        <v>83600</v>
      </c>
      <c r="E14" s="15"/>
      <c r="F14" s="15">
        <v>-17030</v>
      </c>
      <c r="G14" s="15"/>
      <c r="H14" s="17"/>
      <c r="I14" s="16">
        <f>SUM(J14:L14)</f>
        <v>0</v>
      </c>
      <c r="J14" s="16"/>
      <c r="K14" s="17"/>
      <c r="L14" s="17"/>
      <c r="M14" s="16">
        <f>C14+I14</f>
        <v>66570</v>
      </c>
      <c r="N14" s="18"/>
    </row>
    <row r="15" spans="1:23" s="19" customFormat="1" ht="42.75" customHeight="1" x14ac:dyDescent="0.3">
      <c r="A15" s="84">
        <v>2240</v>
      </c>
      <c r="B15" s="43" t="s">
        <v>34</v>
      </c>
      <c r="C15" s="14">
        <f>SUM(D15:H15)</f>
        <v>-40</v>
      </c>
      <c r="D15" s="15"/>
      <c r="E15" s="15"/>
      <c r="F15" s="15"/>
      <c r="G15" s="15"/>
      <c r="H15" s="17">
        <v>-40</v>
      </c>
      <c r="I15" s="16">
        <f>SUM(J15:L15)</f>
        <v>0</v>
      </c>
      <c r="J15" s="16"/>
      <c r="K15" s="17"/>
      <c r="L15" s="17"/>
      <c r="M15" s="16">
        <f>C15+I15</f>
        <v>-40</v>
      </c>
      <c r="N15" s="18"/>
    </row>
    <row r="16" spans="1:23" s="19" customFormat="1" ht="41.25" customHeight="1" x14ac:dyDescent="0.3">
      <c r="A16" s="85">
        <v>2275</v>
      </c>
      <c r="B16" s="42" t="s">
        <v>37</v>
      </c>
      <c r="C16" s="14">
        <f t="shared" ref="C16:C40" si="12">SUM(D16:H16)</f>
        <v>0</v>
      </c>
      <c r="D16" s="15">
        <v>49000</v>
      </c>
      <c r="E16" s="15"/>
      <c r="F16" s="15">
        <v>-49000</v>
      </c>
      <c r="G16" s="15"/>
      <c r="H16" s="17"/>
      <c r="I16" s="16">
        <f>SUM(J16:L16)</f>
        <v>0</v>
      </c>
      <c r="J16" s="16"/>
      <c r="K16" s="17"/>
      <c r="L16" s="17"/>
      <c r="M16" s="16">
        <f>C16+I16</f>
        <v>0</v>
      </c>
      <c r="N16" s="18"/>
    </row>
    <row r="17" spans="1:14" s="13" customFormat="1" ht="57.75" customHeight="1" x14ac:dyDescent="0.3">
      <c r="A17" s="86" t="s">
        <v>46</v>
      </c>
      <c r="B17" s="49" t="s">
        <v>48</v>
      </c>
      <c r="C17" s="14">
        <f t="shared" ref="C17:M17" si="13">SUM(C18:C18)</f>
        <v>-1020</v>
      </c>
      <c r="D17" s="14">
        <f t="shared" si="13"/>
        <v>0</v>
      </c>
      <c r="E17" s="14">
        <f t="shared" si="13"/>
        <v>0</v>
      </c>
      <c r="F17" s="14">
        <f t="shared" si="13"/>
        <v>0</v>
      </c>
      <c r="G17" s="14">
        <f t="shared" si="13"/>
        <v>0</v>
      </c>
      <c r="H17" s="14">
        <f t="shared" si="13"/>
        <v>-1020</v>
      </c>
      <c r="I17" s="14">
        <f>SUM(I18:I18)</f>
        <v>0</v>
      </c>
      <c r="J17" s="14">
        <f t="shared" si="13"/>
        <v>0</v>
      </c>
      <c r="K17" s="14">
        <f t="shared" si="13"/>
        <v>0</v>
      </c>
      <c r="L17" s="14">
        <f t="shared" si="13"/>
        <v>0</v>
      </c>
      <c r="M17" s="14">
        <f t="shared" si="13"/>
        <v>-1020</v>
      </c>
      <c r="N17" s="12"/>
    </row>
    <row r="18" spans="1:14" s="13" customFormat="1" ht="42.75" customHeight="1" x14ac:dyDescent="0.3">
      <c r="A18" s="83">
        <v>2730</v>
      </c>
      <c r="B18" s="42" t="s">
        <v>49</v>
      </c>
      <c r="C18" s="14">
        <f t="shared" ref="C18" si="14">SUM(D18:H18)</f>
        <v>-1020</v>
      </c>
      <c r="D18" s="15"/>
      <c r="E18" s="15"/>
      <c r="F18" s="15"/>
      <c r="G18" s="15"/>
      <c r="H18" s="15">
        <v>-1020</v>
      </c>
      <c r="I18" s="16">
        <f>SUM(J18:L18)</f>
        <v>0</v>
      </c>
      <c r="J18" s="16"/>
      <c r="K18" s="14"/>
      <c r="L18" s="14"/>
      <c r="M18" s="16">
        <f>C18+I18</f>
        <v>-1020</v>
      </c>
      <c r="N18" s="12"/>
    </row>
    <row r="19" spans="1:14" s="13" customFormat="1" ht="57.75" customHeight="1" x14ac:dyDescent="0.3">
      <c r="A19" s="86" t="s">
        <v>47</v>
      </c>
      <c r="B19" s="49" t="s">
        <v>50</v>
      </c>
      <c r="C19" s="14">
        <f t="shared" ref="C19:M19" si="15">SUM(C20:C20)</f>
        <v>1000</v>
      </c>
      <c r="D19" s="14">
        <f t="shared" si="15"/>
        <v>0</v>
      </c>
      <c r="E19" s="14">
        <f t="shared" si="15"/>
        <v>0</v>
      </c>
      <c r="F19" s="14">
        <f t="shared" si="15"/>
        <v>0</v>
      </c>
      <c r="G19" s="14">
        <f t="shared" si="15"/>
        <v>0</v>
      </c>
      <c r="H19" s="14">
        <f t="shared" si="15"/>
        <v>1000</v>
      </c>
      <c r="I19" s="14">
        <f t="shared" si="15"/>
        <v>0</v>
      </c>
      <c r="J19" s="14">
        <f t="shared" si="15"/>
        <v>0</v>
      </c>
      <c r="K19" s="14">
        <f t="shared" si="15"/>
        <v>0</v>
      </c>
      <c r="L19" s="14">
        <f t="shared" si="15"/>
        <v>0</v>
      </c>
      <c r="M19" s="14">
        <f t="shared" si="15"/>
        <v>1000</v>
      </c>
      <c r="N19" s="12"/>
    </row>
    <row r="20" spans="1:14" s="13" customFormat="1" ht="42" customHeight="1" x14ac:dyDescent="0.3">
      <c r="A20" s="83">
        <v>2730</v>
      </c>
      <c r="B20" s="42" t="s">
        <v>49</v>
      </c>
      <c r="C20" s="14">
        <f t="shared" ref="C20" si="16">SUM(D20:H20)</f>
        <v>1000</v>
      </c>
      <c r="D20" s="15"/>
      <c r="E20" s="15"/>
      <c r="F20" s="15"/>
      <c r="G20" s="15"/>
      <c r="H20" s="15">
        <v>1000</v>
      </c>
      <c r="I20" s="16">
        <f>SUM(J20:L20)</f>
        <v>0</v>
      </c>
      <c r="J20" s="16"/>
      <c r="K20" s="14"/>
      <c r="L20" s="14"/>
      <c r="M20" s="16">
        <f>C20+I20</f>
        <v>1000</v>
      </c>
      <c r="N20" s="12"/>
    </row>
    <row r="21" spans="1:14" s="13" customFormat="1" ht="45.75" customHeight="1" x14ac:dyDescent="0.3">
      <c r="A21" s="86" t="s">
        <v>30</v>
      </c>
      <c r="B21" s="49" t="s">
        <v>31</v>
      </c>
      <c r="C21" s="14">
        <f t="shared" ref="C21:M21" si="17">SUM(C22:C23)</f>
        <v>144</v>
      </c>
      <c r="D21" s="14">
        <f t="shared" si="17"/>
        <v>31720</v>
      </c>
      <c r="E21" s="14">
        <f t="shared" si="17"/>
        <v>0</v>
      </c>
      <c r="F21" s="14">
        <f t="shared" si="17"/>
        <v>-31576</v>
      </c>
      <c r="G21" s="14">
        <f t="shared" si="17"/>
        <v>0</v>
      </c>
      <c r="H21" s="14">
        <f t="shared" si="17"/>
        <v>0</v>
      </c>
      <c r="I21" s="14">
        <f t="shared" si="17"/>
        <v>0</v>
      </c>
      <c r="J21" s="14">
        <f t="shared" si="17"/>
        <v>0</v>
      </c>
      <c r="K21" s="14">
        <f t="shared" si="17"/>
        <v>0</v>
      </c>
      <c r="L21" s="14">
        <f t="shared" si="17"/>
        <v>0</v>
      </c>
      <c r="M21" s="14">
        <f t="shared" si="17"/>
        <v>144</v>
      </c>
      <c r="N21" s="12"/>
    </row>
    <row r="22" spans="1:14" s="13" customFormat="1" ht="45.75" customHeight="1" x14ac:dyDescent="0.3">
      <c r="A22" s="83">
        <v>2111</v>
      </c>
      <c r="B22" s="42" t="s">
        <v>11</v>
      </c>
      <c r="C22" s="14">
        <f t="shared" si="12"/>
        <v>144</v>
      </c>
      <c r="D22" s="15">
        <v>26000</v>
      </c>
      <c r="E22" s="15"/>
      <c r="F22" s="15">
        <f>-26000+144</f>
        <v>-25856</v>
      </c>
      <c r="G22" s="15"/>
      <c r="H22" s="15"/>
      <c r="I22" s="16">
        <f>SUM(J22:L22)</f>
        <v>0</v>
      </c>
      <c r="J22" s="16"/>
      <c r="K22" s="14"/>
      <c r="L22" s="14"/>
      <c r="M22" s="16">
        <f>C22+I22</f>
        <v>144</v>
      </c>
      <c r="N22" s="12"/>
    </row>
    <row r="23" spans="1:14" s="13" customFormat="1" ht="45.75" customHeight="1" x14ac:dyDescent="0.3">
      <c r="A23" s="83">
        <v>2120</v>
      </c>
      <c r="B23" s="42" t="s">
        <v>12</v>
      </c>
      <c r="C23" s="14">
        <f t="shared" si="12"/>
        <v>0</v>
      </c>
      <c r="D23" s="15">
        <v>5720</v>
      </c>
      <c r="E23" s="15"/>
      <c r="F23" s="15">
        <v>-5720</v>
      </c>
      <c r="G23" s="15"/>
      <c r="H23" s="15"/>
      <c r="I23" s="16">
        <f>SUM(J23:L23)</f>
        <v>0</v>
      </c>
      <c r="J23" s="16"/>
      <c r="K23" s="14"/>
      <c r="L23" s="14"/>
      <c r="M23" s="16">
        <f>C23+I23</f>
        <v>0</v>
      </c>
      <c r="N23" s="12"/>
    </row>
    <row r="24" spans="1:14" s="13" customFormat="1" ht="57.75" customHeight="1" x14ac:dyDescent="0.3">
      <c r="A24" s="86" t="s">
        <v>26</v>
      </c>
      <c r="B24" s="49" t="s">
        <v>27</v>
      </c>
      <c r="C24" s="14">
        <f t="shared" ref="C24:M24" si="18">SUM(C25:C27)</f>
        <v>5520</v>
      </c>
      <c r="D24" s="14">
        <f t="shared" si="18"/>
        <v>239324</v>
      </c>
      <c r="E24" s="14"/>
      <c r="F24" s="14">
        <f t="shared" si="18"/>
        <v>-233804</v>
      </c>
      <c r="G24" s="14"/>
      <c r="H24" s="14">
        <f t="shared" si="18"/>
        <v>0</v>
      </c>
      <c r="I24" s="14">
        <f t="shared" si="18"/>
        <v>0</v>
      </c>
      <c r="J24" s="14">
        <f t="shared" si="18"/>
        <v>0</v>
      </c>
      <c r="K24" s="14">
        <f t="shared" si="18"/>
        <v>0</v>
      </c>
      <c r="L24" s="14">
        <f t="shared" si="18"/>
        <v>0</v>
      </c>
      <c r="M24" s="14">
        <f t="shared" si="18"/>
        <v>5520</v>
      </c>
      <c r="N24" s="12"/>
    </row>
    <row r="25" spans="1:14" s="13" customFormat="1" ht="45.75" customHeight="1" x14ac:dyDescent="0.3">
      <c r="A25" s="83">
        <v>2111</v>
      </c>
      <c r="B25" s="42" t="s">
        <v>11</v>
      </c>
      <c r="C25" s="14">
        <f t="shared" si="12"/>
        <v>0</v>
      </c>
      <c r="D25" s="15">
        <v>114030</v>
      </c>
      <c r="E25" s="15"/>
      <c r="F25" s="15">
        <v>-114030</v>
      </c>
      <c r="G25" s="15"/>
      <c r="H25" s="15"/>
      <c r="I25" s="16">
        <f>SUM(J25:L25)</f>
        <v>0</v>
      </c>
      <c r="J25" s="16"/>
      <c r="K25" s="14"/>
      <c r="L25" s="14"/>
      <c r="M25" s="16">
        <f>C25+I25</f>
        <v>0</v>
      </c>
      <c r="N25" s="12"/>
    </row>
    <row r="26" spans="1:14" s="13" customFormat="1" ht="45.75" customHeight="1" x14ac:dyDescent="0.3">
      <c r="A26" s="83">
        <v>2120</v>
      </c>
      <c r="B26" s="42" t="s">
        <v>12</v>
      </c>
      <c r="C26" s="14">
        <f t="shared" si="12"/>
        <v>5520</v>
      </c>
      <c r="D26" s="15">
        <v>23069</v>
      </c>
      <c r="E26" s="15"/>
      <c r="F26" s="15">
        <v>-17549</v>
      </c>
      <c r="G26" s="15"/>
      <c r="H26" s="15"/>
      <c r="I26" s="16">
        <f>SUM(J26:L26)</f>
        <v>0</v>
      </c>
      <c r="J26" s="16"/>
      <c r="K26" s="14"/>
      <c r="L26" s="14"/>
      <c r="M26" s="16">
        <f>C26+I26</f>
        <v>5520</v>
      </c>
      <c r="N26" s="12"/>
    </row>
    <row r="27" spans="1:14" s="13" customFormat="1" ht="45.75" customHeight="1" x14ac:dyDescent="0.3">
      <c r="A27" s="85">
        <v>2275</v>
      </c>
      <c r="B27" s="42" t="s">
        <v>37</v>
      </c>
      <c r="C27" s="14">
        <f t="shared" si="12"/>
        <v>0</v>
      </c>
      <c r="D27" s="15">
        <v>102225</v>
      </c>
      <c r="E27" s="15"/>
      <c r="F27" s="15">
        <v>-102225</v>
      </c>
      <c r="G27" s="15"/>
      <c r="H27" s="15"/>
      <c r="I27" s="16">
        <f>SUM(J27:L27)</f>
        <v>0</v>
      </c>
      <c r="J27" s="16"/>
      <c r="K27" s="14"/>
      <c r="L27" s="14"/>
      <c r="M27" s="16">
        <f>C27+I27</f>
        <v>0</v>
      </c>
      <c r="N27" s="12"/>
    </row>
    <row r="28" spans="1:14" s="19" customFormat="1" ht="54" customHeight="1" x14ac:dyDescent="0.3">
      <c r="A28" s="87" t="s">
        <v>64</v>
      </c>
      <c r="B28" s="51" t="s">
        <v>63</v>
      </c>
      <c r="C28" s="14">
        <f t="shared" ref="C28:G28" si="19">SUM(C29:C30)</f>
        <v>42000</v>
      </c>
      <c r="D28" s="14">
        <f t="shared" si="19"/>
        <v>0</v>
      </c>
      <c r="E28" s="14">
        <f t="shared" si="19"/>
        <v>0</v>
      </c>
      <c r="F28" s="14">
        <f t="shared" si="19"/>
        <v>0</v>
      </c>
      <c r="G28" s="14">
        <f t="shared" si="19"/>
        <v>0</v>
      </c>
      <c r="H28" s="14">
        <f>SUM(H29:H30)</f>
        <v>42000</v>
      </c>
      <c r="I28" s="14">
        <f t="shared" ref="I28" si="20">SUM(I29:I30)</f>
        <v>-11960</v>
      </c>
      <c r="J28" s="14">
        <f t="shared" ref="J28" si="21">SUM(J29:J30)</f>
        <v>0</v>
      </c>
      <c r="K28" s="14">
        <f t="shared" ref="K28:L28" si="22">SUM(K29:K30)</f>
        <v>0</v>
      </c>
      <c r="L28" s="14">
        <f t="shared" si="22"/>
        <v>-11960</v>
      </c>
      <c r="M28" s="14">
        <f t="shared" ref="M28" si="23">SUM(M29:M30)</f>
        <v>30040</v>
      </c>
      <c r="N28" s="18"/>
    </row>
    <row r="29" spans="1:14" s="13" customFormat="1" ht="53.25" customHeight="1" x14ac:dyDescent="0.3">
      <c r="A29" s="84">
        <v>2240</v>
      </c>
      <c r="B29" s="43" t="s">
        <v>34</v>
      </c>
      <c r="C29" s="14">
        <f t="shared" ref="C29" si="24">SUM(D29:H29)</f>
        <v>42000</v>
      </c>
      <c r="D29" s="15"/>
      <c r="E29" s="15"/>
      <c r="F29" s="15"/>
      <c r="G29" s="15"/>
      <c r="H29" s="15">
        <v>42000</v>
      </c>
      <c r="I29" s="16">
        <f>SUM(J29:L29)</f>
        <v>0</v>
      </c>
      <c r="J29" s="16"/>
      <c r="K29" s="14"/>
      <c r="L29" s="14"/>
      <c r="M29" s="16">
        <f>C29+I29</f>
        <v>42000</v>
      </c>
      <c r="N29" s="12"/>
    </row>
    <row r="30" spans="1:14" s="13" customFormat="1" ht="53.25" customHeight="1" x14ac:dyDescent="0.3">
      <c r="A30" s="84">
        <v>3142</v>
      </c>
      <c r="B30" s="43" t="s">
        <v>65</v>
      </c>
      <c r="C30" s="14">
        <f t="shared" ref="C30" si="25">SUM(D30:H30)</f>
        <v>0</v>
      </c>
      <c r="D30" s="15"/>
      <c r="E30" s="15"/>
      <c r="F30" s="15"/>
      <c r="G30" s="15"/>
      <c r="H30" s="15"/>
      <c r="I30" s="16">
        <f>SUM(J30:L30)</f>
        <v>-11960</v>
      </c>
      <c r="J30" s="16"/>
      <c r="K30" s="14"/>
      <c r="L30" s="14">
        <v>-11960</v>
      </c>
      <c r="M30" s="16">
        <f>C30+I30</f>
        <v>-11960</v>
      </c>
      <c r="N30" s="12"/>
    </row>
    <row r="31" spans="1:14" s="19" customFormat="1" ht="54" customHeight="1" x14ac:dyDescent="0.3">
      <c r="A31" s="82" t="s">
        <v>24</v>
      </c>
      <c r="B31" s="49" t="s">
        <v>25</v>
      </c>
      <c r="C31" s="14">
        <f t="shared" ref="C31:M31" si="26">SUM(C32:C32)</f>
        <v>20</v>
      </c>
      <c r="D31" s="14">
        <f t="shared" si="26"/>
        <v>0</v>
      </c>
      <c r="E31" s="14">
        <f t="shared" si="26"/>
        <v>0</v>
      </c>
      <c r="F31" s="14">
        <f t="shared" si="26"/>
        <v>0</v>
      </c>
      <c r="G31" s="14">
        <f t="shared" si="26"/>
        <v>0</v>
      </c>
      <c r="H31" s="14">
        <f t="shared" si="26"/>
        <v>20</v>
      </c>
      <c r="I31" s="14">
        <f t="shared" si="26"/>
        <v>0</v>
      </c>
      <c r="J31" s="14">
        <f t="shared" si="26"/>
        <v>0</v>
      </c>
      <c r="K31" s="14">
        <f t="shared" si="26"/>
        <v>0</v>
      </c>
      <c r="L31" s="14">
        <f t="shared" si="26"/>
        <v>0</v>
      </c>
      <c r="M31" s="14">
        <f t="shared" si="26"/>
        <v>20</v>
      </c>
      <c r="N31" s="18"/>
    </row>
    <row r="32" spans="1:14" s="19" customFormat="1" ht="51" customHeight="1" x14ac:dyDescent="0.3">
      <c r="A32" s="84">
        <v>2240</v>
      </c>
      <c r="B32" s="43" t="s">
        <v>34</v>
      </c>
      <c r="C32" s="14">
        <f t="shared" si="12"/>
        <v>20</v>
      </c>
      <c r="D32" s="14"/>
      <c r="E32" s="14"/>
      <c r="F32" s="14"/>
      <c r="G32" s="14"/>
      <c r="H32" s="17">
        <f>-348+20+64+284</f>
        <v>20</v>
      </c>
      <c r="I32" s="16">
        <f>SUM(J32:L32)</f>
        <v>0</v>
      </c>
      <c r="J32" s="16"/>
      <c r="K32" s="17"/>
      <c r="L32" s="17"/>
      <c r="M32" s="16">
        <f>C32+I32</f>
        <v>20</v>
      </c>
      <c r="N32" s="18"/>
    </row>
    <row r="33" spans="1:255" s="19" customFormat="1" ht="54" customHeight="1" x14ac:dyDescent="0.3">
      <c r="A33" s="88" t="s">
        <v>38</v>
      </c>
      <c r="B33" s="50" t="s">
        <v>39</v>
      </c>
      <c r="C33" s="14">
        <f t="shared" ref="C33:M33" si="27">SUM(C34:C34)</f>
        <v>0</v>
      </c>
      <c r="D33" s="14">
        <f t="shared" si="27"/>
        <v>0</v>
      </c>
      <c r="E33" s="14">
        <f t="shared" si="27"/>
        <v>0</v>
      </c>
      <c r="F33" s="14">
        <f t="shared" si="27"/>
        <v>0</v>
      </c>
      <c r="G33" s="14">
        <f t="shared" si="27"/>
        <v>0</v>
      </c>
      <c r="H33" s="14">
        <f t="shared" si="27"/>
        <v>0</v>
      </c>
      <c r="I33" s="14">
        <f t="shared" si="27"/>
        <v>-1135000</v>
      </c>
      <c r="J33" s="14">
        <f t="shared" si="27"/>
        <v>-756933</v>
      </c>
      <c r="K33" s="14">
        <f t="shared" si="27"/>
        <v>-378067</v>
      </c>
      <c r="L33" s="14">
        <f t="shared" si="27"/>
        <v>0</v>
      </c>
      <c r="M33" s="14">
        <f t="shared" si="27"/>
        <v>-1135000</v>
      </c>
      <c r="N33" s="18"/>
    </row>
    <row r="34" spans="1:255" s="13" customFormat="1" ht="48" customHeight="1" x14ac:dyDescent="0.3">
      <c r="A34" s="89">
        <v>3142</v>
      </c>
      <c r="B34" s="44" t="s">
        <v>40</v>
      </c>
      <c r="C34" s="14">
        <f t="shared" si="12"/>
        <v>0</v>
      </c>
      <c r="D34" s="15"/>
      <c r="E34" s="15"/>
      <c r="F34" s="15"/>
      <c r="G34" s="15"/>
      <c r="H34" s="15"/>
      <c r="I34" s="16">
        <f>SUM(J34:L34)</f>
        <v>-1135000</v>
      </c>
      <c r="J34" s="17">
        <v>-756933</v>
      </c>
      <c r="K34" s="17">
        <v>-378067</v>
      </c>
      <c r="L34" s="17"/>
      <c r="M34" s="16">
        <f>C34+I34</f>
        <v>-1135000</v>
      </c>
      <c r="N34" s="12"/>
    </row>
    <row r="35" spans="1:255" s="19" customFormat="1" ht="38.25" customHeight="1" x14ac:dyDescent="0.3">
      <c r="A35" s="82" t="s">
        <v>43</v>
      </c>
      <c r="B35" s="49" t="s">
        <v>44</v>
      </c>
      <c r="C35" s="14">
        <f>SUM(C36:C36)</f>
        <v>131156</v>
      </c>
      <c r="D35" s="14">
        <f>SUM(D36:D36)</f>
        <v>131156</v>
      </c>
      <c r="E35" s="14">
        <f t="shared" ref="E35:G35" si="28">SUM(E36:E36)</f>
        <v>0</v>
      </c>
      <c r="F35" s="14">
        <f t="shared" si="28"/>
        <v>0</v>
      </c>
      <c r="G35" s="14">
        <f t="shared" si="28"/>
        <v>0</v>
      </c>
      <c r="H35" s="14">
        <f>SUM(H36:H36)</f>
        <v>0</v>
      </c>
      <c r="I35" s="14">
        <f t="shared" ref="I35:M39" si="29">SUM(I36:I36)</f>
        <v>0</v>
      </c>
      <c r="J35" s="14">
        <f t="shared" si="29"/>
        <v>0</v>
      </c>
      <c r="K35" s="14">
        <f t="shared" si="29"/>
        <v>0</v>
      </c>
      <c r="L35" s="14">
        <f t="shared" si="29"/>
        <v>0</v>
      </c>
      <c r="M35" s="14">
        <f t="shared" si="29"/>
        <v>131156</v>
      </c>
      <c r="N35" s="18"/>
    </row>
    <row r="36" spans="1:255" s="19" customFormat="1" ht="78.75" customHeight="1" x14ac:dyDescent="0.3">
      <c r="A36" s="90" t="s">
        <v>33</v>
      </c>
      <c r="B36" s="44" t="s">
        <v>45</v>
      </c>
      <c r="C36" s="14">
        <f t="shared" ref="C36" si="30">SUM(D36:H36)</f>
        <v>131156</v>
      </c>
      <c r="D36" s="15">
        <v>131156</v>
      </c>
      <c r="E36" s="15"/>
      <c r="F36" s="15"/>
      <c r="G36" s="15"/>
      <c r="H36" s="15"/>
      <c r="I36" s="16">
        <f>SUM(J36:L36)</f>
        <v>0</v>
      </c>
      <c r="J36" s="16"/>
      <c r="K36" s="17"/>
      <c r="L36" s="17"/>
      <c r="M36" s="16">
        <f>C36+I36</f>
        <v>131156</v>
      </c>
      <c r="N36" s="18"/>
    </row>
    <row r="37" spans="1:255" s="19" customFormat="1" ht="121.5" customHeight="1" x14ac:dyDescent="0.3">
      <c r="A37" s="82" t="s">
        <v>56</v>
      </c>
      <c r="B37" s="49" t="s">
        <v>57</v>
      </c>
      <c r="C37" s="14">
        <f>SUM(C38:C38)</f>
        <v>-26</v>
      </c>
      <c r="D37" s="14">
        <f>SUM(D38:D38)</f>
        <v>0</v>
      </c>
      <c r="E37" s="14">
        <f t="shared" ref="E37" si="31">SUM(E38:E38)</f>
        <v>0</v>
      </c>
      <c r="F37" s="14">
        <f t="shared" ref="F37" si="32">SUM(F38:F38)</f>
        <v>0</v>
      </c>
      <c r="G37" s="14">
        <f>SUM(G38:G38)</f>
        <v>-26</v>
      </c>
      <c r="H37" s="14">
        <f>SUM(H38:H38)</f>
        <v>0</v>
      </c>
      <c r="I37" s="14">
        <f t="shared" si="29"/>
        <v>-278</v>
      </c>
      <c r="J37" s="14">
        <f t="shared" si="29"/>
        <v>-278</v>
      </c>
      <c r="K37" s="14">
        <f t="shared" si="29"/>
        <v>0</v>
      </c>
      <c r="L37" s="14">
        <f t="shared" si="29"/>
        <v>0</v>
      </c>
      <c r="M37" s="14">
        <f t="shared" si="29"/>
        <v>-304</v>
      </c>
      <c r="N37" s="18"/>
    </row>
    <row r="38" spans="1:255" s="19" customFormat="1" ht="77.25" customHeight="1" x14ac:dyDescent="0.3">
      <c r="A38" s="90" t="s">
        <v>58</v>
      </c>
      <c r="B38" s="44" t="s">
        <v>59</v>
      </c>
      <c r="C38" s="14">
        <f t="shared" ref="C38" si="33">SUM(D38:H38)</f>
        <v>-26</v>
      </c>
      <c r="D38" s="15"/>
      <c r="E38" s="15"/>
      <c r="F38" s="15"/>
      <c r="G38" s="15">
        <v>-26</v>
      </c>
      <c r="H38" s="15"/>
      <c r="I38" s="16">
        <f>SUM(J38:L38)</f>
        <v>-278</v>
      </c>
      <c r="J38" s="17">
        <v>-278</v>
      </c>
      <c r="K38" s="17"/>
      <c r="L38" s="17"/>
      <c r="M38" s="16">
        <f>C38+I38</f>
        <v>-304</v>
      </c>
      <c r="N38" s="18"/>
    </row>
    <row r="39" spans="1:255" s="19" customFormat="1" ht="121.5" customHeight="1" x14ac:dyDescent="0.3">
      <c r="A39" s="82">
        <v>118390</v>
      </c>
      <c r="B39" s="49" t="s">
        <v>68</v>
      </c>
      <c r="C39" s="14">
        <f>SUM(C40:C40)</f>
        <v>118500</v>
      </c>
      <c r="D39" s="14">
        <f>SUM(D40:D40)</f>
        <v>0</v>
      </c>
      <c r="E39" s="14">
        <f t="shared" ref="E39:F39" si="34">SUM(E40:E40)</f>
        <v>118500</v>
      </c>
      <c r="F39" s="14">
        <f t="shared" si="34"/>
        <v>0</v>
      </c>
      <c r="G39" s="14">
        <f>SUM(G40:G40)</f>
        <v>0</v>
      </c>
      <c r="H39" s="14">
        <f>SUM(H40:H40)</f>
        <v>0</v>
      </c>
      <c r="I39" s="14">
        <f t="shared" si="29"/>
        <v>0</v>
      </c>
      <c r="J39" s="14">
        <f t="shared" si="29"/>
        <v>0</v>
      </c>
      <c r="K39" s="14">
        <f t="shared" si="29"/>
        <v>0</v>
      </c>
      <c r="L39" s="14">
        <f t="shared" si="29"/>
        <v>0</v>
      </c>
      <c r="M39" s="14">
        <f t="shared" si="29"/>
        <v>118500</v>
      </c>
      <c r="N39" s="18"/>
    </row>
    <row r="40" spans="1:255" s="19" customFormat="1" ht="77.25" customHeight="1" x14ac:dyDescent="0.3">
      <c r="A40" s="90" t="s">
        <v>33</v>
      </c>
      <c r="B40" s="44" t="s">
        <v>45</v>
      </c>
      <c r="C40" s="14">
        <f t="shared" si="12"/>
        <v>118500</v>
      </c>
      <c r="D40" s="15"/>
      <c r="E40" s="15">
        <v>118500</v>
      </c>
      <c r="F40" s="15"/>
      <c r="G40" s="15"/>
      <c r="H40" s="15"/>
      <c r="I40" s="16">
        <f>SUM(J40:L40)</f>
        <v>0</v>
      </c>
      <c r="J40" s="17"/>
      <c r="K40" s="17"/>
      <c r="L40" s="17"/>
      <c r="M40" s="16">
        <f>C40+I40</f>
        <v>118500</v>
      </c>
      <c r="N40" s="18"/>
    </row>
    <row r="41" spans="1:255" s="19" customFormat="1" ht="65.25" customHeight="1" x14ac:dyDescent="0.3">
      <c r="A41" s="91" t="s">
        <v>20</v>
      </c>
      <c r="B41" s="45" t="s">
        <v>23</v>
      </c>
      <c r="C41" s="14">
        <f>C48+C55+C42+C53</f>
        <v>-65000</v>
      </c>
      <c r="D41" s="14">
        <f>D48+D55+D42+D53</f>
        <v>0</v>
      </c>
      <c r="E41" s="14">
        <f t="shared" ref="E41:F41" si="35">E48+E55+E42+E53</f>
        <v>0</v>
      </c>
      <c r="F41" s="14">
        <f t="shared" si="35"/>
        <v>0</v>
      </c>
      <c r="G41" s="14">
        <f>G48+G55+G42+G53</f>
        <v>0</v>
      </c>
      <c r="H41" s="14">
        <f t="shared" ref="H41:M41" si="36">H48+H55+H42+H53</f>
        <v>-65000</v>
      </c>
      <c r="I41" s="14">
        <f t="shared" si="36"/>
        <v>1170304</v>
      </c>
      <c r="J41" s="14">
        <f t="shared" si="36"/>
        <v>757211</v>
      </c>
      <c r="K41" s="14">
        <f t="shared" si="36"/>
        <v>378093</v>
      </c>
      <c r="L41" s="14">
        <f t="shared" si="36"/>
        <v>35000</v>
      </c>
      <c r="M41" s="14">
        <f t="shared" si="36"/>
        <v>1105304</v>
      </c>
      <c r="N41" s="18">
        <f>C41+I41</f>
        <v>1105304</v>
      </c>
      <c r="P41" s="19">
        <f>I41-K41</f>
        <v>792211</v>
      </c>
      <c r="Q41" s="19">
        <f>P41-J41</f>
        <v>35000</v>
      </c>
    </row>
    <row r="42" spans="1:255" s="19" customFormat="1" ht="64.5" customHeight="1" x14ac:dyDescent="0.3">
      <c r="A42" s="92" t="s">
        <v>28</v>
      </c>
      <c r="B42" s="49" t="s">
        <v>29</v>
      </c>
      <c r="C42" s="14">
        <f>SUM(C43:C47)</f>
        <v>-20000</v>
      </c>
      <c r="D42" s="14">
        <f>SUM(D43:D47)</f>
        <v>0</v>
      </c>
      <c r="E42" s="14">
        <f t="shared" ref="E42:F42" si="37">SUM(E43:E47)</f>
        <v>0</v>
      </c>
      <c r="F42" s="14">
        <f t="shared" si="37"/>
        <v>0</v>
      </c>
      <c r="G42" s="14">
        <f>SUM(G43:G47)</f>
        <v>0</v>
      </c>
      <c r="H42" s="14">
        <f t="shared" ref="H42:M42" si="38">SUM(H43:H47)</f>
        <v>-20000</v>
      </c>
      <c r="I42" s="14">
        <f t="shared" si="38"/>
        <v>585833</v>
      </c>
      <c r="J42" s="14">
        <f t="shared" si="38"/>
        <v>367603</v>
      </c>
      <c r="K42" s="14">
        <f t="shared" si="38"/>
        <v>183230</v>
      </c>
      <c r="L42" s="14">
        <f t="shared" si="38"/>
        <v>35000</v>
      </c>
      <c r="M42" s="14">
        <f t="shared" si="38"/>
        <v>565833</v>
      </c>
      <c r="N42" s="20"/>
      <c r="O42" s="21"/>
      <c r="P42" s="20"/>
      <c r="Q42" s="21"/>
      <c r="R42" s="20"/>
      <c r="S42" s="21"/>
      <c r="T42" s="20"/>
      <c r="U42" s="21"/>
      <c r="V42" s="20"/>
      <c r="W42" s="21"/>
      <c r="X42" s="20"/>
      <c r="Y42" s="21"/>
      <c r="Z42" s="20"/>
      <c r="AA42" s="21"/>
      <c r="AB42" s="20"/>
      <c r="AC42" s="21"/>
      <c r="AD42" s="20"/>
      <c r="AE42" s="21"/>
      <c r="AF42" s="20"/>
      <c r="AG42" s="21"/>
      <c r="AH42" s="20"/>
      <c r="AI42" s="21"/>
      <c r="AJ42" s="20"/>
      <c r="AK42" s="21"/>
      <c r="AL42" s="20"/>
      <c r="AM42" s="21"/>
      <c r="AN42" s="20"/>
      <c r="AO42" s="21"/>
      <c r="AP42" s="20"/>
      <c r="AQ42" s="21"/>
      <c r="AR42" s="20"/>
      <c r="AS42" s="21"/>
      <c r="AT42" s="20"/>
      <c r="AU42" s="21"/>
      <c r="AV42" s="20"/>
      <c r="AW42" s="21"/>
      <c r="AX42" s="20"/>
      <c r="AY42" s="21"/>
      <c r="AZ42" s="20"/>
      <c r="BA42" s="21"/>
      <c r="BB42" s="20"/>
      <c r="BC42" s="21"/>
      <c r="BD42" s="20"/>
      <c r="BE42" s="21"/>
      <c r="BF42" s="20"/>
      <c r="BG42" s="21"/>
      <c r="BH42" s="20"/>
      <c r="BI42" s="21"/>
      <c r="BJ42" s="20"/>
      <c r="BK42" s="21"/>
      <c r="BL42" s="20"/>
      <c r="BM42" s="21"/>
      <c r="BN42" s="20"/>
      <c r="BO42" s="21"/>
      <c r="BP42" s="20"/>
      <c r="BQ42" s="21"/>
      <c r="BR42" s="20"/>
      <c r="BS42" s="21"/>
      <c r="BT42" s="20"/>
      <c r="BU42" s="21"/>
      <c r="BV42" s="20"/>
      <c r="BW42" s="21"/>
      <c r="BX42" s="20"/>
      <c r="BY42" s="21"/>
      <c r="BZ42" s="20"/>
      <c r="CA42" s="21"/>
      <c r="CB42" s="20"/>
      <c r="CC42" s="21"/>
      <c r="CD42" s="20"/>
      <c r="CE42" s="21"/>
      <c r="CF42" s="20"/>
      <c r="CG42" s="21"/>
      <c r="CH42" s="20"/>
      <c r="CI42" s="21"/>
      <c r="CJ42" s="20"/>
      <c r="CK42" s="21"/>
      <c r="CL42" s="20"/>
      <c r="CM42" s="21"/>
      <c r="CN42" s="20"/>
      <c r="CO42" s="21"/>
      <c r="CP42" s="20"/>
      <c r="CQ42" s="21"/>
      <c r="CR42" s="20"/>
      <c r="CS42" s="21"/>
      <c r="CT42" s="20"/>
      <c r="CU42" s="21"/>
      <c r="CV42" s="20"/>
      <c r="CW42" s="21"/>
      <c r="CX42" s="20"/>
      <c r="CY42" s="21"/>
      <c r="CZ42" s="20"/>
      <c r="DA42" s="21"/>
      <c r="DB42" s="20"/>
      <c r="DC42" s="21"/>
      <c r="DD42" s="20"/>
      <c r="DE42" s="21"/>
      <c r="DF42" s="20"/>
      <c r="DG42" s="21"/>
      <c r="DH42" s="20"/>
      <c r="DI42" s="21"/>
      <c r="DJ42" s="20"/>
      <c r="DK42" s="21"/>
      <c r="DL42" s="20"/>
      <c r="DM42" s="21"/>
      <c r="DN42" s="20"/>
      <c r="DO42" s="21"/>
      <c r="DP42" s="20"/>
      <c r="DQ42" s="21"/>
      <c r="DR42" s="20"/>
      <c r="DS42" s="21"/>
      <c r="DT42" s="20"/>
      <c r="DU42" s="21"/>
      <c r="DV42" s="20"/>
      <c r="DW42" s="21"/>
      <c r="DX42" s="20"/>
      <c r="DY42" s="21"/>
      <c r="DZ42" s="20"/>
      <c r="EA42" s="21"/>
      <c r="EB42" s="20"/>
      <c r="EC42" s="21"/>
      <c r="ED42" s="20"/>
      <c r="EE42" s="21"/>
      <c r="EF42" s="20"/>
      <c r="EG42" s="21"/>
      <c r="EH42" s="20"/>
      <c r="EI42" s="21"/>
      <c r="EJ42" s="20"/>
      <c r="EK42" s="21"/>
      <c r="EL42" s="20"/>
      <c r="EM42" s="21"/>
      <c r="EN42" s="20"/>
      <c r="EO42" s="21"/>
      <c r="EP42" s="20"/>
      <c r="EQ42" s="21"/>
      <c r="ER42" s="20"/>
      <c r="ES42" s="21"/>
      <c r="ET42" s="20"/>
      <c r="EU42" s="21"/>
      <c r="EV42" s="20"/>
      <c r="EW42" s="21"/>
      <c r="EX42" s="20"/>
      <c r="EY42" s="21"/>
      <c r="EZ42" s="20"/>
      <c r="FA42" s="21"/>
      <c r="FB42" s="20"/>
      <c r="FC42" s="21"/>
      <c r="FD42" s="20"/>
      <c r="FE42" s="21"/>
      <c r="FF42" s="20"/>
      <c r="FG42" s="21"/>
      <c r="FH42" s="20"/>
      <c r="FI42" s="21"/>
      <c r="FJ42" s="20"/>
      <c r="FK42" s="21"/>
      <c r="FL42" s="20"/>
      <c r="FM42" s="21"/>
      <c r="FN42" s="20"/>
      <c r="FO42" s="21"/>
      <c r="FP42" s="20"/>
      <c r="FQ42" s="21"/>
      <c r="FR42" s="20"/>
      <c r="FS42" s="21"/>
      <c r="FT42" s="20"/>
      <c r="FU42" s="21"/>
      <c r="FV42" s="20"/>
      <c r="FW42" s="21"/>
      <c r="FX42" s="20"/>
      <c r="FY42" s="21"/>
      <c r="FZ42" s="20"/>
      <c r="GA42" s="21"/>
      <c r="GB42" s="20"/>
      <c r="GC42" s="21"/>
      <c r="GD42" s="20"/>
      <c r="GE42" s="21"/>
      <c r="GF42" s="20"/>
      <c r="GG42" s="21"/>
      <c r="GH42" s="20"/>
      <c r="GI42" s="21"/>
      <c r="GJ42" s="20"/>
      <c r="GK42" s="21"/>
      <c r="GL42" s="20"/>
      <c r="GM42" s="21"/>
      <c r="GN42" s="20"/>
      <c r="GO42" s="21"/>
      <c r="GP42" s="20"/>
      <c r="GQ42" s="21"/>
      <c r="GR42" s="20"/>
      <c r="GS42" s="21"/>
      <c r="GT42" s="20"/>
      <c r="GU42" s="21"/>
      <c r="GV42" s="20"/>
      <c r="GW42" s="21"/>
      <c r="GX42" s="20"/>
      <c r="GY42" s="21"/>
      <c r="GZ42" s="20"/>
      <c r="HA42" s="21"/>
      <c r="HB42" s="20"/>
      <c r="HC42" s="21"/>
      <c r="HD42" s="20"/>
      <c r="HE42" s="21"/>
      <c r="HF42" s="20"/>
      <c r="HG42" s="21"/>
      <c r="HH42" s="20"/>
      <c r="HI42" s="21"/>
      <c r="HJ42" s="20"/>
      <c r="HK42" s="21"/>
      <c r="HL42" s="20"/>
      <c r="HM42" s="21"/>
      <c r="HN42" s="20"/>
      <c r="HO42" s="21"/>
      <c r="HP42" s="20"/>
      <c r="HQ42" s="21"/>
      <c r="HR42" s="20"/>
      <c r="HS42" s="21"/>
      <c r="HT42" s="20"/>
      <c r="HU42" s="21"/>
      <c r="HV42" s="20"/>
      <c r="HW42" s="21"/>
      <c r="HX42" s="20"/>
      <c r="HY42" s="21"/>
      <c r="HZ42" s="20"/>
      <c r="IA42" s="21"/>
      <c r="IB42" s="20"/>
      <c r="IC42" s="21"/>
      <c r="ID42" s="20"/>
      <c r="IE42" s="21"/>
      <c r="IF42" s="20"/>
      <c r="IG42" s="21"/>
      <c r="IH42" s="20"/>
      <c r="II42" s="21"/>
      <c r="IJ42" s="20"/>
      <c r="IK42" s="21"/>
      <c r="IL42" s="20"/>
      <c r="IM42" s="21"/>
      <c r="IN42" s="20"/>
      <c r="IO42" s="21"/>
      <c r="IP42" s="20"/>
      <c r="IQ42" s="21"/>
      <c r="IR42" s="20"/>
      <c r="IS42" s="21"/>
      <c r="IT42" s="20"/>
      <c r="IU42" s="21"/>
    </row>
    <row r="43" spans="1:255" s="19" customFormat="1" ht="45" customHeight="1" x14ac:dyDescent="0.3">
      <c r="A43" s="83">
        <v>2111</v>
      </c>
      <c r="B43" s="42" t="s">
        <v>11</v>
      </c>
      <c r="C43" s="14">
        <f t="shared" ref="C43:C47" si="39">SUM(D43:H43)</f>
        <v>-5000</v>
      </c>
      <c r="D43" s="14"/>
      <c r="E43" s="14"/>
      <c r="F43" s="14"/>
      <c r="G43" s="14"/>
      <c r="H43" s="17">
        <v>-5000</v>
      </c>
      <c r="I43" s="16">
        <f t="shared" ref="I43:I47" si="40">SUM(J43:L43)</f>
        <v>0</v>
      </c>
      <c r="J43" s="17"/>
      <c r="K43" s="17"/>
      <c r="L43" s="17"/>
      <c r="M43" s="16">
        <f>C43+I43</f>
        <v>-5000</v>
      </c>
      <c r="N43" s="18"/>
    </row>
    <row r="44" spans="1:255" s="19" customFormat="1" ht="53.25" customHeight="1" x14ac:dyDescent="0.3">
      <c r="A44" s="83">
        <v>2120</v>
      </c>
      <c r="B44" s="42" t="s">
        <v>12</v>
      </c>
      <c r="C44" s="14">
        <f t="shared" si="39"/>
        <v>-10000</v>
      </c>
      <c r="D44" s="14"/>
      <c r="E44" s="14"/>
      <c r="F44" s="14"/>
      <c r="G44" s="14"/>
      <c r="H44" s="17">
        <v>-10000</v>
      </c>
      <c r="I44" s="16">
        <f t="shared" si="40"/>
        <v>0</v>
      </c>
      <c r="J44" s="17"/>
      <c r="K44" s="17"/>
      <c r="L44" s="17"/>
      <c r="M44" s="16">
        <f>C44+I44</f>
        <v>-10000</v>
      </c>
      <c r="N44" s="18"/>
    </row>
    <row r="45" spans="1:255" s="19" customFormat="1" ht="53.25" customHeight="1" x14ac:dyDescent="0.3">
      <c r="A45" s="83">
        <v>2230</v>
      </c>
      <c r="B45" s="42" t="s">
        <v>51</v>
      </c>
      <c r="C45" s="14">
        <f t="shared" si="39"/>
        <v>-5000</v>
      </c>
      <c r="D45" s="14"/>
      <c r="E45" s="14"/>
      <c r="F45" s="14"/>
      <c r="G45" s="14"/>
      <c r="H45" s="17">
        <v>-5000</v>
      </c>
      <c r="I45" s="16">
        <f t="shared" si="40"/>
        <v>0</v>
      </c>
      <c r="J45" s="17"/>
      <c r="K45" s="17"/>
      <c r="L45" s="17"/>
      <c r="M45" s="16">
        <f>C45+I45</f>
        <v>-5000</v>
      </c>
      <c r="N45" s="18"/>
    </row>
    <row r="46" spans="1:255" s="19" customFormat="1" ht="53.25" customHeight="1" x14ac:dyDescent="0.3">
      <c r="A46" s="84">
        <v>3110</v>
      </c>
      <c r="B46" s="43" t="s">
        <v>35</v>
      </c>
      <c r="C46" s="14">
        <f t="shared" si="39"/>
        <v>0</v>
      </c>
      <c r="D46" s="14"/>
      <c r="E46" s="14"/>
      <c r="F46" s="14"/>
      <c r="G46" s="14"/>
      <c r="H46" s="17"/>
      <c r="I46" s="16">
        <f t="shared" si="40"/>
        <v>365582</v>
      </c>
      <c r="J46" s="17">
        <f>243635+478</f>
        <v>244113</v>
      </c>
      <c r="K46" s="17">
        <f>121443+26</f>
        <v>121469</v>
      </c>
      <c r="L46" s="17"/>
      <c r="M46" s="16">
        <f>C46+I46</f>
        <v>365582</v>
      </c>
      <c r="N46" s="18"/>
    </row>
    <row r="47" spans="1:255" s="19" customFormat="1" ht="53.25" customHeight="1" x14ac:dyDescent="0.3">
      <c r="A47" s="93">
        <v>3132</v>
      </c>
      <c r="B47" s="46" t="s">
        <v>55</v>
      </c>
      <c r="C47" s="14">
        <f t="shared" si="39"/>
        <v>0</v>
      </c>
      <c r="D47" s="14"/>
      <c r="E47" s="14"/>
      <c r="F47" s="14"/>
      <c r="G47" s="14"/>
      <c r="H47" s="17"/>
      <c r="I47" s="16">
        <f t="shared" si="40"/>
        <v>220251</v>
      </c>
      <c r="J47" s="17">
        <v>123490</v>
      </c>
      <c r="K47" s="17">
        <v>61761</v>
      </c>
      <c r="L47" s="17">
        <v>35000</v>
      </c>
      <c r="M47" s="16">
        <f>C47+I47</f>
        <v>220251</v>
      </c>
      <c r="N47" s="18"/>
    </row>
    <row r="48" spans="1:255" s="19" customFormat="1" ht="162.75" customHeight="1" x14ac:dyDescent="0.3">
      <c r="A48" s="82" t="s">
        <v>21</v>
      </c>
      <c r="B48" s="50" t="s">
        <v>17</v>
      </c>
      <c r="C48" s="14">
        <f t="shared" ref="C48:M48" si="41">SUM(C49:C52)</f>
        <v>-56060</v>
      </c>
      <c r="D48" s="14">
        <f t="shared" si="41"/>
        <v>0</v>
      </c>
      <c r="E48" s="14">
        <f t="shared" si="41"/>
        <v>0</v>
      </c>
      <c r="F48" s="14">
        <f t="shared" si="41"/>
        <v>0</v>
      </c>
      <c r="G48" s="14">
        <f t="shared" si="41"/>
        <v>0</v>
      </c>
      <c r="H48" s="14">
        <f t="shared" si="41"/>
        <v>-56060</v>
      </c>
      <c r="I48" s="14">
        <f t="shared" si="41"/>
        <v>584471</v>
      </c>
      <c r="J48" s="14">
        <f t="shared" si="41"/>
        <v>389608</v>
      </c>
      <c r="K48" s="14">
        <f t="shared" si="41"/>
        <v>194863</v>
      </c>
      <c r="L48" s="14">
        <f t="shared" si="41"/>
        <v>0</v>
      </c>
      <c r="M48" s="14">
        <f t="shared" si="41"/>
        <v>528411</v>
      </c>
      <c r="N48" s="20"/>
      <c r="O48" s="21"/>
      <c r="P48" s="20"/>
      <c r="Q48" s="21"/>
      <c r="R48" s="20"/>
      <c r="S48" s="21"/>
      <c r="T48" s="20"/>
      <c r="U48" s="21"/>
      <c r="V48" s="20"/>
      <c r="W48" s="21"/>
      <c r="X48" s="20"/>
      <c r="Y48" s="21"/>
      <c r="Z48" s="20"/>
      <c r="AA48" s="21"/>
      <c r="AB48" s="20"/>
      <c r="AC48" s="21"/>
      <c r="AD48" s="20"/>
      <c r="AE48" s="21"/>
      <c r="AF48" s="20"/>
      <c r="AG48" s="21"/>
      <c r="AH48" s="20"/>
      <c r="AI48" s="21"/>
      <c r="AJ48" s="20"/>
      <c r="AK48" s="21"/>
      <c r="AL48" s="20"/>
      <c r="AM48" s="21"/>
      <c r="AN48" s="20"/>
      <c r="AO48" s="21"/>
      <c r="AP48" s="20"/>
      <c r="AQ48" s="21"/>
      <c r="AR48" s="20"/>
      <c r="AS48" s="21"/>
      <c r="AT48" s="20"/>
      <c r="AU48" s="21"/>
      <c r="AV48" s="20"/>
      <c r="AW48" s="21"/>
      <c r="AX48" s="20"/>
      <c r="AY48" s="21"/>
      <c r="AZ48" s="20"/>
      <c r="BA48" s="21"/>
      <c r="BB48" s="20"/>
      <c r="BC48" s="21"/>
      <c r="BD48" s="20"/>
      <c r="BE48" s="21"/>
      <c r="BF48" s="20"/>
      <c r="BG48" s="21"/>
      <c r="BH48" s="20"/>
      <c r="BI48" s="21"/>
      <c r="BJ48" s="20"/>
      <c r="BK48" s="21"/>
      <c r="BL48" s="20"/>
      <c r="BM48" s="21"/>
      <c r="BN48" s="20"/>
      <c r="BO48" s="21"/>
      <c r="BP48" s="20"/>
      <c r="BQ48" s="21"/>
      <c r="BR48" s="20"/>
      <c r="BS48" s="21"/>
      <c r="BT48" s="20"/>
      <c r="BU48" s="21"/>
      <c r="BV48" s="20"/>
      <c r="BW48" s="21"/>
      <c r="BX48" s="20"/>
      <c r="BY48" s="21"/>
      <c r="BZ48" s="20"/>
      <c r="CA48" s="21"/>
      <c r="CB48" s="20"/>
      <c r="CC48" s="21"/>
      <c r="CD48" s="20"/>
      <c r="CE48" s="21"/>
      <c r="CF48" s="20"/>
      <c r="CG48" s="21"/>
      <c r="CH48" s="20"/>
      <c r="CI48" s="21"/>
      <c r="CJ48" s="20"/>
      <c r="CK48" s="21"/>
      <c r="CL48" s="20"/>
      <c r="CM48" s="21"/>
      <c r="CN48" s="20"/>
      <c r="CO48" s="21"/>
      <c r="CP48" s="20"/>
      <c r="CQ48" s="21"/>
      <c r="CR48" s="20"/>
      <c r="CS48" s="21"/>
      <c r="CT48" s="20"/>
      <c r="CU48" s="21"/>
      <c r="CV48" s="20"/>
      <c r="CW48" s="21"/>
      <c r="CX48" s="20"/>
      <c r="CY48" s="21"/>
      <c r="CZ48" s="20"/>
      <c r="DA48" s="21"/>
      <c r="DB48" s="20"/>
      <c r="DC48" s="21"/>
      <c r="DD48" s="20"/>
      <c r="DE48" s="21"/>
      <c r="DF48" s="20"/>
      <c r="DG48" s="21"/>
      <c r="DH48" s="20"/>
      <c r="DI48" s="21"/>
      <c r="DJ48" s="20"/>
      <c r="DK48" s="21"/>
      <c r="DL48" s="20"/>
      <c r="DM48" s="21"/>
      <c r="DN48" s="20"/>
      <c r="DO48" s="21"/>
      <c r="DP48" s="20"/>
      <c r="DQ48" s="21"/>
      <c r="DR48" s="20"/>
      <c r="DS48" s="21"/>
      <c r="DT48" s="20"/>
      <c r="DU48" s="21"/>
      <c r="DV48" s="20"/>
      <c r="DW48" s="21"/>
      <c r="DX48" s="20"/>
      <c r="DY48" s="21"/>
      <c r="DZ48" s="20"/>
      <c r="EA48" s="21"/>
      <c r="EB48" s="20"/>
      <c r="EC48" s="21"/>
      <c r="ED48" s="20"/>
      <c r="EE48" s="21"/>
      <c r="EF48" s="20"/>
      <c r="EG48" s="21"/>
      <c r="EH48" s="20"/>
      <c r="EI48" s="21"/>
      <c r="EJ48" s="20"/>
      <c r="EK48" s="21"/>
      <c r="EL48" s="20"/>
      <c r="EM48" s="21"/>
      <c r="EN48" s="20"/>
      <c r="EO48" s="21"/>
      <c r="EP48" s="20"/>
      <c r="EQ48" s="21"/>
      <c r="ER48" s="20"/>
      <c r="ES48" s="21"/>
      <c r="ET48" s="20"/>
      <c r="EU48" s="21"/>
      <c r="EV48" s="20"/>
      <c r="EW48" s="21"/>
      <c r="EX48" s="20"/>
      <c r="EY48" s="21"/>
      <c r="EZ48" s="20"/>
      <c r="FA48" s="21"/>
      <c r="FB48" s="20"/>
      <c r="FC48" s="21"/>
      <c r="FD48" s="20"/>
      <c r="FE48" s="21"/>
      <c r="FF48" s="20"/>
      <c r="FG48" s="21"/>
      <c r="FH48" s="20"/>
      <c r="FI48" s="21"/>
      <c r="FJ48" s="20"/>
      <c r="FK48" s="21"/>
      <c r="FL48" s="20"/>
      <c r="FM48" s="21"/>
      <c r="FN48" s="20"/>
      <c r="FO48" s="21"/>
      <c r="FP48" s="20"/>
      <c r="FQ48" s="21"/>
      <c r="FR48" s="20"/>
      <c r="FS48" s="21"/>
      <c r="FT48" s="20"/>
      <c r="FU48" s="21"/>
      <c r="FV48" s="20"/>
      <c r="FW48" s="21"/>
      <c r="FX48" s="20"/>
      <c r="FY48" s="21"/>
      <c r="FZ48" s="20"/>
      <c r="GA48" s="21"/>
      <c r="GB48" s="20"/>
      <c r="GC48" s="21"/>
      <c r="GD48" s="20"/>
      <c r="GE48" s="21"/>
      <c r="GF48" s="20"/>
      <c r="GG48" s="21"/>
      <c r="GH48" s="20"/>
      <c r="GI48" s="21"/>
      <c r="GJ48" s="20"/>
      <c r="GK48" s="21"/>
      <c r="GL48" s="20"/>
      <c r="GM48" s="21"/>
      <c r="GN48" s="20"/>
      <c r="GO48" s="21"/>
      <c r="GP48" s="20"/>
      <c r="GQ48" s="21"/>
      <c r="GR48" s="20"/>
      <c r="GS48" s="21"/>
      <c r="GT48" s="20"/>
      <c r="GU48" s="21"/>
      <c r="GV48" s="20"/>
      <c r="GW48" s="21"/>
      <c r="GX48" s="20"/>
      <c r="GY48" s="21"/>
      <c r="GZ48" s="20"/>
      <c r="HA48" s="21"/>
      <c r="HB48" s="20"/>
      <c r="HC48" s="21"/>
      <c r="HD48" s="20"/>
      <c r="HE48" s="21"/>
      <c r="HF48" s="20"/>
      <c r="HG48" s="21"/>
      <c r="HH48" s="20"/>
      <c r="HI48" s="21"/>
      <c r="HJ48" s="20"/>
      <c r="HK48" s="21"/>
      <c r="HL48" s="20"/>
      <c r="HM48" s="21"/>
      <c r="HN48" s="20"/>
      <c r="HO48" s="21"/>
      <c r="HP48" s="20"/>
      <c r="HQ48" s="21"/>
      <c r="HR48" s="20"/>
      <c r="HS48" s="21"/>
      <c r="HT48" s="20"/>
      <c r="HU48" s="21"/>
      <c r="HV48" s="20"/>
      <c r="HW48" s="21"/>
      <c r="HX48" s="20"/>
      <c r="HY48" s="21"/>
      <c r="HZ48" s="20"/>
      <c r="IA48" s="21"/>
      <c r="IB48" s="20"/>
      <c r="IC48" s="21"/>
      <c r="ID48" s="20"/>
      <c r="IE48" s="21"/>
      <c r="IF48" s="20"/>
      <c r="IG48" s="21"/>
      <c r="IH48" s="20"/>
      <c r="II48" s="21"/>
      <c r="IJ48" s="20"/>
      <c r="IK48" s="21"/>
      <c r="IL48" s="20"/>
      <c r="IM48" s="21"/>
      <c r="IN48" s="20"/>
      <c r="IO48" s="21"/>
      <c r="IP48" s="20"/>
      <c r="IQ48" s="21"/>
      <c r="IR48" s="20"/>
      <c r="IS48" s="21"/>
      <c r="IT48" s="20"/>
      <c r="IU48" s="21"/>
    </row>
    <row r="49" spans="1:31" s="19" customFormat="1" ht="46.5" customHeight="1" x14ac:dyDescent="0.3">
      <c r="A49" s="83">
        <v>2120</v>
      </c>
      <c r="B49" s="42" t="s">
        <v>12</v>
      </c>
      <c r="C49" s="14">
        <f t="shared" ref="C49:C52" si="42">SUM(D49:H49)</f>
        <v>-6037</v>
      </c>
      <c r="D49" s="14"/>
      <c r="E49" s="14"/>
      <c r="F49" s="14"/>
      <c r="G49" s="14"/>
      <c r="H49" s="17">
        <f>-4930-15000+4930+8963</f>
        <v>-6037</v>
      </c>
      <c r="I49" s="16">
        <f t="shared" ref="I49:I52" si="43">SUM(J49:L49)</f>
        <v>0</v>
      </c>
      <c r="J49" s="16"/>
      <c r="K49" s="17"/>
      <c r="L49" s="17"/>
      <c r="M49" s="16">
        <f>C49+I49</f>
        <v>-6037</v>
      </c>
      <c r="N49" s="18"/>
    </row>
    <row r="50" spans="1:31" s="19" customFormat="1" ht="46.5" customHeight="1" x14ac:dyDescent="0.3">
      <c r="A50" s="83">
        <v>2230</v>
      </c>
      <c r="B50" s="42" t="s">
        <v>51</v>
      </c>
      <c r="C50" s="14">
        <f t="shared" si="42"/>
        <v>-10023</v>
      </c>
      <c r="D50" s="14"/>
      <c r="E50" s="14"/>
      <c r="F50" s="14"/>
      <c r="G50" s="14"/>
      <c r="H50" s="17">
        <f>-6800-2163-1060</f>
        <v>-10023</v>
      </c>
      <c r="I50" s="16">
        <f t="shared" si="43"/>
        <v>0</v>
      </c>
      <c r="J50" s="16"/>
      <c r="K50" s="17"/>
      <c r="L50" s="17"/>
      <c r="M50" s="16">
        <f>C50+I50</f>
        <v>-10023</v>
      </c>
      <c r="N50" s="18"/>
    </row>
    <row r="51" spans="1:31" s="19" customFormat="1" ht="46.5" customHeight="1" x14ac:dyDescent="0.3">
      <c r="A51" s="89">
        <v>2240</v>
      </c>
      <c r="B51" s="42" t="s">
        <v>34</v>
      </c>
      <c r="C51" s="14">
        <f t="shared" si="42"/>
        <v>-40000</v>
      </c>
      <c r="D51" s="15"/>
      <c r="E51" s="15"/>
      <c r="F51" s="15"/>
      <c r="G51" s="15"/>
      <c r="H51" s="17">
        <v>-40000</v>
      </c>
      <c r="I51" s="16">
        <f t="shared" si="43"/>
        <v>0</v>
      </c>
      <c r="J51" s="17"/>
      <c r="K51" s="17"/>
      <c r="L51" s="17"/>
      <c r="M51" s="16">
        <f>C51+I51</f>
        <v>-40000</v>
      </c>
      <c r="N51" s="18"/>
    </row>
    <row r="52" spans="1:31" s="19" customFormat="1" ht="59.25" customHeight="1" x14ac:dyDescent="0.3">
      <c r="A52" s="84">
        <v>3110</v>
      </c>
      <c r="B52" s="43" t="s">
        <v>35</v>
      </c>
      <c r="C52" s="14">
        <f t="shared" si="42"/>
        <v>0</v>
      </c>
      <c r="D52" s="15"/>
      <c r="E52" s="15"/>
      <c r="F52" s="15"/>
      <c r="G52" s="15"/>
      <c r="H52" s="17"/>
      <c r="I52" s="16">
        <f t="shared" si="43"/>
        <v>584471</v>
      </c>
      <c r="J52" s="17">
        <v>389608</v>
      </c>
      <c r="K52" s="17">
        <v>194863</v>
      </c>
      <c r="L52" s="17"/>
      <c r="M52" s="16">
        <f>C52+I52</f>
        <v>584471</v>
      </c>
      <c r="N52" s="18"/>
    </row>
    <row r="53" spans="1:31" s="13" customFormat="1" ht="43.5" customHeight="1" x14ac:dyDescent="0.3">
      <c r="A53" s="82" t="s">
        <v>54</v>
      </c>
      <c r="B53" s="49" t="s">
        <v>53</v>
      </c>
      <c r="C53" s="14">
        <f t="shared" ref="C53:M53" si="44">SUM(C54:C54)</f>
        <v>1060</v>
      </c>
      <c r="D53" s="14">
        <f t="shared" si="44"/>
        <v>0</v>
      </c>
      <c r="E53" s="14">
        <f t="shared" si="44"/>
        <v>0</v>
      </c>
      <c r="F53" s="14">
        <f t="shared" si="44"/>
        <v>0</v>
      </c>
      <c r="G53" s="14">
        <f t="shared" si="44"/>
        <v>0</v>
      </c>
      <c r="H53" s="14">
        <f t="shared" si="44"/>
        <v>1060</v>
      </c>
      <c r="I53" s="14">
        <f t="shared" si="44"/>
        <v>0</v>
      </c>
      <c r="J53" s="14">
        <f t="shared" si="44"/>
        <v>0</v>
      </c>
      <c r="K53" s="14">
        <f t="shared" si="44"/>
        <v>0</v>
      </c>
      <c r="L53" s="14">
        <f t="shared" si="44"/>
        <v>0</v>
      </c>
      <c r="M53" s="14">
        <f t="shared" si="44"/>
        <v>1060</v>
      </c>
      <c r="N53" s="12"/>
    </row>
    <row r="54" spans="1:31" s="19" customFormat="1" ht="60.75" customHeight="1" x14ac:dyDescent="0.3">
      <c r="A54" s="83">
        <v>2210</v>
      </c>
      <c r="B54" s="42" t="s">
        <v>52</v>
      </c>
      <c r="C54" s="14">
        <f>SUM(H54:H54)</f>
        <v>1060</v>
      </c>
      <c r="D54" s="14"/>
      <c r="E54" s="14"/>
      <c r="F54" s="14"/>
      <c r="G54" s="14"/>
      <c r="H54" s="17">
        <v>1060</v>
      </c>
      <c r="I54" s="16">
        <f>SUM(J54:L54)</f>
        <v>0</v>
      </c>
      <c r="J54" s="16"/>
      <c r="K54" s="17"/>
      <c r="L54" s="17"/>
      <c r="M54" s="16">
        <f>C54+I54</f>
        <v>1060</v>
      </c>
      <c r="N54" s="18"/>
    </row>
    <row r="55" spans="1:31" s="13" customFormat="1" ht="29.25" customHeight="1" x14ac:dyDescent="0.3">
      <c r="A55" s="82" t="s">
        <v>60</v>
      </c>
      <c r="B55" s="49" t="s">
        <v>61</v>
      </c>
      <c r="C55" s="14">
        <f t="shared" ref="C55:M55" si="45">SUM(C56:C56)</f>
        <v>10000</v>
      </c>
      <c r="D55" s="14">
        <f t="shared" si="45"/>
        <v>0</v>
      </c>
      <c r="E55" s="14">
        <f t="shared" si="45"/>
        <v>0</v>
      </c>
      <c r="F55" s="14">
        <f t="shared" si="45"/>
        <v>0</v>
      </c>
      <c r="G55" s="14">
        <f t="shared" si="45"/>
        <v>0</v>
      </c>
      <c r="H55" s="14">
        <f t="shared" si="45"/>
        <v>10000</v>
      </c>
      <c r="I55" s="14">
        <f t="shared" si="45"/>
        <v>0</v>
      </c>
      <c r="J55" s="14">
        <f t="shared" si="45"/>
        <v>0</v>
      </c>
      <c r="K55" s="14">
        <f t="shared" si="45"/>
        <v>0</v>
      </c>
      <c r="L55" s="14">
        <f t="shared" si="45"/>
        <v>0</v>
      </c>
      <c r="M55" s="14">
        <f t="shared" si="45"/>
        <v>10000</v>
      </c>
      <c r="N55" s="12"/>
    </row>
    <row r="56" spans="1:31" s="19" customFormat="1" ht="72" customHeight="1" x14ac:dyDescent="0.3">
      <c r="A56" s="83">
        <v>2282</v>
      </c>
      <c r="B56" s="42" t="s">
        <v>62</v>
      </c>
      <c r="C56" s="14">
        <f>SUM(H56:H56)</f>
        <v>10000</v>
      </c>
      <c r="D56" s="14"/>
      <c r="E56" s="14"/>
      <c r="F56" s="14"/>
      <c r="G56" s="14"/>
      <c r="H56" s="17">
        <v>10000</v>
      </c>
      <c r="I56" s="16">
        <f>SUM(J56:L56)</f>
        <v>0</v>
      </c>
      <c r="J56" s="16"/>
      <c r="K56" s="17"/>
      <c r="L56" s="17"/>
      <c r="M56" s="16">
        <f>C56+I56</f>
        <v>10000</v>
      </c>
      <c r="N56" s="18"/>
    </row>
    <row r="57" spans="1:31" s="13" customFormat="1" ht="57" customHeight="1" x14ac:dyDescent="0.3">
      <c r="A57" s="63" t="s">
        <v>2</v>
      </c>
      <c r="B57" s="64"/>
      <c r="C57" s="22">
        <f>C11+C41</f>
        <v>601624</v>
      </c>
      <c r="D57" s="22">
        <f t="shared" ref="D57:M57" si="46">D11+D41</f>
        <v>914800</v>
      </c>
      <c r="E57" s="22">
        <f t="shared" si="46"/>
        <v>118500</v>
      </c>
      <c r="F57" s="22">
        <f t="shared" si="46"/>
        <v>-408610</v>
      </c>
      <c r="G57" s="22">
        <f t="shared" si="46"/>
        <v>-26</v>
      </c>
      <c r="H57" s="22">
        <f t="shared" si="46"/>
        <v>-23040</v>
      </c>
      <c r="I57" s="22">
        <f t="shared" si="46"/>
        <v>23066</v>
      </c>
      <c r="J57" s="22">
        <f t="shared" si="46"/>
        <v>0</v>
      </c>
      <c r="K57" s="22">
        <f t="shared" si="46"/>
        <v>26</v>
      </c>
      <c r="L57" s="22">
        <f t="shared" si="46"/>
        <v>23040</v>
      </c>
      <c r="M57" s="22">
        <f t="shared" si="46"/>
        <v>624690</v>
      </c>
      <c r="N57" s="13">
        <f>I57+C57</f>
        <v>624690</v>
      </c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pans="1:31" s="2" customFormat="1" ht="18.75" x14ac:dyDescent="0.3">
      <c r="A58" s="94"/>
      <c r="B58" s="47"/>
      <c r="C58" s="25"/>
      <c r="D58" s="25"/>
      <c r="E58" s="25"/>
      <c r="F58" s="25"/>
      <c r="G58" s="25"/>
      <c r="H58" s="24"/>
      <c r="I58" s="25"/>
      <c r="J58" s="25"/>
      <c r="K58" s="24"/>
      <c r="L58" s="24"/>
      <c r="M58" s="24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</row>
    <row r="59" spans="1:31" s="28" customFormat="1" ht="53.25" customHeight="1" x14ac:dyDescent="0.3">
      <c r="A59" s="54" t="s">
        <v>16</v>
      </c>
      <c r="B59" s="54"/>
      <c r="C59" s="54"/>
      <c r="D59" s="54"/>
      <c r="E59" s="54"/>
      <c r="F59" s="54"/>
      <c r="G59" s="54"/>
      <c r="H59" s="54"/>
      <c r="I59" s="1"/>
      <c r="J59" s="1"/>
      <c r="K59" s="27"/>
      <c r="L59" s="27"/>
      <c r="M59" s="27"/>
      <c r="Q59" s="1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</row>
    <row r="60" spans="1:31" s="32" customFormat="1" x14ac:dyDescent="0.25">
      <c r="A60" s="95"/>
      <c r="B60" s="48"/>
      <c r="C60" s="30"/>
      <c r="D60" s="30"/>
      <c r="E60" s="30"/>
      <c r="F60" s="30"/>
      <c r="G60" s="30"/>
      <c r="H60" s="31"/>
      <c r="I60" s="30"/>
      <c r="J60" s="30"/>
      <c r="K60" s="31"/>
      <c r="L60" s="31"/>
      <c r="M60" s="31"/>
    </row>
    <row r="61" spans="1:31" s="32" customFormat="1" x14ac:dyDescent="0.25">
      <c r="A61" s="95"/>
      <c r="B61" s="48"/>
      <c r="C61" s="30"/>
      <c r="D61" s="30"/>
      <c r="E61" s="30"/>
      <c r="F61" s="30"/>
      <c r="G61" s="30"/>
      <c r="H61" s="31"/>
      <c r="I61" s="30"/>
      <c r="J61" s="30"/>
      <c r="K61" s="31"/>
      <c r="L61" s="31"/>
      <c r="M61" s="31"/>
      <c r="Q61" s="6"/>
    </row>
    <row r="62" spans="1:31" s="32" customFormat="1" x14ac:dyDescent="0.25">
      <c r="A62" s="95"/>
      <c r="B62" s="48"/>
      <c r="C62" s="30"/>
      <c r="D62" s="30"/>
      <c r="E62" s="30"/>
      <c r="F62" s="30"/>
      <c r="G62" s="30"/>
      <c r="H62" s="31"/>
      <c r="I62" s="30"/>
      <c r="J62" s="30"/>
      <c r="K62" s="31"/>
      <c r="L62" s="31"/>
      <c r="M62" s="31"/>
      <c r="N62" s="33"/>
      <c r="Q62" s="6"/>
    </row>
    <row r="63" spans="1:31" s="32" customFormat="1" x14ac:dyDescent="0.25">
      <c r="A63" s="95"/>
      <c r="B63" s="48"/>
      <c r="C63" s="30"/>
      <c r="D63" s="30"/>
      <c r="E63" s="30"/>
      <c r="F63" s="30"/>
      <c r="G63" s="30"/>
      <c r="H63" s="31"/>
      <c r="I63" s="30"/>
      <c r="J63" s="30"/>
      <c r="K63" s="31"/>
      <c r="L63" s="31"/>
      <c r="M63" s="31"/>
      <c r="N63" s="34"/>
    </row>
    <row r="64" spans="1:31" s="32" customFormat="1" x14ac:dyDescent="0.25">
      <c r="A64" s="95"/>
      <c r="B64" s="48"/>
      <c r="C64" s="30"/>
      <c r="D64" s="30"/>
      <c r="E64" s="30"/>
      <c r="F64" s="30"/>
      <c r="G64" s="30"/>
      <c r="H64" s="31"/>
      <c r="I64" s="30"/>
      <c r="J64" s="30"/>
      <c r="K64" s="31"/>
      <c r="L64" s="31"/>
      <c r="M64" s="31"/>
    </row>
    <row r="65" spans="1:14" s="32" customFormat="1" x14ac:dyDescent="0.25">
      <c r="A65" s="95"/>
      <c r="B65" s="48"/>
      <c r="C65" s="30"/>
      <c r="D65" s="30"/>
      <c r="E65" s="30"/>
      <c r="F65" s="30"/>
      <c r="G65" s="30"/>
      <c r="H65" s="31"/>
      <c r="I65" s="30"/>
      <c r="J65" s="30"/>
      <c r="K65" s="31"/>
      <c r="L65" s="31"/>
      <c r="M65" s="31"/>
    </row>
    <row r="66" spans="1:14" s="32" customFormat="1" x14ac:dyDescent="0.25">
      <c r="A66" s="95"/>
      <c r="B66" s="48"/>
      <c r="C66" s="30"/>
      <c r="D66" s="30"/>
      <c r="E66" s="30"/>
      <c r="F66" s="30"/>
      <c r="G66" s="30"/>
      <c r="H66" s="31"/>
      <c r="I66" s="30"/>
      <c r="J66" s="30"/>
      <c r="K66" s="31"/>
      <c r="L66" s="31"/>
      <c r="M66" s="31"/>
    </row>
    <row r="67" spans="1:14" s="32" customFormat="1" x14ac:dyDescent="0.25">
      <c r="A67" s="95"/>
      <c r="B67" s="48"/>
      <c r="H67" s="31"/>
      <c r="I67" s="30"/>
      <c r="J67" s="30"/>
      <c r="K67" s="31"/>
      <c r="L67" s="31"/>
      <c r="M67" s="31"/>
    </row>
    <row r="68" spans="1:14" s="32" customFormat="1" x14ac:dyDescent="0.25">
      <c r="A68" s="95"/>
      <c r="B68" s="48"/>
      <c r="H68" s="31"/>
      <c r="I68" s="30"/>
      <c r="J68" s="30"/>
      <c r="K68" s="31"/>
      <c r="L68" s="31"/>
      <c r="M68" s="31"/>
    </row>
    <row r="69" spans="1:14" s="32" customFormat="1" x14ac:dyDescent="0.25">
      <c r="A69" s="95"/>
      <c r="B69" s="48"/>
      <c r="C69" s="30"/>
      <c r="D69" s="30"/>
      <c r="E69" s="30"/>
      <c r="F69" s="30"/>
      <c r="G69" s="30"/>
      <c r="H69" s="31"/>
      <c r="I69" s="30"/>
      <c r="J69" s="30"/>
      <c r="K69" s="31"/>
      <c r="L69" s="31"/>
      <c r="M69" s="31"/>
      <c r="N69" s="34"/>
    </row>
    <row r="70" spans="1:14" s="32" customFormat="1" x14ac:dyDescent="0.25">
      <c r="A70" s="95"/>
      <c r="B70" s="48"/>
      <c r="C70" s="30"/>
      <c r="D70" s="30"/>
      <c r="E70" s="30"/>
      <c r="F70" s="30"/>
      <c r="G70" s="30"/>
      <c r="H70" s="31"/>
      <c r="I70" s="30"/>
      <c r="J70" s="30"/>
      <c r="K70" s="31"/>
      <c r="L70" s="31"/>
      <c r="M70" s="31"/>
    </row>
  </sheetData>
  <mergeCells count="20">
    <mergeCell ref="V9:W9"/>
    <mergeCell ref="F8:F9"/>
    <mergeCell ref="M6:M9"/>
    <mergeCell ref="G8:G9"/>
    <mergeCell ref="A4:M4"/>
    <mergeCell ref="E8:E9"/>
    <mergeCell ref="A59:H59"/>
    <mergeCell ref="A6:A9"/>
    <mergeCell ref="B6:B9"/>
    <mergeCell ref="C6:H6"/>
    <mergeCell ref="I6:K6"/>
    <mergeCell ref="C7:H7"/>
    <mergeCell ref="I7:K7"/>
    <mergeCell ref="C8:C9"/>
    <mergeCell ref="I8:I9"/>
    <mergeCell ref="A57:B57"/>
    <mergeCell ref="H8:H9"/>
    <mergeCell ref="D8:D9"/>
    <mergeCell ref="J8:J9"/>
    <mergeCell ref="K8:L8"/>
  </mergeCells>
  <phoneticPr fontId="0" type="noConversion"/>
  <pageMargins left="0.39370078740157483" right="0.11811023622047245" top="0.15748031496062992" bottom="0.15748031496062992" header="0" footer="0"/>
  <pageSetup paperSize="9" scale="50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XTreme.ws</cp:lastModifiedBy>
  <cp:lastPrinted>2017-12-15T08:29:01Z</cp:lastPrinted>
  <dcterms:created xsi:type="dcterms:W3CDTF">1996-10-08T23:32:33Z</dcterms:created>
  <dcterms:modified xsi:type="dcterms:W3CDTF">2017-12-15T08:29:14Z</dcterms:modified>
</cp:coreProperties>
</file>