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285" windowWidth="15195" windowHeight="8205"/>
  </bookViews>
  <sheets>
    <sheet name="дод 7" sheetId="5" r:id="rId1"/>
  </sheets>
  <definedNames>
    <definedName name="_xlnm.Print_Titles" localSheetId="0">'дод 7'!$6:$7</definedName>
    <definedName name="_xlnm.Print_Area" localSheetId="0">'дод 7'!$A$1:$H$216</definedName>
  </definedNames>
  <calcPr calcId="144525"/>
</workbook>
</file>

<file path=xl/calcChain.xml><?xml version="1.0" encoding="utf-8"?>
<calcChain xmlns="http://schemas.openxmlformats.org/spreadsheetml/2006/main">
  <c r="J192" i="5" l="1"/>
  <c r="G183" i="5"/>
  <c r="G150" i="5"/>
  <c r="G149" i="5" s="1"/>
  <c r="G156" i="5"/>
  <c r="G163" i="5" l="1"/>
  <c r="G161" i="5"/>
  <c r="G175" i="5" l="1"/>
  <c r="F150" i="5" l="1"/>
  <c r="F153" i="5"/>
  <c r="G152" i="5"/>
  <c r="H152" i="5" s="1"/>
  <c r="G180" i="5" l="1"/>
  <c r="H187" i="5"/>
  <c r="H181" i="5"/>
  <c r="G178" i="5"/>
  <c r="H186" i="5" l="1"/>
  <c r="F145" i="5" l="1"/>
  <c r="F142" i="5"/>
  <c r="H180" i="5"/>
  <c r="G162" i="5"/>
  <c r="G159" i="5"/>
  <c r="F174" i="5" l="1"/>
  <c r="F173" i="5" l="1"/>
  <c r="H159" i="5"/>
  <c r="H158" i="5"/>
  <c r="H185" i="5"/>
  <c r="H188" i="5"/>
  <c r="G189" i="5"/>
  <c r="F189" i="5"/>
  <c r="F183" i="5"/>
  <c r="F175" i="5"/>
  <c r="H178" i="5"/>
  <c r="H177" i="5"/>
  <c r="H179" i="5"/>
  <c r="H182" i="5"/>
  <c r="F163" i="5"/>
  <c r="H165" i="5"/>
  <c r="H166" i="5"/>
  <c r="H174" i="5" l="1"/>
  <c r="H164" i="5"/>
  <c r="H163" i="5" s="1"/>
  <c r="G167" i="5" l="1"/>
  <c r="F167" i="5"/>
  <c r="G151" i="5"/>
  <c r="H138" i="5"/>
  <c r="H137" i="5"/>
  <c r="H141" i="5"/>
  <c r="F140" i="5"/>
  <c r="H136" i="5"/>
  <c r="H173" i="5"/>
  <c r="H140" i="5" l="1"/>
  <c r="F139" i="5"/>
  <c r="H139" i="5" s="1"/>
  <c r="F172" i="5"/>
  <c r="F171" i="5" s="1"/>
  <c r="F149" i="5"/>
  <c r="H153" i="5"/>
  <c r="H172" i="5" l="1"/>
  <c r="F161" i="5"/>
  <c r="H168" i="5"/>
  <c r="H167" i="5" s="1"/>
  <c r="H162" i="5"/>
  <c r="H161" i="5"/>
  <c r="H160" i="5"/>
  <c r="F157" i="5"/>
  <c r="H144" i="5"/>
  <c r="H143" i="5"/>
  <c r="H150" i="5"/>
  <c r="H148" i="5"/>
  <c r="H147" i="5"/>
  <c r="G146" i="5"/>
  <c r="G145" i="5" s="1"/>
  <c r="H157" i="5" l="1"/>
  <c r="F156" i="5"/>
  <c r="I145" i="5"/>
  <c r="H146" i="5"/>
  <c r="H145" i="5" s="1"/>
  <c r="H142" i="5"/>
  <c r="H156" i="5"/>
  <c r="H149" i="5"/>
  <c r="H151" i="5"/>
  <c r="J145" i="5" l="1"/>
  <c r="H191" i="5"/>
  <c r="H190" i="5"/>
  <c r="H184" i="5"/>
  <c r="H183" i="5" s="1"/>
  <c r="G135" i="5"/>
  <c r="F135" i="5"/>
  <c r="F133" i="5" s="1"/>
  <c r="F132" i="5" s="1"/>
  <c r="F192" i="5" s="1"/>
  <c r="H189" i="5" l="1"/>
  <c r="G133" i="5"/>
  <c r="G132" i="5" s="1"/>
  <c r="H135" i="5"/>
  <c r="I133" i="5" l="1"/>
  <c r="I132" i="5"/>
  <c r="G176" i="5" l="1"/>
  <c r="H134" i="5"/>
  <c r="H133" i="5" s="1"/>
  <c r="H132" i="5" s="1"/>
  <c r="H193" i="5"/>
  <c r="H194" i="5"/>
  <c r="H195" i="5"/>
  <c r="H196" i="5"/>
  <c r="H197" i="5"/>
  <c r="H198" i="5"/>
  <c r="H199" i="5"/>
  <c r="H200" i="5"/>
  <c r="H203" i="5"/>
  <c r="H204" i="5"/>
  <c r="H205" i="5"/>
  <c r="H206" i="5"/>
  <c r="H207" i="5"/>
  <c r="H208" i="5"/>
  <c r="H20" i="5"/>
  <c r="H44" i="5"/>
  <c r="H26" i="5"/>
  <c r="H25" i="5"/>
  <c r="H43" i="5"/>
  <c r="H42" i="5"/>
  <c r="H19" i="5"/>
  <c r="H122" i="5"/>
  <c r="H125" i="5"/>
  <c r="H124" i="5"/>
  <c r="H127" i="5"/>
  <c r="H126" i="5"/>
  <c r="H33" i="5"/>
  <c r="H36" i="5"/>
  <c r="H129" i="5"/>
  <c r="H130" i="5"/>
  <c r="H116" i="5"/>
  <c r="H110" i="5"/>
  <c r="H105" i="5"/>
  <c r="H97" i="5"/>
  <c r="H92" i="5"/>
  <c r="H82" i="5"/>
  <c r="H96" i="5"/>
  <c r="H115" i="5"/>
  <c r="H114" i="5"/>
  <c r="H113" i="5"/>
  <c r="H109" i="5"/>
  <c r="H108" i="5"/>
  <c r="H104" i="5"/>
  <c r="H103" i="5"/>
  <c r="H102" i="5"/>
  <c r="H101" i="5"/>
  <c r="H100" i="5"/>
  <c r="H94" i="5"/>
  <c r="H91" i="5"/>
  <c r="H41" i="5"/>
  <c r="H40" i="5"/>
  <c r="H39" i="5"/>
  <c r="H38" i="5"/>
  <c r="H37" i="5"/>
  <c r="H35" i="5"/>
  <c r="H34" i="5"/>
  <c r="H32" i="5"/>
  <c r="H31" i="5"/>
  <c r="H30" i="5"/>
  <c r="H29" i="5"/>
  <c r="H28" i="5"/>
  <c r="H27" i="5"/>
  <c r="H24" i="5"/>
  <c r="H23" i="5"/>
  <c r="H22" i="5"/>
  <c r="H18" i="5"/>
  <c r="H17" i="5"/>
  <c r="H15" i="5"/>
  <c r="H13" i="5"/>
  <c r="H12" i="5"/>
  <c r="H11" i="5"/>
  <c r="H10" i="5"/>
  <c r="G171" i="5" l="1"/>
  <c r="G192" i="5" s="1"/>
  <c r="J133" i="5"/>
  <c r="H176" i="5"/>
  <c r="H175" i="5" l="1"/>
  <c r="H171" i="5" s="1"/>
  <c r="H192" i="5" s="1"/>
  <c r="J132" i="5"/>
  <c r="F214" i="5" l="1"/>
  <c r="H214" i="5" s="1"/>
  <c r="J171" i="5" l="1"/>
  <c r="K171" i="5" s="1"/>
</calcChain>
</file>

<file path=xl/sharedStrings.xml><?xml version="1.0" encoding="utf-8"?>
<sst xmlns="http://schemas.openxmlformats.org/spreadsheetml/2006/main" count="308" uniqueCount="240">
  <si>
    <t xml:space="preserve">Пільги громадянам, які постраждали внаслідок Чорнобильської катастрофи , дружинам ( чоловікам ) та опікунам ( на час опікунства ) дітей померлих громадян, смерть яких пов'язана з Чорнобильською катастрофою, на житлово-комунальні послуги </t>
  </si>
  <si>
    <t xml:space="preserve">Пільги громадянам, які постраждали внаслідок Чорнобильської катастрофи дружинам ( чоловікам ) та опікунам ( на час опікунства ) дітей померлих громадян, смерть яких пов'язана з Чорнобильською катастрофою, на придбання твердого палива </t>
  </si>
  <si>
    <t xml:space="preserve">Інші пільги громадянам,які постраждали внаслідок Чорнобильської катастрофи , дружинам ( чоловікам) та опікунам  ( на час опікунства ) дітям померлих громадян, смерть яких пов'язана з Чорнобильською катастрофою </t>
  </si>
  <si>
    <t xml:space="preserve">Пільги пенсіонерам з числа спеціалістів із захисту рослин, передбачені частиною четвертою статті 20 Закону України " Про захист рослин ", громадянам, передбачені пунктом " ї "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безоплатне користування житлом, опаленням та освітленням "  </t>
  </si>
  <si>
    <t xml:space="preserve">Пільги пенсіонерам з числа спеціалістів із захисту рослин , передбачені частиною четвертою статті 20 Закону України " Про захист рослин ", громадянам, передбачені пунктом "ї"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придбання твердого та рідкого пічного побутового палива </t>
  </si>
  <si>
    <t>Пільги окремим категоріям громадян з послуг зв'язку</t>
  </si>
  <si>
    <t>Пільги багатодітним сім'ям на житлово - комунальні послуги</t>
  </si>
  <si>
    <t>Допомога у зв'язку з вагітністю та пологами</t>
  </si>
  <si>
    <t xml:space="preserve">Допомога на догляд за дитиною віком до 3 років </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</si>
  <si>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</si>
  <si>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</si>
  <si>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</si>
  <si>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</si>
  <si>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</si>
  <si>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 xml:space="preserve">Субсидії населенню для відшкодування витрат на оплату житлово - комунальних послуг </t>
  </si>
  <si>
    <t>Субсидії населенню для відшкодування витрат на придбання твердого та рідкого пічного побутового палива і скрапленого газу</t>
  </si>
  <si>
    <t>Державна соціальна допомога інвалідам з дитинства та дітям інвалідам</t>
  </si>
  <si>
    <t xml:space="preserve">Компенсаційні виплати на пільговий проїзд автомобільним транспортом окремим категоріям громадян </t>
  </si>
  <si>
    <t>Компенсаційні виплати за пільговий проїзд окремих категорій громадян на залізничому транспорті</t>
  </si>
  <si>
    <t>Дитячі будинки (в тому числі сімейного типу,прийомні сім'ї)</t>
  </si>
  <si>
    <t>Всього по державних програмах:</t>
  </si>
  <si>
    <t>0.20</t>
  </si>
  <si>
    <t>Всього по державних та районних програмах:</t>
  </si>
  <si>
    <t xml:space="preserve"> 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</si>
  <si>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з державного бюджету місцевим бюджетам на виплату допомоги сім'ям з дітьми, малозабезпеченим сім'ям,  інвалідам з дитинства, дітям- інвалідам та тимчасової державної допомоги дітям.</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</si>
  <si>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 водопостачання і водовідведення, квартирної плати ( утримання будинків і споруд та прибудинкових територій ) , вивезення побутового сміття та рідких нечистот</t>
  </si>
  <si>
    <t xml:space="preserve">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</si>
  <si>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Управління праці та соціального захисту населення райдержадміністрації</t>
  </si>
  <si>
    <t xml:space="preserve">Разом : </t>
  </si>
  <si>
    <t>Загальноосвітні школи</t>
  </si>
  <si>
    <t>070303</t>
  </si>
  <si>
    <t>090201</t>
  </si>
  <si>
    <t>090202</t>
  </si>
  <si>
    <t>090203</t>
  </si>
  <si>
    <t>090204</t>
  </si>
  <si>
    <t>090205</t>
  </si>
  <si>
    <t>090207</t>
  </si>
  <si>
    <t>090208</t>
  </si>
  <si>
    <t>090209</t>
  </si>
  <si>
    <t>090210</t>
  </si>
  <si>
    <t>090211</t>
  </si>
  <si>
    <t>090214</t>
  </si>
  <si>
    <t>090215</t>
  </si>
  <si>
    <t>090216</t>
  </si>
  <si>
    <t>090302</t>
  </si>
  <si>
    <t>090303</t>
  </si>
  <si>
    <t>090304</t>
  </si>
  <si>
    <t>090305</t>
  </si>
  <si>
    <t>090306</t>
  </si>
  <si>
    <t>090307</t>
  </si>
  <si>
    <t>090308</t>
  </si>
  <si>
    <t>090401</t>
  </si>
  <si>
    <t>090405</t>
  </si>
  <si>
    <t>090406</t>
  </si>
  <si>
    <t>091300</t>
  </si>
  <si>
    <t>Відділ освіти райдержадміністрації</t>
  </si>
  <si>
    <t xml:space="preserve">Пільги багатодітним сім'ям на придбання твердого палива та скрапленого газу </t>
  </si>
  <si>
    <t>Допомога при народженні дитини</t>
  </si>
  <si>
    <t xml:space="preserve">Інші пільги ветеранам війни, особам , на яких поширюється чинність Закону України " Про статус ветеранів війни , гарантії їх соціального захисту " , особам , які мають особливі заслуги перед Батьківщиною, вдовам ( вдівцям ) та батькам померлих ( загиблих ) осіб, які мають особливі заслуги перед Батьківщиною , ветеранам праці , особам,які мають особливі трудові заслуги перед Батьківщиною, вдовам ( вдівцям ) та батькам померлих ( загиблих ) осіб ,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с пенсіонерами </t>
  </si>
  <si>
    <t>Субвенція з державного бюджету місцевим бюджетам на надання пільг з послуг зв'язку та інших, передбачених законодавством пільг , в тому числі компенсації втрати частини доходів у зв'язку з відміною податку з власників транспортних засобів та відповідним збільшенням ставок акцизного податку з пального для фізичних осіб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та компенсацію за пільговий проїзд окремих категорій громадян.</t>
  </si>
  <si>
    <t>0990</t>
  </si>
  <si>
    <t>Інші освітні програми</t>
  </si>
  <si>
    <t xml:space="preserve">Субвенція з державного бюджету місцевим бюджетам на фінансування заходів соціально - економічної компенсації ризику населення, яке проживає на території зони спостереження </t>
  </si>
  <si>
    <r>
      <t>на поточний ремонт</t>
    </r>
    <r>
      <rPr>
        <b/>
        <sz val="12"/>
        <rFont val="Times New Roman"/>
        <family val="1"/>
        <charset val="204"/>
      </rPr>
      <t xml:space="preserve"> </t>
    </r>
    <r>
      <rPr>
        <sz val="12"/>
        <rFont val="Times New Roman"/>
        <family val="1"/>
        <charset val="204"/>
      </rPr>
      <t xml:space="preserve">Бузької ЗОШ І - ІІІ ст. в с. Бузьке вул. Леніна,423 - 99917 грн.  Таборівської ЗОШ І - ІІ ст. с. Таборівка вул. Леніна, 85 - 99212 грн.; Актовської ЗОШ І - ІІ ст. в с. Актове вул.Щорса,40 - 89966 грн.; поточний ремонт майданчику на території ЗОШ в с. Трикрати вул. Леніна,56 - 88076 грн. </t>
    </r>
  </si>
  <si>
    <t>150110</t>
  </si>
  <si>
    <t>Проведення невідкладних відновлювальних робіт, будівництво та реконструкція загальноосвітніх навчальних закладів</t>
  </si>
  <si>
    <t xml:space="preserve">Відділ культури райдержадміністрації </t>
  </si>
  <si>
    <t>110205</t>
  </si>
  <si>
    <t xml:space="preserve">Школи естетичного виховання дітей </t>
  </si>
  <si>
    <t>210105</t>
  </si>
  <si>
    <t xml:space="preserve">Видатки на запобігання та ліквідацію надзвичайних ситуацій та наслідків стихійного лиха  </t>
  </si>
  <si>
    <t xml:space="preserve">на поточний ремонт Олександрівської дитячої школи мистецтва смт. Олександрівка вул. Генерала Подзігуна, 240 Вознесенського району Миколаївської області </t>
  </si>
  <si>
    <t xml:space="preserve">на придбання засобів індивідуального захисту ( противогази ) </t>
  </si>
  <si>
    <t xml:space="preserve">на реконструкцію Воронівської загальноосвітньої школи І - ІІІ ступенів по вул. Вознесенська, 1 в с. Воронівка Вознесенського району  Миколаївської області </t>
  </si>
  <si>
    <t>на капітальний ремонт даху та вікон Таборівської загальноосвітньої школи І-ІІІ ступенів по вул.Леніна,85 в с. Таборівка Вознесенського району Миколаївської області</t>
  </si>
  <si>
    <t>Субвенція з державного бюджету місцевим бюджетам на надання пільг з послуг зв'язку та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</si>
  <si>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03</t>
  </si>
  <si>
    <t>Школи естетичного виховання дітей</t>
  </si>
  <si>
    <t xml:space="preserve">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</si>
  <si>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поточний ремонт частини шатрової покрівлі Трикратівської школи мистецтв Вознесенського району Миколаївської області</t>
  </si>
  <si>
    <t>Разом:</t>
  </si>
  <si>
    <t>Відділ охорони здоров'я райдержадміністрації</t>
  </si>
  <si>
    <t>080300</t>
  </si>
  <si>
    <t>Поліклініки і амбулаторії</t>
  </si>
  <si>
    <t>поточний ремонт Воронівської амбулаторії з приміненням енергозберігаючих технологій(заміна вікон) Вознесенського району Миколаївської області</t>
  </si>
  <si>
    <t>Проведення невідкладних відновлювальних робіт,будівництво та реконструкція загальноосвітніх навчальних закладів</t>
  </si>
  <si>
    <t>реконструкція Воронівської загальноосвітньої школи І-ІІІ ступенів по вул.Вознесенська, 1 в с.Воронівка Вознесенського району Миколаївської області</t>
  </si>
  <si>
    <t>24</t>
  </si>
  <si>
    <t>14</t>
  </si>
  <si>
    <t>10</t>
  </si>
  <si>
    <t>080101</t>
  </si>
  <si>
    <t>Лікарні</t>
  </si>
  <si>
    <t>Субвенція з державного бюджету місцевим бюджетам на придбання медикаментів для забезпечення швидкої медичної допомоги</t>
  </si>
  <si>
    <t>170703</t>
  </si>
  <si>
    <t>Видатки на проведення робіт, пов' язаних із будівництвом,реконструкцією,ремонтом та утриманням автомобільних доріг</t>
  </si>
  <si>
    <t>Інші пільги громадянам, які постраждали внаслідок Чорнобильської катастрофи, дружинам(чоловікам) та опікунам( на час опікунства) дітям померлих громадян, смерть яких повязана з Чорнобильською катастрофою</t>
  </si>
  <si>
    <t>улаштування плиткового покриття Трикратської ЗОШ І-ІІІ ст. в с.Трикрати Вознесенського району Миколаївської області</t>
  </si>
  <si>
    <t>Субвенція з обласного бюджету місцевим бюджетам за рахунок коштів державного бюджету на будівництво, реконструкцію,ремонт та утримання вулиць і доріг комунальної власності у населених пунктах</t>
  </si>
  <si>
    <t>Відділ культури райдержадміністрації</t>
  </si>
  <si>
    <t>Райдержадміністрація</t>
  </si>
  <si>
    <t>( грн.)</t>
  </si>
  <si>
    <t>Загальний фонд</t>
  </si>
  <si>
    <t>Спеціальний фонд</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</si>
  <si>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 які мають особливи заслуги перед Батьківщиною, вдовам ( вдівцям) та батькам померлих ( загиблих ) осіб, які мають особливі заслуги перед Батьківщиною, дітям війни, особам, які мають особливі трудові заслуги перед Батьківщиною, вдовам ( вдівцям ) та батькам померлих ( загиблих ) осіб, які мають особливі трудові заслуги перед Батьківщиною,  жертвам нацистських переслідувань та реабілітованим громадянам,які стали інвалідами внаслідок репресій або є пенсіонерами на житлово-комунальні послуги </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</si>
  <si>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які мають особливі заслуги перед Батьківщиною, вдовам ( вдівцям ) та батькам померлих ( загиблих ) осіб, які мають особливі заслуги перед Батьківщиною,особам, які мають особливі трудові заслуги перед Батьківщиною, вдовам ( вдівцям) та батькам померлих (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 </t>
  </si>
  <si>
    <t xml:space="preserve">Пільги ветеранам військової служби, ветеранам органів внутрішніх справ, ветеранам податкової міліції, ветеранам державної пожежної охорони,ветеранам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міліції,ветеранів державної пожежної охорони ,ветеранів Державної кримінально - виконавчої служби,ветеранів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t>
  </si>
  <si>
    <t>складу кримінально-виконавчої системи, державної пожежної охорони, загиблих або померлих у зв'язку з виконанням службових обов'язків, непрацездатним членам сімей, які перебували на їх утриманні,звільненим з військової служби особам, які  стали інвалідами під час проходження військової служби, батькам та членам сімей військовослужбовців, які загинули (померли) або пропали безвісти під час проходження військової служби, батькам та членам вімей осіб рядового і начальницького складу органів і підрозділів цивільного захисту, Державної служби спеціального звязку та захисту інформації України, які загинули ( померли), пропали безвісті або стали інвалідами при проходженні служби, суддям у відставці на оплату житлово-комунальних послуг</t>
  </si>
  <si>
    <t xml:space="preserve">Пільги ветеранам військової служби,ветеранам органів внутрішніх справ,ветеранам податкової міліції , ветеранам державної пожежної охорони, 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України,вдовам (вдівцям) померлих (загиблих) ветеранів військової службии, ветеранів органів внутрішніх справ,ветеранів податкої міліції,ветеранів державної пожежної охорони ,ветеранів Державної кримінально -виконавчої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державної пожежної охорони,загиблих або померлих </t>
  </si>
  <si>
    <t xml:space="preserve">у зв'язку з виконанням службових обов'язків, непрацездатним членам сімей, які перебували на їх утриманні,  на придбання  твердого палива </t>
  </si>
  <si>
    <t>Код                                    програмної класифікації видатків та кредитування місцевого бюджету  (ПКВКМБ)</t>
  </si>
  <si>
    <t>Код   типової програмної класифікації видатків та кредитування місцевих бюджетів (ТПКВКМБ)/ тимчасової класифікації  видатків та кредитування для бюджетів місцевого самоврядування        (ТКВКБМС)</t>
  </si>
  <si>
    <t>Код                              функціональної класифікації  видатків та кредитування місцевого бюджету           ( ФКВКБ )</t>
  </si>
  <si>
    <t>Найменування головного розпорядника, відповідального виконавця бюджетної програми або напряму видатків згідно з типовою  відомчою/ТПКВКМБ/ТКВКБМС</t>
  </si>
  <si>
    <t>Найменування  місцевої ( регіональної) програми</t>
  </si>
  <si>
    <t>3</t>
  </si>
  <si>
    <t>8=6+7</t>
  </si>
  <si>
    <t>до рішення Прибужанівської сільської ради</t>
  </si>
  <si>
    <t xml:space="preserve">Сільські програми : </t>
  </si>
  <si>
    <t xml:space="preserve"> </t>
  </si>
  <si>
    <t>Програма соціально - економічного розвитку сільської ради</t>
  </si>
  <si>
    <t>Програма "Шкільний автобус"</t>
  </si>
  <si>
    <t>"Питна вода"</t>
  </si>
  <si>
    <t>придбання компютерної техніки</t>
  </si>
  <si>
    <t>придбання газового котла</t>
  </si>
  <si>
    <t>виготовлення генеральних планів для сіл Прибужанівської  сільської ради</t>
  </si>
  <si>
    <t>Секретар ради</t>
  </si>
  <si>
    <t>утилізація несанкціонованого  сміттєзвалища</t>
  </si>
  <si>
    <t>Програма поводження з твердими побутовими  відходами</t>
  </si>
  <si>
    <t>Програма зайнятості населення сільської ради на період до 2017року</t>
  </si>
  <si>
    <t>на оплату громадських робіт</t>
  </si>
  <si>
    <t>0110170</t>
  </si>
  <si>
    <t>0170</t>
  </si>
  <si>
    <t>0111</t>
  </si>
  <si>
    <t>0620</t>
  </si>
  <si>
    <t>0443</t>
  </si>
  <si>
    <t>0116052</t>
  </si>
  <si>
    <t>0116060</t>
  </si>
  <si>
    <t>0116430</t>
  </si>
  <si>
    <t>0119120</t>
  </si>
  <si>
    <t>0512</t>
  </si>
  <si>
    <t>0114090</t>
  </si>
  <si>
    <t>4090</t>
  </si>
  <si>
    <t>0828</t>
  </si>
  <si>
    <t xml:space="preserve">Всього по сільських  програмах : </t>
  </si>
  <si>
    <t>1220</t>
  </si>
  <si>
    <t>0116050</t>
  </si>
  <si>
    <t>Палаци i будинки культури, клуби та iншi заклади клубного типу</t>
  </si>
  <si>
    <t>Фінансова підтримка об`єктів комунального господарства</t>
  </si>
  <si>
    <t>Забезпечення функціонування водопровідно-каналізаційного господарства</t>
  </si>
  <si>
    <t>Благоустрій міст, сіл, селищ</t>
  </si>
  <si>
    <t>Розробка схем та проектних рішень масового застосування</t>
  </si>
  <si>
    <t>Утилізація відходів</t>
  </si>
  <si>
    <t>1221</t>
  </si>
  <si>
    <t>Забезпечення   у сільській місцевості регулярного безоплатного перевезення учнів до школи</t>
  </si>
  <si>
    <t>вуличне освітлення</t>
  </si>
  <si>
    <t>Організаційне, інформаційно-аналітичне та матеріально-технічне забезпечення діяльності   сільської ради та  виконавчого комітету</t>
  </si>
  <si>
    <t>Уточнений перелік місцевих ( регіональних ) програм, які фінансуватимуться за рахунок коштів сільського  бюджету  Прибужанівської сільської ради  у 2017 році</t>
  </si>
  <si>
    <t>придбання 2-х електролічильників</t>
  </si>
  <si>
    <t>Разом загальний та спеціальний фонди</t>
  </si>
  <si>
    <t>1010</t>
  </si>
  <si>
    <t>0910</t>
  </si>
  <si>
    <t>Дошкільна освіта</t>
  </si>
  <si>
    <t>експертиза проектно - кошторисної документації капітального ремонту Тімірязєвського ДНЗ</t>
  </si>
  <si>
    <t>придбання столів та стільців</t>
  </si>
  <si>
    <t>Програма оновлення і розроблення містобудівної документації</t>
  </si>
  <si>
    <t>придбання насоса</t>
  </si>
  <si>
    <t>7810</t>
  </si>
  <si>
    <t>0320</t>
  </si>
  <si>
    <t>Видатки на запобігання та ліквідацію надзвичайних ситуацій та наслідків стихійного лиха</t>
  </si>
  <si>
    <t>0117810</t>
  </si>
  <si>
    <t>матеріальний резерв для запобігання надзвичайних ситуацій</t>
  </si>
  <si>
    <t>Програма "Турбота"</t>
  </si>
  <si>
    <t>0113201</t>
  </si>
  <si>
    <t>3201</t>
  </si>
  <si>
    <t>1030</t>
  </si>
  <si>
    <t>Інші видатки на соціальний захист ветеранів війни та праці</t>
  </si>
  <si>
    <t>0113400</t>
  </si>
  <si>
    <t>3400</t>
  </si>
  <si>
    <t>1090</t>
  </si>
  <si>
    <t>Інші видатки на соціальний захист населення</t>
  </si>
  <si>
    <t>матеріальна допомога учасникам АТО</t>
  </si>
  <si>
    <t xml:space="preserve">матеріальна допомога на лікування </t>
  </si>
  <si>
    <t>0117470</t>
  </si>
  <si>
    <t>7470</t>
  </si>
  <si>
    <t>0490</t>
  </si>
  <si>
    <t>Внески до статутного капіталу суб'єктів госопдарювання</t>
  </si>
  <si>
    <t>КП "Райводпостач" - придбання водяного насосу у свердловину с.Тімірязєво</t>
  </si>
  <si>
    <t>З.А.Алексєєва</t>
  </si>
  <si>
    <t>0118310</t>
  </si>
  <si>
    <t>0180</t>
  </si>
  <si>
    <t>Субвенція з державного бюджету місцевим бюджетам на формування інфраструктури об’єднаних територіальних громад</t>
  </si>
  <si>
    <t>(нерозподілені)</t>
  </si>
  <si>
    <t>виготовлення проектно - коштористної документації на реконструкцію водогону та каналізації села Мартинівське та селища Мартинівське</t>
  </si>
  <si>
    <t>ремонт електромережі в адмінбудівлі</t>
  </si>
  <si>
    <t>1011020</t>
  </si>
  <si>
    <t>1020</t>
  </si>
  <si>
    <t>0921</t>
  </si>
  <si>
    <t>Надання загальної середньої освіти загальноосвітніми навчальними закладами (в тч школою – дитячим садком, інтернатом при школі), спеціалізованими школами, ліцеями, гімназіями, колегіумами</t>
  </si>
  <si>
    <t>Поточний ремонт даху в Дмитрівській ЗОШ</t>
  </si>
  <si>
    <t>1011190</t>
  </si>
  <si>
    <t>1190</t>
  </si>
  <si>
    <t>Централізоване ведення бухгалтерського обліку</t>
  </si>
  <si>
    <t>придбання компютерної техніки та програмного забезпечення</t>
  </si>
  <si>
    <t>1011200</t>
  </si>
  <si>
    <t>1200</t>
  </si>
  <si>
    <t>Здійснення централізованого господарського обслуговування</t>
  </si>
  <si>
    <t>0110000</t>
  </si>
  <si>
    <t>Прибужанівська сільська рада</t>
  </si>
  <si>
    <t>1010000</t>
  </si>
  <si>
    <t>Орган з питань освіти і науки, молоді та спорту</t>
  </si>
  <si>
    <t>1011220</t>
  </si>
  <si>
    <t>1011221</t>
  </si>
  <si>
    <t>1011010</t>
  </si>
  <si>
    <t>0111220</t>
  </si>
  <si>
    <t>0111221</t>
  </si>
  <si>
    <t>перереєстрація шкільних автобусів</t>
  </si>
  <si>
    <t>перереєстрація шкільних автобусів з районного відділу освіти на Прибужанівську сільську раду</t>
  </si>
  <si>
    <t>перереєстрація комп'ютерних програм</t>
  </si>
  <si>
    <t>Капітальний ремонт адмінбудівлі Прибужанівської сільської ради за адресою: пл. Центральна, 6, село  Яструбинове Вознесенського району Миколаївської області</t>
  </si>
  <si>
    <t>0117420</t>
  </si>
  <si>
    <t>Програма стабілізації та соціально-економічного розвитку територій</t>
  </si>
  <si>
    <t>Капітальний ремонт торгівельного центру за адресою:   пл.Центральна, 1,  село  Яструбинове Вознесенського району Миколаївської області</t>
  </si>
  <si>
    <t>Капітальний ремонт амбулаторії в с.Прибужани Прибужанівської сільської ради по вул. Одеська, 2а Вознесенського району Миколаївської області</t>
  </si>
  <si>
    <t>Капітальний ремонт ФАП в с.Новосілка Прибужанівської сільської ради по вул.Центральна,10 Вознесенського району Миколаївської області</t>
  </si>
  <si>
    <t>Капітальний ремонт ДНЗ Прибужанівської сільської ради в с.Прибужани по вул. Братів Бреславських, 3в Вознесенського району Миколаївської області</t>
  </si>
  <si>
    <t>Капітальний ремонт ДНЗ Прибужанівської сільської ради в с.Мартинівське по вул. БОС-2, 8/13 Вознесенського району Миколаївської області</t>
  </si>
  <si>
    <t>Капітальний ремонт Яструбинівського ДНЗ по вул.Центральна, 146-а Вознесенського району, Миколаївської області</t>
  </si>
  <si>
    <t>Капітальний ремонт ДНЗ в  с.Бакай  Вознесенського району Миколаївської області</t>
  </si>
  <si>
    <t>Капітальний ремонт Тімірязєвської ЗОШ І-ІІІ ступенів за адресою: вул.Миру, 18,   селище  Тімірязєвка Вознесенського району Миколаївської області</t>
  </si>
  <si>
    <t>поточний ремонт теплотраси ЗОШ с.Яструбинове</t>
  </si>
  <si>
    <t>Придбання трактора типу МТЗ 82.1 з комплектом обладнання для  КП «Мартинівське ЖКГ» виконавчого комітету Прибужанівської сільської ради</t>
  </si>
  <si>
    <t>Придбання екскаватора-навантажувача на базі трактора типу МТЗ 92П  для  КП «Мартинівське ЖКГ» виконавчого комітету Прибужанівської сільської ради</t>
  </si>
  <si>
    <t>Утримання шкільних автобусів</t>
  </si>
  <si>
    <t>придбання холодильника в Тімірязєвського ДНЗ "Зірочка"</t>
  </si>
  <si>
    <t>поточний ремонт Тімірязєвської ЗОШ І-ІІІ ступенів за адресою: вул.Миру, 18,   селище  Тімірязєвка Вознесенського району Миколаївської області</t>
  </si>
  <si>
    <t>Підвищення якості харчування шляхом придбання сучасного обладнання для харчоблоків Прибужанівського ДНЗ «Джерельце», Мартинівського ДНЗ «Колосок», Яструбинівського ДНЗ «Ромашка», Луначарського ДНЗ «Сонечко» (с.Новосілка), Тімірязєвського ДНЗ «Зірочка» та Дмитрівського  ДНЗ «Малятко» Прибужанівської сільської ради Вознесенського району Миколаївської області</t>
  </si>
  <si>
    <t>Підвищення якості освіти шляхом придбання сучасного обладнання для Прибужанівської, Мартинівської, Яструбинівської, Новосілківської, Тімірязєвської та Дмитрівської  ЗОШ Прибужанівської сільської ради Вознесенського району Миколаївської області</t>
  </si>
  <si>
    <t>поточний ремонт водопроводу в с.Яструбинове</t>
  </si>
  <si>
    <t>Додаток №8</t>
  </si>
  <si>
    <t>від 15.12.2017р.№2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</si>
</sst>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г_р_н_._-;\-* #,##0.00\ _г_р_н_._-;_-* &quot;-&quot;??\ _г_р_н_._-;_-@_-"/>
    <numFmt numFmtId="165" formatCode="000000"/>
  </numFmts>
  <fonts count="25" x14ac:knownFonts="1">
    <font>
      <sz val="10"/>
      <name val="Arial Cyr"/>
      <charset val="204"/>
    </font>
    <font>
      <sz val="10"/>
      <name val="Arial Cyr"/>
      <charset val="204"/>
    </font>
    <font>
      <sz val="12"/>
      <name val="Times New Roman"/>
      <family val="1"/>
      <charset val="204"/>
    </font>
    <font>
      <b/>
      <sz val="12"/>
      <name val="Times New Roman"/>
      <family val="1"/>
      <charset val="204"/>
    </font>
    <font>
      <sz val="12"/>
      <name val="Arial Cyr"/>
      <charset val="204"/>
    </font>
    <font>
      <b/>
      <sz val="12"/>
      <name val="Times New Roman"/>
      <family val="1"/>
    </font>
    <font>
      <sz val="12"/>
      <name val="Times New Roman"/>
      <family val="1"/>
    </font>
    <font>
      <b/>
      <sz val="14"/>
      <name val="Times New Roman"/>
      <family val="1"/>
      <charset val="204"/>
    </font>
    <font>
      <b/>
      <sz val="12"/>
      <name val="Arial Cyr"/>
      <charset val="204"/>
    </font>
    <font>
      <sz val="14"/>
      <name val="Times New Roman"/>
      <family val="1"/>
      <charset val="204"/>
    </font>
    <font>
      <b/>
      <sz val="12"/>
      <name val="Arial"/>
      <family val="2"/>
      <charset val="204"/>
    </font>
    <font>
      <b/>
      <sz val="14"/>
      <name val="Times New Roman"/>
      <family val="1"/>
    </font>
    <font>
      <sz val="18"/>
      <name val="Times New Roman"/>
      <family val="1"/>
      <charset val="204"/>
    </font>
    <font>
      <b/>
      <sz val="16"/>
      <name val="Times New Roman"/>
      <family val="1"/>
      <charset val="204"/>
    </font>
    <font>
      <sz val="14"/>
      <name val="Times New Roman"/>
      <family val="1"/>
    </font>
    <font>
      <sz val="14"/>
      <name val="Arial Cyr"/>
      <charset val="204"/>
    </font>
    <font>
      <b/>
      <sz val="10"/>
      <name val="Arial Cyr"/>
      <charset val="204"/>
    </font>
    <font>
      <sz val="14"/>
      <color indexed="8"/>
      <name val="Times New Roman"/>
      <family val="1"/>
      <charset val="204"/>
    </font>
    <font>
      <sz val="14"/>
      <color indexed="8"/>
      <name val="Traditional Arabic"/>
      <family val="1"/>
    </font>
    <font>
      <b/>
      <sz val="14"/>
      <color indexed="8"/>
      <name val="Times New Roman"/>
      <family val="1"/>
      <charset val="204"/>
    </font>
    <font>
      <sz val="14"/>
      <color indexed="8"/>
      <name val="Times New Roman"/>
      <family val="1"/>
      <charset val="204"/>
    </font>
    <font>
      <sz val="14"/>
      <color theme="0"/>
      <name val="Arial Cyr"/>
      <charset val="204"/>
    </font>
    <font>
      <b/>
      <sz val="14"/>
      <color theme="1"/>
      <name val="Times New Roman"/>
      <family val="1"/>
      <charset val="204"/>
    </font>
    <font>
      <b/>
      <sz val="14"/>
      <color theme="0"/>
      <name val="Times New Roman"/>
      <family val="1"/>
      <charset val="204"/>
    </font>
    <font>
      <b/>
      <sz val="14"/>
      <name val="Arial Cyr"/>
      <charset val="204"/>
    </font>
  </fonts>
  <fills count="3">
    <fill>
      <patternFill patternType="none"/>
    </fill>
    <fill>
      <patternFill patternType="gray125"/>
    </fill>
    <fill>
      <patternFill patternType="solid">
        <fgColor indexed="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182">
    <xf numFmtId="0" fontId="0" fillId="0" borderId="0" xfId="0"/>
    <xf numFmtId="0" fontId="4" fillId="0" borderId="0" xfId="0" applyFont="1"/>
    <xf numFmtId="0" fontId="6" fillId="0" borderId="1" xfId="0" applyFont="1" applyBorder="1" applyAlignment="1">
      <alignment horizontal="left" vertical="top" wrapText="1"/>
    </xf>
    <xf numFmtId="0" fontId="4" fillId="0" borderId="1" xfId="0" applyFont="1" applyBorder="1"/>
    <xf numFmtId="0" fontId="2" fillId="0" borderId="1" xfId="0" applyFont="1" applyBorder="1" applyAlignment="1">
      <alignment horizontal="left" vertical="center" wrapText="1"/>
    </xf>
    <xf numFmtId="0" fontId="4" fillId="0" borderId="0" xfId="0" applyFont="1" applyBorder="1"/>
    <xf numFmtId="0" fontId="4" fillId="0" borderId="2" xfId="0" applyFont="1" applyFill="1" applyBorder="1"/>
    <xf numFmtId="0" fontId="4" fillId="0" borderId="2" xfId="0" applyFont="1" applyBorder="1" applyAlignment="1">
      <alignment horizontal="center"/>
    </xf>
    <xf numFmtId="0" fontId="8"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8" fillId="0" borderId="1" xfId="0" applyFont="1" applyFill="1" applyBorder="1" applyAlignment="1">
      <alignment vertical="center" wrapText="1"/>
    </xf>
    <xf numFmtId="0" fontId="4" fillId="0" borderId="1" xfId="0" applyFont="1" applyFill="1" applyBorder="1" applyAlignment="1">
      <alignment horizontal="center" vertical="center" wrapText="1"/>
    </xf>
    <xf numFmtId="1" fontId="8" fillId="0" borderId="1" xfId="0" applyNumberFormat="1" applyFont="1" applyFill="1" applyBorder="1" applyAlignment="1">
      <alignment vertical="center" wrapText="1"/>
    </xf>
    <xf numFmtId="0" fontId="6" fillId="0" borderId="1" xfId="0" applyNumberFormat="1" applyFont="1" applyFill="1" applyBorder="1" applyAlignment="1">
      <alignment vertical="center" wrapText="1"/>
    </xf>
    <xf numFmtId="0" fontId="3" fillId="0" borderId="1" xfId="0" applyFont="1" applyFill="1" applyBorder="1" applyAlignment="1">
      <alignment horizontal="center" vertical="center" wrapText="1"/>
    </xf>
    <xf numFmtId="1" fontId="5" fillId="0" borderId="1" xfId="0" applyNumberFormat="1" applyFont="1" applyFill="1" applyBorder="1" applyAlignment="1">
      <alignment vertical="center" wrapText="1"/>
    </xf>
    <xf numFmtId="0" fontId="3" fillId="0" borderId="1" xfId="0" applyFont="1" applyFill="1" applyBorder="1" applyAlignment="1">
      <alignment vertical="center" wrapText="1"/>
    </xf>
    <xf numFmtId="0" fontId="6" fillId="0" borderId="1"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NumberFormat="1" applyFont="1" applyFill="1" applyBorder="1" applyAlignment="1">
      <alignment vertical="center" wrapText="1"/>
    </xf>
    <xf numFmtId="0" fontId="4" fillId="0" borderId="4" xfId="0" applyFont="1" applyFill="1" applyBorder="1" applyAlignment="1">
      <alignment horizontal="center" vertical="center" wrapText="1"/>
    </xf>
    <xf numFmtId="0" fontId="6" fillId="0" borderId="4" xfId="0" applyFont="1" applyFill="1" applyBorder="1" applyAlignment="1">
      <alignment vertical="center" wrapText="1"/>
    </xf>
    <xf numFmtId="2" fontId="5" fillId="0" borderId="1"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2" fillId="0" borderId="1" xfId="0" applyFont="1" applyFill="1" applyBorder="1" applyAlignment="1">
      <alignment horizontal="center" vertical="center" wrapText="1"/>
    </xf>
    <xf numFmtId="2" fontId="3" fillId="0" borderId="1" xfId="0" applyNumberFormat="1" applyFont="1" applyFill="1" applyBorder="1" applyAlignment="1">
      <alignment vertical="center" wrapText="1"/>
    </xf>
    <xf numFmtId="1" fontId="2" fillId="0" borderId="1" xfId="0" applyNumberFormat="1" applyFont="1" applyFill="1" applyBorder="1" applyAlignment="1">
      <alignment vertical="center" wrapText="1"/>
    </xf>
    <xf numFmtId="0" fontId="7" fillId="0" borderId="1" xfId="0" applyFont="1" applyFill="1" applyBorder="1" applyAlignment="1">
      <alignment vertical="center" wrapText="1"/>
    </xf>
    <xf numFmtId="0" fontId="4" fillId="0" borderId="1" xfId="0" applyFont="1" applyFill="1" applyBorder="1" applyAlignment="1">
      <alignment horizontal="center" vertical="center"/>
    </xf>
    <xf numFmtId="0" fontId="2" fillId="0" borderId="1" xfId="0" applyFont="1" applyFill="1" applyBorder="1" applyAlignment="1">
      <alignment vertical="center" wrapText="1"/>
    </xf>
    <xf numFmtId="0" fontId="8" fillId="0" borderId="1" xfId="0" applyFont="1" applyFill="1" applyBorder="1" applyAlignment="1">
      <alignment horizontal="center" vertical="center"/>
    </xf>
    <xf numFmtId="0" fontId="4" fillId="0" borderId="1" xfId="0" applyFont="1" applyFill="1" applyBorder="1" applyAlignment="1">
      <alignment vertical="center"/>
    </xf>
    <xf numFmtId="0" fontId="6" fillId="0" borderId="1" xfId="0" applyFont="1" applyFill="1" applyBorder="1" applyAlignment="1">
      <alignment horizontal="center" vertical="center" wrapText="1"/>
    </xf>
    <xf numFmtId="0" fontId="8" fillId="0" borderId="1" xfId="0" applyFont="1" applyFill="1" applyBorder="1" applyAlignment="1">
      <alignment vertical="center"/>
    </xf>
    <xf numFmtId="49" fontId="2" fillId="0" borderId="1" xfId="0" applyNumberFormat="1" applyFont="1" applyFill="1" applyBorder="1" applyAlignment="1">
      <alignment vertical="center" wrapText="1"/>
    </xf>
    <xf numFmtId="49" fontId="7" fillId="0" borderId="1" xfId="0" applyNumberFormat="1" applyFont="1" applyFill="1" applyBorder="1" applyAlignment="1">
      <alignment vertical="center" wrapText="1"/>
    </xf>
    <xf numFmtId="1" fontId="3" fillId="0" borderId="1" xfId="0" applyNumberFormat="1" applyFont="1" applyFill="1" applyBorder="1" applyAlignment="1">
      <alignment vertical="center"/>
    </xf>
    <xf numFmtId="49" fontId="3" fillId="0" borderId="1" xfId="0" applyNumberFormat="1" applyFont="1" applyFill="1" applyBorder="1" applyAlignment="1">
      <alignment vertical="center" wrapText="1"/>
    </xf>
    <xf numFmtId="49" fontId="9" fillId="0" borderId="1" xfId="0" applyNumberFormat="1" applyFont="1" applyFill="1" applyBorder="1" applyAlignment="1">
      <alignment vertical="center" wrapText="1"/>
    </xf>
    <xf numFmtId="0" fontId="4" fillId="0" borderId="0" xfId="0" applyFont="1" applyFill="1" applyBorder="1" applyAlignment="1">
      <alignment wrapText="1"/>
    </xf>
    <xf numFmtId="0" fontId="4" fillId="0" borderId="0" xfId="0" applyFont="1" applyFill="1" applyBorder="1" applyAlignment="1">
      <alignment horizontal="right" wrapText="1"/>
    </xf>
    <xf numFmtId="11" fontId="6" fillId="0" borderId="1" xfId="0" applyNumberFormat="1" applyFont="1" applyBorder="1" applyAlignment="1">
      <alignment wrapText="1"/>
    </xf>
    <xf numFmtId="0" fontId="6" fillId="0" borderId="1" xfId="0" applyFont="1" applyBorder="1" applyAlignment="1">
      <alignment horizontal="left" vertical="center" wrapText="1"/>
    </xf>
    <xf numFmtId="11" fontId="6" fillId="0" borderId="1" xfId="0" applyNumberFormat="1" applyFont="1" applyBorder="1" applyAlignment="1">
      <alignment vertical="center" wrapText="1"/>
    </xf>
    <xf numFmtId="0" fontId="2" fillId="0" borderId="4" xfId="0" applyFont="1" applyFill="1" applyBorder="1" applyAlignment="1">
      <alignment horizontal="center" vertical="center" wrapText="1"/>
    </xf>
    <xf numFmtId="0" fontId="10" fillId="0" borderId="1" xfId="0" applyFont="1" applyFill="1" applyBorder="1" applyAlignment="1">
      <alignment vertical="center" wrapText="1"/>
    </xf>
    <xf numFmtId="0" fontId="9" fillId="0" borderId="0" xfId="0" applyFont="1"/>
    <xf numFmtId="0" fontId="6" fillId="0" borderId="1" xfId="0" applyNumberFormat="1" applyFont="1" applyBorder="1" applyAlignment="1">
      <alignment horizontal="left" vertical="top" wrapText="1"/>
    </xf>
    <xf numFmtId="49" fontId="10" fillId="0" borderId="1" xfId="0" applyNumberFormat="1"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Border="1" applyAlignment="1">
      <alignment wrapText="1"/>
    </xf>
    <xf numFmtId="1" fontId="7" fillId="0" borderId="1" xfId="0" applyNumberFormat="1" applyFont="1" applyFill="1" applyBorder="1" applyAlignment="1">
      <alignment vertical="center" wrapText="1"/>
    </xf>
    <xf numFmtId="0" fontId="11"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0" fontId="8" fillId="0" borderId="5" xfId="0" applyFont="1" applyFill="1" applyBorder="1" applyAlignment="1">
      <alignment horizontal="center" vertical="center" wrapText="1"/>
    </xf>
    <xf numFmtId="165" fontId="2" fillId="0" borderId="5"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49" fontId="8" fillId="0" borderId="5" xfId="1" applyNumberFormat="1" applyFont="1" applyFill="1" applyBorder="1" applyAlignment="1">
      <alignment horizontal="center" vertical="center" wrapText="1"/>
    </xf>
    <xf numFmtId="0" fontId="4" fillId="0" borderId="5" xfId="0" applyFont="1" applyBorder="1"/>
    <xf numFmtId="0" fontId="4" fillId="0" borderId="5" xfId="0" applyFont="1" applyFill="1" applyBorder="1" applyAlignment="1">
      <alignment horizontal="center" vertical="center" wrapText="1"/>
    </xf>
    <xf numFmtId="49" fontId="9" fillId="0" borderId="5"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4" fillId="0" borderId="3" xfId="0" applyFont="1" applyBorder="1"/>
    <xf numFmtId="0" fontId="9" fillId="0" borderId="1" xfId="0" applyFont="1" applyBorder="1" applyAlignment="1">
      <alignment horizontal="center"/>
    </xf>
    <xf numFmtId="0" fontId="9" fillId="0" borderId="5" xfId="0" applyNumberFormat="1" applyFont="1" applyFill="1" applyBorder="1" applyAlignment="1">
      <alignment horizontal="center" vertical="center" wrapText="1"/>
    </xf>
    <xf numFmtId="0" fontId="14" fillId="2" borderId="1" xfId="0" applyFont="1" applyFill="1" applyBorder="1" applyAlignment="1">
      <alignment horizontal="left" vertical="top" wrapText="1"/>
    </xf>
    <xf numFmtId="0" fontId="9" fillId="2" borderId="1" xfId="0" applyFont="1" applyFill="1" applyBorder="1" applyAlignment="1">
      <alignment horizontal="center" vertical="center" wrapText="1"/>
    </xf>
    <xf numFmtId="1" fontId="9" fillId="2" borderId="1" xfId="0" applyNumberFormat="1" applyFont="1" applyFill="1" applyBorder="1" applyAlignment="1">
      <alignment vertical="center" wrapText="1"/>
    </xf>
    <xf numFmtId="1" fontId="7" fillId="2" borderId="1" xfId="0" applyNumberFormat="1" applyFont="1" applyFill="1" applyBorder="1" applyAlignment="1">
      <alignment vertical="center" wrapText="1"/>
    </xf>
    <xf numFmtId="0" fontId="7" fillId="2"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7" fillId="2" borderId="1" xfId="0" applyFont="1" applyFill="1" applyBorder="1" applyAlignment="1">
      <alignment vertical="center" wrapText="1"/>
    </xf>
    <xf numFmtId="0" fontId="9" fillId="2" borderId="1" xfId="0" applyFont="1" applyFill="1" applyBorder="1" applyAlignment="1">
      <alignment vertical="center" wrapText="1"/>
    </xf>
    <xf numFmtId="49" fontId="9" fillId="2" borderId="5" xfId="0" applyNumberFormat="1" applyFont="1" applyFill="1" applyBorder="1" applyAlignment="1">
      <alignment horizontal="center" vertical="center" wrapText="1"/>
    </xf>
    <xf numFmtId="0" fontId="9" fillId="2" borderId="1" xfId="0" applyNumberFormat="1" applyFont="1" applyFill="1" applyBorder="1" applyAlignment="1">
      <alignment horizontal="center" vertical="center" wrapText="1"/>
    </xf>
    <xf numFmtId="49" fontId="6" fillId="2" borderId="5" xfId="0" applyNumberFormat="1" applyFont="1" applyFill="1" applyBorder="1" applyAlignment="1">
      <alignment horizontal="center" vertical="center" wrapText="1"/>
    </xf>
    <xf numFmtId="0" fontId="4" fillId="2" borderId="5" xfId="0" applyFont="1" applyFill="1" applyBorder="1" applyAlignment="1">
      <alignment vertical="center" wrapText="1"/>
    </xf>
    <xf numFmtId="0" fontId="4" fillId="2" borderId="6" xfId="0" applyFont="1" applyFill="1" applyBorder="1" applyAlignment="1">
      <alignment wrapText="1"/>
    </xf>
    <xf numFmtId="0" fontId="4" fillId="2" borderId="6" xfId="0" applyFont="1" applyFill="1" applyBorder="1"/>
    <xf numFmtId="0" fontId="4" fillId="2" borderId="0" xfId="0" applyFont="1" applyFill="1" applyBorder="1" applyAlignment="1">
      <alignment wrapText="1"/>
    </xf>
    <xf numFmtId="0" fontId="9" fillId="2" borderId="0" xfId="0" applyFont="1" applyFill="1" applyAlignment="1"/>
    <xf numFmtId="0" fontId="12" fillId="2" borderId="0" xfId="0" applyFont="1" applyFill="1"/>
    <xf numFmtId="0" fontId="4" fillId="2" borderId="0" xfId="0" applyFont="1" applyFill="1" applyBorder="1" applyAlignment="1">
      <alignment horizontal="right" wrapText="1"/>
    </xf>
    <xf numFmtId="49" fontId="1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5" fillId="2" borderId="0" xfId="0" applyFont="1" applyFill="1"/>
    <xf numFmtId="0" fontId="7" fillId="2" borderId="1" xfId="0"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2" fontId="17" fillId="0" borderId="1" xfId="0" quotePrefix="1" applyNumberFormat="1" applyFont="1" applyBorder="1" applyAlignment="1">
      <alignment vertical="center" wrapText="1"/>
    </xf>
    <xf numFmtId="2" fontId="9" fillId="0" borderId="1" xfId="0" quotePrefix="1" applyNumberFormat="1" applyFont="1" applyBorder="1" applyAlignment="1">
      <alignment vertical="center" wrapText="1"/>
    </xf>
    <xf numFmtId="2" fontId="18" fillId="0" borderId="1" xfId="0" quotePrefix="1" applyNumberFormat="1" applyFont="1" applyBorder="1" applyAlignment="1">
      <alignment vertical="center" wrapText="1"/>
    </xf>
    <xf numFmtId="2" fontId="17" fillId="0" borderId="1" xfId="0" applyNumberFormat="1" applyFont="1" applyBorder="1" applyAlignment="1">
      <alignment vertical="center" wrapText="1"/>
    </xf>
    <xf numFmtId="1" fontId="9" fillId="2" borderId="1" xfId="0" applyNumberFormat="1" applyFont="1" applyFill="1" applyBorder="1" applyAlignment="1">
      <alignment horizontal="center" vertical="center" wrapText="1"/>
    </xf>
    <xf numFmtId="0" fontId="4" fillId="0" borderId="0" xfId="0" applyFont="1" applyFill="1" applyBorder="1"/>
    <xf numFmtId="0" fontId="9" fillId="0" borderId="0" xfId="0" applyFont="1" applyFill="1" applyBorder="1" applyAlignment="1">
      <alignment horizontal="right"/>
    </xf>
    <xf numFmtId="1" fontId="4" fillId="0" borderId="0" xfId="0" applyNumberFormat="1" applyFont="1"/>
    <xf numFmtId="1" fontId="7" fillId="2" borderId="1" xfId="0" applyNumberFormat="1" applyFont="1" applyFill="1" applyBorder="1" applyAlignment="1">
      <alignment horizontal="center" vertical="center" wrapText="1"/>
    </xf>
    <xf numFmtId="0" fontId="7" fillId="0" borderId="1" xfId="0" applyFont="1" applyBorder="1" applyAlignment="1">
      <alignment horizontal="center"/>
    </xf>
    <xf numFmtId="0" fontId="19"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2" fontId="20" fillId="0" borderId="1" xfId="0" quotePrefix="1" applyNumberFormat="1" applyFont="1" applyBorder="1" applyAlignment="1">
      <alignment horizontal="center" vertical="center" wrapText="1"/>
    </xf>
    <xf numFmtId="2" fontId="20" fillId="0" borderId="1" xfId="0" quotePrefix="1" applyNumberFormat="1" applyFont="1" applyBorder="1" applyAlignment="1">
      <alignment vertical="center" wrapText="1"/>
    </xf>
    <xf numFmtId="0" fontId="9" fillId="0" borderId="1" xfId="0" quotePrefix="1" applyFont="1" applyBorder="1" applyAlignment="1">
      <alignment horizontal="center" vertical="center" wrapText="1"/>
    </xf>
    <xf numFmtId="2" fontId="9" fillId="0" borderId="1" xfId="0" quotePrefix="1" applyNumberFormat="1" applyFont="1" applyBorder="1" applyAlignment="1">
      <alignment horizontal="center" vertical="center" wrapText="1"/>
    </xf>
    <xf numFmtId="2" fontId="9" fillId="0" borderId="1" xfId="0" applyNumberFormat="1" applyFont="1" applyBorder="1" applyAlignment="1">
      <alignment vertical="center" wrapText="1"/>
    </xf>
    <xf numFmtId="4" fontId="4" fillId="0" borderId="0" xfId="0" applyNumberFormat="1" applyFont="1" applyFill="1" applyBorder="1" applyAlignment="1">
      <alignment wrapText="1"/>
    </xf>
    <xf numFmtId="4" fontId="4" fillId="0" borderId="0" xfId="0" applyNumberFormat="1" applyFont="1"/>
    <xf numFmtId="2" fontId="17" fillId="0" borderId="3" xfId="0" applyNumberFormat="1" applyFont="1" applyBorder="1" applyAlignment="1">
      <alignment vertical="center" wrapText="1"/>
    </xf>
    <xf numFmtId="49" fontId="7" fillId="0" borderId="1" xfId="0" applyNumberFormat="1" applyFont="1" applyBorder="1" applyAlignment="1">
      <alignment horizontal="center" vertical="center" wrapText="1"/>
    </xf>
    <xf numFmtId="0" fontId="9" fillId="0" borderId="1" xfId="0" applyFont="1" applyFill="1" applyBorder="1"/>
    <xf numFmtId="0" fontId="9" fillId="0" borderId="5" xfId="0" applyFont="1" applyFill="1" applyBorder="1" applyAlignment="1">
      <alignment horizontal="center" vertical="center" wrapText="1"/>
    </xf>
    <xf numFmtId="0" fontId="13" fillId="0" borderId="1" xfId="0" applyFont="1" applyFill="1" applyBorder="1" applyAlignment="1">
      <alignment vertical="center" wrapText="1"/>
    </xf>
    <xf numFmtId="1" fontId="7" fillId="0" borderId="1" xfId="0" applyNumberFormat="1" applyFont="1" applyFill="1" applyBorder="1" applyAlignment="1">
      <alignment horizontal="center" vertical="center" wrapText="1"/>
    </xf>
    <xf numFmtId="0" fontId="4" fillId="0" borderId="0" xfId="0" applyFont="1" applyFill="1"/>
    <xf numFmtId="1" fontId="4" fillId="0" borderId="0" xfId="0" applyNumberFormat="1" applyFont="1" applyFill="1"/>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justify" vertical="center" wrapText="1"/>
    </xf>
    <xf numFmtId="1" fontId="21" fillId="0" borderId="1" xfId="0" applyNumberFormat="1" applyFont="1" applyFill="1" applyBorder="1" applyAlignment="1">
      <alignment vertical="center"/>
    </xf>
    <xf numFmtId="0" fontId="15" fillId="0" borderId="0" xfId="0" applyFont="1" applyFill="1"/>
    <xf numFmtId="0" fontId="22" fillId="0" borderId="1" xfId="0" quotePrefix="1" applyFont="1" applyFill="1" applyBorder="1" applyAlignment="1">
      <alignment horizontal="center" vertical="center" wrapText="1"/>
    </xf>
    <xf numFmtId="0" fontId="22" fillId="0" borderId="1" xfId="0" applyFont="1" applyFill="1" applyBorder="1" applyAlignment="1">
      <alignment horizontal="center" vertical="center" wrapText="1"/>
    </xf>
    <xf numFmtId="2" fontId="22" fillId="0" borderId="1" xfId="0" applyNumberFormat="1" applyFont="1" applyFill="1" applyBorder="1" applyAlignment="1">
      <alignment horizontal="center" vertical="center" wrapText="1"/>
    </xf>
    <xf numFmtId="2" fontId="22" fillId="0" borderId="1" xfId="0" quotePrefix="1"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23" fillId="0" borderId="1" xfId="0" applyFont="1" applyFill="1" applyBorder="1" applyAlignment="1">
      <alignment horizontal="center" vertical="center" wrapText="1"/>
    </xf>
    <xf numFmtId="0" fontId="24" fillId="0" borderId="0" xfId="0" applyFont="1" applyFill="1"/>
    <xf numFmtId="1" fontId="24" fillId="0" borderId="0" xfId="0" applyNumberFormat="1" applyFont="1" applyFill="1"/>
    <xf numFmtId="49" fontId="11" fillId="0" borderId="3" xfId="0" applyNumberFormat="1" applyFont="1" applyBorder="1" applyAlignment="1">
      <alignment horizontal="center" vertical="center" wrapText="1"/>
    </xf>
    <xf numFmtId="49" fontId="9" fillId="2" borderId="3" xfId="0" applyNumberFormat="1"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0" fontId="9" fillId="0" borderId="1" xfId="0" applyFont="1" applyBorder="1" applyAlignment="1">
      <alignment wrapText="1"/>
    </xf>
    <xf numFmtId="0" fontId="23" fillId="2"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xf>
    <xf numFmtId="2" fontId="17" fillId="0" borderId="3" xfId="0" applyNumberFormat="1" applyFont="1" applyBorder="1" applyAlignment="1">
      <alignment vertical="center" wrapText="1"/>
    </xf>
    <xf numFmtId="2" fontId="17" fillId="0" borderId="7" xfId="0" applyNumberFormat="1" applyFont="1" applyBorder="1" applyAlignment="1">
      <alignment vertical="center" wrapText="1"/>
    </xf>
    <xf numFmtId="2" fontId="17" fillId="0" borderId="4" xfId="0" applyNumberFormat="1" applyFont="1" applyBorder="1" applyAlignment="1">
      <alignment vertical="center" wrapText="1"/>
    </xf>
    <xf numFmtId="49" fontId="11" fillId="0" borderId="3" xfId="0" applyNumberFormat="1" applyFont="1" applyBorder="1" applyAlignment="1">
      <alignment horizontal="center" vertical="center" wrapText="1"/>
    </xf>
    <xf numFmtId="49" fontId="11" fillId="0" borderId="7" xfId="0" applyNumberFormat="1" applyFont="1" applyBorder="1" applyAlignment="1">
      <alignment horizontal="center" vertical="center" wrapText="1"/>
    </xf>
    <xf numFmtId="49" fontId="11" fillId="0" borderId="4" xfId="0" applyNumberFormat="1" applyFont="1" applyBorder="1" applyAlignment="1">
      <alignment horizontal="center" vertical="center" wrapText="1"/>
    </xf>
    <xf numFmtId="49" fontId="9" fillId="0" borderId="3"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49" fontId="9" fillId="2" borderId="7" xfId="0" applyNumberFormat="1" applyFont="1" applyFill="1" applyBorder="1" applyAlignment="1">
      <alignment horizontal="center" vertical="center" wrapText="1"/>
    </xf>
    <xf numFmtId="49" fontId="9" fillId="2" borderId="4" xfId="0" applyNumberFormat="1"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0" fontId="9" fillId="0" borderId="7"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2" fontId="18" fillId="0" borderId="3" xfId="0" quotePrefix="1" applyNumberFormat="1" applyFont="1" applyBorder="1" applyAlignment="1">
      <alignment vertical="center" wrapText="1"/>
    </xf>
    <xf numFmtId="2" fontId="18" fillId="0" borderId="7" xfId="0" quotePrefix="1" applyNumberFormat="1" applyFont="1" applyBorder="1" applyAlignment="1">
      <alignment vertical="center" wrapText="1"/>
    </xf>
    <xf numFmtId="2" fontId="18" fillId="0" borderId="4" xfId="0" quotePrefix="1" applyNumberFormat="1" applyFont="1" applyBorder="1" applyAlignment="1">
      <alignment vertical="center" wrapText="1"/>
    </xf>
    <xf numFmtId="0" fontId="8" fillId="0" borderId="0" xfId="0" applyFont="1" applyFill="1" applyBorder="1" applyAlignment="1">
      <alignment horizontal="center" wrapText="1"/>
    </xf>
    <xf numFmtId="0" fontId="7" fillId="0" borderId="1" xfId="0" applyFont="1" applyFill="1" applyBorder="1" applyAlignment="1">
      <alignment horizontal="center" vertical="center" wrapText="1"/>
    </xf>
    <xf numFmtId="0" fontId="3" fillId="0" borderId="3" xfId="0" applyFont="1" applyFill="1" applyBorder="1" applyAlignment="1">
      <alignment vertical="center" wrapText="1"/>
    </xf>
    <xf numFmtId="0" fontId="0" fillId="0" borderId="4" xfId="0" applyBorder="1" applyAlignment="1">
      <alignment vertical="center" wrapText="1"/>
    </xf>
    <xf numFmtId="0" fontId="7" fillId="0" borderId="3" xfId="0" applyFont="1" applyFill="1" applyBorder="1" applyAlignment="1">
      <alignment horizontal="center" vertical="center" wrapText="1"/>
    </xf>
    <xf numFmtId="0" fontId="16" fillId="0" borderId="4" xfId="0" applyFont="1" applyBorder="1" applyAlignment="1">
      <alignment horizontal="center" vertical="center" wrapText="1"/>
    </xf>
    <xf numFmtId="0" fontId="0" fillId="0" borderId="4" xfId="0" applyBorder="1" applyAlignment="1">
      <alignment horizontal="center" vertical="center" wrapText="1"/>
    </xf>
    <xf numFmtId="0" fontId="14" fillId="0" borderId="3" xfId="0" applyFont="1" applyBorder="1" applyAlignment="1">
      <alignment horizontal="center" vertical="center" wrapText="1"/>
    </xf>
    <xf numFmtId="0" fontId="0" fillId="0" borderId="7" xfId="0" applyBorder="1" applyAlignment="1">
      <alignment horizontal="center" vertical="center" wrapText="1"/>
    </xf>
    <xf numFmtId="49" fontId="6" fillId="0" borderId="8" xfId="0" applyNumberFormat="1" applyFont="1" applyFill="1" applyBorder="1" applyAlignment="1">
      <alignment horizontal="center" vertical="center" wrapText="1"/>
    </xf>
    <xf numFmtId="49" fontId="6" fillId="0" borderId="9" xfId="0" applyNumberFormat="1" applyFont="1" applyFill="1" applyBorder="1" applyAlignment="1">
      <alignment horizontal="center" vertical="center" wrapText="1"/>
    </xf>
    <xf numFmtId="1" fontId="5" fillId="0" borderId="3" xfId="0" applyNumberFormat="1" applyFont="1" applyFill="1" applyBorder="1" applyAlignment="1">
      <alignment horizontal="right" vertical="center" wrapText="1"/>
    </xf>
    <xf numFmtId="1" fontId="5" fillId="0" borderId="4" xfId="0" applyNumberFormat="1" applyFont="1" applyFill="1" applyBorder="1" applyAlignment="1">
      <alignment horizontal="right" vertical="center" wrapText="1"/>
    </xf>
    <xf numFmtId="2" fontId="17" fillId="0" borderId="3" xfId="0" quotePrefix="1" applyNumberFormat="1" applyFont="1" applyBorder="1" applyAlignment="1">
      <alignment vertical="center" wrapText="1"/>
    </xf>
    <xf numFmtId="2" fontId="17" fillId="0" borderId="7" xfId="0" quotePrefix="1" applyNumberFormat="1" applyFont="1" applyBorder="1" applyAlignment="1">
      <alignment vertical="center" wrapText="1"/>
    </xf>
    <xf numFmtId="2" fontId="17" fillId="0" borderId="4" xfId="0" quotePrefix="1" applyNumberFormat="1" applyFont="1" applyBorder="1" applyAlignment="1">
      <alignment vertical="center" wrapText="1"/>
    </xf>
    <xf numFmtId="0" fontId="3" fillId="0" borderId="3" xfId="0" applyFont="1" applyFill="1" applyBorder="1" applyAlignment="1">
      <alignment horizontal="right" vertical="center" wrapText="1"/>
    </xf>
    <xf numFmtId="0" fontId="3" fillId="0" borderId="4" xfId="0" applyFont="1" applyFill="1" applyBorder="1" applyAlignment="1">
      <alignment horizontal="right"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5" fillId="0" borderId="7" xfId="0" applyFont="1" applyBorder="1" applyAlignment="1">
      <alignment horizontal="center" vertical="center" wrapText="1"/>
    </xf>
    <xf numFmtId="0" fontId="15" fillId="0" borderId="4" xfId="0" applyFont="1" applyBorder="1" applyAlignment="1">
      <alignment horizontal="center" vertical="center" wrapText="1"/>
    </xf>
    <xf numFmtId="49" fontId="7" fillId="0" borderId="3" xfId="0" applyNumberFormat="1" applyFont="1" applyBorder="1" applyAlignment="1">
      <alignment horizontal="center" vertical="center" wrapText="1"/>
    </xf>
    <xf numFmtId="49" fontId="7" fillId="0" borderId="7" xfId="0" applyNumberFormat="1" applyFont="1" applyBorder="1" applyAlignment="1">
      <alignment horizontal="center" vertical="center" wrapText="1"/>
    </xf>
    <xf numFmtId="49" fontId="7" fillId="0" borderId="4" xfId="0" applyNumberFormat="1" applyFont="1" applyBorder="1" applyAlignment="1">
      <alignment horizontal="center" vertical="center" wrapText="1"/>
    </xf>
  </cellXfs>
  <cellStyles count="2">
    <cellStyle name="Обычный" xfId="0" builtinId="0"/>
    <cellStyle name="Финансовый_Додаток 9 Перел_програм"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8"/>
  <sheetViews>
    <sheetView tabSelected="1" view="pageBreakPreview" topLeftCell="A183" zoomScale="75" zoomScaleNormal="100" zoomScaleSheetLayoutView="75" workbookViewId="0">
      <selection activeCell="E187" sqref="E187"/>
    </sheetView>
  </sheetViews>
  <sheetFormatPr defaultRowHeight="15" x14ac:dyDescent="0.2"/>
  <cols>
    <col min="1" max="1" width="17.140625" style="1" customWidth="1"/>
    <col min="2" max="2" width="26.140625" style="1" customWidth="1"/>
    <col min="3" max="3" width="19.85546875" style="1" customWidth="1"/>
    <col min="4" max="4" width="58.140625" style="1" customWidth="1"/>
    <col min="5" max="5" width="70.5703125" style="1" customWidth="1"/>
    <col min="6" max="6" width="21.7109375" style="1" customWidth="1"/>
    <col min="7" max="7" width="22.5703125" style="1" customWidth="1"/>
    <col min="8" max="8" width="28.28515625" style="1" customWidth="1"/>
    <col min="9" max="9" width="17.7109375" style="1" customWidth="1"/>
    <col min="10" max="10" width="13.5703125" style="1" customWidth="1"/>
    <col min="11" max="11" width="16.140625" style="1" customWidth="1"/>
    <col min="12" max="16384" width="9.140625" style="1"/>
  </cols>
  <sheetData>
    <row r="1" spans="1:8" ht="18.75" x14ac:dyDescent="0.3">
      <c r="C1" s="96"/>
      <c r="D1" s="96"/>
      <c r="E1" s="96"/>
      <c r="F1" s="5"/>
      <c r="G1" s="5"/>
      <c r="H1" s="97" t="s">
        <v>238</v>
      </c>
    </row>
    <row r="2" spans="1:8" ht="18.75" x14ac:dyDescent="0.3">
      <c r="C2" s="96"/>
      <c r="D2" s="96"/>
      <c r="E2" s="96"/>
      <c r="H2" s="97" t="s">
        <v>116</v>
      </c>
    </row>
    <row r="3" spans="1:8" ht="18.75" x14ac:dyDescent="0.3">
      <c r="C3" s="96"/>
      <c r="D3" s="96"/>
      <c r="E3" s="96"/>
      <c r="H3" s="97" t="s">
        <v>239</v>
      </c>
    </row>
    <row r="4" spans="1:8" ht="127.5" customHeight="1" x14ac:dyDescent="0.25">
      <c r="C4" s="155" t="s">
        <v>156</v>
      </c>
      <c r="D4" s="155"/>
      <c r="E4" s="155"/>
      <c r="F4" s="155"/>
      <c r="G4" s="155"/>
      <c r="H4" s="155"/>
    </row>
    <row r="5" spans="1:8" x14ac:dyDescent="0.2">
      <c r="C5" s="6"/>
      <c r="D5" s="6"/>
      <c r="E5" s="6"/>
      <c r="F5" s="6"/>
      <c r="G5" s="6"/>
      <c r="H5" s="7" t="s">
        <v>100</v>
      </c>
    </row>
    <row r="6" spans="1:8" ht="67.5" customHeight="1" x14ac:dyDescent="0.2">
      <c r="A6" s="162" t="s">
        <v>109</v>
      </c>
      <c r="B6" s="162" t="s">
        <v>110</v>
      </c>
      <c r="C6" s="162" t="s">
        <v>111</v>
      </c>
      <c r="D6" s="162" t="s">
        <v>112</v>
      </c>
      <c r="E6" s="159" t="s">
        <v>113</v>
      </c>
      <c r="F6" s="159" t="s">
        <v>101</v>
      </c>
      <c r="G6" s="159" t="s">
        <v>102</v>
      </c>
      <c r="H6" s="156" t="s">
        <v>158</v>
      </c>
    </row>
    <row r="7" spans="1:8" ht="167.25" customHeight="1" x14ac:dyDescent="0.2">
      <c r="A7" s="177"/>
      <c r="B7" s="163"/>
      <c r="C7" s="163"/>
      <c r="D7" s="163"/>
      <c r="E7" s="161"/>
      <c r="F7" s="160"/>
      <c r="G7" s="161"/>
      <c r="H7" s="156"/>
    </row>
    <row r="8" spans="1:8" ht="15.75" hidden="1" customHeight="1" x14ac:dyDescent="0.2">
      <c r="A8" s="178"/>
      <c r="B8" s="161"/>
      <c r="C8" s="161"/>
      <c r="D8" s="161"/>
      <c r="E8" s="11"/>
      <c r="F8" s="12"/>
      <c r="G8" s="11"/>
      <c r="H8" s="10"/>
    </row>
    <row r="9" spans="1:8" ht="37.5" hidden="1" x14ac:dyDescent="0.2">
      <c r="A9" s="3"/>
      <c r="B9" s="3"/>
      <c r="C9" s="54">
        <v>15</v>
      </c>
      <c r="D9" s="27" t="s">
        <v>27</v>
      </c>
      <c r="E9" s="11"/>
      <c r="F9" s="12"/>
      <c r="G9" s="11"/>
      <c r="H9" s="10"/>
    </row>
    <row r="10" spans="1:8" ht="166.5" hidden="1" customHeight="1" x14ac:dyDescent="0.25">
      <c r="A10" s="3"/>
      <c r="B10" s="3"/>
      <c r="C10" s="55" t="s">
        <v>31</v>
      </c>
      <c r="D10" s="13" t="s">
        <v>103</v>
      </c>
      <c r="E10" s="41" t="s">
        <v>25</v>
      </c>
      <c r="F10" s="15">
        <v>1406500</v>
      </c>
      <c r="G10" s="41"/>
      <c r="H10" s="16" t="e">
        <f>F10+#REF!</f>
        <v>#REF!</v>
      </c>
    </row>
    <row r="11" spans="1:8" ht="143.25" hidden="1" customHeight="1" x14ac:dyDescent="0.2">
      <c r="A11" s="3"/>
      <c r="B11" s="3"/>
      <c r="C11" s="55" t="s">
        <v>32</v>
      </c>
      <c r="D11" s="13" t="s">
        <v>104</v>
      </c>
      <c r="E11" s="42" t="s">
        <v>23</v>
      </c>
      <c r="F11" s="15">
        <v>260400</v>
      </c>
      <c r="G11" s="8"/>
      <c r="H11" s="16" t="e">
        <f>F11+#REF!</f>
        <v>#REF!</v>
      </c>
    </row>
    <row r="12" spans="1:8" ht="263.25" hidden="1" customHeight="1" x14ac:dyDescent="0.2">
      <c r="A12" s="3"/>
      <c r="B12" s="3"/>
      <c r="C12" s="55" t="s">
        <v>33</v>
      </c>
      <c r="D12" s="13" t="s">
        <v>58</v>
      </c>
      <c r="E12" s="47" t="s">
        <v>75</v>
      </c>
      <c r="F12" s="22"/>
      <c r="G12" s="47" t="s">
        <v>75</v>
      </c>
      <c r="H12" s="16" t="e">
        <f>F12+#REF!</f>
        <v>#REF!</v>
      </c>
    </row>
    <row r="13" spans="1:8" ht="267.75" hidden="1" customHeight="1" x14ac:dyDescent="0.2">
      <c r="A13" s="3"/>
      <c r="B13" s="3"/>
      <c r="C13" s="164" t="s">
        <v>34</v>
      </c>
      <c r="D13" s="18" t="s">
        <v>105</v>
      </c>
      <c r="E13" s="43" t="s">
        <v>25</v>
      </c>
      <c r="F13" s="166">
        <v>210000</v>
      </c>
      <c r="G13" s="43"/>
      <c r="H13" s="157" t="e">
        <f>F13+#REF!</f>
        <v>#REF!</v>
      </c>
    </row>
    <row r="14" spans="1:8" ht="189.75" hidden="1" customHeight="1" x14ac:dyDescent="0.2">
      <c r="A14" s="3"/>
      <c r="B14" s="3"/>
      <c r="C14" s="165"/>
      <c r="D14" s="19" t="s">
        <v>106</v>
      </c>
      <c r="E14" s="20"/>
      <c r="F14" s="167"/>
      <c r="G14" s="14"/>
      <c r="H14" s="158"/>
    </row>
    <row r="15" spans="1:8" ht="267.75" hidden="1" customHeight="1" x14ac:dyDescent="0.2">
      <c r="A15" s="3"/>
      <c r="B15" s="3"/>
      <c r="C15" s="164" t="s">
        <v>35</v>
      </c>
      <c r="D15" s="18" t="s">
        <v>107</v>
      </c>
      <c r="E15" s="175" t="s">
        <v>23</v>
      </c>
      <c r="F15" s="166">
        <v>7400</v>
      </c>
      <c r="G15" s="173"/>
      <c r="H15" s="171" t="e">
        <f>F15+#REF!</f>
        <v>#REF!</v>
      </c>
    </row>
    <row r="16" spans="1:8" ht="31.5" hidden="1" customHeight="1" x14ac:dyDescent="0.2">
      <c r="A16" s="3"/>
      <c r="B16" s="3"/>
      <c r="C16" s="165"/>
      <c r="D16" s="21" t="s">
        <v>108</v>
      </c>
      <c r="E16" s="176"/>
      <c r="F16" s="167"/>
      <c r="G16" s="174"/>
      <c r="H16" s="172"/>
    </row>
    <row r="17" spans="1:8" ht="144" hidden="1" customHeight="1" x14ac:dyDescent="0.25">
      <c r="A17" s="3"/>
      <c r="B17" s="3"/>
      <c r="C17" s="55" t="s">
        <v>36</v>
      </c>
      <c r="D17" s="13" t="s">
        <v>0</v>
      </c>
      <c r="E17" s="41" t="s">
        <v>25</v>
      </c>
      <c r="F17" s="15">
        <v>46200</v>
      </c>
      <c r="G17" s="41"/>
      <c r="H17" s="16" t="e">
        <f>F17+#REF!</f>
        <v>#REF!</v>
      </c>
    </row>
    <row r="18" spans="1:8" ht="91.5" hidden="1" customHeight="1" x14ac:dyDescent="0.2">
      <c r="A18" s="3"/>
      <c r="B18" s="3"/>
      <c r="C18" s="55" t="s">
        <v>37</v>
      </c>
      <c r="D18" s="13" t="s">
        <v>1</v>
      </c>
      <c r="E18" s="42" t="s">
        <v>23</v>
      </c>
      <c r="F18" s="23">
        <v>8100</v>
      </c>
      <c r="G18" s="14"/>
      <c r="H18" s="16" t="e">
        <f>F18+#REF!</f>
        <v>#REF!</v>
      </c>
    </row>
    <row r="19" spans="1:8" ht="63" hidden="1" customHeight="1" x14ac:dyDescent="0.2">
      <c r="A19" s="3"/>
      <c r="B19" s="3"/>
      <c r="C19" s="55" t="s">
        <v>38</v>
      </c>
      <c r="D19" s="13" t="s">
        <v>2</v>
      </c>
      <c r="E19" s="44"/>
      <c r="F19" s="25">
        <v>0</v>
      </c>
      <c r="G19" s="14"/>
      <c r="H19" s="16" t="e">
        <f>F19+#REF!</f>
        <v>#REF!</v>
      </c>
    </row>
    <row r="20" spans="1:8" ht="239.25" hidden="1" customHeight="1" x14ac:dyDescent="0.2">
      <c r="A20" s="3"/>
      <c r="B20" s="3"/>
      <c r="C20" s="55" t="s">
        <v>38</v>
      </c>
      <c r="D20" s="13" t="s">
        <v>2</v>
      </c>
      <c r="E20" s="47" t="s">
        <v>59</v>
      </c>
      <c r="F20" s="23"/>
      <c r="G20" s="14"/>
      <c r="H20" s="16" t="e">
        <f>F20+#REF!</f>
        <v>#REF!</v>
      </c>
    </row>
    <row r="21" spans="1:8" ht="239.25" hidden="1" customHeight="1" x14ac:dyDescent="0.2">
      <c r="A21" s="3"/>
      <c r="B21" s="3"/>
      <c r="C21" s="55" t="s">
        <v>38</v>
      </c>
      <c r="D21" s="13" t="s">
        <v>95</v>
      </c>
      <c r="E21" s="47" t="s">
        <v>75</v>
      </c>
      <c r="F21" s="23">
        <v>200</v>
      </c>
      <c r="G21" s="14"/>
      <c r="H21" s="16">
        <v>200</v>
      </c>
    </row>
    <row r="22" spans="1:8" ht="156" hidden="1" customHeight="1" x14ac:dyDescent="0.25">
      <c r="A22" s="3"/>
      <c r="B22" s="3"/>
      <c r="C22" s="55" t="s">
        <v>39</v>
      </c>
      <c r="D22" s="13" t="s">
        <v>3</v>
      </c>
      <c r="E22" s="41" t="s">
        <v>25</v>
      </c>
      <c r="F22" s="15">
        <v>375000</v>
      </c>
      <c r="G22" s="41"/>
      <c r="H22" s="16" t="e">
        <f>F22+#REF!</f>
        <v>#REF!</v>
      </c>
    </row>
    <row r="23" spans="1:8" ht="138" hidden="1" customHeight="1" x14ac:dyDescent="0.2">
      <c r="A23" s="3"/>
      <c r="B23" s="3"/>
      <c r="C23" s="55" t="s">
        <v>40</v>
      </c>
      <c r="D23" s="13" t="s">
        <v>4</v>
      </c>
      <c r="E23" s="42" t="s">
        <v>23</v>
      </c>
      <c r="F23" s="15">
        <v>43700</v>
      </c>
      <c r="G23" s="8"/>
      <c r="H23" s="16" t="e">
        <f>F23+#REF!</f>
        <v>#REF!</v>
      </c>
    </row>
    <row r="24" spans="1:8" ht="236.25" hidden="1" customHeight="1" x14ac:dyDescent="0.2">
      <c r="A24" s="3"/>
      <c r="B24" s="3"/>
      <c r="C24" s="55" t="s">
        <v>41</v>
      </c>
      <c r="D24" s="17" t="s">
        <v>5</v>
      </c>
      <c r="E24" s="47" t="s">
        <v>75</v>
      </c>
      <c r="F24" s="15">
        <v>42700</v>
      </c>
      <c r="G24" s="8"/>
      <c r="H24" s="16" t="e">
        <f>F24+#REF!</f>
        <v>#REF!</v>
      </c>
    </row>
    <row r="25" spans="1:8" ht="78.75" hidden="1" x14ac:dyDescent="0.25">
      <c r="A25" s="3"/>
      <c r="B25" s="3"/>
      <c r="C25" s="55" t="s">
        <v>42</v>
      </c>
      <c r="D25" s="17" t="s">
        <v>6</v>
      </c>
      <c r="E25" s="41" t="s">
        <v>25</v>
      </c>
      <c r="F25" s="15">
        <v>240600</v>
      </c>
      <c r="G25" s="41"/>
      <c r="H25" s="16" t="e">
        <f>F25+#REF!</f>
        <v>#REF!</v>
      </c>
    </row>
    <row r="26" spans="1:8" ht="47.25" hidden="1" x14ac:dyDescent="0.2">
      <c r="A26" s="3"/>
      <c r="B26" s="3"/>
      <c r="C26" s="55" t="s">
        <v>43</v>
      </c>
      <c r="D26" s="17" t="s">
        <v>56</v>
      </c>
      <c r="E26" s="42" t="s">
        <v>23</v>
      </c>
      <c r="F26" s="15">
        <v>61500</v>
      </c>
      <c r="G26" s="14"/>
      <c r="H26" s="16" t="e">
        <f>F26+#REF!</f>
        <v>#REF!</v>
      </c>
    </row>
    <row r="27" spans="1:8" ht="47.25" hidden="1" x14ac:dyDescent="0.2">
      <c r="A27" s="3"/>
      <c r="B27" s="3"/>
      <c r="C27" s="55" t="s">
        <v>44</v>
      </c>
      <c r="D27" s="17" t="s">
        <v>7</v>
      </c>
      <c r="E27" s="2" t="s">
        <v>24</v>
      </c>
      <c r="F27" s="15">
        <v>355000</v>
      </c>
      <c r="G27" s="8"/>
      <c r="H27" s="16" t="e">
        <f>F27+#REF!</f>
        <v>#REF!</v>
      </c>
    </row>
    <row r="28" spans="1:8" ht="47.25" hidden="1" x14ac:dyDescent="0.2">
      <c r="A28" s="3"/>
      <c r="B28" s="3"/>
      <c r="C28" s="55" t="s">
        <v>45</v>
      </c>
      <c r="D28" s="17" t="s">
        <v>8</v>
      </c>
      <c r="E28" s="2" t="s">
        <v>24</v>
      </c>
      <c r="F28" s="15">
        <v>8400900</v>
      </c>
      <c r="G28" s="8"/>
      <c r="H28" s="16" t="e">
        <f>F28+#REF!</f>
        <v>#REF!</v>
      </c>
    </row>
    <row r="29" spans="1:8" ht="47.25" hidden="1" x14ac:dyDescent="0.2">
      <c r="A29" s="3"/>
      <c r="B29" s="3"/>
      <c r="C29" s="55" t="s">
        <v>46</v>
      </c>
      <c r="D29" s="17" t="s">
        <v>57</v>
      </c>
      <c r="E29" s="2" t="s">
        <v>24</v>
      </c>
      <c r="F29" s="15">
        <v>15818000</v>
      </c>
      <c r="G29" s="8"/>
      <c r="H29" s="16" t="e">
        <f>F29+#REF!</f>
        <v>#REF!</v>
      </c>
    </row>
    <row r="30" spans="1:8" ht="47.25" hidden="1" x14ac:dyDescent="0.2">
      <c r="A30" s="3"/>
      <c r="B30" s="3"/>
      <c r="C30" s="55" t="s">
        <v>47</v>
      </c>
      <c r="D30" s="17" t="s">
        <v>9</v>
      </c>
      <c r="E30" s="2" t="s">
        <v>24</v>
      </c>
      <c r="F30" s="15">
        <v>1596400</v>
      </c>
      <c r="G30" s="8"/>
      <c r="H30" s="16" t="e">
        <f>F30+#REF!</f>
        <v>#REF!</v>
      </c>
    </row>
    <row r="31" spans="1:8" ht="47.25" hidden="1" x14ac:dyDescent="0.2">
      <c r="A31" s="3"/>
      <c r="B31" s="3"/>
      <c r="C31" s="55" t="s">
        <v>48</v>
      </c>
      <c r="D31" s="17" t="s">
        <v>10</v>
      </c>
      <c r="E31" s="2" t="s">
        <v>24</v>
      </c>
      <c r="F31" s="15">
        <v>6181400</v>
      </c>
      <c r="G31" s="8"/>
      <c r="H31" s="16" t="e">
        <f>F31+#REF!</f>
        <v>#REF!</v>
      </c>
    </row>
    <row r="32" spans="1:8" ht="47.25" hidden="1" x14ac:dyDescent="0.2">
      <c r="A32" s="3"/>
      <c r="B32" s="3"/>
      <c r="C32" s="55" t="s">
        <v>49</v>
      </c>
      <c r="D32" s="17" t="s">
        <v>11</v>
      </c>
      <c r="E32" s="2" t="s">
        <v>24</v>
      </c>
      <c r="F32" s="15">
        <v>960700</v>
      </c>
      <c r="G32" s="8"/>
      <c r="H32" s="16" t="e">
        <f>F32+#REF!</f>
        <v>#REF!</v>
      </c>
    </row>
    <row r="33" spans="1:8" ht="47.25" hidden="1" x14ac:dyDescent="0.2">
      <c r="A33" s="3"/>
      <c r="B33" s="3"/>
      <c r="C33" s="55" t="s">
        <v>50</v>
      </c>
      <c r="D33" s="17" t="s">
        <v>12</v>
      </c>
      <c r="E33" s="2" t="s">
        <v>24</v>
      </c>
      <c r="F33" s="15">
        <v>21700</v>
      </c>
      <c r="G33" s="8"/>
      <c r="H33" s="16" t="e">
        <f>F33+#REF!</f>
        <v>#REF!</v>
      </c>
    </row>
    <row r="34" spans="1:8" ht="47.25" hidden="1" x14ac:dyDescent="0.2">
      <c r="A34" s="3"/>
      <c r="B34" s="3"/>
      <c r="C34" s="55" t="s">
        <v>51</v>
      </c>
      <c r="D34" s="17" t="s">
        <v>13</v>
      </c>
      <c r="E34" s="2" t="s">
        <v>24</v>
      </c>
      <c r="F34" s="15">
        <v>5886700</v>
      </c>
      <c r="G34" s="8"/>
      <c r="H34" s="16" t="e">
        <f>F34+#REF!</f>
        <v>#REF!</v>
      </c>
    </row>
    <row r="35" spans="1:8" ht="78.75" hidden="1" x14ac:dyDescent="0.25">
      <c r="A35" s="3"/>
      <c r="B35" s="3"/>
      <c r="C35" s="55" t="s">
        <v>52</v>
      </c>
      <c r="D35" s="17" t="s">
        <v>14</v>
      </c>
      <c r="E35" s="41" t="s">
        <v>25</v>
      </c>
      <c r="F35" s="15">
        <v>295200</v>
      </c>
      <c r="G35" s="41"/>
      <c r="H35" s="16" t="e">
        <f>F35+#REF!</f>
        <v>#REF!</v>
      </c>
    </row>
    <row r="36" spans="1:8" ht="88.5" hidden="1" customHeight="1" x14ac:dyDescent="0.2">
      <c r="A36" s="3"/>
      <c r="B36" s="3"/>
      <c r="C36" s="55" t="s">
        <v>53</v>
      </c>
      <c r="D36" s="17" t="s">
        <v>15</v>
      </c>
      <c r="E36" s="42" t="s">
        <v>23</v>
      </c>
      <c r="F36" s="15">
        <v>513900</v>
      </c>
      <c r="G36" s="8"/>
      <c r="H36" s="16" t="e">
        <f>F36+#REF!</f>
        <v>#REF!</v>
      </c>
    </row>
    <row r="37" spans="1:8" ht="47.25" hidden="1" x14ac:dyDescent="0.2">
      <c r="A37" s="3"/>
      <c r="B37" s="3"/>
      <c r="C37" s="55" t="s">
        <v>54</v>
      </c>
      <c r="D37" s="17" t="s">
        <v>16</v>
      </c>
      <c r="E37" s="2" t="s">
        <v>24</v>
      </c>
      <c r="F37" s="15">
        <v>4812400</v>
      </c>
      <c r="G37" s="8"/>
      <c r="H37" s="16" t="e">
        <f>F37+#REF!</f>
        <v>#REF!</v>
      </c>
    </row>
    <row r="38" spans="1:8" ht="15.75" hidden="1" x14ac:dyDescent="0.2">
      <c r="A38" s="3"/>
      <c r="B38" s="3"/>
      <c r="C38" s="55"/>
      <c r="D38" s="17"/>
      <c r="E38" s="14"/>
      <c r="F38" s="22"/>
      <c r="G38" s="8"/>
      <c r="H38" s="16" t="e">
        <f>F38+#REF!</f>
        <v>#REF!</v>
      </c>
    </row>
    <row r="39" spans="1:8" ht="229.5" hidden="1" customHeight="1" x14ac:dyDescent="0.2">
      <c r="A39" s="3"/>
      <c r="B39" s="3"/>
      <c r="C39" s="55">
        <v>170102</v>
      </c>
      <c r="D39" s="17" t="s">
        <v>17</v>
      </c>
      <c r="E39" s="47" t="s">
        <v>75</v>
      </c>
      <c r="F39" s="15">
        <v>376700</v>
      </c>
      <c r="G39" s="8"/>
      <c r="H39" s="16" t="e">
        <f>F39+#REF!</f>
        <v>#REF!</v>
      </c>
    </row>
    <row r="40" spans="1:8" ht="224.25" hidden="1" customHeight="1" x14ac:dyDescent="0.2">
      <c r="A40" s="3"/>
      <c r="B40" s="3"/>
      <c r="C40" s="55">
        <v>170302</v>
      </c>
      <c r="D40" s="17" t="s">
        <v>18</v>
      </c>
      <c r="E40" s="47" t="s">
        <v>75</v>
      </c>
      <c r="F40" s="15">
        <v>30100</v>
      </c>
      <c r="G40" s="8"/>
      <c r="H40" s="23" t="e">
        <f>F40+#REF!</f>
        <v>#REF!</v>
      </c>
    </row>
    <row r="41" spans="1:8" ht="94.5" hidden="1" x14ac:dyDescent="0.2">
      <c r="A41" s="3"/>
      <c r="B41" s="3"/>
      <c r="C41" s="55" t="s">
        <v>30</v>
      </c>
      <c r="D41" s="17" t="s">
        <v>19</v>
      </c>
      <c r="E41" s="2" t="s">
        <v>26</v>
      </c>
      <c r="F41" s="15">
        <v>1319900</v>
      </c>
      <c r="G41" s="8"/>
      <c r="H41" s="16" t="e">
        <f>F41+#REF!</f>
        <v>#REF!</v>
      </c>
    </row>
    <row r="42" spans="1:8" ht="15.75" hidden="1" x14ac:dyDescent="0.2">
      <c r="A42" s="3"/>
      <c r="B42" s="3"/>
      <c r="C42" s="55"/>
      <c r="D42" s="17"/>
      <c r="E42" s="14"/>
      <c r="F42" s="15"/>
      <c r="G42" s="14"/>
      <c r="H42" s="16" t="e">
        <f>F42+#REF!</f>
        <v>#REF!</v>
      </c>
    </row>
    <row r="43" spans="1:8" ht="15.75" hidden="1" x14ac:dyDescent="0.2">
      <c r="A43" s="3"/>
      <c r="B43" s="3"/>
      <c r="C43" s="55"/>
      <c r="D43" s="17"/>
      <c r="E43" s="14"/>
      <c r="F43" s="15"/>
      <c r="G43" s="8"/>
      <c r="H43" s="16" t="e">
        <f>F43+#REF!</f>
        <v>#REF!</v>
      </c>
    </row>
    <row r="44" spans="1:8" ht="15.75" hidden="1" x14ac:dyDescent="0.2">
      <c r="A44" s="3"/>
      <c r="B44" s="3"/>
      <c r="C44" s="55"/>
      <c r="D44" s="16" t="s">
        <v>28</v>
      </c>
      <c r="E44" s="14"/>
      <c r="F44" s="23">
        <v>49271300</v>
      </c>
      <c r="G44" s="8"/>
      <c r="H44" s="16" t="e">
        <f>F44+#REF!</f>
        <v>#REF!</v>
      </c>
    </row>
    <row r="45" spans="1:8" ht="6.75" hidden="1" customHeight="1" x14ac:dyDescent="0.2">
      <c r="A45" s="3"/>
      <c r="B45" s="3"/>
      <c r="C45" s="55"/>
      <c r="D45" s="16"/>
      <c r="E45" s="14"/>
      <c r="F45" s="23"/>
      <c r="G45" s="8"/>
      <c r="H45" s="16"/>
    </row>
    <row r="46" spans="1:8" ht="15.75" hidden="1" x14ac:dyDescent="0.2">
      <c r="A46" s="3"/>
      <c r="B46" s="3"/>
      <c r="C46" s="56" t="s">
        <v>21</v>
      </c>
      <c r="D46" s="48" t="s">
        <v>55</v>
      </c>
      <c r="E46" s="14"/>
      <c r="F46" s="23"/>
      <c r="G46" s="8"/>
      <c r="H46" s="16"/>
    </row>
    <row r="47" spans="1:8" ht="71.25" hidden="1" customHeight="1" x14ac:dyDescent="0.2">
      <c r="A47" s="3"/>
      <c r="B47" s="3"/>
      <c r="C47" s="57">
        <v>70201</v>
      </c>
      <c r="D47" s="4" t="s">
        <v>29</v>
      </c>
      <c r="E47" s="14"/>
      <c r="F47" s="23"/>
      <c r="G47" s="49" t="s">
        <v>62</v>
      </c>
      <c r="H47" s="15">
        <v>377171</v>
      </c>
    </row>
    <row r="48" spans="1:8" ht="267.75" hidden="1" x14ac:dyDescent="0.25">
      <c r="A48" s="3"/>
      <c r="B48" s="3"/>
      <c r="C48" s="55"/>
      <c r="D48" s="16"/>
      <c r="E48" s="14"/>
      <c r="F48" s="23"/>
      <c r="G48" s="50" t="s">
        <v>63</v>
      </c>
      <c r="H48" s="26">
        <v>377171</v>
      </c>
    </row>
    <row r="49" spans="1:8" ht="69.75" hidden="1" customHeight="1" x14ac:dyDescent="0.2">
      <c r="A49" s="3"/>
      <c r="B49" s="3"/>
      <c r="C49" s="55" t="s">
        <v>64</v>
      </c>
      <c r="D49" s="29" t="s">
        <v>65</v>
      </c>
      <c r="E49" s="14"/>
      <c r="F49" s="23"/>
      <c r="G49" s="49" t="s">
        <v>62</v>
      </c>
      <c r="H49" s="16">
        <v>1210300</v>
      </c>
    </row>
    <row r="50" spans="1:8" ht="64.5" hidden="1" customHeight="1" x14ac:dyDescent="0.2">
      <c r="A50" s="3"/>
      <c r="B50" s="3"/>
      <c r="C50" s="55"/>
      <c r="D50" s="16"/>
      <c r="E50" s="14"/>
      <c r="F50" s="23"/>
      <c r="G50" s="49" t="s">
        <v>73</v>
      </c>
      <c r="H50" s="29">
        <v>1076076</v>
      </c>
    </row>
    <row r="51" spans="1:8" ht="157.5" hidden="1" x14ac:dyDescent="0.2">
      <c r="A51" s="3"/>
      <c r="B51" s="3"/>
      <c r="C51" s="55"/>
      <c r="D51" s="16"/>
      <c r="E51" s="14"/>
      <c r="F51" s="23"/>
      <c r="G51" s="49" t="s">
        <v>74</v>
      </c>
      <c r="H51" s="29">
        <v>134224</v>
      </c>
    </row>
    <row r="52" spans="1:8" ht="15.75" hidden="1" x14ac:dyDescent="0.2">
      <c r="A52" s="3"/>
      <c r="B52" s="3"/>
      <c r="C52" s="55"/>
      <c r="D52" s="16" t="s">
        <v>28</v>
      </c>
      <c r="E52" s="14"/>
      <c r="F52" s="23"/>
      <c r="G52" s="8"/>
      <c r="H52" s="16">
        <v>1587471</v>
      </c>
    </row>
    <row r="53" spans="1:8" ht="6.75" hidden="1" customHeight="1" x14ac:dyDescent="0.2">
      <c r="A53" s="3"/>
      <c r="B53" s="3"/>
      <c r="C53" s="55"/>
      <c r="D53" s="16"/>
      <c r="E53" s="14"/>
      <c r="F53" s="23"/>
      <c r="G53" s="8"/>
      <c r="H53" s="16"/>
    </row>
    <row r="54" spans="1:8" ht="18.75" hidden="1" customHeight="1" x14ac:dyDescent="0.2">
      <c r="A54" s="3"/>
      <c r="B54" s="3"/>
      <c r="C54" s="55"/>
      <c r="D54" s="45" t="s">
        <v>66</v>
      </c>
      <c r="E54" s="14"/>
      <c r="F54" s="23"/>
      <c r="G54" s="8"/>
      <c r="H54" s="16"/>
    </row>
    <row r="55" spans="1:8" ht="72.75" hidden="1" customHeight="1" x14ac:dyDescent="0.2">
      <c r="A55" s="3"/>
      <c r="B55" s="3"/>
      <c r="C55" s="55" t="s">
        <v>67</v>
      </c>
      <c r="D55" s="29" t="s">
        <v>68</v>
      </c>
      <c r="E55" s="14"/>
      <c r="F55" s="23"/>
      <c r="G55" s="49" t="s">
        <v>62</v>
      </c>
      <c r="H55" s="16">
        <v>99000</v>
      </c>
    </row>
    <row r="56" spans="1:8" ht="70.5" hidden="1" customHeight="1" x14ac:dyDescent="0.2">
      <c r="A56" s="3"/>
      <c r="B56" s="3"/>
      <c r="C56" s="55"/>
      <c r="D56" s="16"/>
      <c r="E56" s="14"/>
      <c r="F56" s="23"/>
      <c r="G56" s="49" t="s">
        <v>71</v>
      </c>
      <c r="H56" s="29">
        <v>99000</v>
      </c>
    </row>
    <row r="57" spans="1:8" ht="21.75" hidden="1" customHeight="1" x14ac:dyDescent="0.2">
      <c r="A57" s="3"/>
      <c r="B57" s="3"/>
      <c r="C57" s="55"/>
      <c r="D57" s="16" t="s">
        <v>28</v>
      </c>
      <c r="E57" s="14"/>
      <c r="F57" s="23"/>
      <c r="G57" s="8"/>
      <c r="H57" s="16">
        <v>99000</v>
      </c>
    </row>
    <row r="58" spans="1:8" ht="6.75" hidden="1" customHeight="1" x14ac:dyDescent="0.2">
      <c r="A58" s="3"/>
      <c r="B58" s="3"/>
      <c r="C58" s="55"/>
      <c r="D58" s="16"/>
      <c r="E58" s="14"/>
      <c r="F58" s="23"/>
      <c r="G58" s="8"/>
      <c r="H58" s="16"/>
    </row>
    <row r="59" spans="1:8" ht="21" hidden="1" customHeight="1" x14ac:dyDescent="0.2">
      <c r="A59" s="3"/>
      <c r="B59" s="3"/>
      <c r="C59" s="55"/>
      <c r="D59" s="45" t="s">
        <v>99</v>
      </c>
      <c r="E59" s="14"/>
      <c r="F59" s="23"/>
      <c r="G59" s="8"/>
      <c r="H59" s="16"/>
    </row>
    <row r="60" spans="1:8" ht="66" hidden="1" customHeight="1" x14ac:dyDescent="0.2">
      <c r="A60" s="3"/>
      <c r="B60" s="3"/>
      <c r="C60" s="55" t="s">
        <v>69</v>
      </c>
      <c r="D60" s="29" t="s">
        <v>70</v>
      </c>
      <c r="E60" s="14"/>
      <c r="F60" s="23"/>
      <c r="G60" s="49" t="s">
        <v>62</v>
      </c>
      <c r="H60" s="16">
        <v>39269</v>
      </c>
    </row>
    <row r="61" spans="1:8" ht="38.25" hidden="1" customHeight="1" x14ac:dyDescent="0.2">
      <c r="A61" s="3"/>
      <c r="B61" s="3"/>
      <c r="C61" s="55"/>
      <c r="D61" s="29"/>
      <c r="E61" s="14"/>
      <c r="F61" s="23"/>
      <c r="G61" s="49" t="s">
        <v>72</v>
      </c>
      <c r="H61" s="29">
        <v>39269</v>
      </c>
    </row>
    <row r="62" spans="1:8" ht="18" hidden="1" customHeight="1" x14ac:dyDescent="0.2">
      <c r="A62" s="3"/>
      <c r="B62" s="3"/>
      <c r="C62" s="55"/>
      <c r="D62" s="16" t="s">
        <v>28</v>
      </c>
      <c r="E62" s="14"/>
      <c r="F62" s="23"/>
      <c r="G62" s="8"/>
      <c r="H62" s="16">
        <v>39269</v>
      </c>
    </row>
    <row r="63" spans="1:8" ht="18" hidden="1" customHeight="1" x14ac:dyDescent="0.2">
      <c r="A63" s="3"/>
      <c r="B63" s="3"/>
      <c r="C63" s="58" t="s">
        <v>87</v>
      </c>
      <c r="D63" s="27" t="s">
        <v>98</v>
      </c>
      <c r="E63" s="14"/>
      <c r="F63" s="23"/>
      <c r="G63" s="8"/>
      <c r="H63" s="16"/>
    </row>
    <row r="64" spans="1:8" ht="72" hidden="1" customHeight="1" x14ac:dyDescent="0.2">
      <c r="A64" s="3"/>
      <c r="B64" s="3"/>
      <c r="C64" s="55" t="s">
        <v>67</v>
      </c>
      <c r="D64" s="29" t="s">
        <v>77</v>
      </c>
      <c r="E64" s="14"/>
      <c r="F64" s="23"/>
      <c r="G64" s="49" t="s">
        <v>78</v>
      </c>
      <c r="H64" s="16">
        <v>99000</v>
      </c>
    </row>
    <row r="65" spans="1:8" ht="58.5" hidden="1" customHeight="1" x14ac:dyDescent="0.2">
      <c r="A65" s="3"/>
      <c r="B65" s="3"/>
      <c r="C65" s="55"/>
      <c r="D65" s="16"/>
      <c r="E65" s="14"/>
      <c r="F65" s="23"/>
      <c r="G65" s="49" t="s">
        <v>79</v>
      </c>
      <c r="H65" s="29">
        <v>99000</v>
      </c>
    </row>
    <row r="66" spans="1:8" ht="18" hidden="1" customHeight="1" x14ac:dyDescent="0.2">
      <c r="A66" s="3"/>
      <c r="B66" s="3"/>
      <c r="C66" s="55"/>
      <c r="D66" s="16" t="s">
        <v>80</v>
      </c>
      <c r="E66" s="14"/>
      <c r="F66" s="23"/>
      <c r="G66" s="8"/>
      <c r="H66" s="16">
        <v>99000</v>
      </c>
    </row>
    <row r="67" spans="1:8" ht="6.75" hidden="1" customHeight="1" x14ac:dyDescent="0.2">
      <c r="A67" s="3"/>
      <c r="B67" s="3"/>
      <c r="C67" s="55"/>
      <c r="D67" s="16"/>
      <c r="E67" s="14"/>
      <c r="F67" s="23"/>
      <c r="G67" s="8"/>
      <c r="H67" s="16"/>
    </row>
    <row r="68" spans="1:8" ht="18" hidden="1" customHeight="1" x14ac:dyDescent="0.2">
      <c r="A68" s="3"/>
      <c r="B68" s="3"/>
      <c r="C68" s="58" t="s">
        <v>88</v>
      </c>
      <c r="D68" s="27" t="s">
        <v>81</v>
      </c>
      <c r="E68" s="14"/>
      <c r="F68" s="23"/>
      <c r="G68" s="8"/>
      <c r="H68" s="16"/>
    </row>
    <row r="69" spans="1:8" ht="59.25" hidden="1" customHeight="1" x14ac:dyDescent="0.2">
      <c r="A69" s="3"/>
      <c r="B69" s="3"/>
      <c r="C69" s="59" t="s">
        <v>90</v>
      </c>
      <c r="D69" s="29" t="s">
        <v>91</v>
      </c>
      <c r="E69" s="24" t="s">
        <v>92</v>
      </c>
      <c r="F69" s="23">
        <v>85100</v>
      </c>
      <c r="G69" s="8"/>
      <c r="H69" s="16">
        <v>85100</v>
      </c>
    </row>
    <row r="70" spans="1:8" ht="73.5" hidden="1" customHeight="1" x14ac:dyDescent="0.2">
      <c r="A70" s="3"/>
      <c r="B70" s="3"/>
      <c r="C70" s="55" t="s">
        <v>82</v>
      </c>
      <c r="D70" s="29" t="s">
        <v>83</v>
      </c>
      <c r="E70" s="14"/>
      <c r="F70" s="23"/>
      <c r="G70" s="49" t="s">
        <v>78</v>
      </c>
      <c r="H70" s="16">
        <v>99000</v>
      </c>
    </row>
    <row r="71" spans="1:8" ht="62.25" hidden="1" customHeight="1" x14ac:dyDescent="0.2">
      <c r="A71" s="3"/>
      <c r="B71" s="3"/>
      <c r="C71" s="55"/>
      <c r="D71" s="16"/>
      <c r="E71" s="14"/>
      <c r="F71" s="23"/>
      <c r="G71" s="49" t="s">
        <v>84</v>
      </c>
      <c r="H71" s="29">
        <v>99000</v>
      </c>
    </row>
    <row r="72" spans="1:8" ht="21.75" hidden="1" customHeight="1" x14ac:dyDescent="0.2">
      <c r="A72" s="3"/>
      <c r="B72" s="3"/>
      <c r="C72" s="55"/>
      <c r="D72" s="16" t="s">
        <v>80</v>
      </c>
      <c r="E72" s="14"/>
      <c r="F72" s="23">
        <v>85100</v>
      </c>
      <c r="G72" s="8"/>
      <c r="H72" s="16">
        <v>184100</v>
      </c>
    </row>
    <row r="73" spans="1:8" ht="7.5" hidden="1" customHeight="1" x14ac:dyDescent="0.2">
      <c r="A73" s="3"/>
      <c r="B73" s="3"/>
      <c r="C73" s="55"/>
      <c r="D73" s="16"/>
      <c r="E73" s="14"/>
      <c r="F73" s="23"/>
      <c r="G73" s="8"/>
      <c r="H73" s="16"/>
    </row>
    <row r="74" spans="1:8" ht="21.75" hidden="1" customHeight="1" x14ac:dyDescent="0.2">
      <c r="A74" s="3"/>
      <c r="B74" s="3"/>
      <c r="C74" s="58" t="s">
        <v>89</v>
      </c>
      <c r="D74" s="27" t="s">
        <v>55</v>
      </c>
      <c r="E74" s="14"/>
      <c r="F74" s="23"/>
      <c r="G74" s="8"/>
      <c r="H74" s="16"/>
    </row>
    <row r="75" spans="1:8" ht="75.75" hidden="1" customHeight="1" x14ac:dyDescent="0.2">
      <c r="A75" s="3"/>
      <c r="B75" s="3"/>
      <c r="C75" s="55" t="s">
        <v>64</v>
      </c>
      <c r="D75" s="29" t="s">
        <v>85</v>
      </c>
      <c r="E75" s="14"/>
      <c r="F75" s="23"/>
      <c r="G75" s="49" t="s">
        <v>78</v>
      </c>
      <c r="H75" s="16">
        <v>1149552</v>
      </c>
    </row>
    <row r="76" spans="1:8" ht="57" hidden="1" customHeight="1" x14ac:dyDescent="0.2">
      <c r="A76" s="3"/>
      <c r="B76" s="3"/>
      <c r="C76" s="55"/>
      <c r="D76" s="16"/>
      <c r="E76" s="14"/>
      <c r="F76" s="23"/>
      <c r="G76" s="49" t="s">
        <v>86</v>
      </c>
      <c r="H76" s="29">
        <v>963762</v>
      </c>
    </row>
    <row r="77" spans="1:8" ht="57" hidden="1" customHeight="1" x14ac:dyDescent="0.2">
      <c r="A77" s="3"/>
      <c r="B77" s="3"/>
      <c r="C77" s="55"/>
      <c r="D77" s="16"/>
      <c r="E77" s="14"/>
      <c r="F77" s="23"/>
      <c r="G77" s="49" t="s">
        <v>96</v>
      </c>
      <c r="H77" s="29">
        <v>185790</v>
      </c>
    </row>
    <row r="78" spans="1:8" ht="18" hidden="1" customHeight="1" x14ac:dyDescent="0.2">
      <c r="A78" s="3"/>
      <c r="B78" s="3"/>
      <c r="C78" s="55"/>
      <c r="D78" s="16" t="s">
        <v>80</v>
      </c>
      <c r="E78" s="14"/>
      <c r="F78" s="23"/>
      <c r="G78" s="24"/>
      <c r="H78" s="16">
        <v>1149552</v>
      </c>
    </row>
    <row r="79" spans="1:8" ht="18" hidden="1" customHeight="1" x14ac:dyDescent="0.2">
      <c r="A79" s="3"/>
      <c r="B79" s="3"/>
      <c r="C79" s="60" t="s">
        <v>76</v>
      </c>
      <c r="D79" s="10" t="s">
        <v>99</v>
      </c>
      <c r="E79" s="14"/>
      <c r="F79" s="23"/>
      <c r="G79" s="24"/>
      <c r="H79" s="16"/>
    </row>
    <row r="80" spans="1:8" ht="86.25" hidden="1" customHeight="1" x14ac:dyDescent="0.2">
      <c r="A80" s="3"/>
      <c r="B80" s="3"/>
      <c r="C80" s="55" t="s">
        <v>93</v>
      </c>
      <c r="D80" s="29" t="s">
        <v>94</v>
      </c>
      <c r="E80" s="14"/>
      <c r="F80" s="23"/>
      <c r="G80" s="24" t="s">
        <v>97</v>
      </c>
      <c r="H80" s="16">
        <v>264600</v>
      </c>
    </row>
    <row r="81" spans="1:8" ht="18" hidden="1" customHeight="1" x14ac:dyDescent="0.2">
      <c r="A81" s="3"/>
      <c r="B81" s="3"/>
      <c r="C81" s="55"/>
      <c r="D81" s="16" t="s">
        <v>80</v>
      </c>
      <c r="E81" s="14"/>
      <c r="F81" s="23"/>
      <c r="G81" s="24"/>
      <c r="H81" s="16">
        <v>264600</v>
      </c>
    </row>
    <row r="82" spans="1:8" ht="18.75" hidden="1" x14ac:dyDescent="0.2">
      <c r="A82" s="3"/>
      <c r="B82" s="3"/>
      <c r="C82" s="55"/>
      <c r="D82" s="27" t="s">
        <v>20</v>
      </c>
      <c r="E82" s="24"/>
      <c r="F82" s="51">
        <v>49271300</v>
      </c>
      <c r="G82" s="11"/>
      <c r="H82" s="52" t="e">
        <f>F82+#REF!</f>
        <v>#REF!</v>
      </c>
    </row>
    <row r="83" spans="1:8" ht="15.75" hidden="1" x14ac:dyDescent="0.2">
      <c r="A83" s="3"/>
      <c r="B83" s="3"/>
      <c r="C83" s="55"/>
      <c r="D83" s="16"/>
      <c r="E83" s="24"/>
      <c r="F83" s="15"/>
      <c r="G83" s="11"/>
      <c r="H83" s="10"/>
    </row>
    <row r="84" spans="1:8" ht="15.75" hidden="1" x14ac:dyDescent="0.2">
      <c r="A84" s="3"/>
      <c r="B84" s="3"/>
      <c r="C84" s="55"/>
      <c r="D84" s="16"/>
      <c r="E84" s="24"/>
      <c r="F84" s="16"/>
      <c r="G84" s="11"/>
      <c r="H84" s="10"/>
    </row>
    <row r="85" spans="1:8" ht="15.75" hidden="1" x14ac:dyDescent="0.2">
      <c r="A85" s="3"/>
      <c r="B85" s="3"/>
      <c r="C85" s="55"/>
      <c r="D85" s="17"/>
      <c r="E85" s="14"/>
      <c r="F85" s="25"/>
      <c r="G85" s="11"/>
      <c r="H85" s="16"/>
    </row>
    <row r="86" spans="1:8" ht="15.75" hidden="1" x14ac:dyDescent="0.2">
      <c r="A86" s="3"/>
      <c r="B86" s="3"/>
      <c r="C86" s="55"/>
      <c r="D86" s="17"/>
      <c r="E86" s="14"/>
      <c r="F86" s="26"/>
      <c r="G86" s="11"/>
      <c r="H86" s="16"/>
    </row>
    <row r="87" spans="1:8" ht="103.5" hidden="1" customHeight="1" x14ac:dyDescent="0.2">
      <c r="A87" s="3"/>
      <c r="B87" s="3"/>
      <c r="C87" s="55"/>
      <c r="D87" s="13"/>
      <c r="E87" s="14"/>
      <c r="F87" s="23"/>
      <c r="G87" s="11"/>
      <c r="H87" s="16"/>
    </row>
    <row r="88" spans="1:8" ht="15.75" customHeight="1" x14ac:dyDescent="0.3">
      <c r="A88" s="66">
        <v>1</v>
      </c>
      <c r="B88" s="66">
        <v>2</v>
      </c>
      <c r="C88" s="63" t="s">
        <v>114</v>
      </c>
      <c r="D88" s="53">
        <v>4</v>
      </c>
      <c r="E88" s="53">
        <v>5</v>
      </c>
      <c r="F88" s="53">
        <v>6</v>
      </c>
      <c r="G88" s="53">
        <v>7</v>
      </c>
      <c r="H88" s="53" t="s">
        <v>115</v>
      </c>
    </row>
    <row r="89" spans="1:8" ht="15.75" hidden="1" x14ac:dyDescent="0.2">
      <c r="A89" s="3"/>
      <c r="B89" s="3"/>
      <c r="C89" s="55"/>
      <c r="D89" s="16"/>
      <c r="E89" s="11"/>
      <c r="F89" s="16"/>
      <c r="G89" s="11"/>
      <c r="H89" s="10"/>
    </row>
    <row r="90" spans="1:8" ht="15.75" hidden="1" x14ac:dyDescent="0.2">
      <c r="A90" s="3"/>
      <c r="B90" s="3"/>
      <c r="C90" s="59"/>
      <c r="D90" s="16"/>
      <c r="E90" s="24"/>
      <c r="F90" s="23"/>
      <c r="G90" s="24"/>
      <c r="H90" s="10"/>
    </row>
    <row r="91" spans="1:8" ht="15.75" hidden="1" x14ac:dyDescent="0.2">
      <c r="A91" s="3"/>
      <c r="B91" s="3"/>
      <c r="C91" s="55"/>
      <c r="D91" s="17"/>
      <c r="E91" s="24"/>
      <c r="F91" s="26"/>
      <c r="G91" s="14"/>
      <c r="H91" s="10" t="e">
        <f>F91+#REF!</f>
        <v>#REF!</v>
      </c>
    </row>
    <row r="92" spans="1:8" ht="15.75" hidden="1" x14ac:dyDescent="0.2">
      <c r="A92" s="3"/>
      <c r="B92" s="3"/>
      <c r="C92" s="55"/>
      <c r="D92" s="16"/>
      <c r="E92" s="24"/>
      <c r="F92" s="26"/>
      <c r="G92" s="24"/>
      <c r="H92" s="10" t="e">
        <f>F92+#REF!</f>
        <v>#REF!</v>
      </c>
    </row>
    <row r="93" spans="1:8" ht="15.75" hidden="1" x14ac:dyDescent="0.2">
      <c r="A93" s="3"/>
      <c r="B93" s="3"/>
      <c r="C93" s="55"/>
      <c r="D93" s="17"/>
      <c r="E93" s="24"/>
      <c r="F93" s="26"/>
      <c r="G93" s="24"/>
      <c r="H93" s="10"/>
    </row>
    <row r="94" spans="1:8" ht="18.75" hidden="1" x14ac:dyDescent="0.2">
      <c r="A94" s="3"/>
      <c r="B94" s="3"/>
      <c r="C94" s="55"/>
      <c r="D94" s="27"/>
      <c r="E94" s="28"/>
      <c r="F94" s="15"/>
      <c r="G94" s="28"/>
      <c r="H94" s="10" t="e">
        <f>F94+#REF!</f>
        <v>#REF!</v>
      </c>
    </row>
    <row r="95" spans="1:8" ht="15.75" hidden="1" x14ac:dyDescent="0.2">
      <c r="A95" s="3"/>
      <c r="B95" s="3"/>
      <c r="C95" s="55"/>
      <c r="D95" s="16"/>
      <c r="E95" s="28"/>
      <c r="F95" s="15"/>
      <c r="G95" s="28"/>
      <c r="H95" s="10"/>
    </row>
    <row r="96" spans="1:8" ht="15.75" hidden="1" x14ac:dyDescent="0.2">
      <c r="A96" s="3"/>
      <c r="B96" s="3"/>
      <c r="C96" s="55"/>
      <c r="D96" s="29"/>
      <c r="E96" s="28"/>
      <c r="F96" s="15"/>
      <c r="G96" s="14"/>
      <c r="H96" s="10" t="e">
        <f>F96+#REF!</f>
        <v>#REF!</v>
      </c>
    </row>
    <row r="97" spans="1:8" ht="15.75" hidden="1" x14ac:dyDescent="0.2">
      <c r="A97" s="3"/>
      <c r="B97" s="3"/>
      <c r="C97" s="55"/>
      <c r="D97" s="16"/>
      <c r="E97" s="28"/>
      <c r="F97" s="15"/>
      <c r="G97" s="24"/>
      <c r="H97" s="10" t="e">
        <f>F97+#REF!</f>
        <v>#REF!</v>
      </c>
    </row>
    <row r="98" spans="1:8" ht="15.75" hidden="1" x14ac:dyDescent="0.2">
      <c r="A98" s="3"/>
      <c r="B98" s="3"/>
      <c r="C98" s="55"/>
      <c r="D98" s="16"/>
      <c r="E98" s="28"/>
      <c r="F98" s="15"/>
      <c r="G98" s="24"/>
      <c r="H98" s="10"/>
    </row>
    <row r="99" spans="1:8" ht="15.75" hidden="1" x14ac:dyDescent="0.2">
      <c r="A99" s="3"/>
      <c r="B99" s="3"/>
      <c r="C99" s="55"/>
      <c r="D99" s="16"/>
      <c r="E99" s="28"/>
      <c r="F99" s="15"/>
      <c r="G99" s="28"/>
      <c r="H99" s="10"/>
    </row>
    <row r="100" spans="1:8" ht="15.75" hidden="1" x14ac:dyDescent="0.2">
      <c r="A100" s="3"/>
      <c r="B100" s="3"/>
      <c r="C100" s="55"/>
      <c r="D100" s="17"/>
      <c r="E100" s="30"/>
      <c r="F100" s="26"/>
      <c r="G100" s="28"/>
      <c r="H100" s="10" t="e">
        <f>F100+#REF!</f>
        <v>#REF!</v>
      </c>
    </row>
    <row r="101" spans="1:8" ht="15.75" hidden="1" x14ac:dyDescent="0.2">
      <c r="A101" s="3"/>
      <c r="B101" s="3"/>
      <c r="C101" s="55"/>
      <c r="D101" s="17"/>
      <c r="E101" s="30"/>
      <c r="F101" s="26"/>
      <c r="G101" s="28"/>
      <c r="H101" s="10" t="e">
        <f>F101+#REF!</f>
        <v>#REF!</v>
      </c>
    </row>
    <row r="102" spans="1:8" ht="15.75" hidden="1" x14ac:dyDescent="0.2">
      <c r="A102" s="3"/>
      <c r="B102" s="3"/>
      <c r="C102" s="55"/>
      <c r="D102" s="17"/>
      <c r="E102" s="30"/>
      <c r="F102" s="26"/>
      <c r="G102" s="28"/>
      <c r="H102" s="10" t="e">
        <f>F102+#REF!</f>
        <v>#REF!</v>
      </c>
    </row>
    <row r="103" spans="1:8" ht="15.75" hidden="1" x14ac:dyDescent="0.2">
      <c r="A103" s="3"/>
      <c r="B103" s="3"/>
      <c r="C103" s="55"/>
      <c r="D103" s="17"/>
      <c r="E103" s="30"/>
      <c r="F103" s="31"/>
      <c r="G103" s="32"/>
      <c r="H103" s="10" t="e">
        <f>F103+#REF!</f>
        <v>#REF!</v>
      </c>
    </row>
    <row r="104" spans="1:8" ht="15.75" hidden="1" x14ac:dyDescent="0.2">
      <c r="A104" s="3"/>
      <c r="B104" s="3"/>
      <c r="C104" s="55"/>
      <c r="D104" s="17"/>
      <c r="E104" s="30"/>
      <c r="F104" s="31"/>
      <c r="G104" s="32"/>
      <c r="H104" s="10" t="e">
        <f>F104+#REF!</f>
        <v>#REF!</v>
      </c>
    </row>
    <row r="105" spans="1:8" ht="15.75" hidden="1" x14ac:dyDescent="0.2">
      <c r="A105" s="3"/>
      <c r="B105" s="3"/>
      <c r="C105" s="55"/>
      <c r="D105" s="16"/>
      <c r="E105" s="32"/>
      <c r="F105" s="15"/>
      <c r="G105" s="28"/>
      <c r="H105" s="10" t="e">
        <f>F105+#REF!</f>
        <v>#REF!</v>
      </c>
    </row>
    <row r="106" spans="1:8" ht="15.75" hidden="1" x14ac:dyDescent="0.2">
      <c r="A106" s="3"/>
      <c r="B106" s="3"/>
      <c r="C106" s="55"/>
      <c r="D106" s="16"/>
      <c r="E106" s="32"/>
      <c r="F106" s="15"/>
      <c r="G106" s="28"/>
      <c r="H106" s="10"/>
    </row>
    <row r="107" spans="1:8" ht="15.75" hidden="1" x14ac:dyDescent="0.2">
      <c r="A107" s="3"/>
      <c r="B107" s="3"/>
      <c r="C107" s="55"/>
      <c r="D107" s="16"/>
      <c r="E107" s="32"/>
      <c r="F107" s="33"/>
      <c r="G107" s="32"/>
      <c r="H107" s="10"/>
    </row>
    <row r="108" spans="1:8" ht="15.75" hidden="1" x14ac:dyDescent="0.2">
      <c r="A108" s="3"/>
      <c r="B108" s="3"/>
      <c r="C108" s="55"/>
      <c r="D108" s="17"/>
      <c r="E108" s="14"/>
      <c r="F108" s="31"/>
      <c r="G108" s="24"/>
      <c r="H108" s="10" t="e">
        <f>F108+#REF!</f>
        <v>#REF!</v>
      </c>
    </row>
    <row r="109" spans="1:8" ht="15.75" hidden="1" x14ac:dyDescent="0.2">
      <c r="A109" s="3"/>
      <c r="B109" s="3"/>
      <c r="C109" s="55"/>
      <c r="D109" s="17"/>
      <c r="E109" s="14"/>
      <c r="F109" s="31"/>
      <c r="G109" s="24"/>
      <c r="H109" s="10" t="e">
        <f>F109+#REF!</f>
        <v>#REF!</v>
      </c>
    </row>
    <row r="110" spans="1:8" ht="15.75" hidden="1" x14ac:dyDescent="0.2">
      <c r="A110" s="3"/>
      <c r="B110" s="3"/>
      <c r="C110" s="55"/>
      <c r="D110" s="16"/>
      <c r="E110" s="24"/>
      <c r="F110" s="33"/>
      <c r="G110" s="32"/>
      <c r="H110" s="10" t="e">
        <f>F110+#REF!</f>
        <v>#REF!</v>
      </c>
    </row>
    <row r="111" spans="1:8" ht="15.75" hidden="1" x14ac:dyDescent="0.2">
      <c r="A111" s="3"/>
      <c r="B111" s="3"/>
      <c r="C111" s="55"/>
      <c r="D111" s="16"/>
      <c r="E111" s="24"/>
      <c r="F111" s="33"/>
      <c r="G111" s="32"/>
      <c r="H111" s="10"/>
    </row>
    <row r="112" spans="1:8" ht="15.75" hidden="1" x14ac:dyDescent="0.2">
      <c r="A112" s="3"/>
      <c r="B112" s="3"/>
      <c r="C112" s="59"/>
      <c r="D112" s="16"/>
      <c r="E112" s="24"/>
      <c r="F112" s="33"/>
      <c r="G112" s="24"/>
      <c r="H112" s="10"/>
    </row>
    <row r="113" spans="1:8" ht="15.75" hidden="1" x14ac:dyDescent="0.2">
      <c r="A113" s="3"/>
      <c r="B113" s="3"/>
      <c r="C113" s="55"/>
      <c r="D113" s="17"/>
      <c r="E113" s="24"/>
      <c r="F113" s="31"/>
      <c r="G113" s="14"/>
      <c r="H113" s="10" t="e">
        <f>F113+#REF!</f>
        <v>#REF!</v>
      </c>
    </row>
    <row r="114" spans="1:8" ht="15.75" hidden="1" x14ac:dyDescent="0.2">
      <c r="A114" s="3"/>
      <c r="B114" s="3"/>
      <c r="C114" s="55"/>
      <c r="D114" s="17"/>
      <c r="E114" s="24"/>
      <c r="F114" s="31"/>
      <c r="G114" s="14"/>
      <c r="H114" s="10" t="e">
        <f>F114+#REF!</f>
        <v>#REF!</v>
      </c>
    </row>
    <row r="115" spans="1:8" ht="15.75" hidden="1" x14ac:dyDescent="0.2">
      <c r="A115" s="3"/>
      <c r="B115" s="3"/>
      <c r="C115" s="55"/>
      <c r="D115" s="17"/>
      <c r="E115" s="24"/>
      <c r="F115" s="31"/>
      <c r="G115" s="14"/>
      <c r="H115" s="10" t="e">
        <f>F115+#REF!</f>
        <v>#REF!</v>
      </c>
    </row>
    <row r="116" spans="1:8" ht="42.75" hidden="1" customHeight="1" x14ac:dyDescent="0.2">
      <c r="A116" s="3"/>
      <c r="B116" s="3"/>
      <c r="C116" s="61"/>
      <c r="D116" s="3"/>
      <c r="E116" s="14"/>
      <c r="F116" s="33"/>
      <c r="G116" s="14"/>
      <c r="H116" s="10" t="e">
        <f>F116+#REF!</f>
        <v>#REF!</v>
      </c>
    </row>
    <row r="117" spans="1:8" ht="15.75" hidden="1" x14ac:dyDescent="0.2">
      <c r="A117" s="3"/>
      <c r="B117" s="3"/>
      <c r="C117" s="55"/>
      <c r="D117" s="17"/>
      <c r="E117" s="17"/>
      <c r="F117" s="31"/>
      <c r="G117" s="14"/>
      <c r="H117" s="9"/>
    </row>
    <row r="118" spans="1:8" ht="15.75" hidden="1" x14ac:dyDescent="0.2">
      <c r="A118" s="3"/>
      <c r="B118" s="3"/>
      <c r="C118" s="55"/>
      <c r="D118" s="17"/>
      <c r="E118" s="17"/>
      <c r="F118" s="31"/>
      <c r="G118" s="14"/>
      <c r="H118" s="10"/>
    </row>
    <row r="119" spans="1:8" ht="15.75" hidden="1" x14ac:dyDescent="0.2">
      <c r="A119" s="3"/>
      <c r="B119" s="3"/>
      <c r="C119" s="55"/>
      <c r="D119" s="17"/>
      <c r="E119" s="17"/>
      <c r="F119" s="31"/>
      <c r="G119" s="17"/>
      <c r="H119" s="9"/>
    </row>
    <row r="120" spans="1:8" ht="15.75" hidden="1" x14ac:dyDescent="0.2">
      <c r="A120" s="3"/>
      <c r="B120" s="3"/>
      <c r="C120" s="55"/>
      <c r="D120" s="16"/>
      <c r="E120" s="24"/>
      <c r="F120" s="33"/>
      <c r="G120" s="24"/>
      <c r="H120" s="10"/>
    </row>
    <row r="121" spans="1:8" ht="15.75" hidden="1" x14ac:dyDescent="0.2">
      <c r="A121" s="3"/>
      <c r="B121" s="3"/>
      <c r="C121" s="55"/>
      <c r="D121" s="16"/>
      <c r="E121" s="24"/>
      <c r="F121" s="31"/>
      <c r="G121" s="24"/>
      <c r="H121" s="10"/>
    </row>
    <row r="122" spans="1:8" ht="18.75" hidden="1" x14ac:dyDescent="0.2">
      <c r="A122" s="3"/>
      <c r="B122" s="3"/>
      <c r="C122" s="55"/>
      <c r="D122" s="27"/>
      <c r="E122" s="24"/>
      <c r="F122" s="31"/>
      <c r="G122" s="24"/>
      <c r="H122" s="10" t="e">
        <f>F122+#REF!</f>
        <v>#REF!</v>
      </c>
    </row>
    <row r="123" spans="1:8" ht="18.75" hidden="1" x14ac:dyDescent="0.2">
      <c r="A123" s="3"/>
      <c r="B123" s="3"/>
      <c r="C123" s="55"/>
      <c r="D123" s="27"/>
      <c r="E123" s="24"/>
      <c r="F123" s="31"/>
      <c r="G123" s="24"/>
      <c r="H123" s="10"/>
    </row>
    <row r="124" spans="1:8" ht="15.75" hidden="1" x14ac:dyDescent="0.2">
      <c r="A124" s="3"/>
      <c r="B124" s="3"/>
      <c r="C124" s="55"/>
      <c r="D124" s="16"/>
      <c r="E124" s="24"/>
      <c r="F124" s="31"/>
      <c r="G124" s="14"/>
      <c r="H124" s="16" t="e">
        <f>F124+#REF!</f>
        <v>#REF!</v>
      </c>
    </row>
    <row r="125" spans="1:8" ht="86.25" hidden="1" customHeight="1" x14ac:dyDescent="0.2">
      <c r="A125" s="3"/>
      <c r="B125" s="3"/>
      <c r="C125" s="55"/>
      <c r="D125" s="34"/>
      <c r="E125" s="24"/>
      <c r="F125" s="31"/>
      <c r="G125" s="34"/>
      <c r="H125" s="16" t="e">
        <f>F125+#REF!</f>
        <v>#REF!</v>
      </c>
    </row>
    <row r="126" spans="1:8" ht="65.25" hidden="1" customHeight="1" x14ac:dyDescent="0.2">
      <c r="A126" s="3"/>
      <c r="B126" s="3"/>
      <c r="C126" s="55"/>
      <c r="D126" s="34"/>
      <c r="E126" s="14"/>
      <c r="F126" s="33"/>
      <c r="G126" s="14"/>
      <c r="H126" s="16" t="e">
        <f>F126+#REF!</f>
        <v>#REF!</v>
      </c>
    </row>
    <row r="127" spans="1:8" ht="15.75" hidden="1" x14ac:dyDescent="0.2">
      <c r="A127" s="3"/>
      <c r="B127" s="3"/>
      <c r="C127" s="55"/>
      <c r="D127" s="29"/>
      <c r="E127" s="24"/>
      <c r="F127" s="31"/>
      <c r="G127" s="24"/>
      <c r="H127" s="29" t="e">
        <f>F127+#REF!</f>
        <v>#REF!</v>
      </c>
    </row>
    <row r="128" spans="1:8" ht="18.75" x14ac:dyDescent="0.2">
      <c r="A128" s="64"/>
      <c r="B128" s="3"/>
      <c r="C128" s="62"/>
      <c r="D128" s="35" t="s">
        <v>117</v>
      </c>
      <c r="E128" s="32"/>
      <c r="F128" s="36"/>
      <c r="G128" s="24"/>
      <c r="H128" s="16"/>
    </row>
    <row r="129" spans="1:11" ht="18.75" hidden="1" x14ac:dyDescent="0.2">
      <c r="A129" s="64"/>
      <c r="B129" s="3"/>
      <c r="C129" s="62"/>
      <c r="D129" s="37"/>
      <c r="E129" s="14"/>
      <c r="F129" s="33"/>
      <c r="G129" s="32"/>
      <c r="H129" s="10" t="e">
        <f>F129+#REF!</f>
        <v>#REF!</v>
      </c>
    </row>
    <row r="130" spans="1:11" ht="18.75" hidden="1" x14ac:dyDescent="0.2">
      <c r="A130" s="64"/>
      <c r="B130" s="3"/>
      <c r="C130" s="62"/>
      <c r="D130" s="38"/>
      <c r="E130" s="32"/>
      <c r="F130" s="31"/>
      <c r="G130" s="32"/>
      <c r="H130" s="9" t="e">
        <f>F130+#REF!</f>
        <v>#REF!</v>
      </c>
    </row>
    <row r="131" spans="1:11" ht="12" hidden="1" customHeight="1" x14ac:dyDescent="0.2">
      <c r="A131" s="64"/>
      <c r="B131" s="3"/>
      <c r="C131" s="62"/>
      <c r="D131" s="38"/>
      <c r="E131" s="32"/>
      <c r="F131" s="31"/>
      <c r="G131" s="32"/>
      <c r="H131" s="10"/>
    </row>
    <row r="132" spans="1:11" s="121" customFormat="1" ht="22.5" customHeight="1" x14ac:dyDescent="0.25">
      <c r="A132" s="118" t="s">
        <v>206</v>
      </c>
      <c r="B132" s="118"/>
      <c r="C132" s="118"/>
      <c r="D132" s="119" t="s">
        <v>207</v>
      </c>
      <c r="E132" s="53"/>
      <c r="F132" s="120">
        <f>F133+F145+F149+F142+F154+F156+F161+F169+F163+F139+F167</f>
        <v>598855</v>
      </c>
      <c r="G132" s="120">
        <f>G133+G145+G149+G142+G154+G156+G161+G169+G163+G139+G167</f>
        <v>3469806</v>
      </c>
      <c r="H132" s="120">
        <f>H133+H145+H149+H142+H154+H156+H161+H169+H163+H139+H167</f>
        <v>4068661</v>
      </c>
      <c r="I132" s="121">
        <f>F132+G132</f>
        <v>4068661</v>
      </c>
      <c r="J132" s="121">
        <f>H132-I132</f>
        <v>0</v>
      </c>
    </row>
    <row r="133" spans="1:11" ht="52.5" customHeight="1" x14ac:dyDescent="0.2">
      <c r="A133" s="111"/>
      <c r="B133" s="67"/>
      <c r="C133" s="76"/>
      <c r="D133" s="69"/>
      <c r="E133" s="72" t="s">
        <v>119</v>
      </c>
      <c r="F133" s="72">
        <f>SUM(F134:F138)</f>
        <v>65110</v>
      </c>
      <c r="G133" s="135">
        <f t="shared" ref="G133:H133" si="0">SUM(G134:G138)</f>
        <v>413830</v>
      </c>
      <c r="H133" s="72">
        <f t="shared" si="0"/>
        <v>478940</v>
      </c>
      <c r="I133" s="1">
        <f>F133+G133</f>
        <v>478940</v>
      </c>
      <c r="J133" s="1">
        <f>H133-I133</f>
        <v>0</v>
      </c>
    </row>
    <row r="134" spans="1:11" ht="34.5" customHeight="1" x14ac:dyDescent="0.2">
      <c r="A134" s="179" t="s">
        <v>130</v>
      </c>
      <c r="B134" s="143" t="s">
        <v>131</v>
      </c>
      <c r="C134" s="146" t="s">
        <v>132</v>
      </c>
      <c r="D134" s="168" t="s">
        <v>155</v>
      </c>
      <c r="E134" s="69" t="s">
        <v>163</v>
      </c>
      <c r="F134" s="69">
        <v>20000</v>
      </c>
      <c r="G134" s="53"/>
      <c r="H134" s="69">
        <f>G134+F134</f>
        <v>20000</v>
      </c>
    </row>
    <row r="135" spans="1:11" ht="34.5" customHeight="1" x14ac:dyDescent="0.2">
      <c r="A135" s="180"/>
      <c r="B135" s="144"/>
      <c r="C135" s="147"/>
      <c r="D135" s="169"/>
      <c r="E135" s="64" t="s">
        <v>122</v>
      </c>
      <c r="F135" s="69">
        <f>10450+3400</f>
        <v>13850</v>
      </c>
      <c r="G135" s="53">
        <f>40000+52002+22165</f>
        <v>114167</v>
      </c>
      <c r="H135" s="69">
        <f>G135+F135</f>
        <v>128017</v>
      </c>
    </row>
    <row r="136" spans="1:11" ht="34.5" customHeight="1" x14ac:dyDescent="0.2">
      <c r="A136" s="180"/>
      <c r="B136" s="144"/>
      <c r="C136" s="147"/>
      <c r="D136" s="169"/>
      <c r="E136" s="64" t="s">
        <v>217</v>
      </c>
      <c r="F136" s="69">
        <v>5000</v>
      </c>
      <c r="G136" s="53"/>
      <c r="H136" s="69">
        <f>G136+F136</f>
        <v>5000</v>
      </c>
    </row>
    <row r="137" spans="1:11" ht="34.5" customHeight="1" x14ac:dyDescent="0.2">
      <c r="A137" s="180"/>
      <c r="B137" s="144"/>
      <c r="C137" s="147"/>
      <c r="D137" s="169"/>
      <c r="E137" s="64" t="s">
        <v>193</v>
      </c>
      <c r="F137" s="69">
        <v>26260</v>
      </c>
      <c r="G137" s="53"/>
      <c r="H137" s="69">
        <f>G137+F137</f>
        <v>26260</v>
      </c>
    </row>
    <row r="138" spans="1:11" ht="64.5" customHeight="1" x14ac:dyDescent="0.3">
      <c r="A138" s="181"/>
      <c r="B138" s="145"/>
      <c r="C138" s="148"/>
      <c r="D138" s="170"/>
      <c r="E138" s="133" t="s">
        <v>218</v>
      </c>
      <c r="F138" s="69"/>
      <c r="G138" s="53">
        <v>299663</v>
      </c>
      <c r="H138" s="69">
        <f>G138+F138</f>
        <v>299663</v>
      </c>
    </row>
    <row r="139" spans="1:11" ht="26.25" customHeight="1" x14ac:dyDescent="0.2">
      <c r="A139" s="86"/>
      <c r="B139" s="63"/>
      <c r="C139" s="76"/>
      <c r="D139" s="69"/>
      <c r="E139" s="72" t="s">
        <v>120</v>
      </c>
      <c r="F139" s="72">
        <f>F140</f>
        <v>1443</v>
      </c>
      <c r="G139" s="53"/>
      <c r="H139" s="72">
        <f>F139+G139</f>
        <v>1443</v>
      </c>
      <c r="J139" s="98"/>
      <c r="K139" s="98"/>
    </row>
    <row r="140" spans="1:11" ht="42.75" customHeight="1" x14ac:dyDescent="0.2">
      <c r="A140" s="86" t="s">
        <v>213</v>
      </c>
      <c r="B140" s="63" t="s">
        <v>144</v>
      </c>
      <c r="C140" s="76" t="s">
        <v>60</v>
      </c>
      <c r="D140" s="91" t="s">
        <v>61</v>
      </c>
      <c r="E140" s="87" t="s">
        <v>215</v>
      </c>
      <c r="F140" s="69">
        <f>F141</f>
        <v>1443</v>
      </c>
      <c r="G140" s="53"/>
      <c r="H140" s="69">
        <f>F140</f>
        <v>1443</v>
      </c>
    </row>
    <row r="141" spans="1:11" ht="46.5" customHeight="1" x14ac:dyDescent="0.2">
      <c r="A141" s="86" t="s">
        <v>214</v>
      </c>
      <c r="B141" s="63" t="s">
        <v>152</v>
      </c>
      <c r="C141" s="76" t="s">
        <v>60</v>
      </c>
      <c r="D141" s="94" t="s">
        <v>153</v>
      </c>
      <c r="E141" s="87" t="s">
        <v>216</v>
      </c>
      <c r="F141" s="69">
        <v>1443</v>
      </c>
      <c r="G141" s="53"/>
      <c r="H141" s="69">
        <f>F141</f>
        <v>1443</v>
      </c>
    </row>
    <row r="142" spans="1:11" ht="33.75" customHeight="1" x14ac:dyDescent="0.2">
      <c r="A142" s="86"/>
      <c r="B142" s="67"/>
      <c r="C142" s="76"/>
      <c r="D142" s="92"/>
      <c r="E142" s="72" t="s">
        <v>171</v>
      </c>
      <c r="F142" s="72">
        <f>F143+F144</f>
        <v>20000</v>
      </c>
      <c r="G142" s="135"/>
      <c r="H142" s="72">
        <f>H143+H144</f>
        <v>20000</v>
      </c>
    </row>
    <row r="143" spans="1:11" ht="33.75" customHeight="1" x14ac:dyDescent="0.2">
      <c r="A143" s="105" t="s">
        <v>172</v>
      </c>
      <c r="B143" s="105" t="s">
        <v>173</v>
      </c>
      <c r="C143" s="106" t="s">
        <v>174</v>
      </c>
      <c r="D143" s="92" t="s">
        <v>175</v>
      </c>
      <c r="E143" s="69" t="s">
        <v>180</v>
      </c>
      <c r="F143" s="69">
        <v>10000</v>
      </c>
      <c r="G143" s="53"/>
      <c r="H143" s="69">
        <f>F143+G143</f>
        <v>10000</v>
      </c>
    </row>
    <row r="144" spans="1:11" ht="33.75" customHeight="1" x14ac:dyDescent="0.2">
      <c r="A144" s="102" t="s">
        <v>176</v>
      </c>
      <c r="B144" s="102" t="s">
        <v>177</v>
      </c>
      <c r="C144" s="103" t="s">
        <v>178</v>
      </c>
      <c r="D144" s="91" t="s">
        <v>179</v>
      </c>
      <c r="E144" s="69" t="s">
        <v>181</v>
      </c>
      <c r="F144" s="69">
        <v>10000</v>
      </c>
      <c r="G144" s="53"/>
      <c r="H144" s="69">
        <f>F144+G144</f>
        <v>10000</v>
      </c>
    </row>
    <row r="145" spans="1:10" ht="52.5" customHeight="1" x14ac:dyDescent="0.2">
      <c r="A145" s="111"/>
      <c r="B145" s="67"/>
      <c r="C145" s="76"/>
      <c r="D145" s="69"/>
      <c r="E145" s="72" t="s">
        <v>119</v>
      </c>
      <c r="F145" s="72">
        <f>SUM(F146:F148)</f>
        <v>20000</v>
      </c>
      <c r="G145" s="135">
        <f>SUM(G146:G148)</f>
        <v>59050</v>
      </c>
      <c r="H145" s="72">
        <f>SUM(H146:H148)</f>
        <v>79050</v>
      </c>
      <c r="I145" s="1">
        <f>F145+G145</f>
        <v>79050</v>
      </c>
      <c r="J145" s="1">
        <f>H145-I145</f>
        <v>0</v>
      </c>
    </row>
    <row r="146" spans="1:10" ht="45.75" customHeight="1" x14ac:dyDescent="0.2">
      <c r="A146" s="86" t="s">
        <v>140</v>
      </c>
      <c r="B146" s="63" t="s">
        <v>141</v>
      </c>
      <c r="C146" s="76" t="s">
        <v>142</v>
      </c>
      <c r="D146" s="91" t="s">
        <v>146</v>
      </c>
      <c r="E146" s="64" t="s">
        <v>123</v>
      </c>
      <c r="F146" s="69"/>
      <c r="G146" s="53">
        <f>10000-950</f>
        <v>9050</v>
      </c>
      <c r="H146" s="69">
        <f t="shared" ref="H146:H148" si="1">F146+G146</f>
        <v>9050</v>
      </c>
    </row>
    <row r="147" spans="1:10" ht="42.75" customHeight="1" x14ac:dyDescent="0.2">
      <c r="A147" s="86" t="s">
        <v>182</v>
      </c>
      <c r="B147" s="63" t="s">
        <v>183</v>
      </c>
      <c r="C147" s="76" t="s">
        <v>184</v>
      </c>
      <c r="D147" s="107" t="s">
        <v>185</v>
      </c>
      <c r="E147" s="87" t="s">
        <v>186</v>
      </c>
      <c r="F147" s="69"/>
      <c r="G147" s="53">
        <v>50000</v>
      </c>
      <c r="H147" s="69">
        <f t="shared" si="1"/>
        <v>50000</v>
      </c>
    </row>
    <row r="148" spans="1:10" ht="46.5" customHeight="1" x14ac:dyDescent="0.2">
      <c r="A148" s="101" t="s">
        <v>169</v>
      </c>
      <c r="B148" s="102" t="s">
        <v>166</v>
      </c>
      <c r="C148" s="103" t="s">
        <v>167</v>
      </c>
      <c r="D148" s="104" t="s">
        <v>168</v>
      </c>
      <c r="E148" s="64" t="s">
        <v>170</v>
      </c>
      <c r="F148" s="69">
        <v>20000</v>
      </c>
      <c r="G148" s="53"/>
      <c r="H148" s="69">
        <f t="shared" si="1"/>
        <v>20000</v>
      </c>
    </row>
    <row r="149" spans="1:10" ht="27.75" customHeight="1" x14ac:dyDescent="0.2">
      <c r="A149" s="64"/>
      <c r="B149" s="67"/>
      <c r="C149" s="76"/>
      <c r="D149" s="75"/>
      <c r="E149" s="72" t="s">
        <v>121</v>
      </c>
      <c r="F149" s="72">
        <f>F150</f>
        <v>165560</v>
      </c>
      <c r="G149" s="135">
        <f>G150</f>
        <v>222740</v>
      </c>
      <c r="H149" s="72">
        <f t="shared" ref="H149" si="2">H150</f>
        <v>388300</v>
      </c>
    </row>
    <row r="150" spans="1:10" ht="33.75" customHeight="1" x14ac:dyDescent="0.2">
      <c r="A150" s="86" t="s">
        <v>145</v>
      </c>
      <c r="B150" s="54">
        <v>6050</v>
      </c>
      <c r="C150" s="76" t="s">
        <v>118</v>
      </c>
      <c r="D150" s="91" t="s">
        <v>147</v>
      </c>
      <c r="E150" s="72"/>
      <c r="F150" s="72">
        <f>SUM(F151:F153)</f>
        <v>165560</v>
      </c>
      <c r="G150" s="135">
        <f>SUM(G151:G153)</f>
        <v>222740</v>
      </c>
      <c r="H150" s="72">
        <f>G150+F150</f>
        <v>388300</v>
      </c>
    </row>
    <row r="151" spans="1:10" ht="42" customHeight="1" x14ac:dyDescent="0.2">
      <c r="A151" s="140" t="s">
        <v>135</v>
      </c>
      <c r="B151" s="149">
        <v>6052</v>
      </c>
      <c r="C151" s="146" t="s">
        <v>133</v>
      </c>
      <c r="D151" s="92" t="s">
        <v>148</v>
      </c>
      <c r="E151" s="77" t="s">
        <v>165</v>
      </c>
      <c r="F151" s="69">
        <v>6760</v>
      </c>
      <c r="G151" s="53">
        <f>7000+39500+59240-6000</f>
        <v>99740</v>
      </c>
      <c r="H151" s="69">
        <f>F151+G151</f>
        <v>106500</v>
      </c>
    </row>
    <row r="152" spans="1:10" ht="75" customHeight="1" x14ac:dyDescent="0.2">
      <c r="A152" s="141"/>
      <c r="B152" s="150"/>
      <c r="C152" s="147"/>
      <c r="D152" s="107" t="s">
        <v>148</v>
      </c>
      <c r="E152" s="87" t="s">
        <v>192</v>
      </c>
      <c r="F152" s="69"/>
      <c r="G152" s="53">
        <f>215000-80040-11960</f>
        <v>123000</v>
      </c>
      <c r="H152" s="69">
        <f t="shared" ref="H152" si="3">F152+G152</f>
        <v>123000</v>
      </c>
    </row>
    <row r="153" spans="1:10" ht="75" customHeight="1" x14ac:dyDescent="0.2">
      <c r="A153" s="142"/>
      <c r="B153" s="151"/>
      <c r="C153" s="148"/>
      <c r="D153" s="107" t="s">
        <v>148</v>
      </c>
      <c r="E153" s="87" t="s">
        <v>237</v>
      </c>
      <c r="F153" s="69">
        <f>116800+42000</f>
        <v>158800</v>
      </c>
      <c r="G153" s="53"/>
      <c r="H153" s="69">
        <f t="shared" ref="H153" si="4">F153+G153</f>
        <v>158800</v>
      </c>
    </row>
    <row r="154" spans="1:10" ht="44.25" customHeight="1" x14ac:dyDescent="0.2">
      <c r="A154" s="64"/>
      <c r="B154" s="67"/>
      <c r="C154" s="76"/>
      <c r="D154" s="68"/>
      <c r="E154" s="90" t="s">
        <v>128</v>
      </c>
      <c r="F154" s="99">
        <v>234240</v>
      </c>
      <c r="G154" s="53"/>
      <c r="H154" s="99">
        <v>234240</v>
      </c>
    </row>
    <row r="155" spans="1:10" ht="28.5" customHeight="1" x14ac:dyDescent="0.2">
      <c r="A155" s="86" t="s">
        <v>136</v>
      </c>
      <c r="B155" s="67">
        <v>6060</v>
      </c>
      <c r="C155" s="76" t="s">
        <v>133</v>
      </c>
      <c r="D155" s="91" t="s">
        <v>149</v>
      </c>
      <c r="E155" s="69" t="s">
        <v>129</v>
      </c>
      <c r="F155" s="95">
        <v>234240</v>
      </c>
      <c r="G155" s="135"/>
      <c r="H155" s="95">
        <v>234240</v>
      </c>
    </row>
    <row r="156" spans="1:10" ht="44.25" customHeight="1" x14ac:dyDescent="0.3">
      <c r="A156" s="86"/>
      <c r="B156" s="67"/>
      <c r="C156" s="76"/>
      <c r="D156" s="68"/>
      <c r="E156" s="72" t="s">
        <v>119</v>
      </c>
      <c r="F156" s="100">
        <f>SUM(F157:F160)</f>
        <v>92502</v>
      </c>
      <c r="G156" s="136">
        <f>SUM(G157:G160)</f>
        <v>2020009</v>
      </c>
      <c r="H156" s="100">
        <f>F156+G156</f>
        <v>2112511</v>
      </c>
    </row>
    <row r="157" spans="1:10" ht="29.25" customHeight="1" x14ac:dyDescent="0.2">
      <c r="A157" s="140" t="s">
        <v>136</v>
      </c>
      <c r="B157" s="149">
        <v>6060</v>
      </c>
      <c r="C157" s="146" t="s">
        <v>133</v>
      </c>
      <c r="D157" s="168" t="s">
        <v>149</v>
      </c>
      <c r="E157" s="64" t="s">
        <v>154</v>
      </c>
      <c r="F157" s="69">
        <f>45368+42524</f>
        <v>87892</v>
      </c>
      <c r="G157" s="53"/>
      <c r="H157" s="69">
        <f>F157+G157</f>
        <v>87892</v>
      </c>
    </row>
    <row r="158" spans="1:10" ht="29.25" customHeight="1" x14ac:dyDescent="0.2">
      <c r="A158" s="141"/>
      <c r="B158" s="150"/>
      <c r="C158" s="147"/>
      <c r="D158" s="169"/>
      <c r="E158" s="64" t="s">
        <v>157</v>
      </c>
      <c r="F158" s="69">
        <v>4610</v>
      </c>
      <c r="G158" s="53"/>
      <c r="H158" s="69">
        <f>F158+G158</f>
        <v>4610</v>
      </c>
    </row>
    <row r="159" spans="1:10" ht="64.5" customHeight="1" x14ac:dyDescent="0.2">
      <c r="A159" s="141"/>
      <c r="B159" s="150"/>
      <c r="C159" s="147"/>
      <c r="D159" s="169"/>
      <c r="E159" s="87" t="s">
        <v>230</v>
      </c>
      <c r="F159" s="69"/>
      <c r="G159" s="53">
        <f>782800+67209</f>
        <v>850009</v>
      </c>
      <c r="H159" s="69">
        <f>F159+G159</f>
        <v>850009</v>
      </c>
    </row>
    <row r="160" spans="1:10" ht="64.5" customHeight="1" x14ac:dyDescent="0.2">
      <c r="A160" s="142"/>
      <c r="B160" s="151"/>
      <c r="C160" s="148"/>
      <c r="D160" s="170"/>
      <c r="E160" s="87" t="s">
        <v>231</v>
      </c>
      <c r="F160" s="69"/>
      <c r="G160" s="53">
        <v>1170000</v>
      </c>
      <c r="H160" s="69">
        <f>F160+G160</f>
        <v>1170000</v>
      </c>
    </row>
    <row r="161" spans="1:11" ht="44.25" customHeight="1" x14ac:dyDescent="0.2">
      <c r="A161" s="64"/>
      <c r="B161" s="67"/>
      <c r="C161" s="76"/>
      <c r="D161" s="68"/>
      <c r="E161" s="72" t="s">
        <v>164</v>
      </c>
      <c r="F161" s="134">
        <f>F162</f>
        <v>0</v>
      </c>
      <c r="G161" s="135">
        <f>G162</f>
        <v>77200</v>
      </c>
      <c r="H161" s="72">
        <f>G161</f>
        <v>77200</v>
      </c>
    </row>
    <row r="162" spans="1:11" ht="44.25" customHeight="1" x14ac:dyDescent="0.2">
      <c r="A162" s="86" t="s">
        <v>137</v>
      </c>
      <c r="B162" s="67">
        <v>6430</v>
      </c>
      <c r="C162" s="76" t="s">
        <v>134</v>
      </c>
      <c r="D162" s="91" t="s">
        <v>150</v>
      </c>
      <c r="E162" s="87" t="s">
        <v>124</v>
      </c>
      <c r="F162" s="69"/>
      <c r="G162" s="53">
        <f>32000+45200</f>
        <v>77200</v>
      </c>
      <c r="H162" s="69">
        <f>G162</f>
        <v>77200</v>
      </c>
    </row>
    <row r="163" spans="1:11" ht="44.25" customHeight="1" x14ac:dyDescent="0.2">
      <c r="A163" s="64"/>
      <c r="B163" s="67"/>
      <c r="C163" s="76"/>
      <c r="D163" s="68"/>
      <c r="E163" s="72" t="s">
        <v>119</v>
      </c>
      <c r="F163" s="134">
        <f>SUM(F164:F166)</f>
        <v>0</v>
      </c>
      <c r="G163" s="135">
        <f>SUM(G164:G166)</f>
        <v>675877</v>
      </c>
      <c r="H163" s="72">
        <f t="shared" ref="H163" si="5">SUM(H164:H166)</f>
        <v>675877</v>
      </c>
    </row>
    <row r="164" spans="1:11" ht="69.75" customHeight="1" x14ac:dyDescent="0.2">
      <c r="A164" s="140" t="s">
        <v>219</v>
      </c>
      <c r="B164" s="149">
        <v>7420</v>
      </c>
      <c r="C164" s="146" t="s">
        <v>184</v>
      </c>
      <c r="D164" s="152" t="s">
        <v>220</v>
      </c>
      <c r="E164" s="69" t="s">
        <v>221</v>
      </c>
      <c r="F164" s="69"/>
      <c r="G164" s="53">
        <v>299718</v>
      </c>
      <c r="H164" s="69">
        <f>F164+G164</f>
        <v>299718</v>
      </c>
    </row>
    <row r="165" spans="1:11" ht="69.75" customHeight="1" x14ac:dyDescent="0.2">
      <c r="A165" s="141"/>
      <c r="B165" s="150"/>
      <c r="C165" s="147"/>
      <c r="D165" s="153"/>
      <c r="E165" s="69" t="s">
        <v>222</v>
      </c>
      <c r="F165" s="69"/>
      <c r="G165" s="53">
        <v>299513</v>
      </c>
      <c r="H165" s="69">
        <f>F165+G165</f>
        <v>299513</v>
      </c>
    </row>
    <row r="166" spans="1:11" ht="65.25" customHeight="1" x14ac:dyDescent="0.2">
      <c r="A166" s="142"/>
      <c r="B166" s="151"/>
      <c r="C166" s="148"/>
      <c r="D166" s="154"/>
      <c r="E166" s="69" t="s">
        <v>223</v>
      </c>
      <c r="F166" s="69"/>
      <c r="G166" s="53">
        <v>76646</v>
      </c>
      <c r="H166" s="69">
        <f>F166+G166</f>
        <v>76646</v>
      </c>
    </row>
    <row r="167" spans="1:11" ht="0.75" hidden="1" customHeight="1" x14ac:dyDescent="0.2">
      <c r="A167" s="64"/>
      <c r="B167" s="67"/>
      <c r="C167" s="76"/>
      <c r="D167" s="68"/>
      <c r="E167" s="72" t="s">
        <v>119</v>
      </c>
      <c r="F167" s="72">
        <f>SUM(F168)</f>
        <v>0</v>
      </c>
      <c r="G167" s="135">
        <f t="shared" ref="G167:H167" si="6">SUM(G168)</f>
        <v>0</v>
      </c>
      <c r="H167" s="72">
        <f t="shared" si="6"/>
        <v>0</v>
      </c>
    </row>
    <row r="168" spans="1:11" ht="69.75" hidden="1" customHeight="1" x14ac:dyDescent="0.2">
      <c r="A168" s="86" t="s">
        <v>188</v>
      </c>
      <c r="B168" s="67">
        <v>8310</v>
      </c>
      <c r="C168" s="76" t="s">
        <v>189</v>
      </c>
      <c r="D168" s="93" t="s">
        <v>190</v>
      </c>
      <c r="E168" s="69" t="s">
        <v>191</v>
      </c>
      <c r="F168" s="69"/>
      <c r="G168" s="53"/>
      <c r="H168" s="69">
        <f>F168+G168</f>
        <v>0</v>
      </c>
    </row>
    <row r="169" spans="1:11" ht="44.25" customHeight="1" x14ac:dyDescent="0.2">
      <c r="A169" s="64"/>
      <c r="B169" s="67"/>
      <c r="C169" s="76"/>
      <c r="D169" s="68"/>
      <c r="E169" s="89" t="s">
        <v>127</v>
      </c>
      <c r="F169" s="69"/>
      <c r="G169" s="135">
        <v>1100</v>
      </c>
      <c r="H169" s="72">
        <v>1100</v>
      </c>
    </row>
    <row r="170" spans="1:11" ht="38.25" customHeight="1" x14ac:dyDescent="0.2">
      <c r="A170" s="86" t="s">
        <v>138</v>
      </c>
      <c r="B170" s="67">
        <v>9120</v>
      </c>
      <c r="C170" s="76" t="s">
        <v>139</v>
      </c>
      <c r="D170" s="93" t="s">
        <v>151</v>
      </c>
      <c r="E170" s="69" t="s">
        <v>126</v>
      </c>
      <c r="F170" s="72"/>
      <c r="G170" s="53">
        <v>1100</v>
      </c>
      <c r="H170" s="69">
        <v>1100</v>
      </c>
    </row>
    <row r="171" spans="1:11" s="128" customFormat="1" ht="44.25" customHeight="1" x14ac:dyDescent="0.25">
      <c r="A171" s="122" t="s">
        <v>208</v>
      </c>
      <c r="B171" s="123"/>
      <c r="C171" s="124"/>
      <c r="D171" s="125" t="s">
        <v>209</v>
      </c>
      <c r="E171" s="126"/>
      <c r="F171" s="127">
        <f>F172+F175+F183+F189</f>
        <v>530048</v>
      </c>
      <c r="G171" s="127">
        <f>G172+G175+G183+G189</f>
        <v>3447140</v>
      </c>
      <c r="H171" s="127">
        <f>H172+H175+H183+H189</f>
        <v>3977188</v>
      </c>
      <c r="J171" s="129">
        <f>F171+G171</f>
        <v>3977188</v>
      </c>
      <c r="K171" s="129">
        <f>H171-J171</f>
        <v>0</v>
      </c>
    </row>
    <row r="172" spans="1:11" ht="26.25" customHeight="1" x14ac:dyDescent="0.2">
      <c r="A172" s="86"/>
      <c r="B172" s="63"/>
      <c r="C172" s="76"/>
      <c r="D172" s="69"/>
      <c r="E172" s="72" t="s">
        <v>120</v>
      </c>
      <c r="F172" s="72">
        <f>F173</f>
        <v>139832</v>
      </c>
      <c r="G172" s="53"/>
      <c r="H172" s="72">
        <f>F172+G172</f>
        <v>139832</v>
      </c>
      <c r="J172" s="98"/>
      <c r="K172" s="98"/>
    </row>
    <row r="173" spans="1:11" ht="66.75" customHeight="1" x14ac:dyDescent="0.2">
      <c r="A173" s="86" t="s">
        <v>210</v>
      </c>
      <c r="B173" s="63" t="s">
        <v>144</v>
      </c>
      <c r="C173" s="76" t="s">
        <v>60</v>
      </c>
      <c r="D173" s="91" t="s">
        <v>61</v>
      </c>
      <c r="E173" s="87" t="s">
        <v>232</v>
      </c>
      <c r="F173" s="69">
        <f>SUM(F174:F174)</f>
        <v>139832</v>
      </c>
      <c r="G173" s="53"/>
      <c r="H173" s="69">
        <f>F173</f>
        <v>139832</v>
      </c>
    </row>
    <row r="174" spans="1:11" ht="72" customHeight="1" x14ac:dyDescent="0.2">
      <c r="A174" s="130" t="s">
        <v>211</v>
      </c>
      <c r="B174" s="132" t="s">
        <v>152</v>
      </c>
      <c r="C174" s="131" t="s">
        <v>60</v>
      </c>
      <c r="D174" s="110" t="s">
        <v>153</v>
      </c>
      <c r="E174" s="87" t="s">
        <v>232</v>
      </c>
      <c r="F174" s="69">
        <f>142332-2500</f>
        <v>139832</v>
      </c>
      <c r="G174" s="53"/>
      <c r="H174" s="69">
        <f>F174</f>
        <v>139832</v>
      </c>
      <c r="I174" s="1">
        <v>2500</v>
      </c>
    </row>
    <row r="175" spans="1:11" ht="34.5" customHeight="1" x14ac:dyDescent="0.2">
      <c r="A175" s="86"/>
      <c r="B175" s="63"/>
      <c r="C175" s="76"/>
      <c r="D175" s="69"/>
      <c r="E175" s="72" t="s">
        <v>119</v>
      </c>
      <c r="F175" s="134">
        <f>SUM(F176:F182)</f>
        <v>0</v>
      </c>
      <c r="G175" s="135">
        <f>SUM(G176:G182)</f>
        <v>1386528</v>
      </c>
      <c r="H175" s="72">
        <f>SUM(H176:H182)</f>
        <v>1386528</v>
      </c>
    </row>
    <row r="176" spans="1:11" ht="43.5" customHeight="1" x14ac:dyDescent="0.2">
      <c r="A176" s="140" t="s">
        <v>212</v>
      </c>
      <c r="B176" s="143" t="s">
        <v>159</v>
      </c>
      <c r="C176" s="146" t="s">
        <v>160</v>
      </c>
      <c r="D176" s="137" t="s">
        <v>161</v>
      </c>
      <c r="E176" s="87" t="s">
        <v>162</v>
      </c>
      <c r="F176" s="69"/>
      <c r="G176" s="53">
        <f>1500+2780</f>
        <v>4280</v>
      </c>
      <c r="H176" s="69">
        <f t="shared" ref="H176:H191" si="7">F176+G176</f>
        <v>4280</v>
      </c>
    </row>
    <row r="177" spans="1:11" ht="59.25" customHeight="1" x14ac:dyDescent="0.2">
      <c r="A177" s="141"/>
      <c r="B177" s="144"/>
      <c r="C177" s="147"/>
      <c r="D177" s="138"/>
      <c r="E177" s="87" t="s">
        <v>224</v>
      </c>
      <c r="F177" s="69"/>
      <c r="G177" s="53">
        <v>299875</v>
      </c>
      <c r="H177" s="69">
        <f t="shared" ref="H177:H178" si="8">F177+G177</f>
        <v>299875</v>
      </c>
    </row>
    <row r="178" spans="1:11" ht="70.5" customHeight="1" x14ac:dyDescent="0.2">
      <c r="A178" s="141"/>
      <c r="B178" s="144"/>
      <c r="C178" s="147"/>
      <c r="D178" s="138"/>
      <c r="E178" s="87" t="s">
        <v>225</v>
      </c>
      <c r="F178" s="69"/>
      <c r="G178" s="53">
        <f>113749+185251</f>
        <v>299000</v>
      </c>
      <c r="H178" s="69">
        <f t="shared" si="8"/>
        <v>299000</v>
      </c>
    </row>
    <row r="179" spans="1:11" ht="54.75" customHeight="1" x14ac:dyDescent="0.2">
      <c r="A179" s="141"/>
      <c r="B179" s="144"/>
      <c r="C179" s="147"/>
      <c r="D179" s="138"/>
      <c r="E179" s="87" t="s">
        <v>226</v>
      </c>
      <c r="F179" s="69"/>
      <c r="G179" s="53">
        <v>281402</v>
      </c>
      <c r="H179" s="69">
        <f t="shared" si="7"/>
        <v>281402</v>
      </c>
    </row>
    <row r="180" spans="1:11" ht="53.25" customHeight="1" x14ac:dyDescent="0.2">
      <c r="A180" s="141"/>
      <c r="B180" s="144"/>
      <c r="C180" s="147"/>
      <c r="D180" s="138"/>
      <c r="E180" s="87" t="s">
        <v>227</v>
      </c>
      <c r="F180" s="69"/>
      <c r="G180" s="53">
        <f>93389+35000</f>
        <v>128389</v>
      </c>
      <c r="H180" s="69">
        <f t="shared" si="7"/>
        <v>128389</v>
      </c>
    </row>
    <row r="181" spans="1:11" ht="159.75" customHeight="1" x14ac:dyDescent="0.2">
      <c r="A181" s="141"/>
      <c r="B181" s="144"/>
      <c r="C181" s="147"/>
      <c r="D181" s="138"/>
      <c r="E181" s="87" t="s">
        <v>235</v>
      </c>
      <c r="F181" s="69"/>
      <c r="G181" s="53">
        <v>365582</v>
      </c>
      <c r="H181" s="69">
        <f t="shared" ref="H181" si="9">F181+G181</f>
        <v>365582</v>
      </c>
    </row>
    <row r="182" spans="1:11" ht="53.25" customHeight="1" x14ac:dyDescent="0.2">
      <c r="A182" s="142"/>
      <c r="B182" s="145"/>
      <c r="C182" s="148"/>
      <c r="D182" s="139"/>
      <c r="E182" s="87" t="s">
        <v>233</v>
      </c>
      <c r="F182" s="69"/>
      <c r="G182" s="53">
        <v>8000</v>
      </c>
      <c r="H182" s="69">
        <f t="shared" ref="H182" si="10">F182+G182</f>
        <v>8000</v>
      </c>
    </row>
    <row r="183" spans="1:11" ht="34.5" customHeight="1" x14ac:dyDescent="0.2">
      <c r="A183" s="86"/>
      <c r="B183" s="63"/>
      <c r="C183" s="76"/>
      <c r="D183" s="69"/>
      <c r="E183" s="72" t="s">
        <v>119</v>
      </c>
      <c r="F183" s="72">
        <f>SUM(F184:F188)</f>
        <v>385326</v>
      </c>
      <c r="G183" s="135">
        <f>SUM(G184:G188)</f>
        <v>1976612</v>
      </c>
      <c r="H183" s="72">
        <f>SUM(H184:H188)</f>
        <v>2361938</v>
      </c>
    </row>
    <row r="184" spans="1:11" ht="106.5" customHeight="1" x14ac:dyDescent="0.2">
      <c r="A184" s="140" t="s">
        <v>194</v>
      </c>
      <c r="B184" s="143" t="s">
        <v>195</v>
      </c>
      <c r="C184" s="146" t="s">
        <v>196</v>
      </c>
      <c r="D184" s="137" t="s">
        <v>197</v>
      </c>
      <c r="E184" s="87" t="s">
        <v>198</v>
      </c>
      <c r="F184" s="69">
        <v>168186</v>
      </c>
      <c r="G184" s="53"/>
      <c r="H184" s="69">
        <f t="shared" si="7"/>
        <v>168186</v>
      </c>
    </row>
    <row r="185" spans="1:11" ht="106.5" customHeight="1" x14ac:dyDescent="0.2">
      <c r="A185" s="141"/>
      <c r="B185" s="144"/>
      <c r="C185" s="147"/>
      <c r="D185" s="138"/>
      <c r="E185" s="87" t="s">
        <v>229</v>
      </c>
      <c r="F185" s="69">
        <v>48040</v>
      </c>
      <c r="G185" s="53"/>
      <c r="H185" s="69">
        <f t="shared" ref="H185:H187" si="11">F185+G185</f>
        <v>48040</v>
      </c>
    </row>
    <row r="186" spans="1:11" ht="106.5" customHeight="1" x14ac:dyDescent="0.2">
      <c r="A186" s="141"/>
      <c r="B186" s="144"/>
      <c r="C186" s="147"/>
      <c r="D186" s="138"/>
      <c r="E186" s="87" t="s">
        <v>228</v>
      </c>
      <c r="F186" s="69"/>
      <c r="G186" s="53">
        <v>1392141</v>
      </c>
      <c r="H186" s="69">
        <f t="shared" si="11"/>
        <v>1392141</v>
      </c>
    </row>
    <row r="187" spans="1:11" ht="135.75" customHeight="1" x14ac:dyDescent="0.2">
      <c r="A187" s="141"/>
      <c r="B187" s="144"/>
      <c r="C187" s="147"/>
      <c r="D187" s="138"/>
      <c r="E187" s="87" t="s">
        <v>236</v>
      </c>
      <c r="F187" s="69"/>
      <c r="G187" s="53">
        <v>584471</v>
      </c>
      <c r="H187" s="69">
        <f t="shared" si="11"/>
        <v>584471</v>
      </c>
    </row>
    <row r="188" spans="1:11" ht="106.5" customHeight="1" x14ac:dyDescent="0.2">
      <c r="A188" s="142"/>
      <c r="B188" s="145"/>
      <c r="C188" s="148"/>
      <c r="D188" s="139"/>
      <c r="E188" s="87" t="s">
        <v>234</v>
      </c>
      <c r="F188" s="69">
        <v>169100</v>
      </c>
      <c r="G188" s="53"/>
      <c r="H188" s="69">
        <f t="shared" si="7"/>
        <v>169100</v>
      </c>
    </row>
    <row r="189" spans="1:11" ht="34.5" customHeight="1" x14ac:dyDescent="0.2">
      <c r="A189" s="86"/>
      <c r="B189" s="63"/>
      <c r="C189" s="76"/>
      <c r="D189" s="69"/>
      <c r="E189" s="72" t="s">
        <v>119</v>
      </c>
      <c r="F189" s="72">
        <f>SUM(F190:F191)</f>
        <v>4890</v>
      </c>
      <c r="G189" s="135">
        <f>SUM(G190:G191)</f>
        <v>84000</v>
      </c>
      <c r="H189" s="72">
        <f>SUM(H190:H191)</f>
        <v>88890</v>
      </c>
    </row>
    <row r="190" spans="1:11" ht="34.5" customHeight="1" x14ac:dyDescent="0.2">
      <c r="A190" s="86" t="s">
        <v>199</v>
      </c>
      <c r="B190" s="63" t="s">
        <v>200</v>
      </c>
      <c r="C190" s="76" t="s">
        <v>60</v>
      </c>
      <c r="D190" s="91" t="s">
        <v>201</v>
      </c>
      <c r="E190" s="64" t="s">
        <v>202</v>
      </c>
      <c r="F190" s="69">
        <v>1490</v>
      </c>
      <c r="G190" s="53">
        <v>48000</v>
      </c>
      <c r="H190" s="69">
        <f t="shared" si="7"/>
        <v>49490</v>
      </c>
    </row>
    <row r="191" spans="1:11" ht="43.5" customHeight="1" x14ac:dyDescent="0.2">
      <c r="A191" s="86" t="s">
        <v>203</v>
      </c>
      <c r="B191" s="63" t="s">
        <v>204</v>
      </c>
      <c r="C191" s="76" t="s">
        <v>60</v>
      </c>
      <c r="D191" s="91" t="s">
        <v>205</v>
      </c>
      <c r="E191" s="64" t="s">
        <v>122</v>
      </c>
      <c r="F191" s="69">
        <v>3400</v>
      </c>
      <c r="G191" s="53">
        <v>36000</v>
      </c>
      <c r="H191" s="69">
        <f t="shared" si="7"/>
        <v>39400</v>
      </c>
    </row>
    <row r="192" spans="1:11" s="116" customFormat="1" ht="65.25" customHeight="1" x14ac:dyDescent="0.3">
      <c r="A192" s="112"/>
      <c r="B192" s="112"/>
      <c r="C192" s="113"/>
      <c r="D192" s="114" t="s">
        <v>143</v>
      </c>
      <c r="E192" s="53"/>
      <c r="F192" s="115">
        <f>F132+F171</f>
        <v>1128903</v>
      </c>
      <c r="G192" s="115">
        <f>G132+G171</f>
        <v>6916946</v>
      </c>
      <c r="H192" s="115">
        <f>H132+H171</f>
        <v>8045849</v>
      </c>
      <c r="J192" s="117">
        <f>G192+10000-1100</f>
        <v>6925846</v>
      </c>
      <c r="K192" s="117"/>
    </row>
    <row r="193" spans="1:8" ht="18.75" hidden="1" customHeight="1" x14ac:dyDescent="0.2">
      <c r="A193" s="3"/>
      <c r="B193" s="3"/>
      <c r="C193" s="73"/>
      <c r="D193" s="75"/>
      <c r="E193" s="72"/>
      <c r="F193" s="71"/>
      <c r="G193" s="69"/>
      <c r="H193" s="74" t="e">
        <f>F193+#REF!</f>
        <v>#REF!</v>
      </c>
    </row>
    <row r="194" spans="1:8" ht="18.75" hidden="1" customHeight="1" x14ac:dyDescent="0.2">
      <c r="A194" s="3"/>
      <c r="B194" s="3"/>
      <c r="C194" s="73"/>
      <c r="D194" s="75"/>
      <c r="E194" s="69"/>
      <c r="F194" s="70"/>
      <c r="G194" s="69"/>
      <c r="H194" s="74" t="e">
        <f>F194+#REF!</f>
        <v>#REF!</v>
      </c>
    </row>
    <row r="195" spans="1:8" ht="18.75" hidden="1" customHeight="1" x14ac:dyDescent="0.2">
      <c r="A195" s="3"/>
      <c r="B195" s="3"/>
      <c r="C195" s="73"/>
      <c r="D195" s="75"/>
      <c r="E195" s="69"/>
      <c r="F195" s="70"/>
      <c r="G195" s="72"/>
      <c r="H195" s="74" t="e">
        <f>F195+#REF!</f>
        <v>#REF!</v>
      </c>
    </row>
    <row r="196" spans="1:8" ht="18.75" hidden="1" customHeight="1" x14ac:dyDescent="0.2">
      <c r="A196" s="3"/>
      <c r="B196" s="3"/>
      <c r="C196" s="73"/>
      <c r="D196" s="75"/>
      <c r="E196" s="69"/>
      <c r="F196" s="70"/>
      <c r="G196" s="72"/>
      <c r="H196" s="74" t="e">
        <f>F196+#REF!</f>
        <v>#REF!</v>
      </c>
    </row>
    <row r="197" spans="1:8" ht="18.75" hidden="1" customHeight="1" x14ac:dyDescent="0.2">
      <c r="A197" s="3"/>
      <c r="B197" s="3"/>
      <c r="C197" s="73"/>
      <c r="D197" s="75"/>
      <c r="E197" s="69"/>
      <c r="F197" s="70"/>
      <c r="G197" s="69"/>
      <c r="H197" s="75" t="e">
        <f>F197+#REF!</f>
        <v>#REF!</v>
      </c>
    </row>
    <row r="198" spans="1:8" ht="18.75" hidden="1" customHeight="1" x14ac:dyDescent="0.2">
      <c r="A198" s="3"/>
      <c r="B198" s="3"/>
      <c r="C198" s="73"/>
      <c r="D198" s="75"/>
      <c r="E198" s="69"/>
      <c r="F198" s="70"/>
      <c r="G198" s="69"/>
      <c r="H198" s="75" t="e">
        <f>F198+#REF!</f>
        <v>#REF!</v>
      </c>
    </row>
    <row r="199" spans="1:8" ht="18.75" hidden="1" customHeight="1" x14ac:dyDescent="0.2">
      <c r="A199" s="3"/>
      <c r="B199" s="3"/>
      <c r="C199" s="73"/>
      <c r="D199" s="75"/>
      <c r="E199" s="69"/>
      <c r="F199" s="70"/>
      <c r="G199" s="69"/>
      <c r="H199" s="75" t="e">
        <f>F199+#REF!</f>
        <v>#REF!</v>
      </c>
    </row>
    <row r="200" spans="1:8" ht="18.75" hidden="1" customHeight="1" x14ac:dyDescent="0.2">
      <c r="A200" s="3"/>
      <c r="B200" s="3"/>
      <c r="C200" s="73"/>
      <c r="D200" s="74"/>
      <c r="E200" s="69"/>
      <c r="F200" s="74"/>
      <c r="G200" s="69"/>
      <c r="H200" s="74" t="e">
        <f>F200+#REF!</f>
        <v>#REF!</v>
      </c>
    </row>
    <row r="201" spans="1:8" ht="18.75" hidden="1" customHeight="1" x14ac:dyDescent="0.2">
      <c r="A201" s="3"/>
      <c r="B201" s="3"/>
      <c r="C201" s="73"/>
      <c r="D201" s="74"/>
      <c r="E201" s="69"/>
      <c r="F201" s="74"/>
      <c r="G201" s="69"/>
      <c r="H201" s="74"/>
    </row>
    <row r="202" spans="1:8" ht="18.75" hidden="1" customHeight="1" x14ac:dyDescent="0.2">
      <c r="A202" s="3"/>
      <c r="B202" s="3"/>
      <c r="C202" s="78"/>
      <c r="D202" s="74"/>
      <c r="E202" s="69"/>
      <c r="F202" s="74"/>
      <c r="G202" s="69"/>
      <c r="H202" s="74"/>
    </row>
    <row r="203" spans="1:8" ht="18.75" hidden="1" customHeight="1" x14ac:dyDescent="0.2">
      <c r="A203" s="3"/>
      <c r="B203" s="3"/>
      <c r="C203" s="73"/>
      <c r="D203" s="75"/>
      <c r="E203" s="72"/>
      <c r="F203" s="74"/>
      <c r="G203" s="69"/>
      <c r="H203" s="74" t="e">
        <f>F203+#REF!</f>
        <v>#REF!</v>
      </c>
    </row>
    <row r="204" spans="1:8" ht="18.75" hidden="1" customHeight="1" x14ac:dyDescent="0.2">
      <c r="A204" s="3"/>
      <c r="B204" s="3"/>
      <c r="C204" s="73"/>
      <c r="D204" s="75"/>
      <c r="E204" s="69"/>
      <c r="F204" s="75"/>
      <c r="G204" s="69"/>
      <c r="H204" s="75" t="e">
        <f>F204+#REF!</f>
        <v>#REF!</v>
      </c>
    </row>
    <row r="205" spans="1:8" ht="18.75" hidden="1" customHeight="1" x14ac:dyDescent="0.2">
      <c r="A205" s="3"/>
      <c r="B205" s="3"/>
      <c r="C205" s="73"/>
      <c r="D205" s="75"/>
      <c r="E205" s="72"/>
      <c r="F205" s="74"/>
      <c r="G205" s="69"/>
      <c r="H205" s="74" t="e">
        <f>F205+#REF!</f>
        <v>#REF!</v>
      </c>
    </row>
    <row r="206" spans="1:8" ht="18.75" hidden="1" customHeight="1" x14ac:dyDescent="0.2">
      <c r="A206" s="3"/>
      <c r="B206" s="3"/>
      <c r="C206" s="73"/>
      <c r="D206" s="75"/>
      <c r="E206" s="69"/>
      <c r="F206" s="75"/>
      <c r="G206" s="69"/>
      <c r="H206" s="75" t="e">
        <f>F206+#REF!</f>
        <v>#REF!</v>
      </c>
    </row>
    <row r="207" spans="1:8" ht="18.75" hidden="1" customHeight="1" x14ac:dyDescent="0.2">
      <c r="A207" s="3"/>
      <c r="B207" s="3"/>
      <c r="C207" s="73"/>
      <c r="D207" s="75"/>
      <c r="E207" s="69"/>
      <c r="F207" s="75"/>
      <c r="G207" s="69"/>
      <c r="H207" s="75" t="e">
        <f>F207+#REF!</f>
        <v>#REF!</v>
      </c>
    </row>
    <row r="208" spans="1:8" ht="18.75" hidden="1" customHeight="1" x14ac:dyDescent="0.2">
      <c r="A208" s="3"/>
      <c r="B208" s="3"/>
      <c r="C208" s="73"/>
      <c r="D208" s="74"/>
      <c r="E208" s="69"/>
      <c r="F208" s="74"/>
      <c r="G208" s="69"/>
      <c r="H208" s="74" t="e">
        <f>F208+#REF!</f>
        <v>#REF!</v>
      </c>
    </row>
    <row r="209" spans="1:8" ht="18.75" hidden="1" customHeight="1" x14ac:dyDescent="0.2">
      <c r="A209" s="3"/>
      <c r="B209" s="3"/>
      <c r="C209" s="73"/>
      <c r="D209" s="74"/>
      <c r="E209" s="69"/>
      <c r="F209" s="74"/>
      <c r="G209" s="69"/>
      <c r="H209" s="74"/>
    </row>
    <row r="210" spans="1:8" ht="18.75" hidden="1" customHeight="1" x14ac:dyDescent="0.2">
      <c r="A210" s="3"/>
      <c r="B210" s="3"/>
      <c r="C210" s="73"/>
      <c r="D210" s="74"/>
      <c r="E210" s="69"/>
      <c r="F210" s="74"/>
      <c r="G210" s="69"/>
      <c r="H210" s="74"/>
    </row>
    <row r="211" spans="1:8" ht="18.75" hidden="1" customHeight="1" x14ac:dyDescent="0.2">
      <c r="A211" s="3"/>
      <c r="B211" s="3"/>
      <c r="C211" s="73"/>
      <c r="D211" s="74"/>
      <c r="E211" s="69"/>
      <c r="F211" s="74"/>
      <c r="G211" s="72"/>
      <c r="H211" s="74"/>
    </row>
    <row r="212" spans="1:8" ht="18.75" hidden="1" customHeight="1" x14ac:dyDescent="0.2">
      <c r="A212" s="3"/>
      <c r="B212" s="3"/>
      <c r="C212" s="73"/>
      <c r="D212" s="75"/>
      <c r="E212" s="69"/>
      <c r="F212" s="74"/>
      <c r="G212" s="69"/>
      <c r="H212" s="75"/>
    </row>
    <row r="213" spans="1:8" ht="18.75" hidden="1" customHeight="1" x14ac:dyDescent="0.2">
      <c r="A213" s="3"/>
      <c r="B213" s="3"/>
      <c r="C213" s="73"/>
      <c r="D213" s="74"/>
      <c r="E213" s="69"/>
      <c r="F213" s="74"/>
      <c r="G213" s="69"/>
      <c r="H213" s="74"/>
    </row>
    <row r="214" spans="1:8" ht="18.75" hidden="1" customHeight="1" x14ac:dyDescent="0.2">
      <c r="A214" s="65"/>
      <c r="B214" s="65"/>
      <c r="C214" s="79"/>
      <c r="D214" s="74" t="s">
        <v>22</v>
      </c>
      <c r="E214" s="75"/>
      <c r="F214" s="71">
        <f>F82+F192</f>
        <v>50400203</v>
      </c>
      <c r="G214" s="75"/>
      <c r="H214" s="74" t="e">
        <f>F214+#REF!</f>
        <v>#REF!</v>
      </c>
    </row>
    <row r="215" spans="1:8" x14ac:dyDescent="0.2">
      <c r="A215" s="5"/>
      <c r="B215" s="5"/>
      <c r="C215" s="80"/>
      <c r="D215" s="80"/>
      <c r="E215" s="80"/>
      <c r="F215" s="80"/>
      <c r="G215" s="81"/>
      <c r="H215" s="81"/>
    </row>
    <row r="216" spans="1:8" ht="82.5" customHeight="1" x14ac:dyDescent="0.35">
      <c r="A216" s="5"/>
      <c r="B216" s="5"/>
      <c r="C216" s="82"/>
      <c r="D216" s="83" t="s">
        <v>125</v>
      </c>
      <c r="E216" s="88" t="s">
        <v>187</v>
      </c>
      <c r="F216" s="82"/>
      <c r="G216" s="84" t="s">
        <v>118</v>
      </c>
      <c r="H216" s="85"/>
    </row>
    <row r="217" spans="1:8" ht="18.75" x14ac:dyDescent="0.3">
      <c r="C217" s="39"/>
      <c r="D217" s="46"/>
      <c r="E217" s="40"/>
      <c r="F217" s="39"/>
    </row>
    <row r="218" spans="1:8" x14ac:dyDescent="0.2">
      <c r="C218" s="39"/>
      <c r="D218" s="39"/>
      <c r="E218" s="39"/>
      <c r="F218" s="108"/>
      <c r="G218" s="109"/>
      <c r="H218" s="109"/>
    </row>
  </sheetData>
  <mergeCells count="40">
    <mergeCell ref="A6:A8"/>
    <mergeCell ref="B6:B8"/>
    <mergeCell ref="C6:C8"/>
    <mergeCell ref="A134:A138"/>
    <mergeCell ref="B134:B138"/>
    <mergeCell ref="C134:C138"/>
    <mergeCell ref="H15:H16"/>
    <mergeCell ref="G15:G16"/>
    <mergeCell ref="F15:F16"/>
    <mergeCell ref="E15:E16"/>
    <mergeCell ref="C15:C16"/>
    <mergeCell ref="C157:C160"/>
    <mergeCell ref="D157:D160"/>
    <mergeCell ref="A151:A153"/>
    <mergeCell ref="B151:B153"/>
    <mergeCell ref="C151:C153"/>
    <mergeCell ref="A164:A166"/>
    <mergeCell ref="B164:B166"/>
    <mergeCell ref="C164:C166"/>
    <mergeCell ref="D164:D166"/>
    <mergeCell ref="C4:H4"/>
    <mergeCell ref="H6:H7"/>
    <mergeCell ref="H13:H14"/>
    <mergeCell ref="F6:F7"/>
    <mergeCell ref="G6:G7"/>
    <mergeCell ref="D6:D8"/>
    <mergeCell ref="C13:C14"/>
    <mergeCell ref="E6:E7"/>
    <mergeCell ref="F13:F14"/>
    <mergeCell ref="D134:D138"/>
    <mergeCell ref="A157:A160"/>
    <mergeCell ref="B157:B160"/>
    <mergeCell ref="D176:D182"/>
    <mergeCell ref="A184:A188"/>
    <mergeCell ref="B184:B188"/>
    <mergeCell ref="C184:C188"/>
    <mergeCell ref="D184:D188"/>
    <mergeCell ref="A176:A182"/>
    <mergeCell ref="B176:B182"/>
    <mergeCell ref="C176:C182"/>
  </mergeCells>
  <phoneticPr fontId="0" type="noConversion"/>
  <pageMargins left="0.19685039370078741" right="0.19685039370078741" top="0.59055118110236227" bottom="0.39370078740157483" header="0" footer="0"/>
  <pageSetup paperSize="9" scale="55"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7</vt:lpstr>
      <vt:lpstr>'дод 7'!Заголовки_для_печати</vt:lpstr>
      <vt:lpstr>'дод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bud_6103</dc:creator>
  <cp:lastModifiedBy>XTreme.ws</cp:lastModifiedBy>
  <cp:lastPrinted>2017-12-15T10:07:46Z</cp:lastPrinted>
  <dcterms:created xsi:type="dcterms:W3CDTF">2009-01-02T13:46:32Z</dcterms:created>
  <dcterms:modified xsi:type="dcterms:W3CDTF">2017-12-15T11:42:08Z</dcterms:modified>
</cp:coreProperties>
</file>