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355" yWindow="-60" windowWidth="17295" windowHeight="12315"/>
  </bookViews>
  <sheets>
    <sheet name="Лист1" sheetId="1" r:id="rId1"/>
  </sheets>
  <definedNames>
    <definedName name="_xlnm.Print_Area" localSheetId="0">Лист1!$A$1:$P$109</definedName>
  </definedNames>
  <calcPr calcId="144525" refMode="R1C1"/>
</workbook>
</file>

<file path=xl/calcChain.xml><?xml version="1.0" encoding="utf-8"?>
<calcChain xmlns="http://schemas.openxmlformats.org/spreadsheetml/2006/main">
  <c r="E79" i="1" l="1"/>
  <c r="O104" i="1"/>
  <c r="N104" i="1"/>
  <c r="M104" i="1"/>
  <c r="L104" i="1"/>
  <c r="K104" i="1"/>
  <c r="G104" i="1"/>
  <c r="H104" i="1"/>
  <c r="I104" i="1"/>
  <c r="F104" i="1"/>
  <c r="J104" i="1"/>
  <c r="E104" i="1"/>
  <c r="F102" i="1"/>
  <c r="E101" i="1"/>
  <c r="O99" i="1"/>
  <c r="O98" i="1" s="1"/>
  <c r="N99" i="1"/>
  <c r="M99" i="1"/>
  <c r="L99" i="1"/>
  <c r="K99" i="1"/>
  <c r="G99" i="1"/>
  <c r="H99" i="1"/>
  <c r="I99" i="1"/>
  <c r="F99" i="1"/>
  <c r="E99" i="1" s="1"/>
  <c r="E98" i="1" s="1"/>
  <c r="F91" i="1"/>
  <c r="E91" i="1" s="1"/>
  <c r="J93" i="1"/>
  <c r="E93" i="1"/>
  <c r="O79" i="1"/>
  <c r="N79" i="1"/>
  <c r="M79" i="1"/>
  <c r="L79" i="1"/>
  <c r="K79" i="1"/>
  <c r="J79" i="1"/>
  <c r="I79" i="1"/>
  <c r="H79" i="1"/>
  <c r="G79" i="1"/>
  <c r="F79" i="1"/>
  <c r="J106" i="1"/>
  <c r="E106" i="1"/>
  <c r="J105" i="1"/>
  <c r="E105" i="1"/>
  <c r="N103" i="1"/>
  <c r="M103" i="1"/>
  <c r="L103" i="1"/>
  <c r="J103" i="1" s="1"/>
  <c r="I103" i="1"/>
  <c r="H103" i="1"/>
  <c r="G103" i="1"/>
  <c r="E103" i="1"/>
  <c r="P103" i="1" s="1"/>
  <c r="O102" i="1"/>
  <c r="N102" i="1"/>
  <c r="M102" i="1"/>
  <c r="L102" i="1"/>
  <c r="K102" i="1"/>
  <c r="I102" i="1"/>
  <c r="H102" i="1"/>
  <c r="G102" i="1"/>
  <c r="J100" i="1"/>
  <c r="E100" i="1"/>
  <c r="J101" i="1"/>
  <c r="P101" i="1" s="1"/>
  <c r="J99" i="1"/>
  <c r="N98" i="1"/>
  <c r="M98" i="1"/>
  <c r="L98" i="1"/>
  <c r="K98" i="1"/>
  <c r="I98" i="1"/>
  <c r="H98" i="1"/>
  <c r="G98" i="1"/>
  <c r="F98" i="1"/>
  <c r="J96" i="1"/>
  <c r="E96" i="1"/>
  <c r="E95" i="1" s="1"/>
  <c r="J95" i="1"/>
  <c r="I95" i="1"/>
  <c r="J94" i="1"/>
  <c r="E94" i="1"/>
  <c r="J92" i="1"/>
  <c r="E92" i="1"/>
  <c r="J91" i="1"/>
  <c r="J90" i="1"/>
  <c r="E90" i="1"/>
  <c r="J89" i="1"/>
  <c r="E89" i="1"/>
  <c r="J88" i="1"/>
  <c r="F88" i="1"/>
  <c r="E88" i="1" s="1"/>
  <c r="J87" i="1"/>
  <c r="E87" i="1"/>
  <c r="P87" i="1" s="1"/>
  <c r="J86" i="1"/>
  <c r="F86" i="1"/>
  <c r="E86" i="1" s="1"/>
  <c r="P86" i="1" s="1"/>
  <c r="J85" i="1"/>
  <c r="E85" i="1"/>
  <c r="P85" i="1" s="1"/>
  <c r="J84" i="1"/>
  <c r="E84" i="1"/>
  <c r="P84" i="1" s="1"/>
  <c r="J83" i="1"/>
  <c r="F83" i="1"/>
  <c r="E83" i="1" s="1"/>
  <c r="F81" i="1"/>
  <c r="E81" i="1"/>
  <c r="P81" i="1" s="1"/>
  <c r="E77" i="1"/>
  <c r="O77" i="1"/>
  <c r="N77" i="1"/>
  <c r="M77" i="1"/>
  <c r="L77" i="1"/>
  <c r="K77" i="1"/>
  <c r="J77" i="1"/>
  <c r="I77" i="1"/>
  <c r="H77" i="1"/>
  <c r="G77" i="1"/>
  <c r="F77" i="1"/>
  <c r="P77" i="1"/>
  <c r="E75" i="1"/>
  <c r="O75" i="1"/>
  <c r="N75" i="1"/>
  <c r="M75" i="1"/>
  <c r="L75" i="1"/>
  <c r="K75" i="1"/>
  <c r="J75" i="1"/>
  <c r="I75" i="1"/>
  <c r="H75" i="1"/>
  <c r="G75" i="1"/>
  <c r="F75" i="1"/>
  <c r="P75" i="1"/>
  <c r="F70" i="1"/>
  <c r="G70" i="1"/>
  <c r="H70" i="1"/>
  <c r="I70" i="1"/>
  <c r="J70" i="1"/>
  <c r="K70" i="1"/>
  <c r="L70" i="1"/>
  <c r="M70" i="1"/>
  <c r="N70" i="1"/>
  <c r="O70" i="1"/>
  <c r="E70" i="1"/>
  <c r="P70" i="1" s="1"/>
  <c r="P71" i="1"/>
  <c r="F68" i="1"/>
  <c r="O68" i="1"/>
  <c r="N68" i="1"/>
  <c r="M68" i="1"/>
  <c r="L68" i="1"/>
  <c r="K68" i="1"/>
  <c r="J68" i="1"/>
  <c r="I68" i="1"/>
  <c r="H68" i="1"/>
  <c r="G68" i="1"/>
  <c r="E68" i="1"/>
  <c r="P68" i="1" s="1"/>
  <c r="F66" i="1"/>
  <c r="O66" i="1"/>
  <c r="N66" i="1"/>
  <c r="M66" i="1"/>
  <c r="L66" i="1"/>
  <c r="K66" i="1"/>
  <c r="J66" i="1"/>
  <c r="I66" i="1"/>
  <c r="H66" i="1"/>
  <c r="G66" i="1"/>
  <c r="E66" i="1"/>
  <c r="P66" i="1" s="1"/>
  <c r="P79" i="1" l="1"/>
  <c r="P95" i="1"/>
  <c r="P105" i="1"/>
  <c r="P106" i="1"/>
  <c r="J98" i="1"/>
  <c r="J102" i="1"/>
  <c r="E102" i="1"/>
  <c r="P102" i="1" s="1"/>
  <c r="P104" i="1"/>
  <c r="P88" i="1"/>
  <c r="P89" i="1"/>
  <c r="P90" i="1"/>
  <c r="P100" i="1"/>
  <c r="P99" i="1"/>
  <c r="P98" i="1"/>
  <c r="P96" i="1"/>
  <c r="P91" i="1"/>
  <c r="P92" i="1"/>
  <c r="P83" i="1"/>
  <c r="B83" i="1"/>
  <c r="P58" i="1"/>
  <c r="F53" i="1"/>
  <c r="O53" i="1"/>
  <c r="N53" i="1"/>
  <c r="M53" i="1"/>
  <c r="L53" i="1"/>
  <c r="K53" i="1"/>
  <c r="J53" i="1"/>
  <c r="I53" i="1"/>
  <c r="H53" i="1"/>
  <c r="G53" i="1"/>
  <c r="E53" i="1"/>
  <c r="P53" i="1" s="1"/>
  <c r="E49" i="1"/>
  <c r="Q98" i="1" l="1"/>
  <c r="F49" i="1"/>
  <c r="G49" i="1"/>
  <c r="H49" i="1"/>
  <c r="I49" i="1"/>
  <c r="J49" i="1"/>
  <c r="P49" i="1" s="1"/>
  <c r="K49" i="1"/>
  <c r="L49" i="1"/>
  <c r="M49" i="1"/>
  <c r="N49" i="1"/>
  <c r="O49" i="1"/>
  <c r="E46" i="1"/>
  <c r="O46" i="1"/>
  <c r="N46" i="1"/>
  <c r="M46" i="1"/>
  <c r="L46" i="1"/>
  <c r="K46" i="1"/>
  <c r="J46" i="1"/>
  <c r="I46" i="1"/>
  <c r="H46" i="1"/>
  <c r="G46" i="1"/>
  <c r="F46" i="1"/>
  <c r="P46" i="1"/>
  <c r="E43" i="1"/>
  <c r="O43" i="1"/>
  <c r="N43" i="1"/>
  <c r="M43" i="1"/>
  <c r="L43" i="1"/>
  <c r="K43" i="1"/>
  <c r="J43" i="1"/>
  <c r="I43" i="1"/>
  <c r="H43" i="1"/>
  <c r="G43" i="1"/>
  <c r="F43" i="1"/>
  <c r="P43" i="1"/>
  <c r="F22" i="1"/>
  <c r="O22" i="1"/>
  <c r="N22" i="1"/>
  <c r="M22" i="1"/>
  <c r="L22" i="1"/>
  <c r="K22" i="1"/>
  <c r="J22" i="1"/>
  <c r="I22" i="1"/>
  <c r="H22" i="1"/>
  <c r="G22" i="1"/>
  <c r="E22" i="1"/>
  <c r="P22" i="1" s="1"/>
  <c r="J41" i="1"/>
  <c r="E41" i="1"/>
  <c r="P41" i="1" s="1"/>
  <c r="J38" i="1"/>
  <c r="E38" i="1"/>
  <c r="P38" i="1" s="1"/>
  <c r="J37" i="1"/>
  <c r="E37" i="1"/>
  <c r="P37" i="1" s="1"/>
  <c r="J36" i="1"/>
  <c r="E36" i="1"/>
  <c r="P36" i="1" s="1"/>
  <c r="J33" i="1"/>
  <c r="E33" i="1"/>
  <c r="P33" i="1" s="1"/>
  <c r="J30" i="1"/>
  <c r="E30" i="1"/>
  <c r="J28" i="1"/>
  <c r="E28" i="1"/>
  <c r="J21" i="1"/>
  <c r="E21" i="1"/>
  <c r="P21" i="1" s="1"/>
  <c r="J20" i="1"/>
  <c r="E20" i="1"/>
  <c r="P20" i="1" s="1"/>
  <c r="J19" i="1"/>
  <c r="E19" i="1"/>
  <c r="P19" i="1" s="1"/>
  <c r="J16" i="1"/>
  <c r="E16" i="1"/>
  <c r="P16" i="1" s="1"/>
  <c r="L16" i="1"/>
  <c r="M16" i="1"/>
  <c r="N16" i="1"/>
  <c r="O16" i="1"/>
  <c r="K16" i="1"/>
  <c r="G16" i="1"/>
  <c r="H16" i="1"/>
  <c r="I16" i="1"/>
  <c r="F16" i="1"/>
  <c r="P28" i="1" l="1"/>
  <c r="P30" i="1"/>
  <c r="P97" i="1"/>
  <c r="P82" i="1"/>
  <c r="P80" i="1"/>
  <c r="P78" i="1"/>
  <c r="P76" i="1"/>
  <c r="P74" i="1"/>
  <c r="P73" i="1"/>
  <c r="P72" i="1"/>
  <c r="P69" i="1"/>
  <c r="P67" i="1"/>
  <c r="P65" i="1"/>
  <c r="P64" i="1"/>
  <c r="P63" i="1"/>
  <c r="P62" i="1"/>
  <c r="P61" i="1"/>
  <c r="P60" i="1"/>
  <c r="P59" i="1"/>
  <c r="P57" i="1"/>
  <c r="P56" i="1"/>
  <c r="P55" i="1"/>
  <c r="P54" i="1"/>
  <c r="P52" i="1"/>
  <c r="P51" i="1"/>
  <c r="P50" i="1"/>
  <c r="P48" i="1"/>
  <c r="P47" i="1"/>
  <c r="P45" i="1"/>
  <c r="P44" i="1"/>
  <c r="P42" i="1"/>
  <c r="P40" i="1"/>
  <c r="P39" i="1"/>
  <c r="P35" i="1"/>
  <c r="P34" i="1"/>
  <c r="P32" i="1"/>
  <c r="P31" i="1"/>
  <c r="P29" i="1"/>
  <c r="P27" i="1"/>
  <c r="P26" i="1"/>
  <c r="P25" i="1"/>
  <c r="P24" i="1"/>
  <c r="P23" i="1"/>
  <c r="P18" i="1"/>
  <c r="P17" i="1"/>
  <c r="P15" i="1"/>
  <c r="P14" i="1"/>
</calcChain>
</file>

<file path=xl/sharedStrings.xml><?xml version="1.0" encoding="utf-8"?>
<sst xmlns="http://schemas.openxmlformats.org/spreadsheetml/2006/main" count="273" uniqueCount="226">
  <si>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</si>
  <si>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</si>
  <si>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</si>
  <si>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</si>
  <si>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</si>
  <si>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</si>
  <si>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</si>
  <si>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</si>
  <si>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</si>
  <si>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</si>
  <si>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</si>
  <si>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</si>
  <si>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</si>
  <si>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</si>
  <si>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</si>
  <si>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</si>
  <si>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</si>
  <si>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</si>
  <si>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</si>
  <si>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</si>
  <si>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</si>
  <si>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</si>
  <si>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</si>
  <si>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</si>
  <si>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</si>
  <si>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</si>
  <si>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</si>
  <si>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</si>
  <si>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</si>
  <si>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</si>
  <si>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</si>
  <si>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</si>
  <si>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</si>
  <si>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</si>
  <si>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</si>
  <si>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</si>
  <si>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</si>
  <si>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</si>
  <si>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</si>
  <si>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</si>
  <si>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</si>
  <si>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</si>
  <si>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</si>
  <si>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</si>
  <si>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</si>
  <si>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</si>
  <si>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</si>
  <si>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</si>
  <si>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</si>
  <si>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</si>
  <si>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</si>
  <si>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</si>
  <si>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</si>
  <si>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</si>
  <si>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</si>
  <si>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</si>
  <si>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</si>
  <si>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</si>
  <si>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</si>
  <si>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</si>
  <si>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</si>
  <si>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</si>
  <si>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</si>
  <si>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</si>
  <si>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</si>
  <si>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</si>
  <si>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</si>
  <si>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</si>
  <si>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</si>
  <si>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</si>
  <si>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</si>
  <si>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</si>
  <si>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</si>
  <si>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</si>
  <si>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</si>
  <si>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</si>
  <si>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</si>
  <si>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</si>
  <si>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</si>
  <si>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</si>
  <si>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</si>
  <si>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</si>
  <si>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</si>
  <si>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</si>
  <si>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</si>
  <si>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</si>
  <si>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</si>
  <si>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</si>
  <si>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</si>
  <si>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</si>
  <si>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</si>
  <si>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Будівництво-1 об`єктів житлово-комунального господарства</t>
  </si>
  <si>
    <t>0117330</t>
  </si>
  <si>
    <t>7330</t>
  </si>
  <si>
    <t>Будівництво-1 інших об`єктів комунальної власності</t>
  </si>
  <si>
    <t>0117680</t>
  </si>
  <si>
    <t>0490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</si>
  <si>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</si>
  <si>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</si>
  <si>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</si>
  <si>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</si>
  <si>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</si>
  <si>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</si>
  <si>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</si>
  <si>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</si>
  <si>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</si>
  <si>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</si>
  <si>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</si>
  <si>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</si>
  <si>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</si>
  <si>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</si>
  <si>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</si>
  <si>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</si>
  <si>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</si>
  <si>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</si>
  <si>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</si>
  <si>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</si>
  <si>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</si>
  <si>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</si>
  <si>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</si>
  <si>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</si>
  <si>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</si>
  <si>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</si>
  <si>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</si>
  <si>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</si>
  <si>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</si>
  <si>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</si>
  <si>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</si>
  <si>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</si>
  <si>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</si>
  <si>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</si>
  <si>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0613133</t>
  </si>
  <si>
    <t>1040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</si>
  <si>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</si>
  <si>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</si>
  <si>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</si>
  <si>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</si>
  <si>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</si>
  <si>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</si>
  <si>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0617321</t>
  </si>
  <si>
    <t>7321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</si>
  <si>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</si>
  <si>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</si>
  <si>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</si>
  <si>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</si>
  <si>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</si>
  <si>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</si>
  <si>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</si>
  <si>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</si>
  <si>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</si>
  <si>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</si>
  <si>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</si>
  <si>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</si>
  <si>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</si>
  <si>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</si>
  <si>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</si>
  <si>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</si>
  <si>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</si>
  <si>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</si>
  <si>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</si>
  <si>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</si>
  <si>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</si>
  <si>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</si>
  <si>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</si>
  <si>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</si>
  <si>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</si>
  <si>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</si>
  <si>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</si>
  <si>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16.04.2021 №3</t>
  </si>
  <si>
    <t>Прибужанівська сільська рада</t>
  </si>
  <si>
    <t>0110100</t>
  </si>
  <si>
    <t>0100</t>
  </si>
  <si>
    <t>Державне управління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</si>
  <si>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</si>
  <si>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Бузької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</si>
  <si>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Об'єднаного трудового архіву Прибужанівської сільської ради)</t>
  </si>
  <si>
    <t>Соціальний захист та соціальне забезпечення</t>
  </si>
  <si>
    <t>у т.ч. за рахунок Іншої субвенції з місцевого бюджету (субвенція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</si>
  <si>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у т.ч. за рахунок Іншої субвенції з місцевого бюджету (субвенція з обласного бюджету місцевим  бюджетам  на  відшкодування витрат на поховання учасників бойових дій та осіб з інвалідністю внаслідок війни)</t>
  </si>
  <si>
    <t>у т.ч. за рахунок Іншої субвенції  з місцевого бюджету (субвенція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</si>
  <si>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у т.ч. за рахунок Іншої субвенції з місцевого бюджету (субвенція  з обласного  бюджету  місцевим бюджетам  для надання щомісячної матеріальної допомоги  учасникам бойових дій у роки Другої світової війни)</t>
  </si>
  <si>
    <t>у т.ч. за рахунок Іншої  субвенції з місцевого бюджету (субвенція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</si>
  <si>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у т.ч. за рахунок Іншої  субвенції з місцевого бюджету (субвенція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</si>
  <si>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</si>
  <si>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0114000</t>
  </si>
  <si>
    <t>Культура і мистецтво</t>
  </si>
  <si>
    <t>0116000</t>
  </si>
  <si>
    <t>Житлово -комунальне господарство</t>
  </si>
  <si>
    <t>0118000</t>
  </si>
  <si>
    <t>Інша діяльність</t>
  </si>
  <si>
    <t>0117000</t>
  </si>
  <si>
    <t>7000</t>
  </si>
  <si>
    <t>Еекономічна діяльність</t>
  </si>
  <si>
    <t>Відділ освіти, молоді та спорту Прибужанівської сільської ради</t>
  </si>
  <si>
    <t>0611000</t>
  </si>
  <si>
    <t>Освіта</t>
  </si>
  <si>
    <t>0613000</t>
  </si>
  <si>
    <t>0615000</t>
  </si>
  <si>
    <t>Фізична культура і спорт</t>
  </si>
  <si>
    <t>Міжбюджетні трансферти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</si>
  <si>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</si>
  <si>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</si>
  <si>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</si>
  <si>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зних: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</si>
  <si>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</si>
  <si>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</si>
  <si>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</si>
  <si>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</si>
  <si>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</si>
  <si>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</si>
  <si>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</si>
  <si>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</si>
  <si>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</si>
  <si>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</si>
  <si>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Обласного Бюджету Миколаївської області</t>
  </si>
  <si>
    <t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</si>
  <si>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</si>
  <si>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</si>
  <si>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</si>
  <si>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Базової дотації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</si>
  <si>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</si>
  <si>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</si>
  <si>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</si>
  <si>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</si>
  <si>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</si>
  <si>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видатки 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</si>
</sst>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i/>
      <sz val="10"/>
      <color theme="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1" applyFont="1"/>
    <xf numFmtId="0" fontId="1" fillId="0" borderId="0" xfId="1"/>
    <xf numFmtId="4" fontId="4" fillId="0" borderId="2" xfId="0" quotePrefix="1" applyNumberFormat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/>
    <xf numFmtId="2" fontId="5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2" xfId="0" quotePrefix="1" applyFont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0" xfId="0" applyFont="1"/>
    <xf numFmtId="0" fontId="8" fillId="0" borderId="2" xfId="0" quotePrefix="1" applyFont="1" applyFill="1" applyBorder="1" applyAlignment="1">
      <alignment horizontal="center" vertical="center" wrapText="1"/>
    </xf>
    <xf numFmtId="2" fontId="8" fillId="0" borderId="2" xfId="0" quotePrefix="1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6" fillId="0" borderId="0" xfId="0" applyFont="1" applyFill="1"/>
    <xf numFmtId="49" fontId="8" fillId="0" borderId="2" xfId="0" quotePrefix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2" xfId="0" applyFont="1" applyBorder="1"/>
    <xf numFmtId="2" fontId="5" fillId="0" borderId="3" xfId="0" quotePrefix="1" applyNumberFormat="1" applyFont="1" applyBorder="1" applyAlignment="1">
      <alignment horizontal="center" vertical="center" wrapText="1"/>
    </xf>
    <xf numFmtId="0" fontId="5" fillId="0" borderId="0" xfId="0" applyFont="1"/>
    <xf numFmtId="4" fontId="9" fillId="0" borderId="2" xfId="0" quotePrefix="1" applyNumberFormat="1" applyFont="1" applyBorder="1" applyAlignment="1">
      <alignment horizontal="center" vertical="center" wrapText="1"/>
    </xf>
    <xf numFmtId="4" fontId="7" fillId="4" borderId="2" xfId="0" quotePrefix="1" applyNumberFormat="1" applyFont="1" applyFill="1" applyBorder="1" applyAlignment="1">
      <alignment horizontal="center" vertical="center" wrapText="1"/>
    </xf>
    <xf numFmtId="4" fontId="7" fillId="4" borderId="2" xfId="0" quotePrefix="1" applyNumberFormat="1" applyFont="1" applyFill="1" applyBorder="1" applyAlignment="1">
      <alignment vertical="center" wrapText="1"/>
    </xf>
    <xf numFmtId="4" fontId="7" fillId="4" borderId="2" xfId="0" applyNumberFormat="1" applyFont="1" applyFill="1" applyBorder="1" applyAlignment="1">
      <alignment vertical="center" wrapText="1"/>
    </xf>
    <xf numFmtId="4" fontId="7" fillId="0" borderId="2" xfId="0" quotePrefix="1" applyNumberFormat="1" applyFont="1" applyBorder="1" applyAlignment="1">
      <alignment horizontal="center" vertical="top" wrapText="1"/>
    </xf>
    <xf numFmtId="4" fontId="10" fillId="4" borderId="2" xfId="0" quotePrefix="1" applyNumberFormat="1" applyFont="1" applyFill="1" applyBorder="1" applyAlignment="1">
      <alignment horizontal="center" vertical="center" wrapText="1"/>
    </xf>
    <xf numFmtId="4" fontId="10" fillId="4" borderId="2" xfId="0" quotePrefix="1" applyNumberFormat="1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4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4" fontId="10" fillId="0" borderId="2" xfId="0" quotePrefix="1" applyNumberFormat="1" applyFont="1" applyBorder="1" applyAlignment="1">
      <alignment horizontal="center" vertical="top" wrapText="1"/>
    </xf>
    <xf numFmtId="4" fontId="10" fillId="0" borderId="2" xfId="0" quotePrefix="1" applyNumberFormat="1" applyFont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2" fontId="8" fillId="0" borderId="2" xfId="0" quotePrefix="1" applyNumberFormat="1" applyFont="1" applyBorder="1" applyAlignment="1">
      <alignment horizontal="center" vertical="center" wrapText="1"/>
    </xf>
    <xf numFmtId="2" fontId="8" fillId="0" borderId="2" xfId="0" quotePrefix="1" applyNumberFormat="1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4" fontId="8" fillId="0" borderId="0" xfId="0" applyNumberFormat="1" applyFont="1"/>
    <xf numFmtId="0" fontId="8" fillId="0" borderId="0" xfId="0" applyFont="1"/>
    <xf numFmtId="2" fontId="11" fillId="0" borderId="2" xfId="0" quotePrefix="1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9"/>
  <sheetViews>
    <sheetView tabSelected="1" view="pageBreakPreview" topLeftCell="A94" zoomScaleNormal="85" zoomScaleSheetLayoutView="100" workbookViewId="0">
      <selection activeCell="E80" sqref="E80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8" max="18" width="15.42578125" customWidth="1"/>
  </cols>
  <sheetData>
    <row r="1" spans="1:16" x14ac:dyDescent="0.2">
      <c r="M1" t="s">
        <v>0</v>
      </c>
    </row>
    <row r="2" spans="1:16" x14ac:dyDescent="0.2">
      <c r="M2" s="24" t="s">
        <v>167</v>
      </c>
    </row>
    <row r="3" spans="1:16" x14ac:dyDescent="0.2">
      <c r="M3" s="23" t="s">
        <v>168</v>
      </c>
    </row>
    <row r="5" spans="1:16" x14ac:dyDescent="0.2">
      <c r="A5" s="28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x14ac:dyDescent="0.2">
      <c r="A6" s="28" t="s">
        <v>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2" t="s">
        <v>165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166</v>
      </c>
      <c r="P8" s="1" t="s">
        <v>3</v>
      </c>
    </row>
    <row r="9" spans="1:16" x14ac:dyDescent="0.2">
      <c r="A9" s="30" t="s">
        <v>4</v>
      </c>
      <c r="B9" s="30" t="s">
        <v>5</v>
      </c>
      <c r="C9" s="30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 x14ac:dyDescent="0.2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5" x14ac:dyDescent="0.2">
      <c r="A14" s="6" t="s">
        <v>18</v>
      </c>
      <c r="B14" s="7"/>
      <c r="C14" s="8"/>
      <c r="D14" s="25" t="s">
        <v>169</v>
      </c>
      <c r="E14" s="10">
        <v>12885021</v>
      </c>
      <c r="F14" s="11">
        <v>12808221</v>
      </c>
      <c r="G14" s="11">
        <v>8070311</v>
      </c>
      <c r="H14" s="11">
        <v>654109</v>
      </c>
      <c r="I14" s="11">
        <v>76800</v>
      </c>
      <c r="J14" s="10">
        <v>34550</v>
      </c>
      <c r="K14" s="11">
        <v>30200</v>
      </c>
      <c r="L14" s="11">
        <v>4350</v>
      </c>
      <c r="M14" s="11">
        <v>0</v>
      </c>
      <c r="N14" s="11">
        <v>0</v>
      </c>
      <c r="O14" s="11">
        <v>30200</v>
      </c>
      <c r="P14" s="10">
        <f t="shared" ref="P14:P97" si="0">E14+J14</f>
        <v>12919571</v>
      </c>
    </row>
    <row r="15" spans="1:16" ht="15" x14ac:dyDescent="0.2">
      <c r="A15" s="6" t="s">
        <v>19</v>
      </c>
      <c r="B15" s="7"/>
      <c r="C15" s="8"/>
      <c r="D15" s="25" t="s">
        <v>169</v>
      </c>
      <c r="E15" s="10">
        <v>12885021</v>
      </c>
      <c r="F15" s="11">
        <v>12808221</v>
      </c>
      <c r="G15" s="11">
        <v>8070311</v>
      </c>
      <c r="H15" s="11">
        <v>654109</v>
      </c>
      <c r="I15" s="11">
        <v>76800</v>
      </c>
      <c r="J15" s="10">
        <v>34550</v>
      </c>
      <c r="K15" s="11">
        <v>30200</v>
      </c>
      <c r="L15" s="11">
        <v>4350</v>
      </c>
      <c r="M15" s="11">
        <v>0</v>
      </c>
      <c r="N15" s="11">
        <v>0</v>
      </c>
      <c r="O15" s="11">
        <v>30200</v>
      </c>
      <c r="P15" s="10">
        <f t="shared" si="0"/>
        <v>12919571</v>
      </c>
    </row>
    <row r="16" spans="1:16" s="35" customFormat="1" x14ac:dyDescent="0.2">
      <c r="A16" s="31" t="s">
        <v>170</v>
      </c>
      <c r="B16" s="32" t="s">
        <v>171</v>
      </c>
      <c r="C16" s="33"/>
      <c r="D16" s="34" t="s">
        <v>172</v>
      </c>
      <c r="E16" s="10">
        <f>E17+E18</f>
        <v>6655515</v>
      </c>
      <c r="F16" s="11">
        <f>F17+F18</f>
        <v>6655515</v>
      </c>
      <c r="G16" s="11">
        <f t="shared" ref="G16:K16" si="1">G17+G18</f>
        <v>4674757</v>
      </c>
      <c r="H16" s="11">
        <f t="shared" si="1"/>
        <v>295924</v>
      </c>
      <c r="I16" s="11">
        <f t="shared" si="1"/>
        <v>0</v>
      </c>
      <c r="J16" s="10">
        <f>J17+J18</f>
        <v>3000</v>
      </c>
      <c r="K16" s="11">
        <f t="shared" si="1"/>
        <v>0</v>
      </c>
      <c r="L16" s="11">
        <f t="shared" ref="L16" si="2">L17+L18</f>
        <v>3000</v>
      </c>
      <c r="M16" s="11">
        <f t="shared" ref="M16" si="3">M17+M18</f>
        <v>0</v>
      </c>
      <c r="N16" s="11">
        <f t="shared" ref="N16" si="4">N17+N18</f>
        <v>0</v>
      </c>
      <c r="O16" s="11">
        <f t="shared" ref="O16" si="5">O17+O18</f>
        <v>0</v>
      </c>
      <c r="P16" s="10">
        <f>E16+J16</f>
        <v>6658515</v>
      </c>
    </row>
    <row r="17" spans="1:16" ht="63.7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6293497</v>
      </c>
      <c r="F17" s="16">
        <v>6293497</v>
      </c>
      <c r="G17" s="16">
        <v>4674757</v>
      </c>
      <c r="H17" s="16">
        <v>295924</v>
      </c>
      <c r="I17" s="16">
        <v>0</v>
      </c>
      <c r="J17" s="15">
        <v>3000</v>
      </c>
      <c r="K17" s="16">
        <v>0</v>
      </c>
      <c r="L17" s="16">
        <v>3000</v>
      </c>
      <c r="M17" s="16">
        <v>0</v>
      </c>
      <c r="N17" s="16">
        <v>0</v>
      </c>
      <c r="O17" s="16">
        <v>0</v>
      </c>
      <c r="P17" s="15">
        <f t="shared" si="0"/>
        <v>6296497</v>
      </c>
    </row>
    <row r="18" spans="1:16" x14ac:dyDescent="0.2">
      <c r="A18" s="12" t="s">
        <v>24</v>
      </c>
      <c r="B18" s="12" t="s">
        <v>26</v>
      </c>
      <c r="C18" s="13" t="s">
        <v>25</v>
      </c>
      <c r="D18" s="14" t="s">
        <v>27</v>
      </c>
      <c r="E18" s="15">
        <v>362018</v>
      </c>
      <c r="F18" s="16">
        <v>362018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362018</v>
      </c>
    </row>
    <row r="19" spans="1:16" s="41" customFormat="1" ht="76.5" x14ac:dyDescent="0.2">
      <c r="A19" s="37"/>
      <c r="B19" s="37"/>
      <c r="C19" s="37"/>
      <c r="D19" s="38" t="s">
        <v>173</v>
      </c>
      <c r="E19" s="39">
        <f>F19+I19</f>
        <v>112945</v>
      </c>
      <c r="F19" s="40">
        <v>112945</v>
      </c>
      <c r="G19" s="40"/>
      <c r="H19" s="40"/>
      <c r="I19" s="40"/>
      <c r="J19" s="39">
        <f>L19+O19</f>
        <v>0</v>
      </c>
      <c r="K19" s="40"/>
      <c r="L19" s="40"/>
      <c r="M19" s="40"/>
      <c r="N19" s="40"/>
      <c r="O19" s="40"/>
      <c r="P19" s="39">
        <f t="shared" si="0"/>
        <v>112945</v>
      </c>
    </row>
    <row r="20" spans="1:16" s="41" customFormat="1" ht="73.5" customHeight="1" x14ac:dyDescent="0.2">
      <c r="A20" s="36"/>
      <c r="B20" s="36"/>
      <c r="C20" s="37"/>
      <c r="D20" s="38" t="s">
        <v>174</v>
      </c>
      <c r="E20" s="39">
        <f>F20+I20</f>
        <v>84217</v>
      </c>
      <c r="F20" s="40">
        <v>84217</v>
      </c>
      <c r="G20" s="40"/>
      <c r="H20" s="40"/>
      <c r="I20" s="40"/>
      <c r="J20" s="39">
        <f>L20+O20</f>
        <v>0</v>
      </c>
      <c r="K20" s="40"/>
      <c r="L20" s="40"/>
      <c r="M20" s="40"/>
      <c r="N20" s="40"/>
      <c r="O20" s="40"/>
      <c r="P20" s="39">
        <f t="shared" si="0"/>
        <v>84217</v>
      </c>
    </row>
    <row r="21" spans="1:16" s="41" customFormat="1" ht="68.25" customHeight="1" x14ac:dyDescent="0.2">
      <c r="A21" s="36"/>
      <c r="B21" s="36"/>
      <c r="C21" s="37"/>
      <c r="D21" s="38" t="s">
        <v>175</v>
      </c>
      <c r="E21" s="39">
        <f>F21+I21</f>
        <v>90000</v>
      </c>
      <c r="F21" s="40">
        <v>90000</v>
      </c>
      <c r="G21" s="40"/>
      <c r="H21" s="40"/>
      <c r="I21" s="40"/>
      <c r="J21" s="39">
        <f>L21+O21</f>
        <v>0</v>
      </c>
      <c r="K21" s="40"/>
      <c r="L21" s="40"/>
      <c r="M21" s="40"/>
      <c r="N21" s="40"/>
      <c r="O21" s="40"/>
      <c r="P21" s="39">
        <f t="shared" si="0"/>
        <v>90000</v>
      </c>
    </row>
    <row r="22" spans="1:16" s="46" customFormat="1" ht="36.75" customHeight="1" x14ac:dyDescent="0.2">
      <c r="A22" s="42">
        <v>113000</v>
      </c>
      <c r="B22" s="42">
        <v>3000</v>
      </c>
      <c r="C22" s="43"/>
      <c r="D22" s="43" t="s">
        <v>176</v>
      </c>
      <c r="E22" s="44">
        <f>E23+E25+E26+E27+E29+E31+E32+E34+E35+E39+E40+E42</f>
        <v>3725950</v>
      </c>
      <c r="F22" s="44">
        <f>F23+F25+F26+F27+F29+F31+F32+F34+F35+F39+F40+F42</f>
        <v>3725950</v>
      </c>
      <c r="G22" s="44">
        <f t="shared" ref="G22:O22" si="6">G23+G25+G26+G27+G29+G31+G32+G34+G35+G39+G40+G42</f>
        <v>2371174</v>
      </c>
      <c r="H22" s="44">
        <f t="shared" si="6"/>
        <v>0</v>
      </c>
      <c r="I22" s="44">
        <f t="shared" si="6"/>
        <v>0</v>
      </c>
      <c r="J22" s="44">
        <f t="shared" si="6"/>
        <v>0</v>
      </c>
      <c r="K22" s="44">
        <f t="shared" si="6"/>
        <v>0</v>
      </c>
      <c r="L22" s="44">
        <f t="shared" si="6"/>
        <v>0</v>
      </c>
      <c r="M22" s="44">
        <f t="shared" si="6"/>
        <v>0</v>
      </c>
      <c r="N22" s="44">
        <f t="shared" si="6"/>
        <v>0</v>
      </c>
      <c r="O22" s="44">
        <f t="shared" si="6"/>
        <v>0</v>
      </c>
      <c r="P22" s="45">
        <f t="shared" si="0"/>
        <v>3725950</v>
      </c>
    </row>
    <row r="23" spans="1:16" ht="25.5" x14ac:dyDescent="0.2">
      <c r="A23" s="12" t="s">
        <v>28</v>
      </c>
      <c r="B23" s="12" t="s">
        <v>30</v>
      </c>
      <c r="C23" s="13" t="s">
        <v>29</v>
      </c>
      <c r="D23" s="14" t="s">
        <v>31</v>
      </c>
      <c r="E23" s="15">
        <v>18165</v>
      </c>
      <c r="F23" s="16">
        <v>18165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18165</v>
      </c>
    </row>
    <row r="24" spans="1:16" ht="25.5" x14ac:dyDescent="0.2">
      <c r="A24" s="12" t="s">
        <v>32</v>
      </c>
      <c r="B24" s="12" t="s">
        <v>34</v>
      </c>
      <c r="C24" s="13" t="s">
        <v>33</v>
      </c>
      <c r="D24" s="14" t="s">
        <v>35</v>
      </c>
      <c r="E24" s="15">
        <v>6500</v>
      </c>
      <c r="F24" s="16">
        <v>6500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6500</v>
      </c>
    </row>
    <row r="25" spans="1:16" ht="38.25" x14ac:dyDescent="0.2">
      <c r="A25" s="12" t="s">
        <v>36</v>
      </c>
      <c r="B25" s="12" t="s">
        <v>37</v>
      </c>
      <c r="C25" s="13" t="s">
        <v>33</v>
      </c>
      <c r="D25" s="14" t="s">
        <v>38</v>
      </c>
      <c r="E25" s="15">
        <v>265000</v>
      </c>
      <c r="F25" s="16">
        <v>265000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265000</v>
      </c>
    </row>
    <row r="26" spans="1:16" ht="38.25" x14ac:dyDescent="0.2">
      <c r="A26" s="12" t="s">
        <v>39</v>
      </c>
      <c r="B26" s="12" t="s">
        <v>40</v>
      </c>
      <c r="C26" s="13" t="s">
        <v>33</v>
      </c>
      <c r="D26" s="14" t="s">
        <v>41</v>
      </c>
      <c r="E26" s="15">
        <v>60000</v>
      </c>
      <c r="F26" s="16">
        <v>60000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60000</v>
      </c>
    </row>
    <row r="27" spans="1:16" ht="38.25" x14ac:dyDescent="0.2">
      <c r="A27" s="12" t="s">
        <v>42</v>
      </c>
      <c r="B27" s="12" t="s">
        <v>43</v>
      </c>
      <c r="C27" s="13" t="s">
        <v>33</v>
      </c>
      <c r="D27" s="14" t="s">
        <v>44</v>
      </c>
      <c r="E27" s="15">
        <v>3700</v>
      </c>
      <c r="F27" s="16">
        <v>3700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3700</v>
      </c>
    </row>
    <row r="28" spans="1:16" s="41" customFormat="1" ht="87" customHeight="1" x14ac:dyDescent="0.2">
      <c r="A28" s="36"/>
      <c r="B28" s="37"/>
      <c r="C28" s="37"/>
      <c r="D28" s="38" t="s">
        <v>177</v>
      </c>
      <c r="E28" s="39">
        <f>F28</f>
        <v>3700</v>
      </c>
      <c r="F28" s="40">
        <v>3700</v>
      </c>
      <c r="G28" s="40">
        <v>0</v>
      </c>
      <c r="H28" s="40"/>
      <c r="I28" s="40"/>
      <c r="J28" s="39">
        <f>L28+O28</f>
        <v>0</v>
      </c>
      <c r="K28" s="40"/>
      <c r="L28" s="40"/>
      <c r="M28" s="40"/>
      <c r="N28" s="40"/>
      <c r="O28" s="40"/>
      <c r="P28" s="39">
        <f t="shared" si="0"/>
        <v>3700</v>
      </c>
    </row>
    <row r="29" spans="1:16" ht="25.5" x14ac:dyDescent="0.2">
      <c r="A29" s="12" t="s">
        <v>45</v>
      </c>
      <c r="B29" s="12" t="s">
        <v>47</v>
      </c>
      <c r="C29" s="13" t="s">
        <v>46</v>
      </c>
      <c r="D29" s="14" t="s">
        <v>48</v>
      </c>
      <c r="E29" s="15">
        <v>7100</v>
      </c>
      <c r="F29" s="16">
        <v>7100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7100</v>
      </c>
    </row>
    <row r="30" spans="1:16" s="41" customFormat="1" ht="87" customHeight="1" x14ac:dyDescent="0.2">
      <c r="A30" s="36"/>
      <c r="B30" s="37"/>
      <c r="C30" s="37"/>
      <c r="D30" s="38" t="s">
        <v>178</v>
      </c>
      <c r="E30" s="39">
        <f>F30</f>
        <v>7100</v>
      </c>
      <c r="F30" s="40">
        <v>7100</v>
      </c>
      <c r="G30" s="40">
        <v>0</v>
      </c>
      <c r="H30" s="40"/>
      <c r="I30" s="40"/>
      <c r="J30" s="39">
        <f>L30+O30</f>
        <v>0</v>
      </c>
      <c r="K30" s="40"/>
      <c r="L30" s="40"/>
      <c r="M30" s="40"/>
      <c r="N30" s="40"/>
      <c r="O30" s="40"/>
      <c r="P30" s="39">
        <f t="shared" si="0"/>
        <v>7100</v>
      </c>
    </row>
    <row r="31" spans="1:16" ht="76.5" x14ac:dyDescent="0.2">
      <c r="A31" s="12" t="s">
        <v>49</v>
      </c>
      <c r="B31" s="12" t="s">
        <v>51</v>
      </c>
      <c r="C31" s="13" t="s">
        <v>50</v>
      </c>
      <c r="D31" s="14" t="s">
        <v>52</v>
      </c>
      <c r="E31" s="15">
        <v>89400</v>
      </c>
      <c r="F31" s="16">
        <v>89400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89400</v>
      </c>
    </row>
    <row r="32" spans="1:16" ht="51" x14ac:dyDescent="0.2">
      <c r="A32" s="12" t="s">
        <v>53</v>
      </c>
      <c r="B32" s="12" t="s">
        <v>54</v>
      </c>
      <c r="C32" s="13" t="s">
        <v>50</v>
      </c>
      <c r="D32" s="14" t="s">
        <v>55</v>
      </c>
      <c r="E32" s="15">
        <v>3700</v>
      </c>
      <c r="F32" s="16">
        <v>3700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3700</v>
      </c>
    </row>
    <row r="33" spans="1:16" s="41" customFormat="1" ht="121.5" customHeight="1" x14ac:dyDescent="0.2">
      <c r="A33" s="36"/>
      <c r="B33" s="37"/>
      <c r="C33" s="37"/>
      <c r="D33" s="38" t="s">
        <v>179</v>
      </c>
      <c r="E33" s="39">
        <f>F33</f>
        <v>3700</v>
      </c>
      <c r="F33" s="40">
        <v>3700</v>
      </c>
      <c r="G33" s="40">
        <v>0</v>
      </c>
      <c r="H33" s="40"/>
      <c r="I33" s="40"/>
      <c r="J33" s="39">
        <f>L33+O33</f>
        <v>0</v>
      </c>
      <c r="K33" s="40"/>
      <c r="L33" s="40"/>
      <c r="M33" s="40"/>
      <c r="N33" s="40"/>
      <c r="O33" s="40"/>
      <c r="P33" s="39">
        <f t="shared" si="0"/>
        <v>3700</v>
      </c>
    </row>
    <row r="34" spans="1:16" ht="63.75" x14ac:dyDescent="0.2">
      <c r="A34" s="12" t="s">
        <v>56</v>
      </c>
      <c r="B34" s="12" t="s">
        <v>57</v>
      </c>
      <c r="C34" s="13" t="s">
        <v>29</v>
      </c>
      <c r="D34" s="14" t="s">
        <v>58</v>
      </c>
      <c r="E34" s="15">
        <v>44700</v>
      </c>
      <c r="F34" s="16">
        <v>44700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44700</v>
      </c>
    </row>
    <row r="35" spans="1:16" ht="25.5" x14ac:dyDescent="0.2">
      <c r="A35" s="12" t="s">
        <v>59</v>
      </c>
      <c r="B35" s="12" t="s">
        <v>60</v>
      </c>
      <c r="C35" s="13" t="s">
        <v>46</v>
      </c>
      <c r="D35" s="14" t="s">
        <v>61</v>
      </c>
      <c r="E35" s="15">
        <v>186100</v>
      </c>
      <c r="F35" s="16">
        <v>186100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186100</v>
      </c>
    </row>
    <row r="36" spans="1:16" s="41" customFormat="1" ht="87" customHeight="1" x14ac:dyDescent="0.2">
      <c r="A36" s="36"/>
      <c r="B36" s="37"/>
      <c r="C36" s="37"/>
      <c r="D36" s="38" t="s">
        <v>180</v>
      </c>
      <c r="E36" s="39">
        <f>F36</f>
        <v>60000</v>
      </c>
      <c r="F36" s="40">
        <v>60000</v>
      </c>
      <c r="G36" s="40">
        <v>0</v>
      </c>
      <c r="H36" s="40"/>
      <c r="I36" s="40"/>
      <c r="J36" s="39">
        <f>L36+O36</f>
        <v>0</v>
      </c>
      <c r="K36" s="40"/>
      <c r="L36" s="40"/>
      <c r="M36" s="40"/>
      <c r="N36" s="40"/>
      <c r="O36" s="40"/>
      <c r="P36" s="39">
        <f t="shared" si="0"/>
        <v>60000</v>
      </c>
    </row>
    <row r="37" spans="1:16" s="41" customFormat="1" ht="95.25" customHeight="1" x14ac:dyDescent="0.2">
      <c r="A37" s="36"/>
      <c r="B37" s="36"/>
      <c r="C37" s="37"/>
      <c r="D37" s="38" t="s">
        <v>181</v>
      </c>
      <c r="E37" s="39">
        <f t="shared" ref="E37:E38" si="7">F37</f>
        <v>20300</v>
      </c>
      <c r="F37" s="40">
        <v>20300</v>
      </c>
      <c r="G37" s="40">
        <v>0</v>
      </c>
      <c r="H37" s="40"/>
      <c r="I37" s="40"/>
      <c r="J37" s="39">
        <f>L37+O37</f>
        <v>0</v>
      </c>
      <c r="K37" s="40"/>
      <c r="L37" s="40"/>
      <c r="M37" s="40"/>
      <c r="N37" s="40"/>
      <c r="O37" s="40"/>
      <c r="P37" s="39">
        <f t="shared" si="0"/>
        <v>20300</v>
      </c>
    </row>
    <row r="38" spans="1:16" s="41" customFormat="1" ht="122.25" customHeight="1" x14ac:dyDescent="0.2">
      <c r="A38" s="36"/>
      <c r="B38" s="36"/>
      <c r="C38" s="37"/>
      <c r="D38" s="38" t="s">
        <v>182</v>
      </c>
      <c r="E38" s="39">
        <f t="shared" si="7"/>
        <v>10000</v>
      </c>
      <c r="F38" s="40">
        <v>10000</v>
      </c>
      <c r="G38" s="40">
        <v>0</v>
      </c>
      <c r="H38" s="40"/>
      <c r="I38" s="40"/>
      <c r="J38" s="39">
        <f>L38+O38</f>
        <v>0</v>
      </c>
      <c r="K38" s="40"/>
      <c r="L38" s="40"/>
      <c r="M38" s="40"/>
      <c r="N38" s="40"/>
      <c r="O38" s="40"/>
      <c r="P38" s="39">
        <f t="shared" si="0"/>
        <v>10000</v>
      </c>
    </row>
    <row r="39" spans="1:16" x14ac:dyDescent="0.2">
      <c r="A39" s="12" t="s">
        <v>62</v>
      </c>
      <c r="B39" s="12" t="s">
        <v>64</v>
      </c>
      <c r="C39" s="13" t="s">
        <v>63</v>
      </c>
      <c r="D39" s="14" t="s">
        <v>65</v>
      </c>
      <c r="E39" s="15">
        <v>146400</v>
      </c>
      <c r="F39" s="16">
        <v>146400</v>
      </c>
      <c r="G39" s="16">
        <v>120000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146400</v>
      </c>
    </row>
    <row r="40" spans="1:16" ht="38.25" x14ac:dyDescent="0.2">
      <c r="A40" s="12" t="s">
        <v>66</v>
      </c>
      <c r="B40" s="12" t="s">
        <v>68</v>
      </c>
      <c r="C40" s="13" t="s">
        <v>67</v>
      </c>
      <c r="D40" s="14" t="s">
        <v>69</v>
      </c>
      <c r="E40" s="15">
        <v>2798835</v>
      </c>
      <c r="F40" s="16">
        <v>2798835</v>
      </c>
      <c r="G40" s="16">
        <v>2251174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2798835</v>
      </c>
    </row>
    <row r="41" spans="1:16" s="41" customFormat="1" ht="75.75" customHeight="1" x14ac:dyDescent="0.2">
      <c r="A41" s="36"/>
      <c r="B41" s="36"/>
      <c r="C41" s="37"/>
      <c r="D41" s="38" t="s">
        <v>183</v>
      </c>
      <c r="E41" s="39">
        <f>F41+I41</f>
        <v>814184</v>
      </c>
      <c r="F41" s="40">
        <v>814184</v>
      </c>
      <c r="G41" s="40">
        <v>814184</v>
      </c>
      <c r="H41" s="40"/>
      <c r="I41" s="40"/>
      <c r="J41" s="39">
        <f>L41+O41</f>
        <v>0</v>
      </c>
      <c r="K41" s="40"/>
      <c r="L41" s="40"/>
      <c r="M41" s="40"/>
      <c r="N41" s="40"/>
      <c r="O41" s="40"/>
      <c r="P41" s="39">
        <f t="shared" si="0"/>
        <v>814184</v>
      </c>
    </row>
    <row r="42" spans="1:16" ht="25.5" x14ac:dyDescent="0.2">
      <c r="A42" s="12" t="s">
        <v>70</v>
      </c>
      <c r="B42" s="12" t="s">
        <v>71</v>
      </c>
      <c r="C42" s="13" t="s">
        <v>67</v>
      </c>
      <c r="D42" s="14" t="s">
        <v>72</v>
      </c>
      <c r="E42" s="15">
        <v>102850</v>
      </c>
      <c r="F42" s="16">
        <v>102850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102850</v>
      </c>
    </row>
    <row r="43" spans="1:16" s="46" customFormat="1" ht="27.75" customHeight="1" x14ac:dyDescent="0.2">
      <c r="A43" s="42" t="s">
        <v>184</v>
      </c>
      <c r="B43" s="42">
        <v>4000</v>
      </c>
      <c r="C43" s="43"/>
      <c r="D43" s="43" t="s">
        <v>185</v>
      </c>
      <c r="E43" s="44">
        <f>E44+E45</f>
        <v>1709607</v>
      </c>
      <c r="F43" s="44">
        <f>F44+F45</f>
        <v>1709607</v>
      </c>
      <c r="G43" s="44">
        <f>G44+G45</f>
        <v>1024380</v>
      </c>
      <c r="H43" s="44">
        <f>H44+H45</f>
        <v>93629</v>
      </c>
      <c r="I43" s="44">
        <f t="shared" ref="I43:O43" si="8">I44+I45</f>
        <v>0</v>
      </c>
      <c r="J43" s="44">
        <f>J44+J45</f>
        <v>0</v>
      </c>
      <c r="K43" s="44">
        <f>K44+K45</f>
        <v>0</v>
      </c>
      <c r="L43" s="44">
        <f t="shared" si="8"/>
        <v>0</v>
      </c>
      <c r="M43" s="44">
        <f t="shared" si="8"/>
        <v>0</v>
      </c>
      <c r="N43" s="44">
        <f t="shared" si="8"/>
        <v>0</v>
      </c>
      <c r="O43" s="44">
        <f t="shared" si="8"/>
        <v>0</v>
      </c>
      <c r="P43" s="45">
        <f t="shared" si="0"/>
        <v>1709607</v>
      </c>
    </row>
    <row r="44" spans="1:16" x14ac:dyDescent="0.2">
      <c r="A44" s="12" t="s">
        <v>73</v>
      </c>
      <c r="B44" s="12" t="s">
        <v>75</v>
      </c>
      <c r="C44" s="13" t="s">
        <v>74</v>
      </c>
      <c r="D44" s="14" t="s">
        <v>76</v>
      </c>
      <c r="E44" s="15">
        <v>322787</v>
      </c>
      <c r="F44" s="16">
        <v>322787</v>
      </c>
      <c r="G44" s="16">
        <v>224137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322787</v>
      </c>
    </row>
    <row r="45" spans="1:16" ht="38.25" x14ac:dyDescent="0.2">
      <c r="A45" s="12" t="s">
        <v>77</v>
      </c>
      <c r="B45" s="12" t="s">
        <v>79</v>
      </c>
      <c r="C45" s="13" t="s">
        <v>78</v>
      </c>
      <c r="D45" s="14" t="s">
        <v>80</v>
      </c>
      <c r="E45" s="15">
        <v>1386820</v>
      </c>
      <c r="F45" s="16">
        <v>1386820</v>
      </c>
      <c r="G45" s="16">
        <v>800243</v>
      </c>
      <c r="H45" s="16">
        <v>93629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1386820</v>
      </c>
    </row>
    <row r="46" spans="1:16" s="46" customFormat="1" ht="24.75" customHeight="1" x14ac:dyDescent="0.2">
      <c r="A46" s="42" t="s">
        <v>186</v>
      </c>
      <c r="B46" s="42">
        <v>6000</v>
      </c>
      <c r="C46" s="43"/>
      <c r="D46" s="43" t="s">
        <v>187</v>
      </c>
      <c r="E46" s="44">
        <f>E47+E48</f>
        <v>718756</v>
      </c>
      <c r="F46" s="44">
        <f t="shared" ref="F46:O46" si="9">F47+F48</f>
        <v>641956</v>
      </c>
      <c r="G46" s="44">
        <f t="shared" si="9"/>
        <v>0</v>
      </c>
      <c r="H46" s="44">
        <f t="shared" si="9"/>
        <v>264556</v>
      </c>
      <c r="I46" s="44">
        <f t="shared" si="9"/>
        <v>76800</v>
      </c>
      <c r="J46" s="44">
        <f t="shared" si="9"/>
        <v>0</v>
      </c>
      <c r="K46" s="44">
        <f t="shared" si="9"/>
        <v>0</v>
      </c>
      <c r="L46" s="44">
        <f t="shared" si="9"/>
        <v>0</v>
      </c>
      <c r="M46" s="44">
        <f t="shared" si="9"/>
        <v>0</v>
      </c>
      <c r="N46" s="44">
        <f t="shared" si="9"/>
        <v>0</v>
      </c>
      <c r="O46" s="44">
        <f t="shared" si="9"/>
        <v>0</v>
      </c>
      <c r="P46" s="45">
        <f>E46+J46</f>
        <v>718756</v>
      </c>
    </row>
    <row r="47" spans="1:16" ht="25.5" x14ac:dyDescent="0.2">
      <c r="A47" s="12" t="s">
        <v>81</v>
      </c>
      <c r="B47" s="12" t="s">
        <v>83</v>
      </c>
      <c r="C47" s="13" t="s">
        <v>82</v>
      </c>
      <c r="D47" s="14" t="s">
        <v>84</v>
      </c>
      <c r="E47" s="15">
        <v>127600</v>
      </c>
      <c r="F47" s="16">
        <v>50800</v>
      </c>
      <c r="G47" s="16">
        <v>0</v>
      </c>
      <c r="H47" s="16">
        <v>0</v>
      </c>
      <c r="I47" s="16">
        <v>76800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127600</v>
      </c>
    </row>
    <row r="48" spans="1:16" x14ac:dyDescent="0.2">
      <c r="A48" s="12" t="s">
        <v>85</v>
      </c>
      <c r="B48" s="12" t="s">
        <v>86</v>
      </c>
      <c r="C48" s="13" t="s">
        <v>82</v>
      </c>
      <c r="D48" s="14" t="s">
        <v>87</v>
      </c>
      <c r="E48" s="15">
        <v>591156</v>
      </c>
      <c r="F48" s="16">
        <v>591156</v>
      </c>
      <c r="G48" s="16">
        <v>0</v>
      </c>
      <c r="H48" s="16">
        <v>264556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591156</v>
      </c>
    </row>
    <row r="49" spans="1:16" s="46" customFormat="1" ht="27" customHeight="1" x14ac:dyDescent="0.2">
      <c r="A49" s="42" t="s">
        <v>190</v>
      </c>
      <c r="B49" s="42" t="s">
        <v>191</v>
      </c>
      <c r="C49" s="43"/>
      <c r="D49" s="43" t="s">
        <v>192</v>
      </c>
      <c r="E49" s="44">
        <f>E50+E51+E52</f>
        <v>8693</v>
      </c>
      <c r="F49" s="44">
        <f t="shared" ref="F49:O49" si="10">F50+F51+F52</f>
        <v>8693</v>
      </c>
      <c r="G49" s="44">
        <f t="shared" si="10"/>
        <v>0</v>
      </c>
      <c r="H49" s="44">
        <f t="shared" si="10"/>
        <v>0</v>
      </c>
      <c r="I49" s="44">
        <f t="shared" si="10"/>
        <v>0</v>
      </c>
      <c r="J49" s="44">
        <f t="shared" si="10"/>
        <v>30200</v>
      </c>
      <c r="K49" s="44">
        <f t="shared" si="10"/>
        <v>30200</v>
      </c>
      <c r="L49" s="44">
        <f t="shared" si="10"/>
        <v>0</v>
      </c>
      <c r="M49" s="44">
        <f t="shared" si="10"/>
        <v>0</v>
      </c>
      <c r="N49" s="44">
        <f t="shared" si="10"/>
        <v>0</v>
      </c>
      <c r="O49" s="44">
        <f t="shared" si="10"/>
        <v>30200</v>
      </c>
      <c r="P49" s="45">
        <f>E49+J49</f>
        <v>38893</v>
      </c>
    </row>
    <row r="50" spans="1:16" ht="25.5" x14ac:dyDescent="0.2">
      <c r="A50" s="12" t="s">
        <v>88</v>
      </c>
      <c r="B50" s="12" t="s">
        <v>90</v>
      </c>
      <c r="C50" s="13" t="s">
        <v>89</v>
      </c>
      <c r="D50" s="14" t="s">
        <v>91</v>
      </c>
      <c r="E50" s="15">
        <v>0</v>
      </c>
      <c r="F50" s="16">
        <v>0</v>
      </c>
      <c r="G50" s="16">
        <v>0</v>
      </c>
      <c r="H50" s="16">
        <v>0</v>
      </c>
      <c r="I50" s="16">
        <v>0</v>
      </c>
      <c r="J50" s="15">
        <v>10200</v>
      </c>
      <c r="K50" s="16">
        <v>10200</v>
      </c>
      <c r="L50" s="16">
        <v>0</v>
      </c>
      <c r="M50" s="16">
        <v>0</v>
      </c>
      <c r="N50" s="16">
        <v>0</v>
      </c>
      <c r="O50" s="16">
        <v>10200</v>
      </c>
      <c r="P50" s="15">
        <f t="shared" si="0"/>
        <v>10200</v>
      </c>
    </row>
    <row r="51" spans="1:16" ht="25.5" x14ac:dyDescent="0.2">
      <c r="A51" s="12" t="s">
        <v>92</v>
      </c>
      <c r="B51" s="12" t="s">
        <v>93</v>
      </c>
      <c r="C51" s="13" t="s">
        <v>89</v>
      </c>
      <c r="D51" s="14" t="s">
        <v>94</v>
      </c>
      <c r="E51" s="15">
        <v>0</v>
      </c>
      <c r="F51" s="16">
        <v>0</v>
      </c>
      <c r="G51" s="16">
        <v>0</v>
      </c>
      <c r="H51" s="16">
        <v>0</v>
      </c>
      <c r="I51" s="16">
        <v>0</v>
      </c>
      <c r="J51" s="15">
        <v>20000</v>
      </c>
      <c r="K51" s="16">
        <v>20000</v>
      </c>
      <c r="L51" s="16">
        <v>0</v>
      </c>
      <c r="M51" s="16">
        <v>0</v>
      </c>
      <c r="N51" s="16">
        <v>0</v>
      </c>
      <c r="O51" s="16">
        <v>20000</v>
      </c>
      <c r="P51" s="15">
        <f t="shared" si="0"/>
        <v>20000</v>
      </c>
    </row>
    <row r="52" spans="1:16" ht="25.5" x14ac:dyDescent="0.2">
      <c r="A52" s="12" t="s">
        <v>95</v>
      </c>
      <c r="B52" s="12" t="s">
        <v>97</v>
      </c>
      <c r="C52" s="13" t="s">
        <v>96</v>
      </c>
      <c r="D52" s="14" t="s">
        <v>98</v>
      </c>
      <c r="E52" s="15">
        <v>8693</v>
      </c>
      <c r="F52" s="16">
        <v>8693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8693</v>
      </c>
    </row>
    <row r="53" spans="1:16" s="46" customFormat="1" ht="27" customHeight="1" x14ac:dyDescent="0.2">
      <c r="A53" s="42" t="s">
        <v>188</v>
      </c>
      <c r="B53" s="42">
        <v>8000</v>
      </c>
      <c r="C53" s="43"/>
      <c r="D53" s="43" t="s">
        <v>189</v>
      </c>
      <c r="E53" s="44">
        <f>E54+E55</f>
        <v>60000</v>
      </c>
      <c r="F53" s="44">
        <f>F54+F55</f>
        <v>60000</v>
      </c>
      <c r="G53" s="44">
        <f t="shared" ref="G53:O53" si="11">G54+G55</f>
        <v>0</v>
      </c>
      <c r="H53" s="44">
        <f t="shared" si="11"/>
        <v>0</v>
      </c>
      <c r="I53" s="44">
        <f t="shared" si="11"/>
        <v>0</v>
      </c>
      <c r="J53" s="44">
        <f t="shared" si="11"/>
        <v>1350</v>
      </c>
      <c r="K53" s="44">
        <f t="shared" si="11"/>
        <v>0</v>
      </c>
      <c r="L53" s="44">
        <f t="shared" si="11"/>
        <v>1350</v>
      </c>
      <c r="M53" s="44">
        <f t="shared" si="11"/>
        <v>0</v>
      </c>
      <c r="N53" s="44">
        <f t="shared" si="11"/>
        <v>0</v>
      </c>
      <c r="O53" s="44">
        <f t="shared" si="11"/>
        <v>0</v>
      </c>
      <c r="P53" s="45">
        <f t="shared" si="0"/>
        <v>61350</v>
      </c>
    </row>
    <row r="54" spans="1:16" ht="38.25" x14ac:dyDescent="0.2">
      <c r="A54" s="12" t="s">
        <v>99</v>
      </c>
      <c r="B54" s="12" t="s">
        <v>101</v>
      </c>
      <c r="C54" s="13" t="s">
        <v>100</v>
      </c>
      <c r="D54" s="14" t="s">
        <v>102</v>
      </c>
      <c r="E54" s="15">
        <v>60000</v>
      </c>
      <c r="F54" s="16">
        <v>60000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60000</v>
      </c>
    </row>
    <row r="55" spans="1:16" ht="25.5" x14ac:dyDescent="0.2">
      <c r="A55" s="12" t="s">
        <v>103</v>
      </c>
      <c r="B55" s="12" t="s">
        <v>105</v>
      </c>
      <c r="C55" s="13" t="s">
        <v>104</v>
      </c>
      <c r="D55" s="14" t="s">
        <v>106</v>
      </c>
      <c r="E55" s="15">
        <v>0</v>
      </c>
      <c r="F55" s="16">
        <v>0</v>
      </c>
      <c r="G55" s="16">
        <v>0</v>
      </c>
      <c r="H55" s="16">
        <v>0</v>
      </c>
      <c r="I55" s="16">
        <v>0</v>
      </c>
      <c r="J55" s="15">
        <v>1350</v>
      </c>
      <c r="K55" s="16">
        <v>0</v>
      </c>
      <c r="L55" s="16">
        <v>1350</v>
      </c>
      <c r="M55" s="16">
        <v>0</v>
      </c>
      <c r="N55" s="16">
        <v>0</v>
      </c>
      <c r="O55" s="16">
        <v>0</v>
      </c>
      <c r="P55" s="15">
        <f t="shared" si="0"/>
        <v>1350</v>
      </c>
    </row>
    <row r="56" spans="1:16" ht="25.5" x14ac:dyDescent="0.2">
      <c r="A56" s="6" t="s">
        <v>107</v>
      </c>
      <c r="B56" s="7"/>
      <c r="C56" s="8"/>
      <c r="D56" s="11" t="s">
        <v>193</v>
      </c>
      <c r="E56" s="10">
        <v>47110777</v>
      </c>
      <c r="F56" s="11">
        <v>47110777</v>
      </c>
      <c r="G56" s="11">
        <v>34500286</v>
      </c>
      <c r="H56" s="11">
        <v>2227435</v>
      </c>
      <c r="I56" s="11">
        <v>0</v>
      </c>
      <c r="J56" s="10">
        <v>1135769</v>
      </c>
      <c r="K56" s="11">
        <v>292969</v>
      </c>
      <c r="L56" s="11">
        <v>842800</v>
      </c>
      <c r="M56" s="11">
        <v>0</v>
      </c>
      <c r="N56" s="11">
        <v>0</v>
      </c>
      <c r="O56" s="11">
        <v>292969</v>
      </c>
      <c r="P56" s="10">
        <f t="shared" si="0"/>
        <v>48246546</v>
      </c>
    </row>
    <row r="57" spans="1:16" ht="25.5" x14ac:dyDescent="0.2">
      <c r="A57" s="6" t="s">
        <v>108</v>
      </c>
      <c r="B57" s="7"/>
      <c r="C57" s="8"/>
      <c r="D57" s="9" t="s">
        <v>193</v>
      </c>
      <c r="E57" s="10">
        <v>47110777</v>
      </c>
      <c r="F57" s="11">
        <v>47110777</v>
      </c>
      <c r="G57" s="11">
        <v>34500286</v>
      </c>
      <c r="H57" s="11">
        <v>2227435</v>
      </c>
      <c r="I57" s="11">
        <v>0</v>
      </c>
      <c r="J57" s="10">
        <v>1135769</v>
      </c>
      <c r="K57" s="11">
        <v>292969</v>
      </c>
      <c r="L57" s="11">
        <v>842800</v>
      </c>
      <c r="M57" s="11">
        <v>0</v>
      </c>
      <c r="N57" s="11">
        <v>0</v>
      </c>
      <c r="O57" s="11">
        <v>292969</v>
      </c>
      <c r="P57" s="10">
        <f t="shared" si="0"/>
        <v>48246546</v>
      </c>
    </row>
    <row r="58" spans="1:16" x14ac:dyDescent="0.2">
      <c r="A58" s="6" t="s">
        <v>194</v>
      </c>
      <c r="B58" s="7">
        <v>1000</v>
      </c>
      <c r="C58" s="8"/>
      <c r="D58" s="11" t="s">
        <v>195</v>
      </c>
      <c r="E58" s="10">
        <v>47110777</v>
      </c>
      <c r="F58" s="11">
        <v>47110777</v>
      </c>
      <c r="G58" s="11">
        <v>34500286</v>
      </c>
      <c r="H58" s="11">
        <v>2227435</v>
      </c>
      <c r="I58" s="11">
        <v>0</v>
      </c>
      <c r="J58" s="10">
        <v>1135769</v>
      </c>
      <c r="K58" s="11">
        <v>292969</v>
      </c>
      <c r="L58" s="11">
        <v>842800</v>
      </c>
      <c r="M58" s="11">
        <v>0</v>
      </c>
      <c r="N58" s="11">
        <v>0</v>
      </c>
      <c r="O58" s="11">
        <v>292969</v>
      </c>
      <c r="P58" s="10">
        <f t="shared" ref="P58" si="12">E58+J58</f>
        <v>48246546</v>
      </c>
    </row>
    <row r="59" spans="1:16" x14ac:dyDescent="0.2">
      <c r="A59" s="12" t="s">
        <v>109</v>
      </c>
      <c r="B59" s="12" t="s">
        <v>50</v>
      </c>
      <c r="C59" s="13" t="s">
        <v>110</v>
      </c>
      <c r="D59" s="14" t="s">
        <v>111</v>
      </c>
      <c r="E59" s="15">
        <v>7987898</v>
      </c>
      <c r="F59" s="16">
        <v>7987898</v>
      </c>
      <c r="G59" s="16">
        <v>5058744</v>
      </c>
      <c r="H59" s="16">
        <v>614948</v>
      </c>
      <c r="I59" s="16">
        <v>0</v>
      </c>
      <c r="J59" s="15">
        <v>377700</v>
      </c>
      <c r="K59" s="16">
        <v>0</v>
      </c>
      <c r="L59" s="16">
        <v>377700</v>
      </c>
      <c r="M59" s="16">
        <v>0</v>
      </c>
      <c r="N59" s="16">
        <v>0</v>
      </c>
      <c r="O59" s="16">
        <v>0</v>
      </c>
      <c r="P59" s="15">
        <f t="shared" si="0"/>
        <v>8365598</v>
      </c>
    </row>
    <row r="60" spans="1:16" ht="25.5" x14ac:dyDescent="0.2">
      <c r="A60" s="12" t="s">
        <v>112</v>
      </c>
      <c r="B60" s="12" t="s">
        <v>114</v>
      </c>
      <c r="C60" s="13" t="s">
        <v>113</v>
      </c>
      <c r="D60" s="14" t="s">
        <v>115</v>
      </c>
      <c r="E60" s="15">
        <v>11076694</v>
      </c>
      <c r="F60" s="16">
        <v>11076694</v>
      </c>
      <c r="G60" s="16">
        <v>6694419</v>
      </c>
      <c r="H60" s="16">
        <v>1612487</v>
      </c>
      <c r="I60" s="16">
        <v>0</v>
      </c>
      <c r="J60" s="15">
        <v>465100</v>
      </c>
      <c r="K60" s="16">
        <v>0</v>
      </c>
      <c r="L60" s="16">
        <v>465100</v>
      </c>
      <c r="M60" s="16">
        <v>0</v>
      </c>
      <c r="N60" s="16">
        <v>0</v>
      </c>
      <c r="O60" s="16">
        <v>0</v>
      </c>
      <c r="P60" s="15">
        <f t="shared" si="0"/>
        <v>11541794</v>
      </c>
    </row>
    <row r="61" spans="1:16" ht="25.5" x14ac:dyDescent="0.2">
      <c r="A61" s="12" t="s">
        <v>116</v>
      </c>
      <c r="B61" s="12" t="s">
        <v>117</v>
      </c>
      <c r="C61" s="13" t="s">
        <v>113</v>
      </c>
      <c r="D61" s="14" t="s">
        <v>115</v>
      </c>
      <c r="E61" s="15">
        <v>26523400</v>
      </c>
      <c r="F61" s="16">
        <v>26523400</v>
      </c>
      <c r="G61" s="16">
        <v>21740491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0"/>
        <v>26523400</v>
      </c>
    </row>
    <row r="62" spans="1:16" ht="25.5" x14ac:dyDescent="0.2">
      <c r="A62" s="12" t="s">
        <v>118</v>
      </c>
      <c r="B62" s="12" t="s">
        <v>120</v>
      </c>
      <c r="C62" s="13" t="s">
        <v>119</v>
      </c>
      <c r="D62" s="14" t="s">
        <v>121</v>
      </c>
      <c r="E62" s="15">
        <v>1262427</v>
      </c>
      <c r="F62" s="16">
        <v>1262427</v>
      </c>
      <c r="G62" s="16">
        <v>1006632</v>
      </c>
      <c r="H62" s="16">
        <v>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0"/>
        <v>1262427</v>
      </c>
    </row>
    <row r="63" spans="1:16" x14ac:dyDescent="0.2">
      <c r="A63" s="12" t="s">
        <v>122</v>
      </c>
      <c r="B63" s="12" t="s">
        <v>123</v>
      </c>
      <c r="C63" s="13" t="s">
        <v>119</v>
      </c>
      <c r="D63" s="14" t="s">
        <v>124</v>
      </c>
      <c r="E63" s="15">
        <v>212720</v>
      </c>
      <c r="F63" s="16">
        <v>212720</v>
      </c>
      <c r="G63" s="16">
        <v>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0"/>
        <v>212720</v>
      </c>
    </row>
    <row r="64" spans="1:16" ht="51" x14ac:dyDescent="0.2">
      <c r="A64" s="12" t="s">
        <v>125</v>
      </c>
      <c r="B64" s="12" t="s">
        <v>126</v>
      </c>
      <c r="C64" s="13" t="s">
        <v>119</v>
      </c>
      <c r="D64" s="14" t="s">
        <v>127</v>
      </c>
      <c r="E64" s="15">
        <v>17612</v>
      </c>
      <c r="F64" s="16">
        <v>17612</v>
      </c>
      <c r="G64" s="16">
        <v>0</v>
      </c>
      <c r="H64" s="16">
        <v>0</v>
      </c>
      <c r="I64" s="16">
        <v>0</v>
      </c>
      <c r="J64" s="15">
        <v>8937</v>
      </c>
      <c r="K64" s="16">
        <v>8937</v>
      </c>
      <c r="L64" s="16">
        <v>0</v>
      </c>
      <c r="M64" s="16">
        <v>0</v>
      </c>
      <c r="N64" s="16">
        <v>0</v>
      </c>
      <c r="O64" s="16">
        <v>8937</v>
      </c>
      <c r="P64" s="15">
        <f t="shared" si="0"/>
        <v>26549</v>
      </c>
    </row>
    <row r="65" spans="1:16" ht="51" x14ac:dyDescent="0.2">
      <c r="A65" s="12" t="s">
        <v>128</v>
      </c>
      <c r="B65" s="12" t="s">
        <v>129</v>
      </c>
      <c r="C65" s="13" t="s">
        <v>119</v>
      </c>
      <c r="D65" s="14" t="s">
        <v>130</v>
      </c>
      <c r="E65" s="15">
        <v>10026</v>
      </c>
      <c r="F65" s="16">
        <v>10026</v>
      </c>
      <c r="G65" s="16">
        <v>0</v>
      </c>
      <c r="H65" s="16">
        <v>0</v>
      </c>
      <c r="I65" s="16">
        <v>0</v>
      </c>
      <c r="J65" s="15">
        <v>8323</v>
      </c>
      <c r="K65" s="16">
        <v>8323</v>
      </c>
      <c r="L65" s="16">
        <v>0</v>
      </c>
      <c r="M65" s="16">
        <v>0</v>
      </c>
      <c r="N65" s="16">
        <v>0</v>
      </c>
      <c r="O65" s="16">
        <v>8323</v>
      </c>
      <c r="P65" s="15">
        <f t="shared" si="0"/>
        <v>18349</v>
      </c>
    </row>
    <row r="66" spans="1:16" s="46" customFormat="1" ht="36.75" customHeight="1" x14ac:dyDescent="0.2">
      <c r="A66" s="47" t="s">
        <v>196</v>
      </c>
      <c r="B66" s="42">
        <v>3000</v>
      </c>
      <c r="C66" s="43"/>
      <c r="D66" s="43" t="s">
        <v>176</v>
      </c>
      <c r="E66" s="44">
        <f>E67</f>
        <v>10000</v>
      </c>
      <c r="F66" s="44">
        <f>F67</f>
        <v>10000</v>
      </c>
      <c r="G66" s="44">
        <f t="shared" ref="G66:O66" si="13">G67</f>
        <v>0</v>
      </c>
      <c r="H66" s="44">
        <f t="shared" si="13"/>
        <v>0</v>
      </c>
      <c r="I66" s="44">
        <f t="shared" si="13"/>
        <v>0</v>
      </c>
      <c r="J66" s="44">
        <f t="shared" si="13"/>
        <v>0</v>
      </c>
      <c r="K66" s="44">
        <f t="shared" si="13"/>
        <v>0</v>
      </c>
      <c r="L66" s="44">
        <f t="shared" si="13"/>
        <v>0</v>
      </c>
      <c r="M66" s="44">
        <f t="shared" si="13"/>
        <v>0</v>
      </c>
      <c r="N66" s="44">
        <f t="shared" si="13"/>
        <v>0</v>
      </c>
      <c r="O66" s="44">
        <f t="shared" si="13"/>
        <v>0</v>
      </c>
      <c r="P66" s="45">
        <f t="shared" si="0"/>
        <v>10000</v>
      </c>
    </row>
    <row r="67" spans="1:16" x14ac:dyDescent="0.2">
      <c r="A67" s="12" t="s">
        <v>131</v>
      </c>
      <c r="B67" s="12" t="s">
        <v>133</v>
      </c>
      <c r="C67" s="13" t="s">
        <v>132</v>
      </c>
      <c r="D67" s="14" t="s">
        <v>134</v>
      </c>
      <c r="E67" s="15">
        <v>10000</v>
      </c>
      <c r="F67" s="16">
        <v>10000</v>
      </c>
      <c r="G67" s="16">
        <v>0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0"/>
        <v>10000</v>
      </c>
    </row>
    <row r="68" spans="1:16" s="46" customFormat="1" ht="36.75" customHeight="1" x14ac:dyDescent="0.2">
      <c r="A68" s="47" t="s">
        <v>197</v>
      </c>
      <c r="B68" s="42">
        <v>5000</v>
      </c>
      <c r="C68" s="43"/>
      <c r="D68" s="43" t="s">
        <v>198</v>
      </c>
      <c r="E68" s="44">
        <f>E69</f>
        <v>10000</v>
      </c>
      <c r="F68" s="44">
        <f>F69</f>
        <v>10000</v>
      </c>
      <c r="G68" s="44">
        <f t="shared" ref="G68:O68" si="14">G69</f>
        <v>0</v>
      </c>
      <c r="H68" s="44">
        <f t="shared" si="14"/>
        <v>0</v>
      </c>
      <c r="I68" s="44">
        <f t="shared" si="14"/>
        <v>0</v>
      </c>
      <c r="J68" s="44">
        <f t="shared" si="14"/>
        <v>0</v>
      </c>
      <c r="K68" s="44">
        <f t="shared" si="14"/>
        <v>0</v>
      </c>
      <c r="L68" s="44">
        <f t="shared" si="14"/>
        <v>0</v>
      </c>
      <c r="M68" s="44">
        <f t="shared" si="14"/>
        <v>0</v>
      </c>
      <c r="N68" s="44">
        <f t="shared" si="14"/>
        <v>0</v>
      </c>
      <c r="O68" s="44">
        <f t="shared" si="14"/>
        <v>0</v>
      </c>
      <c r="P68" s="45">
        <f t="shared" si="0"/>
        <v>10000</v>
      </c>
    </row>
    <row r="69" spans="1:16" ht="51" x14ac:dyDescent="0.2">
      <c r="A69" s="12" t="s">
        <v>135</v>
      </c>
      <c r="B69" s="12" t="s">
        <v>137</v>
      </c>
      <c r="C69" s="13" t="s">
        <v>136</v>
      </c>
      <c r="D69" s="14" t="s">
        <v>138</v>
      </c>
      <c r="E69" s="15">
        <v>10000</v>
      </c>
      <c r="F69" s="16">
        <v>10000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0"/>
        <v>10000</v>
      </c>
    </row>
    <row r="70" spans="1:16" s="46" customFormat="1" ht="27" customHeight="1" x14ac:dyDescent="0.2">
      <c r="A70" s="42" t="s">
        <v>190</v>
      </c>
      <c r="B70" s="42" t="s">
        <v>191</v>
      </c>
      <c r="C70" s="43"/>
      <c r="D70" s="43" t="s">
        <v>192</v>
      </c>
      <c r="E70" s="44">
        <f>E71+E72</f>
        <v>0</v>
      </c>
      <c r="F70" s="44">
        <f t="shared" ref="F70:O70" si="15">F71+F72</f>
        <v>0</v>
      </c>
      <c r="G70" s="44">
        <f t="shared" si="15"/>
        <v>0</v>
      </c>
      <c r="H70" s="44">
        <f t="shared" si="15"/>
        <v>0</v>
      </c>
      <c r="I70" s="44">
        <f t="shared" si="15"/>
        <v>0</v>
      </c>
      <c r="J70" s="44">
        <f t="shared" si="15"/>
        <v>275709</v>
      </c>
      <c r="K70" s="44">
        <f t="shared" si="15"/>
        <v>275709</v>
      </c>
      <c r="L70" s="44">
        <f t="shared" si="15"/>
        <v>0</v>
      </c>
      <c r="M70" s="44">
        <f t="shared" si="15"/>
        <v>0</v>
      </c>
      <c r="N70" s="44">
        <f t="shared" si="15"/>
        <v>0</v>
      </c>
      <c r="O70" s="44">
        <f t="shared" si="15"/>
        <v>275709</v>
      </c>
      <c r="P70" s="45">
        <f>E70+J70</f>
        <v>275709</v>
      </c>
    </row>
    <row r="71" spans="1:16" x14ac:dyDescent="0.2">
      <c r="A71" s="12" t="s">
        <v>139</v>
      </c>
      <c r="B71" s="12" t="s">
        <v>140</v>
      </c>
      <c r="C71" s="13" t="s">
        <v>89</v>
      </c>
      <c r="D71" s="14" t="s">
        <v>141</v>
      </c>
      <c r="E71" s="15">
        <v>0</v>
      </c>
      <c r="F71" s="16">
        <v>0</v>
      </c>
      <c r="G71" s="16">
        <v>0</v>
      </c>
      <c r="H71" s="16">
        <v>0</v>
      </c>
      <c r="I71" s="16">
        <v>0</v>
      </c>
      <c r="J71" s="15">
        <v>255709</v>
      </c>
      <c r="K71" s="16">
        <v>255709</v>
      </c>
      <c r="L71" s="16">
        <v>0</v>
      </c>
      <c r="M71" s="16">
        <v>0</v>
      </c>
      <c r="N71" s="16">
        <v>0</v>
      </c>
      <c r="O71" s="16">
        <v>255709</v>
      </c>
      <c r="P71" s="15">
        <f t="shared" si="0"/>
        <v>255709</v>
      </c>
    </row>
    <row r="72" spans="1:16" ht="25.5" x14ac:dyDescent="0.2">
      <c r="A72" s="12" t="s">
        <v>142</v>
      </c>
      <c r="B72" s="12" t="s">
        <v>143</v>
      </c>
      <c r="C72" s="13" t="s">
        <v>89</v>
      </c>
      <c r="D72" s="14" t="s">
        <v>144</v>
      </c>
      <c r="E72" s="15">
        <v>0</v>
      </c>
      <c r="F72" s="16">
        <v>0</v>
      </c>
      <c r="G72" s="16">
        <v>0</v>
      </c>
      <c r="H72" s="16">
        <v>0</v>
      </c>
      <c r="I72" s="16">
        <v>0</v>
      </c>
      <c r="J72" s="15">
        <v>20000</v>
      </c>
      <c r="K72" s="16">
        <v>20000</v>
      </c>
      <c r="L72" s="16">
        <v>0</v>
      </c>
      <c r="M72" s="16">
        <v>0</v>
      </c>
      <c r="N72" s="16">
        <v>0</v>
      </c>
      <c r="O72" s="16">
        <v>20000</v>
      </c>
      <c r="P72" s="15">
        <f t="shared" si="0"/>
        <v>20000</v>
      </c>
    </row>
    <row r="73" spans="1:16" ht="25.5" x14ac:dyDescent="0.2">
      <c r="A73" s="6" t="s">
        <v>145</v>
      </c>
      <c r="B73" s="7"/>
      <c r="C73" s="8"/>
      <c r="D73" s="9" t="s">
        <v>146</v>
      </c>
      <c r="E73" s="10">
        <v>5318703</v>
      </c>
      <c r="F73" s="11">
        <v>3423719</v>
      </c>
      <c r="G73" s="11">
        <v>486735</v>
      </c>
      <c r="H73" s="11">
        <v>0</v>
      </c>
      <c r="I73" s="11">
        <v>1884984</v>
      </c>
      <c r="J73" s="10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0">
        <f t="shared" si="0"/>
        <v>5318703</v>
      </c>
    </row>
    <row r="74" spans="1:16" ht="25.5" x14ac:dyDescent="0.2">
      <c r="A74" s="6" t="s">
        <v>147</v>
      </c>
      <c r="B74" s="7"/>
      <c r="C74" s="8"/>
      <c r="D74" s="9" t="s">
        <v>148</v>
      </c>
      <c r="E74" s="10">
        <v>5318703</v>
      </c>
      <c r="F74" s="11">
        <v>3423719</v>
      </c>
      <c r="G74" s="11">
        <v>486735</v>
      </c>
      <c r="H74" s="11">
        <v>0</v>
      </c>
      <c r="I74" s="11">
        <v>1884984</v>
      </c>
      <c r="J74" s="10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0">
        <f t="shared" si="0"/>
        <v>5318703</v>
      </c>
    </row>
    <row r="75" spans="1:16" s="48" customFormat="1" x14ac:dyDescent="0.2">
      <c r="A75" s="31">
        <v>3710100</v>
      </c>
      <c r="B75" s="32" t="s">
        <v>171</v>
      </c>
      <c r="C75" s="33"/>
      <c r="D75" s="34" t="s">
        <v>172</v>
      </c>
      <c r="E75" s="45">
        <f>E76</f>
        <v>683044</v>
      </c>
      <c r="F75" s="45">
        <f>F76</f>
        <v>683044</v>
      </c>
      <c r="G75" s="45">
        <f t="shared" ref="G75:O75" si="16">G76</f>
        <v>486735</v>
      </c>
      <c r="H75" s="45">
        <f t="shared" si="16"/>
        <v>0</v>
      </c>
      <c r="I75" s="45">
        <f t="shared" si="16"/>
        <v>0</v>
      </c>
      <c r="J75" s="45">
        <f t="shared" si="16"/>
        <v>0</v>
      </c>
      <c r="K75" s="45">
        <f t="shared" si="16"/>
        <v>0</v>
      </c>
      <c r="L75" s="45">
        <f t="shared" si="16"/>
        <v>0</v>
      </c>
      <c r="M75" s="45">
        <f t="shared" si="16"/>
        <v>0</v>
      </c>
      <c r="N75" s="45">
        <f t="shared" si="16"/>
        <v>0</v>
      </c>
      <c r="O75" s="45">
        <f t="shared" si="16"/>
        <v>0</v>
      </c>
      <c r="P75" s="45">
        <f>E75+J75</f>
        <v>683044</v>
      </c>
    </row>
    <row r="76" spans="1:16" ht="38.25" x14ac:dyDescent="0.2">
      <c r="A76" s="12" t="s">
        <v>149</v>
      </c>
      <c r="B76" s="12" t="s">
        <v>150</v>
      </c>
      <c r="C76" s="13" t="s">
        <v>21</v>
      </c>
      <c r="D76" s="14" t="s">
        <v>151</v>
      </c>
      <c r="E76" s="15">
        <v>683044</v>
      </c>
      <c r="F76" s="16">
        <v>683044</v>
      </c>
      <c r="G76" s="16">
        <v>486735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0"/>
        <v>683044</v>
      </c>
    </row>
    <row r="77" spans="1:16" s="46" customFormat="1" ht="27" customHeight="1" x14ac:dyDescent="0.2">
      <c r="A77" s="42">
        <v>3718000</v>
      </c>
      <c r="B77" s="42">
        <v>8000</v>
      </c>
      <c r="C77" s="43"/>
      <c r="D77" s="43" t="s">
        <v>189</v>
      </c>
      <c r="E77" s="44">
        <f>E78</f>
        <v>10000</v>
      </c>
      <c r="F77" s="44">
        <f t="shared" ref="F77:O77" si="17">F78</f>
        <v>0</v>
      </c>
      <c r="G77" s="44">
        <f t="shared" si="17"/>
        <v>0</v>
      </c>
      <c r="H77" s="44">
        <f t="shared" si="17"/>
        <v>0</v>
      </c>
      <c r="I77" s="44">
        <f t="shared" si="17"/>
        <v>0</v>
      </c>
      <c r="J77" s="44">
        <f t="shared" si="17"/>
        <v>0</v>
      </c>
      <c r="K77" s="44">
        <f t="shared" si="17"/>
        <v>0</v>
      </c>
      <c r="L77" s="44">
        <f t="shared" si="17"/>
        <v>0</v>
      </c>
      <c r="M77" s="44">
        <f t="shared" si="17"/>
        <v>0</v>
      </c>
      <c r="N77" s="44">
        <f t="shared" si="17"/>
        <v>0</v>
      </c>
      <c r="O77" s="44">
        <f t="shared" si="17"/>
        <v>0</v>
      </c>
      <c r="P77" s="45">
        <f t="shared" si="0"/>
        <v>10000</v>
      </c>
    </row>
    <row r="78" spans="1:16" x14ac:dyDescent="0.2">
      <c r="A78" s="12" t="s">
        <v>152</v>
      </c>
      <c r="B78" s="12" t="s">
        <v>153</v>
      </c>
      <c r="C78" s="13" t="s">
        <v>25</v>
      </c>
      <c r="D78" s="14" t="s">
        <v>154</v>
      </c>
      <c r="E78" s="15">
        <v>10000</v>
      </c>
      <c r="F78" s="16">
        <v>0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si="0"/>
        <v>10000</v>
      </c>
    </row>
    <row r="79" spans="1:16" s="51" customFormat="1" ht="22.5" customHeight="1" x14ac:dyDescent="0.2">
      <c r="A79" s="42">
        <v>3719000</v>
      </c>
      <c r="B79" s="31">
        <v>9000</v>
      </c>
      <c r="C79" s="49"/>
      <c r="D79" s="50" t="s">
        <v>199</v>
      </c>
      <c r="E79" s="45">
        <f>E80+E82</f>
        <v>4625659</v>
      </c>
      <c r="F79" s="45">
        <f>F80+F82</f>
        <v>2740675</v>
      </c>
      <c r="G79" s="45">
        <f t="shared" ref="G79:O79" si="18">G80+G82</f>
        <v>0</v>
      </c>
      <c r="H79" s="45">
        <f t="shared" si="18"/>
        <v>0</v>
      </c>
      <c r="I79" s="45">
        <f t="shared" si="18"/>
        <v>1884984</v>
      </c>
      <c r="J79" s="45">
        <f t="shared" si="18"/>
        <v>0</v>
      </c>
      <c r="K79" s="45">
        <f t="shared" si="18"/>
        <v>0</v>
      </c>
      <c r="L79" s="45">
        <f t="shared" si="18"/>
        <v>0</v>
      </c>
      <c r="M79" s="45">
        <f t="shared" si="18"/>
        <v>0</v>
      </c>
      <c r="N79" s="45">
        <f t="shared" si="18"/>
        <v>0</v>
      </c>
      <c r="O79" s="45">
        <f t="shared" si="18"/>
        <v>0</v>
      </c>
      <c r="P79" s="45">
        <f t="shared" si="0"/>
        <v>4625659</v>
      </c>
    </row>
    <row r="80" spans="1:16" ht="51" x14ac:dyDescent="0.2">
      <c r="A80" s="12" t="s">
        <v>155</v>
      </c>
      <c r="B80" s="12" t="s">
        <v>156</v>
      </c>
      <c r="C80" s="13" t="s">
        <v>26</v>
      </c>
      <c r="D80" s="14" t="s">
        <v>157</v>
      </c>
      <c r="E80" s="15">
        <v>115600</v>
      </c>
      <c r="F80" s="16">
        <v>115600</v>
      </c>
      <c r="G80" s="16">
        <v>0</v>
      </c>
      <c r="H80" s="16">
        <v>0</v>
      </c>
      <c r="I80" s="16">
        <v>0</v>
      </c>
      <c r="J80" s="15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5">
        <f t="shared" si="0"/>
        <v>115600</v>
      </c>
    </row>
    <row r="81" spans="1:16" s="41" customFormat="1" ht="30.75" customHeight="1" x14ac:dyDescent="0.2">
      <c r="A81" s="36"/>
      <c r="B81" s="36"/>
      <c r="C81" s="37" t="s">
        <v>200</v>
      </c>
      <c r="D81" s="38" t="s">
        <v>201</v>
      </c>
      <c r="E81" s="39">
        <f>F81</f>
        <v>115600</v>
      </c>
      <c r="F81" s="40">
        <f>F80</f>
        <v>115600</v>
      </c>
      <c r="G81" s="40"/>
      <c r="H81" s="40"/>
      <c r="I81" s="40"/>
      <c r="J81" s="39"/>
      <c r="K81" s="40"/>
      <c r="L81" s="40"/>
      <c r="M81" s="40"/>
      <c r="N81" s="40"/>
      <c r="O81" s="40"/>
      <c r="P81" s="39">
        <f t="shared" si="0"/>
        <v>115600</v>
      </c>
    </row>
    <row r="82" spans="1:16" x14ac:dyDescent="0.2">
      <c r="A82" s="12" t="s">
        <v>158</v>
      </c>
      <c r="B82" s="12" t="s">
        <v>159</v>
      </c>
      <c r="C82" s="13" t="s">
        <v>26</v>
      </c>
      <c r="D82" s="14" t="s">
        <v>160</v>
      </c>
      <c r="E82" s="15">
        <v>4510059</v>
      </c>
      <c r="F82" s="16">
        <v>2625075</v>
      </c>
      <c r="G82" s="16">
        <v>0</v>
      </c>
      <c r="H82" s="16">
        <v>0</v>
      </c>
      <c r="I82" s="16">
        <v>1884984</v>
      </c>
      <c r="J82" s="15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5">
        <f t="shared" si="0"/>
        <v>4510059</v>
      </c>
    </row>
    <row r="83" spans="1:16" s="41" customFormat="1" ht="25.5" x14ac:dyDescent="0.2">
      <c r="A83" s="36"/>
      <c r="B83" s="52">
        <f>E82-E83-E88-E91-E86-E95</f>
        <v>0</v>
      </c>
      <c r="C83" s="53" t="s">
        <v>200</v>
      </c>
      <c r="D83" s="54" t="s">
        <v>202</v>
      </c>
      <c r="E83" s="39">
        <f>F83</f>
        <v>404000</v>
      </c>
      <c r="F83" s="55">
        <f>SUM(F84:F85)</f>
        <v>404000</v>
      </c>
      <c r="G83" s="40"/>
      <c r="H83" s="40"/>
      <c r="I83" s="40"/>
      <c r="J83" s="39">
        <f>L83+O83</f>
        <v>0</v>
      </c>
      <c r="K83" s="40"/>
      <c r="L83" s="40"/>
      <c r="M83" s="40"/>
      <c r="N83" s="40"/>
      <c r="O83" s="40"/>
      <c r="P83" s="39">
        <f t="shared" si="0"/>
        <v>404000</v>
      </c>
    </row>
    <row r="84" spans="1:16" s="41" customFormat="1" ht="76.5" customHeight="1" x14ac:dyDescent="0.2">
      <c r="A84" s="36"/>
      <c r="B84" s="36"/>
      <c r="C84" s="56" t="s">
        <v>203</v>
      </c>
      <c r="D84" s="38" t="s">
        <v>204</v>
      </c>
      <c r="E84" s="39">
        <f t="shared" ref="E84:E94" si="19">F84</f>
        <v>10000</v>
      </c>
      <c r="F84" s="40">
        <v>10000</v>
      </c>
      <c r="G84" s="40"/>
      <c r="H84" s="40"/>
      <c r="I84" s="40"/>
      <c r="J84" s="39">
        <f t="shared" ref="J84:J96" si="20">L84+O84</f>
        <v>0</v>
      </c>
      <c r="K84" s="40"/>
      <c r="L84" s="40"/>
      <c r="M84" s="40"/>
      <c r="N84" s="40"/>
      <c r="O84" s="40"/>
      <c r="P84" s="39">
        <f t="shared" si="0"/>
        <v>10000</v>
      </c>
    </row>
    <row r="85" spans="1:16" s="41" customFormat="1" ht="76.5" x14ac:dyDescent="0.2">
      <c r="A85" s="36"/>
      <c r="B85" s="36"/>
      <c r="C85" s="37"/>
      <c r="D85" s="38" t="s">
        <v>205</v>
      </c>
      <c r="E85" s="39">
        <f t="shared" si="19"/>
        <v>394000</v>
      </c>
      <c r="F85" s="40">
        <v>394000</v>
      </c>
      <c r="G85" s="40"/>
      <c r="H85" s="40"/>
      <c r="I85" s="40"/>
      <c r="J85" s="39">
        <f t="shared" si="20"/>
        <v>0</v>
      </c>
      <c r="K85" s="40"/>
      <c r="L85" s="40"/>
      <c r="M85" s="40"/>
      <c r="N85" s="40"/>
      <c r="O85" s="40"/>
      <c r="P85" s="39">
        <f t="shared" si="0"/>
        <v>394000</v>
      </c>
    </row>
    <row r="86" spans="1:16" s="41" customFormat="1" ht="25.5" x14ac:dyDescent="0.2">
      <c r="A86" s="36"/>
      <c r="B86" s="36"/>
      <c r="C86" s="53" t="s">
        <v>200</v>
      </c>
      <c r="D86" s="54" t="s">
        <v>206</v>
      </c>
      <c r="E86" s="39">
        <f t="shared" si="19"/>
        <v>1073181</v>
      </c>
      <c r="F86" s="55">
        <f>SUM(F87)</f>
        <v>1073181</v>
      </c>
      <c r="G86" s="40"/>
      <c r="H86" s="40"/>
      <c r="I86" s="40"/>
      <c r="J86" s="39">
        <f t="shared" si="20"/>
        <v>0</v>
      </c>
      <c r="K86" s="40"/>
      <c r="L86" s="40"/>
      <c r="M86" s="40"/>
      <c r="N86" s="40"/>
      <c r="O86" s="40"/>
      <c r="P86" s="39">
        <f t="shared" si="0"/>
        <v>1073181</v>
      </c>
    </row>
    <row r="87" spans="1:16" s="41" customFormat="1" ht="76.5" x14ac:dyDescent="0.2">
      <c r="A87" s="36"/>
      <c r="B87" s="36"/>
      <c r="C87" s="56" t="s">
        <v>203</v>
      </c>
      <c r="D87" s="38" t="s">
        <v>207</v>
      </c>
      <c r="E87" s="39">
        <f t="shared" si="19"/>
        <v>1073181</v>
      </c>
      <c r="F87" s="40">
        <v>1073181</v>
      </c>
      <c r="G87" s="40"/>
      <c r="H87" s="40"/>
      <c r="I87" s="40"/>
      <c r="J87" s="39">
        <f t="shared" si="20"/>
        <v>0</v>
      </c>
      <c r="K87" s="40"/>
      <c r="L87" s="40"/>
      <c r="M87" s="40"/>
      <c r="N87" s="40"/>
      <c r="O87" s="40"/>
      <c r="P87" s="39">
        <f t="shared" si="0"/>
        <v>1073181</v>
      </c>
    </row>
    <row r="88" spans="1:16" s="41" customFormat="1" ht="25.5" x14ac:dyDescent="0.2">
      <c r="A88" s="36"/>
      <c r="B88" s="36"/>
      <c r="C88" s="53" t="s">
        <v>200</v>
      </c>
      <c r="D88" s="54" t="s">
        <v>208</v>
      </c>
      <c r="E88" s="39">
        <f t="shared" si="19"/>
        <v>783062</v>
      </c>
      <c r="F88" s="55">
        <f>SUM(F89:F90)</f>
        <v>783062</v>
      </c>
      <c r="G88" s="40"/>
      <c r="H88" s="40"/>
      <c r="I88" s="40"/>
      <c r="J88" s="39">
        <f t="shared" si="20"/>
        <v>0</v>
      </c>
      <c r="K88" s="40"/>
      <c r="L88" s="40"/>
      <c r="M88" s="40"/>
      <c r="N88" s="40"/>
      <c r="O88" s="40"/>
      <c r="P88" s="39">
        <f t="shared" si="0"/>
        <v>783062</v>
      </c>
    </row>
    <row r="89" spans="1:16" s="41" customFormat="1" ht="76.5" x14ac:dyDescent="0.2">
      <c r="A89" s="36"/>
      <c r="B89" s="36"/>
      <c r="C89" s="56" t="s">
        <v>203</v>
      </c>
      <c r="D89" s="38" t="s">
        <v>209</v>
      </c>
      <c r="E89" s="39">
        <f t="shared" si="19"/>
        <v>588277</v>
      </c>
      <c r="F89" s="40">
        <v>588277</v>
      </c>
      <c r="G89" s="40"/>
      <c r="H89" s="40"/>
      <c r="I89" s="40"/>
      <c r="J89" s="39">
        <f t="shared" si="20"/>
        <v>0</v>
      </c>
      <c r="K89" s="40"/>
      <c r="L89" s="40"/>
      <c r="M89" s="40"/>
      <c r="N89" s="40"/>
      <c r="O89" s="40"/>
      <c r="P89" s="39">
        <f t="shared" si="0"/>
        <v>588277</v>
      </c>
    </row>
    <row r="90" spans="1:16" s="41" customFormat="1" ht="63.75" x14ac:dyDescent="0.2">
      <c r="A90" s="36"/>
      <c r="B90" s="36"/>
      <c r="C90" s="37"/>
      <c r="D90" s="38" t="s">
        <v>210</v>
      </c>
      <c r="E90" s="39">
        <f t="shared" si="19"/>
        <v>194785</v>
      </c>
      <c r="F90" s="40">
        <v>194785</v>
      </c>
      <c r="G90" s="40"/>
      <c r="H90" s="40"/>
      <c r="I90" s="40"/>
      <c r="J90" s="39">
        <f t="shared" si="20"/>
        <v>0</v>
      </c>
      <c r="K90" s="40"/>
      <c r="L90" s="40"/>
      <c r="M90" s="40"/>
      <c r="N90" s="40"/>
      <c r="O90" s="40"/>
      <c r="P90" s="39">
        <f t="shared" si="0"/>
        <v>194785</v>
      </c>
    </row>
    <row r="91" spans="1:16" s="41" customFormat="1" ht="25.5" x14ac:dyDescent="0.2">
      <c r="A91" s="36"/>
      <c r="B91" s="36"/>
      <c r="C91" s="53" t="s">
        <v>200</v>
      </c>
      <c r="D91" s="54" t="s">
        <v>211</v>
      </c>
      <c r="E91" s="39">
        <f t="shared" si="19"/>
        <v>364832</v>
      </c>
      <c r="F91" s="55">
        <f>SUM(F92:F94)</f>
        <v>364832</v>
      </c>
      <c r="G91" s="40"/>
      <c r="H91" s="40"/>
      <c r="I91" s="40"/>
      <c r="J91" s="39">
        <f t="shared" si="20"/>
        <v>0</v>
      </c>
      <c r="K91" s="40"/>
      <c r="L91" s="40"/>
      <c r="M91" s="40"/>
      <c r="N91" s="40"/>
      <c r="O91" s="40"/>
      <c r="P91" s="39">
        <f t="shared" si="0"/>
        <v>364832</v>
      </c>
    </row>
    <row r="92" spans="1:16" s="41" customFormat="1" ht="114.75" x14ac:dyDescent="0.2">
      <c r="A92" s="36"/>
      <c r="B92" s="36"/>
      <c r="C92" s="56" t="s">
        <v>203</v>
      </c>
      <c r="D92" s="38" t="s">
        <v>212</v>
      </c>
      <c r="E92" s="39">
        <f t="shared" si="19"/>
        <v>232582</v>
      </c>
      <c r="F92" s="40">
        <v>232582</v>
      </c>
      <c r="G92" s="40"/>
      <c r="H92" s="40"/>
      <c r="I92" s="40"/>
      <c r="J92" s="39">
        <f t="shared" si="20"/>
        <v>0</v>
      </c>
      <c r="K92" s="40"/>
      <c r="L92" s="40"/>
      <c r="M92" s="40"/>
      <c r="N92" s="40"/>
      <c r="O92" s="40"/>
      <c r="P92" s="39">
        <f t="shared" si="0"/>
        <v>232582</v>
      </c>
    </row>
    <row r="93" spans="1:16" s="41" customFormat="1" ht="114.75" x14ac:dyDescent="0.2">
      <c r="A93" s="36"/>
      <c r="B93" s="36"/>
      <c r="C93" s="37"/>
      <c r="D93" s="38" t="s">
        <v>213</v>
      </c>
      <c r="E93" s="39">
        <f t="shared" ref="E93" si="21">F93</f>
        <v>129250</v>
      </c>
      <c r="F93" s="40">
        <v>129250</v>
      </c>
      <c r="G93" s="40"/>
      <c r="H93" s="40"/>
      <c r="I93" s="40"/>
      <c r="J93" s="39">
        <f t="shared" ref="J93" si="22">L93+O93</f>
        <v>0</v>
      </c>
      <c r="K93" s="40"/>
      <c r="L93" s="40"/>
      <c r="M93" s="40"/>
      <c r="N93" s="40"/>
      <c r="O93" s="40"/>
      <c r="P93" s="39"/>
    </row>
    <row r="94" spans="1:16" s="41" customFormat="1" ht="102" x14ac:dyDescent="0.2">
      <c r="A94" s="36"/>
      <c r="B94" s="36"/>
      <c r="C94" s="37"/>
      <c r="D94" s="38" t="s">
        <v>224</v>
      </c>
      <c r="E94" s="39">
        <f t="shared" si="19"/>
        <v>3000</v>
      </c>
      <c r="F94" s="40">
        <v>3000</v>
      </c>
      <c r="G94" s="40"/>
      <c r="H94" s="40"/>
      <c r="I94" s="40"/>
      <c r="J94" s="39">
        <f t="shared" si="20"/>
        <v>0</v>
      </c>
      <c r="K94" s="40"/>
      <c r="L94" s="40"/>
      <c r="M94" s="40"/>
      <c r="N94" s="40"/>
      <c r="O94" s="40"/>
      <c r="P94" s="39"/>
    </row>
    <row r="95" spans="1:16" s="41" customFormat="1" ht="23.25" customHeight="1" x14ac:dyDescent="0.2">
      <c r="A95" s="36"/>
      <c r="B95" s="36"/>
      <c r="C95" s="57" t="s">
        <v>200</v>
      </c>
      <c r="D95" s="58" t="s">
        <v>214</v>
      </c>
      <c r="E95" s="59">
        <f>E96</f>
        <v>1884984</v>
      </c>
      <c r="F95" s="60"/>
      <c r="G95" s="61"/>
      <c r="H95" s="61"/>
      <c r="I95" s="60">
        <f>I96</f>
        <v>1884984</v>
      </c>
      <c r="J95" s="39">
        <f t="shared" si="20"/>
        <v>0</v>
      </c>
      <c r="K95" s="40"/>
      <c r="L95" s="40"/>
      <c r="M95" s="40"/>
      <c r="N95" s="40"/>
      <c r="O95" s="40"/>
      <c r="P95" s="39">
        <f t="shared" ref="P95:P96" si="23">E95+J95</f>
        <v>1884984</v>
      </c>
    </row>
    <row r="96" spans="1:16" s="41" customFormat="1" ht="123" customHeight="1" x14ac:dyDescent="0.2">
      <c r="A96" s="36"/>
      <c r="B96" s="36"/>
      <c r="C96" s="62" t="s">
        <v>203</v>
      </c>
      <c r="D96" s="63" t="s">
        <v>215</v>
      </c>
      <c r="E96" s="59">
        <f>I96</f>
        <v>1884984</v>
      </c>
      <c r="F96" s="61"/>
      <c r="G96" s="61"/>
      <c r="H96" s="61"/>
      <c r="I96" s="61">
        <v>1884984</v>
      </c>
      <c r="J96" s="39">
        <f t="shared" si="20"/>
        <v>0</v>
      </c>
      <c r="K96" s="40"/>
      <c r="L96" s="40"/>
      <c r="M96" s="40"/>
      <c r="N96" s="40"/>
      <c r="O96" s="40"/>
      <c r="P96" s="39">
        <f t="shared" si="23"/>
        <v>1884984</v>
      </c>
    </row>
    <row r="97" spans="1:18" x14ac:dyDescent="0.2">
      <c r="A97" s="17" t="s">
        <v>161</v>
      </c>
      <c r="B97" s="18" t="s">
        <v>161</v>
      </c>
      <c r="C97" s="19" t="s">
        <v>161</v>
      </c>
      <c r="D97" s="20" t="s">
        <v>162</v>
      </c>
      <c r="E97" s="10">
        <v>65314501</v>
      </c>
      <c r="F97" s="10">
        <v>63342717</v>
      </c>
      <c r="G97" s="10">
        <v>43057332</v>
      </c>
      <c r="H97" s="10">
        <v>2881544</v>
      </c>
      <c r="I97" s="10">
        <v>1961784</v>
      </c>
      <c r="J97" s="10">
        <v>1170319</v>
      </c>
      <c r="K97" s="10">
        <v>323169</v>
      </c>
      <c r="L97" s="10">
        <v>847150</v>
      </c>
      <c r="M97" s="10">
        <v>0</v>
      </c>
      <c r="N97" s="10">
        <v>0</v>
      </c>
      <c r="O97" s="10">
        <v>323169</v>
      </c>
      <c r="P97" s="10">
        <f t="shared" si="0"/>
        <v>66484820</v>
      </c>
    </row>
    <row r="98" spans="1:18" s="70" customFormat="1" ht="51" x14ac:dyDescent="0.2">
      <c r="A98" s="64"/>
      <c r="B98" s="64"/>
      <c r="C98" s="65"/>
      <c r="D98" s="66" t="s">
        <v>216</v>
      </c>
      <c r="E98" s="67">
        <f>SUM(E99)</f>
        <v>26523400</v>
      </c>
      <c r="F98" s="68">
        <f>SUM(F99)</f>
        <v>26523400</v>
      </c>
      <c r="G98" s="68">
        <f t="shared" ref="G98:N98" si="24">SUM(G99)</f>
        <v>21740491</v>
      </c>
      <c r="H98" s="68">
        <f t="shared" si="24"/>
        <v>0</v>
      </c>
      <c r="I98" s="68">
        <f t="shared" si="24"/>
        <v>0</v>
      </c>
      <c r="J98" s="10">
        <f t="shared" ref="J98:J105" si="25">L98+O98</f>
        <v>0</v>
      </c>
      <c r="K98" s="68">
        <f t="shared" si="24"/>
        <v>0</v>
      </c>
      <c r="L98" s="68">
        <f t="shared" si="24"/>
        <v>0</v>
      </c>
      <c r="M98" s="68">
        <f t="shared" si="24"/>
        <v>0</v>
      </c>
      <c r="N98" s="68">
        <f t="shared" si="24"/>
        <v>0</v>
      </c>
      <c r="O98" s="68">
        <f>SUM(O99)</f>
        <v>0</v>
      </c>
      <c r="P98" s="67">
        <f>E98+J98</f>
        <v>26523400</v>
      </c>
      <c r="Q98" s="69">
        <f>P98+P101+P102+P100-R98</f>
        <v>0</v>
      </c>
      <c r="R98" s="69">
        <v>35224244</v>
      </c>
    </row>
    <row r="99" spans="1:18" s="74" customFormat="1" ht="45" customHeight="1" x14ac:dyDescent="0.2">
      <c r="A99" s="64"/>
      <c r="B99" s="64"/>
      <c r="C99" s="65"/>
      <c r="D99" s="71" t="s">
        <v>217</v>
      </c>
      <c r="E99" s="67">
        <f>SUM(F99)</f>
        <v>26523400</v>
      </c>
      <c r="F99" s="72">
        <f>F61</f>
        <v>26523400</v>
      </c>
      <c r="G99" s="72">
        <f t="shared" ref="G99:I99" si="26">G61</f>
        <v>21740491</v>
      </c>
      <c r="H99" s="72">
        <f t="shared" si="26"/>
        <v>0</v>
      </c>
      <c r="I99" s="72">
        <f t="shared" si="26"/>
        <v>0</v>
      </c>
      <c r="J99" s="10">
        <f t="shared" si="25"/>
        <v>0</v>
      </c>
      <c r="K99" s="72">
        <f>K61</f>
        <v>0</v>
      </c>
      <c r="L99" s="72">
        <f t="shared" ref="L99:N99" si="27">L61</f>
        <v>0</v>
      </c>
      <c r="M99" s="72">
        <f t="shared" si="27"/>
        <v>0</v>
      </c>
      <c r="N99" s="72">
        <f t="shared" si="27"/>
        <v>0</v>
      </c>
      <c r="O99" s="72">
        <f>O61</f>
        <v>0</v>
      </c>
      <c r="P99" s="67">
        <f t="shared" ref="P99:P106" si="28">E99+J99</f>
        <v>26523400</v>
      </c>
      <c r="Q99" s="73"/>
      <c r="R99" s="73"/>
    </row>
    <row r="100" spans="1:18" s="79" customFormat="1" x14ac:dyDescent="0.2">
      <c r="A100" s="75"/>
      <c r="B100" s="75"/>
      <c r="C100" s="75"/>
      <c r="D100" s="76" t="s">
        <v>219</v>
      </c>
      <c r="E100" s="77">
        <f>SUM(F100)</f>
        <v>6011100</v>
      </c>
      <c r="F100" s="78">
        <v>6011100</v>
      </c>
      <c r="G100" s="78">
        <v>4722306</v>
      </c>
      <c r="H100" s="78"/>
      <c r="I100" s="78"/>
      <c r="J100" s="10">
        <f>L100+O100</f>
        <v>0</v>
      </c>
      <c r="K100" s="78"/>
      <c r="L100" s="78"/>
      <c r="M100" s="78"/>
      <c r="N100" s="78"/>
      <c r="O100" s="78"/>
      <c r="P100" s="77">
        <f>E100+J100</f>
        <v>6011100</v>
      </c>
    </row>
    <row r="101" spans="1:18" s="79" customFormat="1" ht="76.5" x14ac:dyDescent="0.2">
      <c r="A101" s="75"/>
      <c r="B101" s="75"/>
      <c r="C101" s="75"/>
      <c r="D101" s="76" t="s">
        <v>218</v>
      </c>
      <c r="E101" s="77">
        <f>SUM(F101)</f>
        <v>1323100</v>
      </c>
      <c r="F101" s="78">
        <v>1323100</v>
      </c>
      <c r="G101" s="78">
        <v>1323100</v>
      </c>
      <c r="H101" s="78"/>
      <c r="I101" s="78"/>
      <c r="J101" s="10">
        <f t="shared" si="25"/>
        <v>0</v>
      </c>
      <c r="K101" s="78"/>
      <c r="L101" s="78"/>
      <c r="M101" s="78"/>
      <c r="N101" s="78"/>
      <c r="O101" s="78"/>
      <c r="P101" s="77">
        <f t="shared" si="28"/>
        <v>1323100</v>
      </c>
    </row>
    <row r="102" spans="1:18" s="79" customFormat="1" ht="45" customHeight="1" x14ac:dyDescent="0.2">
      <c r="A102" s="75"/>
      <c r="B102" s="75"/>
      <c r="C102" s="75"/>
      <c r="D102" s="80" t="s">
        <v>220</v>
      </c>
      <c r="E102" s="77">
        <f>SUM(E103:E106)</f>
        <v>1349384</v>
      </c>
      <c r="F102" s="78">
        <f>SUM(F103:F106)</f>
        <v>1349384</v>
      </c>
      <c r="G102" s="78">
        <f t="shared" ref="G102:O102" si="29">SUM(G103:G106)</f>
        <v>0</v>
      </c>
      <c r="H102" s="78">
        <f t="shared" si="29"/>
        <v>0</v>
      </c>
      <c r="I102" s="78">
        <f t="shared" si="29"/>
        <v>0</v>
      </c>
      <c r="J102" s="10">
        <f t="shared" si="25"/>
        <v>17260</v>
      </c>
      <c r="K102" s="78">
        <f t="shared" si="29"/>
        <v>17260</v>
      </c>
      <c r="L102" s="78">
        <f t="shared" si="29"/>
        <v>0</v>
      </c>
      <c r="M102" s="78">
        <f t="shared" si="29"/>
        <v>0</v>
      </c>
      <c r="N102" s="78">
        <f t="shared" si="29"/>
        <v>0</v>
      </c>
      <c r="O102" s="78">
        <f t="shared" si="29"/>
        <v>17260</v>
      </c>
      <c r="P102" s="77">
        <f t="shared" si="28"/>
        <v>1366644</v>
      </c>
    </row>
    <row r="103" spans="1:18" ht="72" customHeight="1" x14ac:dyDescent="0.2">
      <c r="A103" s="81"/>
      <c r="B103" s="81"/>
      <c r="C103" s="81"/>
      <c r="D103" s="82" t="s">
        <v>221</v>
      </c>
      <c r="E103" s="77">
        <f t="shared" ref="E103:E106" si="30">SUM(F103)</f>
        <v>17612</v>
      </c>
      <c r="F103" s="83">
        <v>17612</v>
      </c>
      <c r="G103" s="83">
        <f>G69</f>
        <v>0</v>
      </c>
      <c r="H103" s="83">
        <f>H69</f>
        <v>0</v>
      </c>
      <c r="I103" s="83">
        <f>I69</f>
        <v>0</v>
      </c>
      <c r="J103" s="10">
        <f t="shared" si="25"/>
        <v>8937</v>
      </c>
      <c r="K103" s="83">
        <v>8937</v>
      </c>
      <c r="L103" s="83">
        <f>L69</f>
        <v>0</v>
      </c>
      <c r="M103" s="83">
        <f>M69</f>
        <v>0</v>
      </c>
      <c r="N103" s="83">
        <f>N69</f>
        <v>0</v>
      </c>
      <c r="O103" s="83">
        <v>8937</v>
      </c>
      <c r="P103" s="77">
        <f t="shared" si="28"/>
        <v>26549</v>
      </c>
    </row>
    <row r="104" spans="1:18" ht="74.25" customHeight="1" x14ac:dyDescent="0.2">
      <c r="A104" s="81"/>
      <c r="B104" s="81"/>
      <c r="C104" s="81"/>
      <c r="D104" s="82" t="s">
        <v>225</v>
      </c>
      <c r="E104" s="77">
        <f t="shared" ref="E104" si="31">SUM(F104)</f>
        <v>10026</v>
      </c>
      <c r="F104" s="83">
        <f>F65</f>
        <v>10026</v>
      </c>
      <c r="G104" s="83">
        <f t="shared" ref="G104:I104" si="32">G65</f>
        <v>0</v>
      </c>
      <c r="H104" s="83">
        <f t="shared" si="32"/>
        <v>0</v>
      </c>
      <c r="I104" s="83">
        <f t="shared" si="32"/>
        <v>0</v>
      </c>
      <c r="J104" s="10">
        <f t="shared" ref="J104" si="33">L104+O104</f>
        <v>8323</v>
      </c>
      <c r="K104" s="83">
        <f>K65</f>
        <v>8323</v>
      </c>
      <c r="L104" s="83">
        <f t="shared" ref="L104:N104" si="34">L65</f>
        <v>0</v>
      </c>
      <c r="M104" s="83">
        <f t="shared" si="34"/>
        <v>0</v>
      </c>
      <c r="N104" s="83">
        <f t="shared" si="34"/>
        <v>0</v>
      </c>
      <c r="O104" s="83">
        <f>O65</f>
        <v>8323</v>
      </c>
      <c r="P104" s="77">
        <f t="shared" ref="P104" si="35">E104+J104</f>
        <v>18349</v>
      </c>
    </row>
    <row r="105" spans="1:18" ht="45.75" customHeight="1" x14ac:dyDescent="0.2">
      <c r="A105" s="81"/>
      <c r="B105" s="81"/>
      <c r="C105" s="81"/>
      <c r="D105" s="82" t="s">
        <v>222</v>
      </c>
      <c r="E105" s="77">
        <f t="shared" si="30"/>
        <v>1206146</v>
      </c>
      <c r="F105" s="83">
        <v>1206146</v>
      </c>
      <c r="G105" s="83"/>
      <c r="H105" s="83"/>
      <c r="I105" s="83"/>
      <c r="J105" s="10">
        <f t="shared" si="25"/>
        <v>0</v>
      </c>
      <c r="K105" s="83"/>
      <c r="L105" s="83"/>
      <c r="M105" s="83"/>
      <c r="N105" s="83"/>
      <c r="O105" s="83"/>
      <c r="P105" s="77">
        <f t="shared" si="28"/>
        <v>1206146</v>
      </c>
    </row>
    <row r="106" spans="1:18" ht="63.75" x14ac:dyDescent="0.2">
      <c r="A106" s="81"/>
      <c r="B106" s="81"/>
      <c r="C106" s="81"/>
      <c r="D106" s="82" t="s">
        <v>223</v>
      </c>
      <c r="E106" s="77">
        <f t="shared" si="30"/>
        <v>115600</v>
      </c>
      <c r="F106" s="83">
        <v>115600</v>
      </c>
      <c r="G106" s="83"/>
      <c r="H106" s="83"/>
      <c r="I106" s="83"/>
      <c r="J106" s="10">
        <f>L106+O106</f>
        <v>0</v>
      </c>
      <c r="K106" s="83"/>
      <c r="L106" s="83"/>
      <c r="M106" s="83"/>
      <c r="N106" s="83"/>
      <c r="O106" s="83"/>
      <c r="P106" s="77">
        <f t="shared" si="28"/>
        <v>115600</v>
      </c>
    </row>
    <row r="109" spans="1:18" x14ac:dyDescent="0.2">
      <c r="B109" s="3" t="s">
        <v>163</v>
      </c>
      <c r="I109" s="3" t="s">
        <v>164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2021-04-19T13:36:19Z</cp:lastPrinted>
  <dcterms:created xsi:type="dcterms:W3CDTF">2021-04-19T12:30:59Z</dcterms:created>
  <dcterms:modified xsi:type="dcterms:W3CDTF">2021-04-19T13:38:56Z</dcterms:modified>
</cp:coreProperties>
</file>