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740" windowWidth="24240" windowHeight="13740"/>
  </bookViews>
  <sheets>
    <sheet name="Лист1" sheetId="1" r:id="rId1"/>
  </sheets>
  <definedNames>
    <definedName name="_xlnm.Print_Area" localSheetId="0">Лист1!$A$1:$P$105</definedName>
  </definedNames>
  <calcPr calcId="144525"/>
</workbook>
</file>

<file path=xl/calcChain.xml><?xml version="1.0" encoding="utf-8"?>
<calcChain xmlns="http://schemas.openxmlformats.org/spreadsheetml/2006/main">
  <c r="E26" i="1" l="1"/>
  <c r="E35" i="1"/>
  <c r="J31" i="1"/>
  <c r="E31" i="1"/>
  <c r="P31" i="1" s="1"/>
  <c r="P91" i="1" l="1"/>
  <c r="O86" i="1"/>
  <c r="N86" i="1"/>
  <c r="G86" i="1"/>
  <c r="F86" i="1"/>
  <c r="E86" i="1"/>
  <c r="J89" i="1"/>
  <c r="G89" i="1"/>
  <c r="E89" i="1"/>
  <c r="P89" i="1" s="1"/>
  <c r="F94" i="1"/>
  <c r="O96" i="1"/>
  <c r="N96" i="1"/>
  <c r="J96" i="1" s="1"/>
  <c r="J93" i="1" s="1"/>
  <c r="E96" i="1"/>
  <c r="J95" i="1"/>
  <c r="E95" i="1"/>
  <c r="P95" i="1" s="1"/>
  <c r="J94" i="1"/>
  <c r="E94" i="1"/>
  <c r="O93" i="1"/>
  <c r="N93" i="1"/>
  <c r="M93" i="1"/>
  <c r="L93" i="1"/>
  <c r="K93" i="1"/>
  <c r="I93" i="1"/>
  <c r="H93" i="1"/>
  <c r="G93" i="1"/>
  <c r="F93" i="1"/>
  <c r="J92" i="1"/>
  <c r="G92" i="1"/>
  <c r="F92" i="1"/>
  <c r="E92" i="1"/>
  <c r="P92" i="1" s="1"/>
  <c r="O91" i="1"/>
  <c r="J91" i="1"/>
  <c r="E91" i="1"/>
  <c r="J90" i="1"/>
  <c r="E90" i="1"/>
  <c r="P90" i="1" s="1"/>
  <c r="J88" i="1"/>
  <c r="G88" i="1"/>
  <c r="E88" i="1"/>
  <c r="P88" i="1" s="1"/>
  <c r="J87" i="1"/>
  <c r="J86" i="1" s="1"/>
  <c r="P86" i="1" s="1"/>
  <c r="E87" i="1"/>
  <c r="J84" i="1"/>
  <c r="E84" i="1"/>
  <c r="P84" i="1" s="1"/>
  <c r="O82" i="1"/>
  <c r="J82" i="1"/>
  <c r="E82" i="1"/>
  <c r="P82" i="1" s="1"/>
  <c r="J76" i="1"/>
  <c r="E76" i="1"/>
  <c r="J75" i="1"/>
  <c r="E75" i="1"/>
  <c r="P75" i="1" s="1"/>
  <c r="J74" i="1"/>
  <c r="E74" i="1"/>
  <c r="P74" i="1" s="1"/>
  <c r="J73" i="1"/>
  <c r="E73" i="1"/>
  <c r="P73" i="1" s="1"/>
  <c r="J72" i="1"/>
  <c r="E72" i="1"/>
  <c r="P72" i="1" s="1"/>
  <c r="E66" i="1"/>
  <c r="P66" i="1" s="1"/>
  <c r="E65" i="1"/>
  <c r="P65" i="1" s="1"/>
  <c r="E64" i="1"/>
  <c r="P64" i="1" s="1"/>
  <c r="E63" i="1"/>
  <c r="P63" i="1" s="1"/>
  <c r="E62" i="1"/>
  <c r="P62" i="1" s="1"/>
  <c r="F61" i="1"/>
  <c r="E61" i="1" s="1"/>
  <c r="P61" i="1" s="1"/>
  <c r="E60" i="1"/>
  <c r="P60" i="1" s="1"/>
  <c r="E59" i="1"/>
  <c r="P59" i="1" s="1"/>
  <c r="F58" i="1"/>
  <c r="E58" i="1"/>
  <c r="P58" i="1" s="1"/>
  <c r="F57" i="1"/>
  <c r="E57" i="1" s="1"/>
  <c r="P57" i="1" s="1"/>
  <c r="F56" i="1"/>
  <c r="E56" i="1"/>
  <c r="P56" i="1" s="1"/>
  <c r="E54" i="1"/>
  <c r="P54" i="1" s="1"/>
  <c r="E53" i="1"/>
  <c r="P53" i="1" s="1"/>
  <c r="P51" i="1"/>
  <c r="F49" i="1"/>
  <c r="E49" i="1" s="1"/>
  <c r="P49" i="1" s="1"/>
  <c r="O44" i="1"/>
  <c r="N44" i="1"/>
  <c r="M44" i="1"/>
  <c r="L44" i="1"/>
  <c r="K44" i="1"/>
  <c r="J44" i="1"/>
  <c r="I44" i="1"/>
  <c r="H44" i="1"/>
  <c r="G44" i="1"/>
  <c r="F44" i="1"/>
  <c r="E44" i="1"/>
  <c r="P87" i="1" l="1"/>
  <c r="P94" i="1"/>
  <c r="E93" i="1"/>
  <c r="P96" i="1"/>
  <c r="P76" i="1"/>
  <c r="P34" i="1"/>
  <c r="N42" i="1"/>
  <c r="O42" i="1" s="1"/>
  <c r="J42" i="1"/>
  <c r="E42" i="1"/>
  <c r="P42" i="1" s="1"/>
  <c r="E37" i="1"/>
  <c r="O37" i="1"/>
  <c r="O43" i="1" s="1"/>
  <c r="N37" i="1"/>
  <c r="N43" i="1" s="1"/>
  <c r="M37" i="1"/>
  <c r="M43" i="1" s="1"/>
  <c r="L37" i="1"/>
  <c r="L43" i="1" s="1"/>
  <c r="K37" i="1"/>
  <c r="K43" i="1" s="1"/>
  <c r="J37" i="1"/>
  <c r="J43" i="1" s="1"/>
  <c r="I37" i="1"/>
  <c r="I43" i="1" s="1"/>
  <c r="H37" i="1"/>
  <c r="H43" i="1" s="1"/>
  <c r="G37" i="1"/>
  <c r="G43" i="1" s="1"/>
  <c r="F37" i="1"/>
  <c r="F43" i="1" s="1"/>
  <c r="O36" i="1"/>
  <c r="N36" i="1"/>
  <c r="M36" i="1"/>
  <c r="L36" i="1"/>
  <c r="K36" i="1"/>
  <c r="J36" i="1"/>
  <c r="I36" i="1"/>
  <c r="H36" i="1"/>
  <c r="G36" i="1"/>
  <c r="F36" i="1"/>
  <c r="F26" i="1"/>
  <c r="F35" i="1" s="1"/>
  <c r="G26" i="1"/>
  <c r="G35" i="1" s="1"/>
  <c r="H26" i="1"/>
  <c r="H35" i="1" s="1"/>
  <c r="I26" i="1"/>
  <c r="I35" i="1" s="1"/>
  <c r="J26" i="1"/>
  <c r="J35" i="1" s="1"/>
  <c r="K26" i="1"/>
  <c r="K35" i="1" s="1"/>
  <c r="L26" i="1"/>
  <c r="L35" i="1" s="1"/>
  <c r="M26" i="1"/>
  <c r="M35" i="1" s="1"/>
  <c r="N26" i="1"/>
  <c r="N35" i="1" s="1"/>
  <c r="O26" i="1"/>
  <c r="O35" i="1" s="1"/>
  <c r="O22" i="1"/>
  <c r="O25" i="1" s="1"/>
  <c r="N22" i="1"/>
  <c r="N25" i="1" s="1"/>
  <c r="M22" i="1"/>
  <c r="M25" i="1" s="1"/>
  <c r="L22" i="1"/>
  <c r="L25" i="1" s="1"/>
  <c r="K22" i="1"/>
  <c r="K25" i="1" s="1"/>
  <c r="J22" i="1"/>
  <c r="J25" i="1" s="1"/>
  <c r="I22" i="1"/>
  <c r="I25" i="1" s="1"/>
  <c r="H22" i="1"/>
  <c r="H25" i="1" s="1"/>
  <c r="G22" i="1"/>
  <c r="G25" i="1" s="1"/>
  <c r="F22" i="1"/>
  <c r="F25" i="1" s="1"/>
  <c r="E22" i="1"/>
  <c r="E25" i="1" s="1"/>
  <c r="O16" i="1"/>
  <c r="O21" i="1" s="1"/>
  <c r="N16" i="1"/>
  <c r="N21" i="1" s="1"/>
  <c r="M16" i="1"/>
  <c r="M21" i="1" s="1"/>
  <c r="L16" i="1"/>
  <c r="L21" i="1" s="1"/>
  <c r="K16" i="1"/>
  <c r="K21" i="1" s="1"/>
  <c r="J16" i="1"/>
  <c r="J21" i="1" s="1"/>
  <c r="I16" i="1"/>
  <c r="I21" i="1" s="1"/>
  <c r="H16" i="1"/>
  <c r="H21" i="1" s="1"/>
  <c r="G16" i="1"/>
  <c r="G21" i="1" s="1"/>
  <c r="F16" i="1"/>
  <c r="F21" i="1" s="1"/>
  <c r="E16" i="1"/>
  <c r="E21" i="1" s="1"/>
  <c r="P93" i="1" l="1"/>
  <c r="E36" i="1"/>
  <c r="E43" i="1"/>
  <c r="P85" i="1" l="1"/>
  <c r="P83" i="1"/>
  <c r="P81" i="1"/>
  <c r="P80" i="1"/>
  <c r="P79" i="1"/>
  <c r="P78" i="1"/>
  <c r="P77" i="1"/>
  <c r="P71" i="1"/>
  <c r="P70" i="1"/>
  <c r="P69" i="1"/>
  <c r="P68" i="1"/>
  <c r="P67" i="1"/>
  <c r="P55" i="1"/>
  <c r="P52" i="1"/>
  <c r="P50" i="1"/>
  <c r="P48" i="1"/>
  <c r="P47" i="1"/>
  <c r="P46" i="1"/>
  <c r="P45" i="1"/>
  <c r="P44" i="1" s="1"/>
  <c r="P41" i="1"/>
  <c r="P40" i="1"/>
  <c r="P39" i="1"/>
  <c r="P38" i="1"/>
  <c r="P33" i="1"/>
  <c r="P32" i="1"/>
  <c r="P30" i="1"/>
  <c r="P29" i="1"/>
  <c r="P28" i="1"/>
  <c r="P27" i="1"/>
  <c r="P26" i="1" s="1"/>
  <c r="P35" i="1" s="1"/>
  <c r="P24" i="1"/>
  <c r="P23" i="1"/>
  <c r="P22" i="1" s="1"/>
  <c r="P25" i="1" s="1"/>
  <c r="P20" i="1"/>
  <c r="P19" i="1"/>
  <c r="P18" i="1"/>
  <c r="P17" i="1"/>
  <c r="P16" i="1" s="1"/>
  <c r="P21" i="1" s="1"/>
  <c r="P15" i="1"/>
  <c r="P14" i="1"/>
  <c r="P13" i="1"/>
  <c r="P37" i="1" l="1"/>
  <c r="P43" i="1" s="1"/>
  <c r="P36" i="1"/>
</calcChain>
</file>

<file path=xl/sharedStrings.xml><?xml version="1.0" encoding="utf-8"?>
<sst xmlns="http://schemas.openxmlformats.org/spreadsheetml/2006/main" count="218" uniqueCount="190">
  <si>
    <t>видатків бюджет Прибужанівської сільської ради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</si>
  <si>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</si>
  <si>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</si>
  <si>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</si>
  <si>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</si>
  <si>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</si>
  <si>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</si>
  <si>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</si>
  <si>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</si>
  <si>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</si>
  <si>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</si>
  <si>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</si>
  <si>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</si>
  <si>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</si>
  <si>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</si>
  <si>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</si>
  <si>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</si>
  <si>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</si>
  <si>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</si>
  <si>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</si>
  <si>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</si>
  <si>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</si>
  <si>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</si>
  <si>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0113190</t>
  </si>
  <si>
    <t>3190</t>
  </si>
  <si>
    <t>Соціальний захист ветеранів війни та праці</t>
  </si>
  <si>
    <t>0113191</t>
  </si>
  <si>
    <t>1030</t>
  </si>
  <si>
    <t>3191</t>
  </si>
  <si>
    <t>Інші видатки на соціальний захист ветеранів війни та праці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</si>
  <si>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</si>
  <si>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</si>
  <si>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</si>
  <si>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</si>
  <si>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</si>
  <si>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</si>
  <si>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</si>
  <si>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</si>
  <si>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</si>
  <si>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</si>
  <si>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</si>
  <si>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</si>
  <si>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</si>
  <si>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</si>
  <si>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</si>
  <si>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</si>
  <si>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</si>
  <si>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</si>
  <si>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</si>
  <si>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</si>
  <si>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</si>
  <si>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</si>
  <si>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</si>
  <si>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</si>
  <si>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</si>
  <si>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</si>
  <si>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</si>
  <si>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</si>
  <si>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0116080</t>
  </si>
  <si>
    <t>6080</t>
  </si>
  <si>
    <t>Реалізація державних та місцевих житлових програм</t>
  </si>
  <si>
    <t>0116083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</si>
  <si>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</si>
  <si>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</si>
  <si>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</si>
  <si>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</si>
  <si>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</si>
  <si>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</si>
  <si>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</si>
  <si>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</si>
  <si>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</si>
  <si>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</si>
  <si>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</si>
  <si>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</si>
  <si>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</si>
  <si>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</si>
  <si>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</si>
  <si>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</si>
  <si>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</si>
  <si>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</si>
  <si>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</si>
  <si>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</si>
  <si>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</si>
  <si>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</si>
  <si>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</si>
  <si>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</si>
  <si>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</si>
  <si>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</si>
  <si>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</si>
  <si>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</si>
  <si>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</si>
  <si>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</si>
  <si>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</si>
  <si>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</si>
  <si>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</si>
  <si>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</si>
  <si>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</si>
  <si>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</si>
  <si>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</si>
  <si>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</si>
  <si>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</si>
  <si>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</si>
  <si>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</si>
  <si>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</si>
  <si>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</si>
  <si>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</si>
  <si>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</si>
  <si>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</si>
  <si>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</si>
  <si>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</si>
  <si>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</si>
  <si>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</si>
  <si>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</si>
  <si>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</si>
  <si>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</si>
  <si>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</si>
  <si>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</si>
  <si>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</si>
  <si>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</si>
  <si>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</si>
  <si>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</si>
  <si>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</si>
  <si>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</si>
  <si>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</si>
  <si>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</si>
  <si>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</si>
  <si>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</si>
  <si>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</si>
  <si>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0617360</t>
  </si>
  <si>
    <t>0617362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</si>
  <si>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</si>
  <si>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</si>
  <si>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</si>
  <si>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</si>
  <si>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</si>
  <si>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</si>
  <si>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</si>
  <si>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</si>
  <si>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</si>
  <si>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</si>
  <si>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3</t>
  </si>
  <si>
    <t>до рішення   Прибужанівської сільської  ради</t>
  </si>
  <si>
    <t>УТОЧНЕНИЙ РОЗПОДІЛ</t>
  </si>
  <si>
    <t>від  10.10.2018р. №2</t>
  </si>
  <si>
    <t>Соціальний захист та соціальне забезпечення</t>
  </si>
  <si>
    <t>разом: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</si>
  <si>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</si>
  <si>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</si>
  <si>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</si>
  <si>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</si>
  <si>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</si>
  <si>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Економічна діяльність</t>
  </si>
  <si>
    <t>0117300</t>
  </si>
  <si>
    <t>Будівництво та регіональний розвиток</t>
  </si>
  <si>
    <t>у тому числі видатки за рахунок  субвенції з державного бюджету місцевим бюджетам на формування інфраструктури об'єднаних територіальних громад</t>
  </si>
  <si>
    <t>у тому числі видатки за рахунок  субвенції 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</si>
  <si>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0118000</t>
  </si>
  <si>
    <t>Інша діяльність</t>
  </si>
  <si>
    <t>у тому числі видатки за рахунок  цільової  додаткової дотації з державного бюджету місцевим бюджетам</t>
  </si>
  <si>
    <t>з них  видатки за рахунок  цільової медичноїї  субвенції з державного бюджету місцевим бюджетам</t>
  </si>
  <si>
    <t xml:space="preserve">у т.ч. субвенція з місцевого бюджету до районного бюджету  за рахунок залишку коштів медичної субвенції, що утворився на початок бюджетного періоду </t>
  </si>
  <si>
    <t xml:space="preserve">у т.ч. субвенція з місцевого бюджету до бюджету м.Вознесенськ  за рахунок залишку коштів медичної субвенції, що утворився на початок бюджетного періоду </t>
  </si>
  <si>
    <t>у т.ч. 'субвенція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</si>
  <si>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</si>
  <si>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у т.ч. 'субвенція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</si>
  <si>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у т.ч. 'субвенція з сільського бюджету до  бюджету м. Вознесенськ на придбання інсуліну для населення Прибужанівської сільської ради:  Комунальній установі «Центральна районна лікарня»</t>
  </si>
  <si>
    <t>у т.ч. 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</si>
  <si>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у т.ч. 'субвенція з сільського бюджету до  бюджету м.Вознесенськ на утримання КУ "Вознесенська центральна районна лікарня"</t>
  </si>
  <si>
    <t>у т.ч. 'субвенція з сільського бюджету до  бюджету м.Вознесенськ на надання безкоштовної стоматологічної допомоги дитячому населенню. КУ "Вознесенська центральна районна лікарня"</t>
  </si>
  <si>
    <t>у т.ч. 'субвенція з сільського бюджету до  бюджету м.Вознесенськ на придбання рентгенологічної плівки . КУ "Вознесенська центральна районна лікарня"</t>
  </si>
  <si>
    <t xml:space="preserve">у т.ч. 'субвенція з сільського бюджету до  бюджету м.Вознесенськ на на оплату праці лікаря – стоматолога та лаборанта в Мартинівській амбулаторії КУ "Вознесенська центральна районна лікарня" </t>
  </si>
  <si>
    <t>у т.ч. 'субвенція з сільського бюджету до  обласного 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придбання комп’ютерного обладнання  для закладів загальної середньої освіти</t>
  </si>
  <si>
    <t>у т.ч. 'субвенція  з бюджету Прибужанівської  сільської ради Вознесенського району  обласному бюджету для співфінансування на придбання автомобілів швидкої медичної допомоги для обласного центру екстреної медичної допомоги та медицини катастроф у 2018 році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</si>
  <si>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</si>
  <si>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</si>
  <si>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т.ч. видатки за рахунок субвенції з місцевого бюджету за рахунок залишку коштів освітньої субвенції, що утворився на початок бюджетного періоду</t>
  </si>
  <si>
    <t xml:space="preserve">у т.ч. 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</si>
  <si>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у т.ч. видатки за рахунок субвенці з обласного бюджету місцевим Бюджетам на співфінансування впровадження проектів – переможців обласного конкурсу проектів та програм розвитку місцевого самоврядування 2017року на 2018рік</t>
  </si>
  <si>
    <t xml:space="preserve">в т.ч.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</si>
  <si>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у тому числі видатки за рахунок  цільової   субвенції з державного бюджету місцевим бюджетам</t>
  </si>
  <si>
    <t>з них видатки за рахунок  цільової освітньої  субвенції з державного бюджету місцевим бюджетам</t>
  </si>
  <si>
    <t>з них  видатки за рахунок  Медичної субвенції з державного бюджету місцевим бюджетам</t>
  </si>
  <si>
    <t xml:space="preserve">з них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</si>
  <si>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з них видатки за рахунок  субвенції з державного бюджету місцевим бюджетам на формування інфраструктури об'єднаних територіальних громад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</si>
  <si>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</si>
  <si>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цільової   субвенції  з місцевих бюджетів іншим місцевим бюджетам</t>
  </si>
  <si>
    <t xml:space="preserve">з них видатки за рахунок  цільової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</si>
  <si>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з них видатки за рахунок  субвенції з місцевого бюджету за рахунок залишку коштів освітньої субвенції, що утворився на початок бюджетного періоду</t>
  </si>
  <si>
    <t>з них видатки за рахунок  Іншої субвенції з місцевого бюджету (Субвенція з обласного бюджету місцевим Бюджетам на співфінансування впровадження проектів – переможців обласного конкурсу проектів та програм розвитку місцевого самоврядування 2017року на 2018рік)</t>
  </si>
  <si>
    <t>з них видатки за рахунок залишку коштів медичної субвенції, що утворився на початок бюджетного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</si>
</sst>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  <scheme val="minor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0" xfId="0" applyFont="1"/>
    <xf numFmtId="0" fontId="6" fillId="0" borderId="1" xfId="0" quotePrefix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0" fontId="7" fillId="0" borderId="1" xfId="0" quotePrefix="1" applyFont="1" applyBorder="1" applyAlignment="1">
      <alignment horizontal="center" vertical="center" wrapText="1"/>
    </xf>
    <xf numFmtId="2" fontId="8" fillId="0" borderId="1" xfId="0" quotePrefix="1" applyNumberFormat="1" applyFont="1" applyFill="1" applyBorder="1" applyAlignment="1">
      <alignment horizontal="center"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4" fontId="7" fillId="0" borderId="0" xfId="0" applyNumberFormat="1" applyFont="1"/>
    <xf numFmtId="2" fontId="8" fillId="5" borderId="1" xfId="0" quotePrefix="1" applyNumberFormat="1" applyFont="1" applyFill="1" applyBorder="1" applyAlignment="1">
      <alignment horizontal="center" vertical="center" wrapText="1"/>
    </xf>
    <xf numFmtId="2" fontId="8" fillId="5" borderId="1" xfId="0" quotePrefix="1" applyNumberFormat="1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vertical="center" wrapText="1"/>
    </xf>
    <xf numFmtId="0" fontId="8" fillId="0" borderId="0" xfId="0" applyFont="1"/>
    <xf numFmtId="4" fontId="8" fillId="0" borderId="0" xfId="0" applyNumberFormat="1" applyFont="1"/>
    <xf numFmtId="4" fontId="8" fillId="5" borderId="0" xfId="0" applyNumberFormat="1" applyFont="1" applyFill="1" applyBorder="1" applyAlignment="1">
      <alignment vertical="center" wrapText="1"/>
    </xf>
    <xf numFmtId="2" fontId="8" fillId="0" borderId="0" xfId="0" applyNumberFormat="1" applyFont="1"/>
    <xf numFmtId="0" fontId="8" fillId="0" borderId="1" xfId="0" applyFont="1" applyBorder="1" applyAlignment="1">
      <alignment wrapText="1"/>
    </xf>
    <xf numFmtId="2" fontId="8" fillId="5" borderId="1" xfId="0" quotePrefix="1" applyNumberFormat="1" applyFont="1" applyFill="1" applyBorder="1" applyAlignment="1">
      <alignment horizontal="left" vertical="center" wrapText="1"/>
    </xf>
    <xf numFmtId="2" fontId="0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0" fillId="0" borderId="0" xfId="0" applyNumberFormat="1" applyFont="1"/>
    <xf numFmtId="4" fontId="6" fillId="2" borderId="1" xfId="0" applyNumberFormat="1" applyFont="1" applyFill="1" applyBorder="1" applyAlignment="1">
      <alignment vertical="center" wrapText="1"/>
    </xf>
    <xf numFmtId="0" fontId="9" fillId="0" borderId="1" xfId="0" quotePrefix="1" applyFont="1" applyBorder="1" applyAlignment="1">
      <alignment horizontal="center" vertical="center" wrapText="1"/>
    </xf>
    <xf numFmtId="2" fontId="9" fillId="0" borderId="1" xfId="0" quotePrefix="1" applyNumberFormat="1" applyFont="1" applyBorder="1" applyAlignment="1">
      <alignment horizontal="center" vertical="center" wrapText="1"/>
    </xf>
    <xf numFmtId="2" fontId="9" fillId="0" borderId="1" xfId="0" quotePrefix="1" applyNumberFormat="1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9" fillId="0" borderId="0" xfId="0" applyFont="1"/>
    <xf numFmtId="0" fontId="10" fillId="0" borderId="1" xfId="0" quotePrefix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4" fontId="9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5"/>
  <sheetViews>
    <sheetView tabSelected="1" view="pageBreakPreview" topLeftCell="D79" zoomScaleNormal="115" zoomScaleSheetLayoutView="100" workbookViewId="0">
      <selection activeCell="O85" sqref="O85"/>
    </sheetView>
  </sheetViews>
  <sheetFormatPr defaultRowHeight="12.75" x14ac:dyDescent="0.2"/>
  <cols>
    <col min="1" max="3" width="12" customWidth="1"/>
    <col min="4" max="4" width="40.7109375" customWidth="1"/>
    <col min="5" max="5" width="13.7109375" customWidth="1"/>
    <col min="6" max="6" width="14.140625" customWidth="1"/>
    <col min="7" max="7" width="13.42578125" customWidth="1"/>
    <col min="8" max="9" width="11.5703125" customWidth="1"/>
    <col min="10" max="10" width="14.140625" customWidth="1"/>
    <col min="11" max="13" width="11.5703125" customWidth="1"/>
    <col min="14" max="15" width="13.42578125" customWidth="1"/>
    <col min="16" max="16" width="14.140625" customWidth="1"/>
    <col min="17" max="17" width="12.28515625" bestFit="1" customWidth="1"/>
  </cols>
  <sheetData>
    <row r="1" spans="1:16" x14ac:dyDescent="0.2">
      <c r="M1" t="s">
        <v>140</v>
      </c>
    </row>
    <row r="2" spans="1:16" x14ac:dyDescent="0.2">
      <c r="M2" t="s">
        <v>141</v>
      </c>
    </row>
    <row r="3" spans="1:16" x14ac:dyDescent="0.2">
      <c r="M3" t="s">
        <v>143</v>
      </c>
    </row>
    <row r="5" spans="1:16" x14ac:dyDescent="0.2">
      <c r="A5" s="79" t="s">
        <v>142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</row>
    <row r="6" spans="1:16" x14ac:dyDescent="0.2">
      <c r="A6" s="79" t="s">
        <v>0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</row>
    <row r="7" spans="1:16" x14ac:dyDescent="0.2">
      <c r="P7" s="1" t="s">
        <v>1</v>
      </c>
    </row>
    <row r="8" spans="1:16" x14ac:dyDescent="0.2">
      <c r="A8" s="81" t="s">
        <v>2</v>
      </c>
      <c r="B8" s="81" t="s">
        <v>3</v>
      </c>
      <c r="C8" s="81" t="s">
        <v>4</v>
      </c>
      <c r="D8" s="77" t="s">
        <v>5</v>
      </c>
      <c r="E8" s="77" t="s">
        <v>6</v>
      </c>
      <c r="F8" s="77"/>
      <c r="G8" s="77"/>
      <c r="H8" s="77"/>
      <c r="I8" s="77"/>
      <c r="J8" s="77" t="s">
        <v>13</v>
      </c>
      <c r="K8" s="77"/>
      <c r="L8" s="77"/>
      <c r="M8" s="77"/>
      <c r="N8" s="77"/>
      <c r="O8" s="77"/>
      <c r="P8" s="78" t="s">
        <v>15</v>
      </c>
    </row>
    <row r="9" spans="1:16" x14ac:dyDescent="0.2">
      <c r="A9" s="77"/>
      <c r="B9" s="77"/>
      <c r="C9" s="77"/>
      <c r="D9" s="77"/>
      <c r="E9" s="78" t="s">
        <v>7</v>
      </c>
      <c r="F9" s="77" t="s">
        <v>8</v>
      </c>
      <c r="G9" s="77" t="s">
        <v>9</v>
      </c>
      <c r="H9" s="77"/>
      <c r="I9" s="77" t="s">
        <v>12</v>
      </c>
      <c r="J9" s="78" t="s">
        <v>7</v>
      </c>
      <c r="K9" s="77" t="s">
        <v>8</v>
      </c>
      <c r="L9" s="77" t="s">
        <v>9</v>
      </c>
      <c r="M9" s="77"/>
      <c r="N9" s="77" t="s">
        <v>12</v>
      </c>
      <c r="O9" s="4" t="s">
        <v>9</v>
      </c>
      <c r="P9" s="77"/>
    </row>
    <row r="10" spans="1:16" x14ac:dyDescent="0.2">
      <c r="A10" s="77"/>
      <c r="B10" s="77"/>
      <c r="C10" s="77"/>
      <c r="D10" s="77"/>
      <c r="E10" s="77"/>
      <c r="F10" s="77"/>
      <c r="G10" s="77" t="s">
        <v>10</v>
      </c>
      <c r="H10" s="77" t="s">
        <v>11</v>
      </c>
      <c r="I10" s="77"/>
      <c r="J10" s="77"/>
      <c r="K10" s="77"/>
      <c r="L10" s="77" t="s">
        <v>10</v>
      </c>
      <c r="M10" s="77" t="s">
        <v>11</v>
      </c>
      <c r="N10" s="77"/>
      <c r="O10" s="77" t="s">
        <v>14</v>
      </c>
      <c r="P10" s="77"/>
    </row>
    <row r="11" spans="1:16" ht="44.25" customHeight="1" x14ac:dyDescent="0.2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16</v>
      </c>
      <c r="B13" s="7"/>
      <c r="C13" s="8"/>
      <c r="D13" s="9" t="s">
        <v>17</v>
      </c>
      <c r="E13" s="82">
        <v>18145293</v>
      </c>
      <c r="F13" s="83">
        <v>17938716</v>
      </c>
      <c r="G13" s="83">
        <v>3448890</v>
      </c>
      <c r="H13" s="83">
        <v>400740</v>
      </c>
      <c r="I13" s="83">
        <v>196577</v>
      </c>
      <c r="J13" s="82">
        <v>3622054</v>
      </c>
      <c r="K13" s="83">
        <v>10200</v>
      </c>
      <c r="L13" s="83">
        <v>0</v>
      </c>
      <c r="M13" s="83">
        <v>0</v>
      </c>
      <c r="N13" s="83">
        <v>3611854</v>
      </c>
      <c r="O13" s="83">
        <v>3611854</v>
      </c>
      <c r="P13" s="82">
        <f>E13+J13</f>
        <v>21767347</v>
      </c>
    </row>
    <row r="14" spans="1:16" ht="21" customHeight="1" x14ac:dyDescent="0.2">
      <c r="A14" s="6" t="s">
        <v>18</v>
      </c>
      <c r="B14" s="7"/>
      <c r="C14" s="8"/>
      <c r="D14" s="9" t="s">
        <v>17</v>
      </c>
      <c r="E14" s="82">
        <v>18145293</v>
      </c>
      <c r="F14" s="83">
        <v>17938716</v>
      </c>
      <c r="G14" s="83">
        <v>3448890</v>
      </c>
      <c r="H14" s="83">
        <v>400740</v>
      </c>
      <c r="I14" s="83">
        <v>196577</v>
      </c>
      <c r="J14" s="82">
        <v>3622054</v>
      </c>
      <c r="K14" s="83">
        <v>10200</v>
      </c>
      <c r="L14" s="83">
        <v>0</v>
      </c>
      <c r="M14" s="83">
        <v>0</v>
      </c>
      <c r="N14" s="83">
        <v>3611854</v>
      </c>
      <c r="O14" s="83">
        <v>3611854</v>
      </c>
      <c r="P14" s="82">
        <f>E14+J14</f>
        <v>21767347</v>
      </c>
    </row>
    <row r="15" spans="1:16" ht="63.75" x14ac:dyDescent="0.2">
      <c r="A15" s="6" t="s">
        <v>19</v>
      </c>
      <c r="B15" s="6" t="s">
        <v>21</v>
      </c>
      <c r="C15" s="11" t="s">
        <v>20</v>
      </c>
      <c r="D15" s="9" t="s">
        <v>22</v>
      </c>
      <c r="E15" s="82">
        <v>3808829</v>
      </c>
      <c r="F15" s="83">
        <v>3808829</v>
      </c>
      <c r="G15" s="83">
        <v>2758610</v>
      </c>
      <c r="H15" s="83">
        <v>265030</v>
      </c>
      <c r="I15" s="83">
        <v>0</v>
      </c>
      <c r="J15" s="82">
        <v>639505</v>
      </c>
      <c r="K15" s="83">
        <v>6000</v>
      </c>
      <c r="L15" s="83">
        <v>0</v>
      </c>
      <c r="M15" s="83">
        <v>0</v>
      </c>
      <c r="N15" s="83">
        <v>633505</v>
      </c>
      <c r="O15" s="83">
        <v>633505</v>
      </c>
      <c r="P15" s="82">
        <f>E15+J15</f>
        <v>4448334</v>
      </c>
    </row>
    <row r="16" spans="1:16" s="25" customFormat="1" ht="25.5" x14ac:dyDescent="0.2">
      <c r="A16" s="20">
        <v>113000</v>
      </c>
      <c r="B16" s="20">
        <v>3000</v>
      </c>
      <c r="C16" s="21"/>
      <c r="D16" s="22" t="s">
        <v>144</v>
      </c>
      <c r="E16" s="23">
        <f>E17+E19</f>
        <v>20000</v>
      </c>
      <c r="F16" s="24">
        <f>F17+F19</f>
        <v>20000</v>
      </c>
      <c r="G16" s="24">
        <f t="shared" ref="G16:P16" si="0">G17+G19</f>
        <v>0</v>
      </c>
      <c r="H16" s="24">
        <f t="shared" si="0"/>
        <v>0</v>
      </c>
      <c r="I16" s="24">
        <f t="shared" si="0"/>
        <v>0</v>
      </c>
      <c r="J16" s="24">
        <f t="shared" si="0"/>
        <v>0</v>
      </c>
      <c r="K16" s="24">
        <f t="shared" si="0"/>
        <v>0</v>
      </c>
      <c r="L16" s="24">
        <f t="shared" si="0"/>
        <v>0</v>
      </c>
      <c r="M16" s="24">
        <f t="shared" si="0"/>
        <v>0</v>
      </c>
      <c r="N16" s="24">
        <f t="shared" si="0"/>
        <v>0</v>
      </c>
      <c r="O16" s="24">
        <f t="shared" si="0"/>
        <v>0</v>
      </c>
      <c r="P16" s="23">
        <f t="shared" si="0"/>
        <v>20000</v>
      </c>
    </row>
    <row r="17" spans="1:16" ht="21" customHeight="1" x14ac:dyDescent="0.2">
      <c r="A17" s="6" t="s">
        <v>23</v>
      </c>
      <c r="B17" s="6" t="s">
        <v>24</v>
      </c>
      <c r="C17" s="8"/>
      <c r="D17" s="9" t="s">
        <v>25</v>
      </c>
      <c r="E17" s="82">
        <v>3000</v>
      </c>
      <c r="F17" s="83">
        <v>3000</v>
      </c>
      <c r="G17" s="83">
        <v>0</v>
      </c>
      <c r="H17" s="83">
        <v>0</v>
      </c>
      <c r="I17" s="83">
        <v>0</v>
      </c>
      <c r="J17" s="82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2">
        <f>E17+J17</f>
        <v>3000</v>
      </c>
    </row>
    <row r="18" spans="1:16" ht="25.5" x14ac:dyDescent="0.2">
      <c r="A18" s="12" t="s">
        <v>26</v>
      </c>
      <c r="B18" s="12" t="s">
        <v>28</v>
      </c>
      <c r="C18" s="13" t="s">
        <v>27</v>
      </c>
      <c r="D18" s="14" t="s">
        <v>29</v>
      </c>
      <c r="E18" s="36">
        <v>3000</v>
      </c>
      <c r="F18" s="37">
        <v>3000</v>
      </c>
      <c r="G18" s="37">
        <v>0</v>
      </c>
      <c r="H18" s="37">
        <v>0</v>
      </c>
      <c r="I18" s="37">
        <v>0</v>
      </c>
      <c r="J18" s="36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6">
        <f>E18+J18</f>
        <v>3000</v>
      </c>
    </row>
    <row r="19" spans="1:16" ht="19.5" customHeight="1" x14ac:dyDescent="0.2">
      <c r="A19" s="6" t="s">
        <v>30</v>
      </c>
      <c r="B19" s="6" t="s">
        <v>31</v>
      </c>
      <c r="C19" s="8"/>
      <c r="D19" s="9" t="s">
        <v>32</v>
      </c>
      <c r="E19" s="82">
        <v>17000</v>
      </c>
      <c r="F19" s="83">
        <v>17000</v>
      </c>
      <c r="G19" s="83">
        <v>0</v>
      </c>
      <c r="H19" s="83">
        <v>0</v>
      </c>
      <c r="I19" s="83">
        <v>0</v>
      </c>
      <c r="J19" s="82">
        <v>0</v>
      </c>
      <c r="K19" s="83">
        <v>0</v>
      </c>
      <c r="L19" s="83">
        <v>0</v>
      </c>
      <c r="M19" s="83">
        <v>0</v>
      </c>
      <c r="N19" s="83">
        <v>0</v>
      </c>
      <c r="O19" s="83">
        <v>0</v>
      </c>
      <c r="P19" s="82">
        <f>E19+J19</f>
        <v>17000</v>
      </c>
    </row>
    <row r="20" spans="1:16" ht="25.5" x14ac:dyDescent="0.2">
      <c r="A20" s="12" t="s">
        <v>33</v>
      </c>
      <c r="B20" s="12" t="s">
        <v>35</v>
      </c>
      <c r="C20" s="13" t="s">
        <v>34</v>
      </c>
      <c r="D20" s="14" t="s">
        <v>36</v>
      </c>
      <c r="E20" s="36">
        <v>17000</v>
      </c>
      <c r="F20" s="37">
        <v>17000</v>
      </c>
      <c r="G20" s="37">
        <v>0</v>
      </c>
      <c r="H20" s="37">
        <v>0</v>
      </c>
      <c r="I20" s="37">
        <v>0</v>
      </c>
      <c r="J20" s="36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6">
        <f>E20+J20</f>
        <v>17000</v>
      </c>
    </row>
    <row r="21" spans="1:16" s="25" customFormat="1" ht="15.75" customHeight="1" x14ac:dyDescent="0.2">
      <c r="A21" s="20"/>
      <c r="B21" s="20"/>
      <c r="C21" s="21"/>
      <c r="D21" s="22" t="s">
        <v>145</v>
      </c>
      <c r="E21" s="23">
        <f>E16</f>
        <v>20000</v>
      </c>
      <c r="F21" s="23">
        <f t="shared" ref="F21:O21" si="1">F16</f>
        <v>20000</v>
      </c>
      <c r="G21" s="23">
        <f t="shared" si="1"/>
        <v>0</v>
      </c>
      <c r="H21" s="23">
        <f t="shared" si="1"/>
        <v>0</v>
      </c>
      <c r="I21" s="23">
        <f t="shared" si="1"/>
        <v>0</v>
      </c>
      <c r="J21" s="23">
        <f t="shared" si="1"/>
        <v>0</v>
      </c>
      <c r="K21" s="23">
        <f t="shared" si="1"/>
        <v>0</v>
      </c>
      <c r="L21" s="23">
        <f t="shared" si="1"/>
        <v>0</v>
      </c>
      <c r="M21" s="23">
        <f t="shared" si="1"/>
        <v>0</v>
      </c>
      <c r="N21" s="23">
        <f t="shared" si="1"/>
        <v>0</v>
      </c>
      <c r="O21" s="23">
        <f t="shared" si="1"/>
        <v>0</v>
      </c>
      <c r="P21" s="23">
        <f>P16</f>
        <v>20000</v>
      </c>
    </row>
    <row r="22" spans="1:16" s="25" customFormat="1" ht="18" customHeight="1" x14ac:dyDescent="0.2">
      <c r="A22" s="20" t="s">
        <v>146</v>
      </c>
      <c r="B22" s="20">
        <v>4000</v>
      </c>
      <c r="C22" s="21"/>
      <c r="D22" s="22" t="s">
        <v>147</v>
      </c>
      <c r="E22" s="24">
        <f>E23+E24</f>
        <v>977628</v>
      </c>
      <c r="F22" s="24">
        <f>F23+F24</f>
        <v>977628</v>
      </c>
      <c r="G22" s="24">
        <f>G23+G24</f>
        <v>570930</v>
      </c>
      <c r="H22" s="24">
        <f t="shared" ref="H22:O22" si="2">H23+H24</f>
        <v>73740</v>
      </c>
      <c r="I22" s="24">
        <f t="shared" si="2"/>
        <v>0</v>
      </c>
      <c r="J22" s="24">
        <f t="shared" si="2"/>
        <v>2000</v>
      </c>
      <c r="K22" s="24">
        <f t="shared" si="2"/>
        <v>2000</v>
      </c>
      <c r="L22" s="24">
        <f t="shared" si="2"/>
        <v>0</v>
      </c>
      <c r="M22" s="24">
        <f t="shared" si="2"/>
        <v>0</v>
      </c>
      <c r="N22" s="24">
        <f t="shared" si="2"/>
        <v>0</v>
      </c>
      <c r="O22" s="24">
        <f t="shared" si="2"/>
        <v>0</v>
      </c>
      <c r="P22" s="23">
        <f>P23+P24</f>
        <v>979628</v>
      </c>
    </row>
    <row r="23" spans="1:16" ht="20.25" customHeight="1" x14ac:dyDescent="0.2">
      <c r="A23" s="6" t="s">
        <v>37</v>
      </c>
      <c r="B23" s="6" t="s">
        <v>39</v>
      </c>
      <c r="C23" s="11" t="s">
        <v>38</v>
      </c>
      <c r="D23" s="9" t="s">
        <v>40</v>
      </c>
      <c r="E23" s="82">
        <v>220040</v>
      </c>
      <c r="F23" s="83">
        <v>220040</v>
      </c>
      <c r="G23" s="83">
        <v>147050</v>
      </c>
      <c r="H23" s="83">
        <v>0</v>
      </c>
      <c r="I23" s="83">
        <v>0</v>
      </c>
      <c r="J23" s="82">
        <v>0</v>
      </c>
      <c r="K23" s="83">
        <v>0</v>
      </c>
      <c r="L23" s="83">
        <v>0</v>
      </c>
      <c r="M23" s="83">
        <v>0</v>
      </c>
      <c r="N23" s="83">
        <v>0</v>
      </c>
      <c r="O23" s="83">
        <v>0</v>
      </c>
      <c r="P23" s="82">
        <f>E23+J23</f>
        <v>220040</v>
      </c>
    </row>
    <row r="24" spans="1:16" ht="38.25" x14ac:dyDescent="0.2">
      <c r="A24" s="6" t="s">
        <v>41</v>
      </c>
      <c r="B24" s="6" t="s">
        <v>43</v>
      </c>
      <c r="C24" s="11" t="s">
        <v>42</v>
      </c>
      <c r="D24" s="9" t="s">
        <v>44</v>
      </c>
      <c r="E24" s="82">
        <v>757588</v>
      </c>
      <c r="F24" s="83">
        <v>757588</v>
      </c>
      <c r="G24" s="83">
        <v>423880</v>
      </c>
      <c r="H24" s="83">
        <v>73740</v>
      </c>
      <c r="I24" s="83">
        <v>0</v>
      </c>
      <c r="J24" s="82">
        <v>2000</v>
      </c>
      <c r="K24" s="83">
        <v>2000</v>
      </c>
      <c r="L24" s="83">
        <v>0</v>
      </c>
      <c r="M24" s="83">
        <v>0</v>
      </c>
      <c r="N24" s="83">
        <v>0</v>
      </c>
      <c r="O24" s="83">
        <v>0</v>
      </c>
      <c r="P24" s="82">
        <f>E24+J24</f>
        <v>759588</v>
      </c>
    </row>
    <row r="25" spans="1:16" s="25" customFormat="1" x14ac:dyDescent="0.2">
      <c r="A25" s="20"/>
      <c r="B25" s="20"/>
      <c r="C25" s="21"/>
      <c r="D25" s="22" t="s">
        <v>145</v>
      </c>
      <c r="E25" s="24">
        <f>E22</f>
        <v>977628</v>
      </c>
      <c r="F25" s="24">
        <f t="shared" ref="F25:P25" si="3">F22</f>
        <v>977628</v>
      </c>
      <c r="G25" s="24">
        <f t="shared" si="3"/>
        <v>570930</v>
      </c>
      <c r="H25" s="24">
        <f t="shared" si="3"/>
        <v>73740</v>
      </c>
      <c r="I25" s="24">
        <f t="shared" si="3"/>
        <v>0</v>
      </c>
      <c r="J25" s="24">
        <f t="shared" si="3"/>
        <v>2000</v>
      </c>
      <c r="K25" s="24">
        <f t="shared" si="3"/>
        <v>2000</v>
      </c>
      <c r="L25" s="24">
        <f t="shared" si="3"/>
        <v>0</v>
      </c>
      <c r="M25" s="24">
        <f t="shared" si="3"/>
        <v>0</v>
      </c>
      <c r="N25" s="24">
        <f t="shared" si="3"/>
        <v>0</v>
      </c>
      <c r="O25" s="24">
        <f t="shared" si="3"/>
        <v>0</v>
      </c>
      <c r="P25" s="24">
        <f t="shared" si="3"/>
        <v>979628</v>
      </c>
    </row>
    <row r="26" spans="1:16" s="25" customFormat="1" x14ac:dyDescent="0.2">
      <c r="A26" s="20" t="s">
        <v>148</v>
      </c>
      <c r="B26" s="20">
        <v>6000</v>
      </c>
      <c r="C26" s="21"/>
      <c r="D26" s="22" t="s">
        <v>149</v>
      </c>
      <c r="E26" s="24">
        <f>E27+E30+E32</f>
        <v>2245067</v>
      </c>
      <c r="F26" s="24">
        <f t="shared" ref="F26:P26" si="4">F27+F30+F32</f>
        <v>2245067</v>
      </c>
      <c r="G26" s="24">
        <f t="shared" si="4"/>
        <v>119350</v>
      </c>
      <c r="H26" s="24">
        <f t="shared" si="4"/>
        <v>61970</v>
      </c>
      <c r="I26" s="24">
        <f t="shared" si="4"/>
        <v>0</v>
      </c>
      <c r="J26" s="24">
        <f t="shared" si="4"/>
        <v>1239219</v>
      </c>
      <c r="K26" s="24">
        <f t="shared" si="4"/>
        <v>0</v>
      </c>
      <c r="L26" s="24">
        <f t="shared" si="4"/>
        <v>0</v>
      </c>
      <c r="M26" s="24">
        <f t="shared" si="4"/>
        <v>0</v>
      </c>
      <c r="N26" s="24">
        <f t="shared" si="4"/>
        <v>1239219</v>
      </c>
      <c r="O26" s="24">
        <f t="shared" si="4"/>
        <v>1239219</v>
      </c>
      <c r="P26" s="24">
        <f t="shared" si="4"/>
        <v>3484286</v>
      </c>
    </row>
    <row r="27" spans="1:16" ht="42" customHeight="1" x14ac:dyDescent="0.2">
      <c r="A27" s="6" t="s">
        <v>45</v>
      </c>
      <c r="B27" s="6" t="s">
        <v>46</v>
      </c>
      <c r="C27" s="8"/>
      <c r="D27" s="9" t="s">
        <v>47</v>
      </c>
      <c r="E27" s="82">
        <v>982507</v>
      </c>
      <c r="F27" s="83">
        <v>982507</v>
      </c>
      <c r="G27" s="83">
        <v>0</v>
      </c>
      <c r="H27" s="83">
        <v>0</v>
      </c>
      <c r="I27" s="83">
        <v>0</v>
      </c>
      <c r="J27" s="82">
        <v>177390</v>
      </c>
      <c r="K27" s="83">
        <v>0</v>
      </c>
      <c r="L27" s="83">
        <v>0</v>
      </c>
      <c r="M27" s="83">
        <v>0</v>
      </c>
      <c r="N27" s="83">
        <v>177390</v>
      </c>
      <c r="O27" s="83">
        <v>177390</v>
      </c>
      <c r="P27" s="82">
        <f>E27+J27</f>
        <v>1159897</v>
      </c>
    </row>
    <row r="28" spans="1:16" ht="30.75" customHeight="1" x14ac:dyDescent="0.2">
      <c r="A28" s="12" t="s">
        <v>48</v>
      </c>
      <c r="B28" s="12" t="s">
        <v>50</v>
      </c>
      <c r="C28" s="13" t="s">
        <v>49</v>
      </c>
      <c r="D28" s="14" t="s">
        <v>51</v>
      </c>
      <c r="E28" s="36">
        <v>144240</v>
      </c>
      <c r="F28" s="37">
        <v>144240</v>
      </c>
      <c r="G28" s="37">
        <v>0</v>
      </c>
      <c r="H28" s="37">
        <v>0</v>
      </c>
      <c r="I28" s="37">
        <v>0</v>
      </c>
      <c r="J28" s="36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6">
        <f>E28+J28</f>
        <v>144240</v>
      </c>
    </row>
    <row r="29" spans="1:16" ht="30.75" customHeight="1" x14ac:dyDescent="0.2">
      <c r="A29" s="12" t="s">
        <v>52</v>
      </c>
      <c r="B29" s="12" t="s">
        <v>53</v>
      </c>
      <c r="C29" s="13" t="s">
        <v>49</v>
      </c>
      <c r="D29" s="14" t="s">
        <v>54</v>
      </c>
      <c r="E29" s="36">
        <v>838267</v>
      </c>
      <c r="F29" s="37">
        <v>838267</v>
      </c>
      <c r="G29" s="37">
        <v>0</v>
      </c>
      <c r="H29" s="37">
        <v>0</v>
      </c>
      <c r="I29" s="37">
        <v>0</v>
      </c>
      <c r="J29" s="36">
        <v>177390</v>
      </c>
      <c r="K29" s="37">
        <v>0</v>
      </c>
      <c r="L29" s="37">
        <v>0</v>
      </c>
      <c r="M29" s="37">
        <v>0</v>
      </c>
      <c r="N29" s="37">
        <v>177390</v>
      </c>
      <c r="O29" s="37">
        <v>177390</v>
      </c>
      <c r="P29" s="36">
        <f>E29+J29</f>
        <v>1015657</v>
      </c>
    </row>
    <row r="30" spans="1:16" ht="23.25" customHeight="1" x14ac:dyDescent="0.2">
      <c r="A30" s="6" t="s">
        <v>55</v>
      </c>
      <c r="B30" s="6" t="s">
        <v>56</v>
      </c>
      <c r="C30" s="11" t="s">
        <v>49</v>
      </c>
      <c r="D30" s="9" t="s">
        <v>57</v>
      </c>
      <c r="E30" s="82">
        <v>1262560</v>
      </c>
      <c r="F30" s="83">
        <v>1262560</v>
      </c>
      <c r="G30" s="83">
        <v>119350</v>
      </c>
      <c r="H30" s="83">
        <v>61970</v>
      </c>
      <c r="I30" s="83">
        <v>0</v>
      </c>
      <c r="J30" s="82">
        <v>349999</v>
      </c>
      <c r="K30" s="83">
        <v>0</v>
      </c>
      <c r="L30" s="83">
        <v>0</v>
      </c>
      <c r="M30" s="83">
        <v>0</v>
      </c>
      <c r="N30" s="83">
        <v>349999</v>
      </c>
      <c r="O30" s="83">
        <v>349999</v>
      </c>
      <c r="P30" s="82">
        <f>E30+J30</f>
        <v>1612559</v>
      </c>
    </row>
    <row r="31" spans="1:16" s="31" customFormat="1" ht="83.25" customHeight="1" x14ac:dyDescent="0.2">
      <c r="A31" s="26"/>
      <c r="B31" s="26"/>
      <c r="C31" s="27"/>
      <c r="D31" s="60" t="s">
        <v>177</v>
      </c>
      <c r="E31" s="61">
        <f>SUM(F31)</f>
        <v>0</v>
      </c>
      <c r="F31" s="62"/>
      <c r="G31" s="30"/>
      <c r="H31" s="30"/>
      <c r="I31" s="30"/>
      <c r="J31" s="61">
        <f>N31</f>
        <v>117152</v>
      </c>
      <c r="K31" s="30"/>
      <c r="L31" s="30"/>
      <c r="M31" s="30"/>
      <c r="N31" s="62">
        <v>117152</v>
      </c>
      <c r="O31" s="62">
        <v>117152</v>
      </c>
      <c r="P31" s="61">
        <f t="shared" ref="P31" si="5">E31+J31</f>
        <v>117152</v>
      </c>
    </row>
    <row r="32" spans="1:16" ht="25.5" x14ac:dyDescent="0.2">
      <c r="A32" s="6" t="s">
        <v>58</v>
      </c>
      <c r="B32" s="6" t="s">
        <v>59</v>
      </c>
      <c r="C32" s="8"/>
      <c r="D32" s="9" t="s">
        <v>60</v>
      </c>
      <c r="E32" s="82">
        <v>0</v>
      </c>
      <c r="F32" s="83">
        <v>0</v>
      </c>
      <c r="G32" s="83">
        <v>0</v>
      </c>
      <c r="H32" s="83">
        <v>0</v>
      </c>
      <c r="I32" s="83">
        <v>0</v>
      </c>
      <c r="J32" s="82">
        <v>711830</v>
      </c>
      <c r="K32" s="83">
        <v>0</v>
      </c>
      <c r="L32" s="83">
        <v>0</v>
      </c>
      <c r="M32" s="83">
        <v>0</v>
      </c>
      <c r="N32" s="83">
        <v>711830</v>
      </c>
      <c r="O32" s="83">
        <v>711830</v>
      </c>
      <c r="P32" s="82">
        <f>E32+J32</f>
        <v>711830</v>
      </c>
    </row>
    <row r="33" spans="1:16" ht="63.75" x14ac:dyDescent="0.2">
      <c r="A33" s="12" t="s">
        <v>61</v>
      </c>
      <c r="B33" s="12" t="s">
        <v>63</v>
      </c>
      <c r="C33" s="13" t="s">
        <v>62</v>
      </c>
      <c r="D33" s="14" t="s">
        <v>64</v>
      </c>
      <c r="E33" s="36">
        <v>0</v>
      </c>
      <c r="F33" s="37">
        <v>0</v>
      </c>
      <c r="G33" s="37">
        <v>0</v>
      </c>
      <c r="H33" s="37">
        <v>0</v>
      </c>
      <c r="I33" s="37">
        <v>0</v>
      </c>
      <c r="J33" s="36">
        <v>711830</v>
      </c>
      <c r="K33" s="37">
        <v>0</v>
      </c>
      <c r="L33" s="37">
        <v>0</v>
      </c>
      <c r="M33" s="37">
        <v>0</v>
      </c>
      <c r="N33" s="37">
        <v>711830</v>
      </c>
      <c r="O33" s="37">
        <v>711830</v>
      </c>
      <c r="P33" s="36">
        <f>E33+J33</f>
        <v>711830</v>
      </c>
    </row>
    <row r="34" spans="1:16" ht="100.5" customHeight="1" x14ac:dyDescent="0.2">
      <c r="A34" s="12"/>
      <c r="B34" s="12"/>
      <c r="C34" s="13"/>
      <c r="D34" s="14" t="s">
        <v>155</v>
      </c>
      <c r="E34" s="36">
        <v>0</v>
      </c>
      <c r="F34" s="37">
        <v>0</v>
      </c>
      <c r="G34" s="37">
        <v>0</v>
      </c>
      <c r="H34" s="37">
        <v>0</v>
      </c>
      <c r="I34" s="37">
        <v>0</v>
      </c>
      <c r="J34" s="36">
        <v>711830</v>
      </c>
      <c r="K34" s="37">
        <v>0</v>
      </c>
      <c r="L34" s="37">
        <v>0</v>
      </c>
      <c r="M34" s="37">
        <v>0</v>
      </c>
      <c r="N34" s="37">
        <v>711830</v>
      </c>
      <c r="O34" s="37">
        <v>711830</v>
      </c>
      <c r="P34" s="36">
        <f>E34+J34</f>
        <v>711830</v>
      </c>
    </row>
    <row r="35" spans="1:16" s="25" customFormat="1" x14ac:dyDescent="0.2">
      <c r="A35" s="20"/>
      <c r="B35" s="20"/>
      <c r="C35" s="21"/>
      <c r="D35" s="22" t="s">
        <v>145</v>
      </c>
      <c r="E35" s="24">
        <f>E26</f>
        <v>2245067</v>
      </c>
      <c r="F35" s="24">
        <f t="shared" ref="F35:P35" si="6">F26</f>
        <v>2245067</v>
      </c>
      <c r="G35" s="24">
        <f t="shared" si="6"/>
        <v>119350</v>
      </c>
      <c r="H35" s="24">
        <f t="shared" si="6"/>
        <v>61970</v>
      </c>
      <c r="I35" s="24">
        <f t="shared" si="6"/>
        <v>0</v>
      </c>
      <c r="J35" s="24">
        <f t="shared" si="6"/>
        <v>1239219</v>
      </c>
      <c r="K35" s="24">
        <f t="shared" si="6"/>
        <v>0</v>
      </c>
      <c r="L35" s="24">
        <f t="shared" si="6"/>
        <v>0</v>
      </c>
      <c r="M35" s="24">
        <f t="shared" si="6"/>
        <v>0</v>
      </c>
      <c r="N35" s="24">
        <f t="shared" si="6"/>
        <v>1239219</v>
      </c>
      <c r="O35" s="24">
        <f t="shared" si="6"/>
        <v>1239219</v>
      </c>
      <c r="P35" s="24">
        <f t="shared" si="6"/>
        <v>3484286</v>
      </c>
    </row>
    <row r="36" spans="1:16" s="25" customFormat="1" x14ac:dyDescent="0.2">
      <c r="A36" s="20" t="s">
        <v>150</v>
      </c>
      <c r="B36" s="20">
        <v>7000</v>
      </c>
      <c r="C36" s="21"/>
      <c r="D36" s="22" t="s">
        <v>151</v>
      </c>
      <c r="E36" s="24">
        <f>E37</f>
        <v>0</v>
      </c>
      <c r="F36" s="24">
        <f t="shared" ref="F36:P36" si="7">F37</f>
        <v>0</v>
      </c>
      <c r="G36" s="24">
        <f t="shared" si="7"/>
        <v>0</v>
      </c>
      <c r="H36" s="24">
        <f t="shared" si="7"/>
        <v>0</v>
      </c>
      <c r="I36" s="24">
        <f t="shared" si="7"/>
        <v>0</v>
      </c>
      <c r="J36" s="24">
        <f t="shared" si="7"/>
        <v>1739130</v>
      </c>
      <c r="K36" s="24">
        <f t="shared" si="7"/>
        <v>0</v>
      </c>
      <c r="L36" s="24">
        <f t="shared" si="7"/>
        <v>0</v>
      </c>
      <c r="M36" s="24">
        <f t="shared" si="7"/>
        <v>0</v>
      </c>
      <c r="N36" s="24">
        <f>N37</f>
        <v>1739130</v>
      </c>
      <c r="O36" s="24">
        <f t="shared" si="7"/>
        <v>1739130</v>
      </c>
      <c r="P36" s="24">
        <f t="shared" si="7"/>
        <v>1739130</v>
      </c>
    </row>
    <row r="37" spans="1:16" s="25" customFormat="1" x14ac:dyDescent="0.2">
      <c r="A37" s="20" t="s">
        <v>152</v>
      </c>
      <c r="B37" s="20">
        <v>7300</v>
      </c>
      <c r="C37" s="21"/>
      <c r="D37" s="22" t="s">
        <v>153</v>
      </c>
      <c r="E37" s="24">
        <f>SUM(E38:E40)</f>
        <v>0</v>
      </c>
      <c r="F37" s="24">
        <f t="shared" ref="F37:M37" si="8">SUM(F38:F40)</f>
        <v>0</v>
      </c>
      <c r="G37" s="24">
        <f t="shared" si="8"/>
        <v>0</v>
      </c>
      <c r="H37" s="24">
        <f t="shared" si="8"/>
        <v>0</v>
      </c>
      <c r="I37" s="24">
        <f t="shared" si="8"/>
        <v>0</v>
      </c>
      <c r="J37" s="24">
        <f>SUM(J38:J40)</f>
        <v>1739130</v>
      </c>
      <c r="K37" s="24">
        <f t="shared" si="8"/>
        <v>0</v>
      </c>
      <c r="L37" s="24">
        <f t="shared" si="8"/>
        <v>0</v>
      </c>
      <c r="M37" s="24">
        <f t="shared" si="8"/>
        <v>0</v>
      </c>
      <c r="N37" s="24">
        <f>SUM(N38:N40)</f>
        <v>1739130</v>
      </c>
      <c r="O37" s="24">
        <f>SUM(O38:O40)</f>
        <v>1739130</v>
      </c>
      <c r="P37" s="24">
        <f t="shared" ref="P37" si="9">SUM(P38:P40)</f>
        <v>1739130</v>
      </c>
    </row>
    <row r="38" spans="1:16" ht="38.25" x14ac:dyDescent="0.2">
      <c r="A38" s="6" t="s">
        <v>65</v>
      </c>
      <c r="B38" s="6" t="s">
        <v>67</v>
      </c>
      <c r="C38" s="11" t="s">
        <v>66</v>
      </c>
      <c r="D38" s="9" t="s">
        <v>68</v>
      </c>
      <c r="E38" s="82">
        <v>0</v>
      </c>
      <c r="F38" s="83">
        <v>0</v>
      </c>
      <c r="G38" s="83">
        <v>0</v>
      </c>
      <c r="H38" s="83">
        <v>0</v>
      </c>
      <c r="I38" s="83">
        <v>0</v>
      </c>
      <c r="J38" s="82">
        <v>10000</v>
      </c>
      <c r="K38" s="83">
        <v>0</v>
      </c>
      <c r="L38" s="83">
        <v>0</v>
      </c>
      <c r="M38" s="83">
        <v>0</v>
      </c>
      <c r="N38" s="83">
        <v>10000</v>
      </c>
      <c r="O38" s="83">
        <v>10000</v>
      </c>
      <c r="P38" s="82">
        <f>E38+J38</f>
        <v>10000</v>
      </c>
    </row>
    <row r="39" spans="1:16" ht="25.5" x14ac:dyDescent="0.2">
      <c r="A39" s="6" t="s">
        <v>69</v>
      </c>
      <c r="B39" s="6" t="s">
        <v>70</v>
      </c>
      <c r="C39" s="11" t="s">
        <v>66</v>
      </c>
      <c r="D39" s="9" t="s">
        <v>71</v>
      </c>
      <c r="E39" s="82">
        <v>0</v>
      </c>
      <c r="F39" s="83">
        <v>0</v>
      </c>
      <c r="G39" s="83">
        <v>0</v>
      </c>
      <c r="H39" s="83">
        <v>0</v>
      </c>
      <c r="I39" s="83">
        <v>0</v>
      </c>
      <c r="J39" s="82">
        <v>317430</v>
      </c>
      <c r="K39" s="83">
        <v>0</v>
      </c>
      <c r="L39" s="83">
        <v>0</v>
      </c>
      <c r="M39" s="83">
        <v>0</v>
      </c>
      <c r="N39" s="83">
        <v>317430</v>
      </c>
      <c r="O39" s="83">
        <v>317430</v>
      </c>
      <c r="P39" s="82">
        <f>E39+J39</f>
        <v>317430</v>
      </c>
    </row>
    <row r="40" spans="1:16" ht="20.25" customHeight="1" x14ac:dyDescent="0.2">
      <c r="A40" s="6" t="s">
        <v>72</v>
      </c>
      <c r="B40" s="6" t="s">
        <v>73</v>
      </c>
      <c r="C40" s="8"/>
      <c r="D40" s="9" t="s">
        <v>74</v>
      </c>
      <c r="E40" s="82">
        <v>0</v>
      </c>
      <c r="F40" s="83">
        <v>0</v>
      </c>
      <c r="G40" s="83">
        <v>0</v>
      </c>
      <c r="H40" s="83">
        <v>0</v>
      </c>
      <c r="I40" s="83">
        <v>0</v>
      </c>
      <c r="J40" s="82">
        <v>1411700</v>
      </c>
      <c r="K40" s="83">
        <v>0</v>
      </c>
      <c r="L40" s="83">
        <v>0</v>
      </c>
      <c r="M40" s="83">
        <v>0</v>
      </c>
      <c r="N40" s="83">
        <v>1411700</v>
      </c>
      <c r="O40" s="83">
        <v>1411700</v>
      </c>
      <c r="P40" s="82">
        <f>E40+J40</f>
        <v>1411700</v>
      </c>
    </row>
    <row r="41" spans="1:16" ht="38.25" x14ac:dyDescent="0.2">
      <c r="A41" s="12" t="s">
        <v>75</v>
      </c>
      <c r="B41" s="12" t="s">
        <v>77</v>
      </c>
      <c r="C41" s="13" t="s">
        <v>76</v>
      </c>
      <c r="D41" s="14" t="s">
        <v>78</v>
      </c>
      <c r="E41" s="36">
        <v>0</v>
      </c>
      <c r="F41" s="37">
        <v>0</v>
      </c>
      <c r="G41" s="37">
        <v>0</v>
      </c>
      <c r="H41" s="37">
        <v>0</v>
      </c>
      <c r="I41" s="37">
        <v>0</v>
      </c>
      <c r="J41" s="36">
        <v>1411700</v>
      </c>
      <c r="K41" s="37">
        <v>0</v>
      </c>
      <c r="L41" s="37">
        <v>0</v>
      </c>
      <c r="M41" s="37">
        <v>0</v>
      </c>
      <c r="N41" s="37">
        <v>1411700</v>
      </c>
      <c r="O41" s="37">
        <v>1411700</v>
      </c>
      <c r="P41" s="36">
        <f>E41+J41</f>
        <v>1411700</v>
      </c>
    </row>
    <row r="42" spans="1:16" s="31" customFormat="1" ht="60" customHeight="1" x14ac:dyDescent="0.2">
      <c r="A42" s="26"/>
      <c r="B42" s="26"/>
      <c r="C42" s="27"/>
      <c r="D42" s="28" t="s">
        <v>154</v>
      </c>
      <c r="E42" s="29">
        <f>F42</f>
        <v>0</v>
      </c>
      <c r="F42" s="30"/>
      <c r="G42" s="30"/>
      <c r="H42" s="30"/>
      <c r="I42" s="30"/>
      <c r="J42" s="29">
        <f>J41</f>
        <v>1411700</v>
      </c>
      <c r="K42" s="30"/>
      <c r="L42" s="30"/>
      <c r="M42" s="30"/>
      <c r="N42" s="30">
        <f>N41</f>
        <v>1411700</v>
      </c>
      <c r="O42" s="30">
        <f>N42</f>
        <v>1411700</v>
      </c>
      <c r="P42" s="29">
        <f>E42+J42</f>
        <v>1411700</v>
      </c>
    </row>
    <row r="43" spans="1:16" s="25" customFormat="1" x14ac:dyDescent="0.2">
      <c r="A43" s="20"/>
      <c r="B43" s="20"/>
      <c r="C43" s="21"/>
      <c r="D43" s="22" t="s">
        <v>145</v>
      </c>
      <c r="E43" s="24">
        <f>E37</f>
        <v>0</v>
      </c>
      <c r="F43" s="24">
        <f t="shared" ref="F43:P43" si="10">F37</f>
        <v>0</v>
      </c>
      <c r="G43" s="24">
        <f t="shared" si="10"/>
        <v>0</v>
      </c>
      <c r="H43" s="24">
        <f t="shared" si="10"/>
        <v>0</v>
      </c>
      <c r="I43" s="24">
        <f t="shared" si="10"/>
        <v>0</v>
      </c>
      <c r="J43" s="24">
        <f>J37</f>
        <v>1739130</v>
      </c>
      <c r="K43" s="24">
        <f t="shared" si="10"/>
        <v>0</v>
      </c>
      <c r="L43" s="24">
        <f t="shared" si="10"/>
        <v>0</v>
      </c>
      <c r="M43" s="24">
        <f t="shared" si="10"/>
        <v>0</v>
      </c>
      <c r="N43" s="24">
        <f>N37</f>
        <v>1739130</v>
      </c>
      <c r="O43" s="24">
        <f t="shared" si="10"/>
        <v>1739130</v>
      </c>
      <c r="P43" s="24">
        <f t="shared" si="10"/>
        <v>1739130</v>
      </c>
    </row>
    <row r="44" spans="1:16" s="25" customFormat="1" x14ac:dyDescent="0.2">
      <c r="A44" s="20" t="s">
        <v>156</v>
      </c>
      <c r="B44" s="20">
        <v>8000</v>
      </c>
      <c r="C44" s="21"/>
      <c r="D44" s="22" t="s">
        <v>157</v>
      </c>
      <c r="E44" s="24">
        <f>E45+E46+E47</f>
        <v>20000</v>
      </c>
      <c r="F44" s="24">
        <f t="shared" ref="F44:P44" si="11">F45+F46+F47</f>
        <v>10000</v>
      </c>
      <c r="G44" s="24">
        <f t="shared" si="11"/>
        <v>0</v>
      </c>
      <c r="H44" s="24">
        <f t="shared" si="11"/>
        <v>0</v>
      </c>
      <c r="I44" s="24">
        <f t="shared" si="11"/>
        <v>0</v>
      </c>
      <c r="J44" s="24">
        <f t="shared" si="11"/>
        <v>2200</v>
      </c>
      <c r="K44" s="24">
        <f t="shared" si="11"/>
        <v>2200</v>
      </c>
      <c r="L44" s="24">
        <f t="shared" si="11"/>
        <v>0</v>
      </c>
      <c r="M44" s="24">
        <f t="shared" si="11"/>
        <v>0</v>
      </c>
      <c r="N44" s="24">
        <f t="shared" si="11"/>
        <v>0</v>
      </c>
      <c r="O44" s="24">
        <f t="shared" si="11"/>
        <v>0</v>
      </c>
      <c r="P44" s="24">
        <f t="shared" si="11"/>
        <v>22200</v>
      </c>
    </row>
    <row r="45" spans="1:16" ht="38.25" x14ac:dyDescent="0.2">
      <c r="A45" s="6" t="s">
        <v>79</v>
      </c>
      <c r="B45" s="6" t="s">
        <v>81</v>
      </c>
      <c r="C45" s="11" t="s">
        <v>80</v>
      </c>
      <c r="D45" s="9" t="s">
        <v>82</v>
      </c>
      <c r="E45" s="82">
        <v>10000</v>
      </c>
      <c r="F45" s="83">
        <v>10000</v>
      </c>
      <c r="G45" s="83">
        <v>0</v>
      </c>
      <c r="H45" s="83">
        <v>0</v>
      </c>
      <c r="I45" s="83">
        <v>0</v>
      </c>
      <c r="J45" s="82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2">
        <f>E45+J45</f>
        <v>10000</v>
      </c>
    </row>
    <row r="46" spans="1:16" ht="29.25" customHeight="1" x14ac:dyDescent="0.2">
      <c r="A46" s="6" t="s">
        <v>83</v>
      </c>
      <c r="B46" s="6" t="s">
        <v>85</v>
      </c>
      <c r="C46" s="11" t="s">
        <v>84</v>
      </c>
      <c r="D46" s="9" t="s">
        <v>86</v>
      </c>
      <c r="E46" s="82">
        <v>0</v>
      </c>
      <c r="F46" s="83">
        <v>0</v>
      </c>
      <c r="G46" s="83">
        <v>0</v>
      </c>
      <c r="H46" s="83">
        <v>0</v>
      </c>
      <c r="I46" s="83">
        <v>0</v>
      </c>
      <c r="J46" s="82">
        <v>2200</v>
      </c>
      <c r="K46" s="83">
        <v>2200</v>
      </c>
      <c r="L46" s="83">
        <v>0</v>
      </c>
      <c r="M46" s="83">
        <v>0</v>
      </c>
      <c r="N46" s="83">
        <v>0</v>
      </c>
      <c r="O46" s="83">
        <v>0</v>
      </c>
      <c r="P46" s="82">
        <f>E46+J46</f>
        <v>2200</v>
      </c>
    </row>
    <row r="47" spans="1:16" x14ac:dyDescent="0.2">
      <c r="A47" s="6" t="s">
        <v>87</v>
      </c>
      <c r="B47" s="6" t="s">
        <v>89</v>
      </c>
      <c r="C47" s="11" t="s">
        <v>88</v>
      </c>
      <c r="D47" s="9" t="s">
        <v>90</v>
      </c>
      <c r="E47" s="82">
        <v>10000</v>
      </c>
      <c r="F47" s="83">
        <v>0</v>
      </c>
      <c r="G47" s="83">
        <v>0</v>
      </c>
      <c r="H47" s="83">
        <v>0</v>
      </c>
      <c r="I47" s="83">
        <v>0</v>
      </c>
      <c r="J47" s="82">
        <v>0</v>
      </c>
      <c r="K47" s="83">
        <v>0</v>
      </c>
      <c r="L47" s="83">
        <v>0</v>
      </c>
      <c r="M47" s="83">
        <v>0</v>
      </c>
      <c r="N47" s="83">
        <v>0</v>
      </c>
      <c r="O47" s="83">
        <v>0</v>
      </c>
      <c r="P47" s="82">
        <f>E47+J47</f>
        <v>10000</v>
      </c>
    </row>
    <row r="48" spans="1:16" ht="63.75" x14ac:dyDescent="0.2">
      <c r="A48" s="6" t="s">
        <v>91</v>
      </c>
      <c r="B48" s="6" t="s">
        <v>93</v>
      </c>
      <c r="C48" s="11" t="s">
        <v>92</v>
      </c>
      <c r="D48" s="9" t="s">
        <v>94</v>
      </c>
      <c r="E48" s="82">
        <v>51836</v>
      </c>
      <c r="F48" s="83">
        <v>51836</v>
      </c>
      <c r="G48" s="83">
        <v>0</v>
      </c>
      <c r="H48" s="83">
        <v>0</v>
      </c>
      <c r="I48" s="83">
        <v>0</v>
      </c>
      <c r="J48" s="82">
        <v>0</v>
      </c>
      <c r="K48" s="83">
        <v>0</v>
      </c>
      <c r="L48" s="83">
        <v>0</v>
      </c>
      <c r="M48" s="83">
        <v>0</v>
      </c>
      <c r="N48" s="83">
        <v>0</v>
      </c>
      <c r="O48" s="83">
        <v>0</v>
      </c>
      <c r="P48" s="82">
        <f>E48+J48</f>
        <v>51836</v>
      </c>
    </row>
    <row r="49" spans="1:21" ht="48.75" customHeight="1" x14ac:dyDescent="0.2">
      <c r="A49" s="32"/>
      <c r="B49" s="32"/>
      <c r="C49" s="33"/>
      <c r="D49" s="28" t="s">
        <v>158</v>
      </c>
      <c r="E49" s="34">
        <f>F49</f>
        <v>51836</v>
      </c>
      <c r="F49" s="35">
        <f>F48</f>
        <v>51836</v>
      </c>
      <c r="G49" s="35"/>
      <c r="H49" s="35"/>
      <c r="I49" s="35"/>
      <c r="J49" s="34">
        <v>0</v>
      </c>
      <c r="K49" s="35"/>
      <c r="L49" s="35"/>
      <c r="M49" s="35"/>
      <c r="N49" s="35"/>
      <c r="O49" s="35"/>
      <c r="P49" s="34">
        <f>E49</f>
        <v>51836</v>
      </c>
    </row>
    <row r="50" spans="1:21" ht="50.25" customHeight="1" x14ac:dyDescent="0.2">
      <c r="A50" s="6" t="s">
        <v>95</v>
      </c>
      <c r="B50" s="6" t="s">
        <v>96</v>
      </c>
      <c r="C50" s="11" t="s">
        <v>92</v>
      </c>
      <c r="D50" s="9" t="s">
        <v>97</v>
      </c>
      <c r="E50" s="82">
        <v>6530600</v>
      </c>
      <c r="F50" s="83">
        <v>6530600</v>
      </c>
      <c r="G50" s="83">
        <v>0</v>
      </c>
      <c r="H50" s="83">
        <v>0</v>
      </c>
      <c r="I50" s="83">
        <v>0</v>
      </c>
      <c r="J50" s="82">
        <v>0</v>
      </c>
      <c r="K50" s="83">
        <v>0</v>
      </c>
      <c r="L50" s="83">
        <v>0</v>
      </c>
      <c r="M50" s="83">
        <v>0</v>
      </c>
      <c r="N50" s="83">
        <v>0</v>
      </c>
      <c r="O50" s="83">
        <v>0</v>
      </c>
      <c r="P50" s="82">
        <f>E50+J50</f>
        <v>6530600</v>
      </c>
    </row>
    <row r="51" spans="1:21" ht="48.75" customHeight="1" x14ac:dyDescent="0.2">
      <c r="A51" s="4"/>
      <c r="B51" s="12"/>
      <c r="C51" s="13"/>
      <c r="D51" s="28" t="s">
        <v>159</v>
      </c>
      <c r="E51" s="36">
        <v>6530600</v>
      </c>
      <c r="F51" s="37">
        <v>6530600</v>
      </c>
      <c r="G51" s="37">
        <v>0</v>
      </c>
      <c r="H51" s="37">
        <v>0</v>
      </c>
      <c r="I51" s="37">
        <v>0</v>
      </c>
      <c r="J51" s="36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6">
        <f t="shared" ref="P51" si="12">E51+J51</f>
        <v>6530600</v>
      </c>
    </row>
    <row r="52" spans="1:21" ht="38.25" x14ac:dyDescent="0.2">
      <c r="A52" s="6" t="s">
        <v>98</v>
      </c>
      <c r="B52" s="6" t="s">
        <v>99</v>
      </c>
      <c r="C52" s="11" t="s">
        <v>92</v>
      </c>
      <c r="D52" s="9" t="s">
        <v>100</v>
      </c>
      <c r="E52" s="82">
        <v>34200</v>
      </c>
      <c r="F52" s="83">
        <v>34200</v>
      </c>
      <c r="G52" s="83">
        <v>0</v>
      </c>
      <c r="H52" s="83">
        <v>0</v>
      </c>
      <c r="I52" s="83">
        <v>0</v>
      </c>
      <c r="J52" s="82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2">
        <f>E52+J52</f>
        <v>34200</v>
      </c>
    </row>
    <row r="53" spans="1:21" ht="63" customHeight="1" x14ac:dyDescent="0.2">
      <c r="A53" s="6"/>
      <c r="B53" s="38"/>
      <c r="C53" s="39"/>
      <c r="D53" s="40" t="s">
        <v>160</v>
      </c>
      <c r="E53" s="29">
        <f>F53</f>
        <v>13680</v>
      </c>
      <c r="F53" s="41">
        <v>13680</v>
      </c>
      <c r="G53" s="42"/>
      <c r="H53" s="42"/>
      <c r="I53" s="42"/>
      <c r="J53" s="34"/>
      <c r="K53" s="42"/>
      <c r="L53" s="42"/>
      <c r="M53" s="42"/>
      <c r="N53" s="42"/>
      <c r="O53" s="42"/>
      <c r="P53" s="29">
        <f t="shared" ref="P53:P54" si="13">E53+J53</f>
        <v>13680</v>
      </c>
      <c r="R53" s="43"/>
    </row>
    <row r="54" spans="1:21" ht="63" customHeight="1" x14ac:dyDescent="0.2">
      <c r="A54" s="6"/>
      <c r="B54" s="38"/>
      <c r="C54" s="39"/>
      <c r="D54" s="40" t="s">
        <v>161</v>
      </c>
      <c r="E54" s="29">
        <f>F54</f>
        <v>20520</v>
      </c>
      <c r="F54" s="41">
        <v>20520</v>
      </c>
      <c r="G54" s="42"/>
      <c r="H54" s="42"/>
      <c r="I54" s="42"/>
      <c r="J54" s="34"/>
      <c r="K54" s="42"/>
      <c r="L54" s="42"/>
      <c r="M54" s="42"/>
      <c r="N54" s="42"/>
      <c r="O54" s="42"/>
      <c r="P54" s="29">
        <f t="shared" si="13"/>
        <v>20520</v>
      </c>
      <c r="R54" s="43"/>
    </row>
    <row r="55" spans="1:21" x14ac:dyDescent="0.2">
      <c r="A55" s="6" t="s">
        <v>101</v>
      </c>
      <c r="B55" s="6" t="s">
        <v>102</v>
      </c>
      <c r="C55" s="11" t="s">
        <v>92</v>
      </c>
      <c r="D55" s="9" t="s">
        <v>103</v>
      </c>
      <c r="E55" s="82">
        <v>4367133</v>
      </c>
      <c r="F55" s="83">
        <v>4230556</v>
      </c>
      <c r="G55" s="83">
        <v>0</v>
      </c>
      <c r="H55" s="83">
        <v>0</v>
      </c>
      <c r="I55" s="83">
        <v>136577</v>
      </c>
      <c r="J55" s="82">
        <v>0</v>
      </c>
      <c r="K55" s="83">
        <v>0</v>
      </c>
      <c r="L55" s="83">
        <v>0</v>
      </c>
      <c r="M55" s="83">
        <v>0</v>
      </c>
      <c r="N55" s="83">
        <v>0</v>
      </c>
      <c r="O55" s="83">
        <v>0</v>
      </c>
      <c r="P55" s="82">
        <f>E55+J55</f>
        <v>4367133</v>
      </c>
    </row>
    <row r="56" spans="1:21" s="49" customFormat="1" ht="44.25" customHeight="1" x14ac:dyDescent="0.2">
      <c r="A56" s="44"/>
      <c r="B56" s="44"/>
      <c r="C56" s="45"/>
      <c r="D56" s="46" t="s">
        <v>162</v>
      </c>
      <c r="E56" s="47">
        <f>F56</f>
        <v>1494479</v>
      </c>
      <c r="F56" s="48">
        <f>1342758+108011+40000+3710</f>
        <v>1494479</v>
      </c>
      <c r="G56" s="48"/>
      <c r="H56" s="48">
        <v>3710</v>
      </c>
      <c r="I56" s="48"/>
      <c r="J56" s="47"/>
      <c r="K56" s="48"/>
      <c r="L56" s="48"/>
      <c r="M56" s="48"/>
      <c r="N56" s="48"/>
      <c r="O56" s="48"/>
      <c r="P56" s="47">
        <f t="shared" ref="P56:P66" si="14">E56+J56</f>
        <v>1494479</v>
      </c>
      <c r="R56" s="50"/>
      <c r="S56" s="50"/>
      <c r="T56" s="50"/>
      <c r="U56" s="50"/>
    </row>
    <row r="57" spans="1:21" s="54" customFormat="1" ht="63.75" x14ac:dyDescent="0.2">
      <c r="A57" s="44"/>
      <c r="B57" s="44"/>
      <c r="C57" s="51"/>
      <c r="D57" s="52" t="s">
        <v>163</v>
      </c>
      <c r="E57" s="47">
        <f>F57+I57</f>
        <v>1909293</v>
      </c>
      <c r="F57" s="53">
        <f>1490493+54770+73400+248830+2500</f>
        <v>1869993</v>
      </c>
      <c r="G57" s="53"/>
      <c r="H57" s="53"/>
      <c r="I57" s="53">
        <v>39300</v>
      </c>
      <c r="J57" s="47"/>
      <c r="K57" s="53"/>
      <c r="L57" s="53"/>
      <c r="M57" s="53"/>
      <c r="N57" s="53"/>
      <c r="O57" s="53"/>
      <c r="P57" s="47">
        <f t="shared" si="14"/>
        <v>1909293</v>
      </c>
      <c r="R57" s="55"/>
      <c r="S57" s="56"/>
    </row>
    <row r="58" spans="1:21" s="54" customFormat="1" ht="76.5" x14ac:dyDescent="0.2">
      <c r="A58" s="44"/>
      <c r="B58" s="44"/>
      <c r="C58" s="51"/>
      <c r="D58" s="52" t="s">
        <v>164</v>
      </c>
      <c r="E58" s="47">
        <f>F58+I58</f>
        <v>158843</v>
      </c>
      <c r="F58" s="53">
        <f>143343+10500</f>
        <v>153843</v>
      </c>
      <c r="G58" s="53"/>
      <c r="H58" s="53"/>
      <c r="I58" s="53">
        <v>5000</v>
      </c>
      <c r="J58" s="47"/>
      <c r="K58" s="53"/>
      <c r="L58" s="53"/>
      <c r="M58" s="53"/>
      <c r="N58" s="53"/>
      <c r="O58" s="53"/>
      <c r="P58" s="47">
        <f t="shared" si="14"/>
        <v>158843</v>
      </c>
      <c r="R58" s="57"/>
      <c r="S58" s="56"/>
    </row>
    <row r="59" spans="1:21" s="54" customFormat="1" ht="84.75" customHeight="1" x14ac:dyDescent="0.2">
      <c r="A59" s="44"/>
      <c r="B59" s="44"/>
      <c r="C59" s="51"/>
      <c r="D59" s="52" t="s">
        <v>165</v>
      </c>
      <c r="E59" s="47">
        <f t="shared" ref="E59:E66" si="15">F59+I59</f>
        <v>137670</v>
      </c>
      <c r="F59" s="53">
        <v>137670</v>
      </c>
      <c r="G59" s="53"/>
      <c r="H59" s="53"/>
      <c r="I59" s="53"/>
      <c r="J59" s="47"/>
      <c r="K59" s="53"/>
      <c r="L59" s="53"/>
      <c r="M59" s="53"/>
      <c r="N59" s="53"/>
      <c r="O59" s="53"/>
      <c r="P59" s="47">
        <f t="shared" si="14"/>
        <v>137670</v>
      </c>
      <c r="S59" s="56"/>
    </row>
    <row r="60" spans="1:21" s="54" customFormat="1" ht="60" customHeight="1" x14ac:dyDescent="0.2">
      <c r="A60" s="44"/>
      <c r="B60" s="44"/>
      <c r="C60" s="51"/>
      <c r="D60" s="58" t="s">
        <v>166</v>
      </c>
      <c r="E60" s="47">
        <f t="shared" si="15"/>
        <v>91752</v>
      </c>
      <c r="F60" s="53">
        <v>91752</v>
      </c>
      <c r="G60" s="53"/>
      <c r="H60" s="53"/>
      <c r="I60" s="53"/>
      <c r="J60" s="47"/>
      <c r="K60" s="53"/>
      <c r="L60" s="53"/>
      <c r="M60" s="53"/>
      <c r="N60" s="53"/>
      <c r="O60" s="53"/>
      <c r="P60" s="47">
        <f t="shared" si="14"/>
        <v>91752</v>
      </c>
      <c r="S60" s="56"/>
    </row>
    <row r="61" spans="1:21" s="54" customFormat="1" ht="47.25" customHeight="1" x14ac:dyDescent="0.2">
      <c r="A61" s="44"/>
      <c r="B61" s="44"/>
      <c r="C61" s="51"/>
      <c r="D61" s="52" t="s">
        <v>167</v>
      </c>
      <c r="E61" s="47">
        <f t="shared" si="15"/>
        <v>400000</v>
      </c>
      <c r="F61" s="53">
        <f>200000+200000</f>
        <v>400000</v>
      </c>
      <c r="G61" s="53"/>
      <c r="H61" s="53"/>
      <c r="I61" s="53"/>
      <c r="J61" s="47"/>
      <c r="K61" s="53"/>
      <c r="L61" s="53"/>
      <c r="M61" s="53"/>
      <c r="N61" s="53"/>
      <c r="O61" s="53"/>
      <c r="P61" s="47">
        <f t="shared" si="14"/>
        <v>400000</v>
      </c>
      <c r="S61" s="56"/>
    </row>
    <row r="62" spans="1:21" s="54" customFormat="1" ht="65.25" customHeight="1" x14ac:dyDescent="0.2">
      <c r="A62" s="44"/>
      <c r="B62" s="44"/>
      <c r="C62" s="51"/>
      <c r="D62" s="52" t="s">
        <v>168</v>
      </c>
      <c r="E62" s="47">
        <f t="shared" si="15"/>
        <v>3000</v>
      </c>
      <c r="F62" s="53">
        <v>3000</v>
      </c>
      <c r="G62" s="53"/>
      <c r="H62" s="53"/>
      <c r="I62" s="53"/>
      <c r="J62" s="47"/>
      <c r="K62" s="53"/>
      <c r="L62" s="53"/>
      <c r="M62" s="53"/>
      <c r="N62" s="53"/>
      <c r="O62" s="53"/>
      <c r="P62" s="47">
        <f t="shared" si="14"/>
        <v>3000</v>
      </c>
      <c r="S62" s="56"/>
    </row>
    <row r="63" spans="1:21" s="54" customFormat="1" ht="57" customHeight="1" x14ac:dyDescent="0.2">
      <c r="A63" s="44"/>
      <c r="B63" s="44"/>
      <c r="C63" s="51"/>
      <c r="D63" s="52" t="s">
        <v>169</v>
      </c>
      <c r="E63" s="47">
        <f t="shared" si="15"/>
        <v>10000</v>
      </c>
      <c r="F63" s="53">
        <v>10000</v>
      </c>
      <c r="G63" s="53"/>
      <c r="H63" s="53"/>
      <c r="I63" s="53"/>
      <c r="J63" s="47"/>
      <c r="K63" s="53"/>
      <c r="L63" s="53"/>
      <c r="M63" s="53"/>
      <c r="N63" s="53"/>
      <c r="O63" s="53"/>
      <c r="P63" s="47">
        <f t="shared" si="14"/>
        <v>10000</v>
      </c>
      <c r="S63" s="56"/>
    </row>
    <row r="64" spans="1:21" s="54" customFormat="1" ht="70.5" customHeight="1" x14ac:dyDescent="0.2">
      <c r="A64" s="44"/>
      <c r="B64" s="44"/>
      <c r="C64" s="51"/>
      <c r="D64" s="52" t="s">
        <v>170</v>
      </c>
      <c r="E64" s="47">
        <f t="shared" si="15"/>
        <v>69819</v>
      </c>
      <c r="F64" s="53">
        <v>69819</v>
      </c>
      <c r="G64" s="53"/>
      <c r="H64" s="53"/>
      <c r="I64" s="53"/>
      <c r="J64" s="47"/>
      <c r="K64" s="53"/>
      <c r="L64" s="53"/>
      <c r="M64" s="53"/>
      <c r="N64" s="53"/>
      <c r="O64" s="53"/>
      <c r="P64" s="47">
        <f t="shared" si="14"/>
        <v>69819</v>
      </c>
      <c r="S64" s="56"/>
    </row>
    <row r="65" spans="1:19" s="54" customFormat="1" ht="111.75" customHeight="1" x14ac:dyDescent="0.2">
      <c r="A65" s="44"/>
      <c r="B65" s="44"/>
      <c r="C65" s="51"/>
      <c r="D65" s="59" t="s">
        <v>171</v>
      </c>
      <c r="E65" s="47">
        <f t="shared" si="15"/>
        <v>8677</v>
      </c>
      <c r="F65" s="53"/>
      <c r="G65" s="53"/>
      <c r="H65" s="53"/>
      <c r="I65" s="53">
        <v>8677</v>
      </c>
      <c r="J65" s="47"/>
      <c r="K65" s="53"/>
      <c r="L65" s="53"/>
      <c r="M65" s="53"/>
      <c r="N65" s="53"/>
      <c r="O65" s="53"/>
      <c r="P65" s="47">
        <f t="shared" si="14"/>
        <v>8677</v>
      </c>
      <c r="S65" s="56"/>
    </row>
    <row r="66" spans="1:19" s="54" customFormat="1" ht="102" customHeight="1" x14ac:dyDescent="0.2">
      <c r="A66" s="44"/>
      <c r="B66" s="44"/>
      <c r="C66" s="51"/>
      <c r="D66" s="59" t="s">
        <v>172</v>
      </c>
      <c r="E66" s="47">
        <f t="shared" si="15"/>
        <v>83600</v>
      </c>
      <c r="F66" s="53"/>
      <c r="G66" s="53"/>
      <c r="H66" s="53"/>
      <c r="I66" s="53">
        <v>83600</v>
      </c>
      <c r="J66" s="47"/>
      <c r="K66" s="53"/>
      <c r="L66" s="53"/>
      <c r="M66" s="53"/>
      <c r="N66" s="53"/>
      <c r="O66" s="53"/>
      <c r="P66" s="47">
        <f t="shared" si="14"/>
        <v>83600</v>
      </c>
      <c r="S66" s="56"/>
    </row>
    <row r="67" spans="1:19" ht="38.25" x14ac:dyDescent="0.2">
      <c r="A67" s="6" t="s">
        <v>104</v>
      </c>
      <c r="B67" s="6" t="s">
        <v>105</v>
      </c>
      <c r="C67" s="11" t="s">
        <v>92</v>
      </c>
      <c r="D67" s="9" t="s">
        <v>106</v>
      </c>
      <c r="E67" s="82">
        <v>90000</v>
      </c>
      <c r="F67" s="83">
        <v>30000</v>
      </c>
      <c r="G67" s="83">
        <v>0</v>
      </c>
      <c r="H67" s="83">
        <v>0</v>
      </c>
      <c r="I67" s="83">
        <v>60000</v>
      </c>
      <c r="J67" s="82">
        <v>0</v>
      </c>
      <c r="K67" s="83">
        <v>0</v>
      </c>
      <c r="L67" s="83">
        <v>0</v>
      </c>
      <c r="M67" s="83">
        <v>0</v>
      </c>
      <c r="N67" s="83">
        <v>0</v>
      </c>
      <c r="O67" s="83">
        <v>0</v>
      </c>
      <c r="P67" s="82">
        <f>E67+J67</f>
        <v>90000</v>
      </c>
    </row>
    <row r="68" spans="1:19" x14ac:dyDescent="0.2">
      <c r="A68" s="6" t="s">
        <v>107</v>
      </c>
      <c r="B68" s="7"/>
      <c r="C68" s="8"/>
      <c r="D68" s="10"/>
      <c r="E68" s="82">
        <v>30913598</v>
      </c>
      <c r="F68" s="83">
        <v>30913598</v>
      </c>
      <c r="G68" s="83">
        <v>20288553</v>
      </c>
      <c r="H68" s="83">
        <v>2663600</v>
      </c>
      <c r="I68" s="83">
        <v>0</v>
      </c>
      <c r="J68" s="82">
        <v>4386314</v>
      </c>
      <c r="K68" s="83">
        <v>483200</v>
      </c>
      <c r="L68" s="83">
        <v>0</v>
      </c>
      <c r="M68" s="83">
        <v>0</v>
      </c>
      <c r="N68" s="83">
        <v>3903114</v>
      </c>
      <c r="O68" s="83">
        <v>3903114</v>
      </c>
      <c r="P68" s="82">
        <f>E68+J68</f>
        <v>35299912</v>
      </c>
    </row>
    <row r="69" spans="1:19" x14ac:dyDescent="0.2">
      <c r="A69" s="6" t="s">
        <v>108</v>
      </c>
      <c r="B69" s="7"/>
      <c r="C69" s="8"/>
      <c r="D69" s="9" t="s">
        <v>109</v>
      </c>
      <c r="E69" s="82">
        <v>30913598</v>
      </c>
      <c r="F69" s="83">
        <v>30913598</v>
      </c>
      <c r="G69" s="83">
        <v>20288553</v>
      </c>
      <c r="H69" s="83">
        <v>2663600</v>
      </c>
      <c r="I69" s="83">
        <v>0</v>
      </c>
      <c r="J69" s="82">
        <v>4386314</v>
      </c>
      <c r="K69" s="83">
        <v>483200</v>
      </c>
      <c r="L69" s="83">
        <v>0</v>
      </c>
      <c r="M69" s="83">
        <v>0</v>
      </c>
      <c r="N69" s="83">
        <v>3903114</v>
      </c>
      <c r="O69" s="83">
        <v>3903114</v>
      </c>
      <c r="P69" s="82">
        <f>E69+J69</f>
        <v>35299912</v>
      </c>
    </row>
    <row r="70" spans="1:19" x14ac:dyDescent="0.2">
      <c r="A70" s="6" t="s">
        <v>110</v>
      </c>
      <c r="B70" s="6" t="s">
        <v>112</v>
      </c>
      <c r="C70" s="11" t="s">
        <v>111</v>
      </c>
      <c r="D70" s="9" t="s">
        <v>113</v>
      </c>
      <c r="E70" s="82">
        <v>5728473</v>
      </c>
      <c r="F70" s="83">
        <v>5728473</v>
      </c>
      <c r="G70" s="83">
        <v>3219010</v>
      </c>
      <c r="H70" s="83">
        <v>605533</v>
      </c>
      <c r="I70" s="83">
        <v>0</v>
      </c>
      <c r="J70" s="82">
        <v>332430</v>
      </c>
      <c r="K70" s="83">
        <v>200000</v>
      </c>
      <c r="L70" s="83">
        <v>0</v>
      </c>
      <c r="M70" s="83">
        <v>0</v>
      </c>
      <c r="N70" s="83">
        <v>132430</v>
      </c>
      <c r="O70" s="83">
        <v>132430</v>
      </c>
      <c r="P70" s="82">
        <f>E70+J70</f>
        <v>6060903</v>
      </c>
    </row>
    <row r="71" spans="1:19" ht="69.75" customHeight="1" x14ac:dyDescent="0.2">
      <c r="A71" s="6" t="s">
        <v>114</v>
      </c>
      <c r="B71" s="6" t="s">
        <v>116</v>
      </c>
      <c r="C71" s="11" t="s">
        <v>115</v>
      </c>
      <c r="D71" s="9" t="s">
        <v>117</v>
      </c>
      <c r="E71" s="82">
        <v>24052845</v>
      </c>
      <c r="F71" s="83">
        <v>24052845</v>
      </c>
      <c r="G71" s="83">
        <v>16492950</v>
      </c>
      <c r="H71" s="83">
        <v>2058067</v>
      </c>
      <c r="I71" s="83">
        <v>0</v>
      </c>
      <c r="J71" s="82">
        <v>1018084</v>
      </c>
      <c r="K71" s="83">
        <v>283200</v>
      </c>
      <c r="L71" s="83">
        <v>0</v>
      </c>
      <c r="M71" s="83">
        <v>0</v>
      </c>
      <c r="N71" s="83">
        <v>734884</v>
      </c>
      <c r="O71" s="83">
        <v>734884</v>
      </c>
      <c r="P71" s="82">
        <f>E71+J71</f>
        <v>25070929</v>
      </c>
    </row>
    <row r="72" spans="1:19" s="31" customFormat="1" ht="35.25" customHeight="1" x14ac:dyDescent="0.2">
      <c r="A72" s="26"/>
      <c r="B72" s="26"/>
      <c r="C72" s="27"/>
      <c r="D72" s="60" t="s">
        <v>173</v>
      </c>
      <c r="E72" s="61">
        <f>SUM(F72)</f>
        <v>15222600</v>
      </c>
      <c r="F72" s="30">
        <v>15222600</v>
      </c>
      <c r="G72" s="62">
        <v>12477540</v>
      </c>
      <c r="H72" s="30"/>
      <c r="I72" s="30"/>
      <c r="J72" s="61">
        <f>N72</f>
        <v>0</v>
      </c>
      <c r="K72" s="30"/>
      <c r="L72" s="30"/>
      <c r="M72" s="30"/>
      <c r="N72" s="30"/>
      <c r="O72" s="30"/>
      <c r="P72" s="61">
        <f t="shared" ref="P72:P76" si="16">E72+J72</f>
        <v>15222600</v>
      </c>
      <c r="R72" s="63"/>
    </row>
    <row r="73" spans="1:19" s="31" customFormat="1" ht="80.25" customHeight="1" x14ac:dyDescent="0.2">
      <c r="A73" s="26"/>
      <c r="B73" s="26"/>
      <c r="C73" s="27"/>
      <c r="D73" s="60" t="s">
        <v>174</v>
      </c>
      <c r="E73" s="61">
        <f>SUM(F73)</f>
        <v>3725364</v>
      </c>
      <c r="F73" s="30">
        <v>3725364</v>
      </c>
      <c r="G73" s="30">
        <v>3053570</v>
      </c>
      <c r="H73" s="30"/>
      <c r="I73" s="30"/>
      <c r="J73" s="61">
        <f>N73</f>
        <v>0</v>
      </c>
      <c r="K73" s="30"/>
      <c r="L73" s="30"/>
      <c r="M73" s="30"/>
      <c r="N73" s="30"/>
      <c r="O73" s="30"/>
      <c r="P73" s="61">
        <f t="shared" si="16"/>
        <v>3725364</v>
      </c>
    </row>
    <row r="74" spans="1:19" s="31" customFormat="1" ht="72" customHeight="1" x14ac:dyDescent="0.2">
      <c r="A74" s="26"/>
      <c r="B74" s="26"/>
      <c r="C74" s="27"/>
      <c r="D74" s="60" t="s">
        <v>175</v>
      </c>
      <c r="E74" s="61">
        <f>SUM(F74)</f>
        <v>0</v>
      </c>
      <c r="F74" s="30"/>
      <c r="G74" s="30"/>
      <c r="H74" s="30"/>
      <c r="I74" s="30"/>
      <c r="J74" s="61">
        <f>N74</f>
        <v>59604</v>
      </c>
      <c r="K74" s="30"/>
      <c r="L74" s="30"/>
      <c r="M74" s="30"/>
      <c r="N74" s="30">
        <v>59604</v>
      </c>
      <c r="O74" s="30">
        <v>59604</v>
      </c>
      <c r="P74" s="61">
        <f t="shared" si="16"/>
        <v>59604</v>
      </c>
    </row>
    <row r="75" spans="1:19" s="31" customFormat="1" ht="72" customHeight="1" x14ac:dyDescent="0.2">
      <c r="A75" s="26"/>
      <c r="B75" s="26"/>
      <c r="C75" s="27"/>
      <c r="D75" s="60" t="s">
        <v>176</v>
      </c>
      <c r="E75" s="61">
        <f>SUM(F75)</f>
        <v>224242</v>
      </c>
      <c r="F75" s="30">
        <v>224242</v>
      </c>
      <c r="G75" s="30"/>
      <c r="H75" s="30"/>
      <c r="I75" s="30"/>
      <c r="J75" s="61">
        <f>N75</f>
        <v>0</v>
      </c>
      <c r="K75" s="30"/>
      <c r="L75" s="30"/>
      <c r="M75" s="30"/>
      <c r="N75" s="30"/>
      <c r="O75" s="30"/>
      <c r="P75" s="61">
        <f t="shared" si="16"/>
        <v>224242</v>
      </c>
    </row>
    <row r="76" spans="1:19" s="31" customFormat="1" ht="86.25" customHeight="1" x14ac:dyDescent="0.2">
      <c r="A76" s="26"/>
      <c r="B76" s="26"/>
      <c r="C76" s="27"/>
      <c r="D76" s="60" t="s">
        <v>177</v>
      </c>
      <c r="E76" s="61">
        <f>SUM(F76)</f>
        <v>57436</v>
      </c>
      <c r="F76" s="62">
        <v>57436</v>
      </c>
      <c r="G76" s="30"/>
      <c r="H76" s="30"/>
      <c r="I76" s="30"/>
      <c r="J76" s="61">
        <f>N76</f>
        <v>138500</v>
      </c>
      <c r="K76" s="30"/>
      <c r="L76" s="30"/>
      <c r="M76" s="30"/>
      <c r="N76" s="62">
        <v>138500</v>
      </c>
      <c r="O76" s="62">
        <v>138500</v>
      </c>
      <c r="P76" s="61">
        <f t="shared" si="16"/>
        <v>195936</v>
      </c>
    </row>
    <row r="77" spans="1:19" ht="25.5" customHeight="1" x14ac:dyDescent="0.2">
      <c r="A77" s="6" t="s">
        <v>118</v>
      </c>
      <c r="B77" s="6" t="s">
        <v>119</v>
      </c>
      <c r="C77" s="8"/>
      <c r="D77" s="9" t="s">
        <v>120</v>
      </c>
      <c r="E77" s="82">
        <v>1132280</v>
      </c>
      <c r="F77" s="83">
        <v>1132280</v>
      </c>
      <c r="G77" s="83">
        <v>576593</v>
      </c>
      <c r="H77" s="83">
        <v>0</v>
      </c>
      <c r="I77" s="83">
        <v>0</v>
      </c>
      <c r="J77" s="82">
        <v>25000</v>
      </c>
      <c r="K77" s="83">
        <v>0</v>
      </c>
      <c r="L77" s="83">
        <v>0</v>
      </c>
      <c r="M77" s="83">
        <v>0</v>
      </c>
      <c r="N77" s="83">
        <v>25000</v>
      </c>
      <c r="O77" s="83">
        <v>25000</v>
      </c>
      <c r="P77" s="82">
        <f>E77+J77</f>
        <v>1157280</v>
      </c>
    </row>
    <row r="78" spans="1:19" ht="28.5" customHeight="1" x14ac:dyDescent="0.2">
      <c r="A78" s="12" t="s">
        <v>121</v>
      </c>
      <c r="B78" s="12" t="s">
        <v>123</v>
      </c>
      <c r="C78" s="13" t="s">
        <v>122</v>
      </c>
      <c r="D78" s="14" t="s">
        <v>124</v>
      </c>
      <c r="E78" s="36">
        <v>737344</v>
      </c>
      <c r="F78" s="37">
        <v>737344</v>
      </c>
      <c r="G78" s="37">
        <v>576593</v>
      </c>
      <c r="H78" s="37">
        <v>0</v>
      </c>
      <c r="I78" s="37">
        <v>0</v>
      </c>
      <c r="J78" s="36">
        <v>25000</v>
      </c>
      <c r="K78" s="37">
        <v>0</v>
      </c>
      <c r="L78" s="37">
        <v>0</v>
      </c>
      <c r="M78" s="37">
        <v>0</v>
      </c>
      <c r="N78" s="37">
        <v>25000</v>
      </c>
      <c r="O78" s="37">
        <v>25000</v>
      </c>
      <c r="P78" s="36">
        <f>E78+J78</f>
        <v>762344</v>
      </c>
    </row>
    <row r="79" spans="1:19" ht="28.5" customHeight="1" x14ac:dyDescent="0.2">
      <c r="A79" s="12" t="s">
        <v>125</v>
      </c>
      <c r="B79" s="12" t="s">
        <v>126</v>
      </c>
      <c r="C79" s="13" t="s">
        <v>122</v>
      </c>
      <c r="D79" s="14" t="s">
        <v>127</v>
      </c>
      <c r="E79" s="36">
        <v>394936</v>
      </c>
      <c r="F79" s="37">
        <v>394936</v>
      </c>
      <c r="G79" s="37">
        <v>0</v>
      </c>
      <c r="H79" s="37">
        <v>0</v>
      </c>
      <c r="I79" s="37">
        <v>0</v>
      </c>
      <c r="J79" s="36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6">
        <f>E79+J79</f>
        <v>394936</v>
      </c>
    </row>
    <row r="80" spans="1:19" ht="28.5" customHeight="1" x14ac:dyDescent="0.2">
      <c r="A80" s="6" t="s">
        <v>128</v>
      </c>
      <c r="B80" s="6" t="s">
        <v>73</v>
      </c>
      <c r="C80" s="8"/>
      <c r="D80" s="9" t="s">
        <v>74</v>
      </c>
      <c r="E80" s="82">
        <v>0</v>
      </c>
      <c r="F80" s="83">
        <v>0</v>
      </c>
      <c r="G80" s="83">
        <v>0</v>
      </c>
      <c r="H80" s="83">
        <v>0</v>
      </c>
      <c r="I80" s="83">
        <v>0</v>
      </c>
      <c r="J80" s="82">
        <v>3010800</v>
      </c>
      <c r="K80" s="83">
        <v>0</v>
      </c>
      <c r="L80" s="83">
        <v>0</v>
      </c>
      <c r="M80" s="83">
        <v>0</v>
      </c>
      <c r="N80" s="83">
        <v>3010800</v>
      </c>
      <c r="O80" s="83">
        <v>3010800</v>
      </c>
      <c r="P80" s="82">
        <f>E80+J80</f>
        <v>3010800</v>
      </c>
    </row>
    <row r="81" spans="1:17" ht="38.25" x14ac:dyDescent="0.2">
      <c r="A81" s="12" t="s">
        <v>129</v>
      </c>
      <c r="B81" s="12" t="s">
        <v>77</v>
      </c>
      <c r="C81" s="13" t="s">
        <v>76</v>
      </c>
      <c r="D81" s="14" t="s">
        <v>78</v>
      </c>
      <c r="E81" s="36">
        <v>0</v>
      </c>
      <c r="F81" s="37">
        <v>0</v>
      </c>
      <c r="G81" s="37">
        <v>0</v>
      </c>
      <c r="H81" s="37">
        <v>0</v>
      </c>
      <c r="I81" s="37">
        <v>0</v>
      </c>
      <c r="J81" s="36">
        <v>2855600</v>
      </c>
      <c r="K81" s="37">
        <v>0</v>
      </c>
      <c r="L81" s="37">
        <v>0</v>
      </c>
      <c r="M81" s="37">
        <v>0</v>
      </c>
      <c r="N81" s="37">
        <v>2855600</v>
      </c>
      <c r="O81" s="37">
        <v>2855600</v>
      </c>
      <c r="P81" s="36">
        <f>E81+J81</f>
        <v>2855600</v>
      </c>
    </row>
    <row r="82" spans="1:17" s="31" customFormat="1" ht="60" customHeight="1" x14ac:dyDescent="0.2">
      <c r="A82" s="26"/>
      <c r="B82" s="26"/>
      <c r="C82" s="27"/>
      <c r="D82" s="28" t="s">
        <v>154</v>
      </c>
      <c r="E82" s="29">
        <f>F82</f>
        <v>0</v>
      </c>
      <c r="F82" s="30"/>
      <c r="G82" s="30"/>
      <c r="H82" s="30"/>
      <c r="I82" s="30"/>
      <c r="J82" s="29">
        <f>N82</f>
        <v>2855600</v>
      </c>
      <c r="K82" s="30"/>
      <c r="L82" s="30"/>
      <c r="M82" s="30"/>
      <c r="N82" s="30">
        <v>2855600</v>
      </c>
      <c r="O82" s="30">
        <f>N82</f>
        <v>2855600</v>
      </c>
      <c r="P82" s="29">
        <f t="shared" ref="P82" si="17">E82+J82</f>
        <v>2855600</v>
      </c>
    </row>
    <row r="83" spans="1:17" ht="38.25" x14ac:dyDescent="0.2">
      <c r="A83" s="12" t="s">
        <v>130</v>
      </c>
      <c r="B83" s="12" t="s">
        <v>131</v>
      </c>
      <c r="C83" s="13" t="s">
        <v>76</v>
      </c>
      <c r="D83" s="14" t="s">
        <v>132</v>
      </c>
      <c r="E83" s="36">
        <v>0</v>
      </c>
      <c r="F83" s="37">
        <v>0</v>
      </c>
      <c r="G83" s="37">
        <v>0</v>
      </c>
      <c r="H83" s="37">
        <v>0</v>
      </c>
      <c r="I83" s="37">
        <v>0</v>
      </c>
      <c r="J83" s="36">
        <v>155200</v>
      </c>
      <c r="K83" s="37">
        <v>0</v>
      </c>
      <c r="L83" s="37">
        <v>0</v>
      </c>
      <c r="M83" s="37">
        <v>0</v>
      </c>
      <c r="N83" s="37">
        <v>155200</v>
      </c>
      <c r="O83" s="37">
        <v>155200</v>
      </c>
      <c r="P83" s="36">
        <f>E83+J83</f>
        <v>155200</v>
      </c>
    </row>
    <row r="84" spans="1:17" s="31" customFormat="1" ht="72" customHeight="1" x14ac:dyDescent="0.2">
      <c r="A84" s="26"/>
      <c r="B84" s="26"/>
      <c r="C84" s="27"/>
      <c r="D84" s="60" t="s">
        <v>178</v>
      </c>
      <c r="E84" s="61">
        <f>SUM(F84)</f>
        <v>0</v>
      </c>
      <c r="F84" s="30"/>
      <c r="G84" s="30"/>
      <c r="H84" s="30"/>
      <c r="I84" s="30"/>
      <c r="J84" s="61">
        <f>N84</f>
        <v>150000</v>
      </c>
      <c r="K84" s="30"/>
      <c r="L84" s="30"/>
      <c r="M84" s="30"/>
      <c r="N84" s="30">
        <v>150000</v>
      </c>
      <c r="O84" s="30">
        <v>150000</v>
      </c>
      <c r="P84" s="61">
        <f t="shared" ref="P84" si="18">E84+J84</f>
        <v>150000</v>
      </c>
    </row>
    <row r="85" spans="1:17" ht="27.75" customHeight="1" x14ac:dyDescent="0.2">
      <c r="A85" s="16"/>
      <c r="B85" s="17" t="s">
        <v>133</v>
      </c>
      <c r="C85" s="18"/>
      <c r="D85" s="19" t="s">
        <v>7</v>
      </c>
      <c r="E85" s="82">
        <v>49058891</v>
      </c>
      <c r="F85" s="82">
        <v>48852314</v>
      </c>
      <c r="G85" s="82">
        <v>23737443</v>
      </c>
      <c r="H85" s="82">
        <v>3064340</v>
      </c>
      <c r="I85" s="82">
        <v>196577</v>
      </c>
      <c r="J85" s="82">
        <v>8008368</v>
      </c>
      <c r="K85" s="82">
        <v>493400</v>
      </c>
      <c r="L85" s="82">
        <v>0</v>
      </c>
      <c r="M85" s="82">
        <v>0</v>
      </c>
      <c r="N85" s="82">
        <v>7514968</v>
      </c>
      <c r="O85" s="82">
        <v>7514968</v>
      </c>
      <c r="P85" s="82">
        <f>E85+J85</f>
        <v>57067259</v>
      </c>
    </row>
    <row r="86" spans="1:17" s="71" customFormat="1" ht="38.25" x14ac:dyDescent="0.2">
      <c r="A86" s="65"/>
      <c r="B86" s="65"/>
      <c r="C86" s="66"/>
      <c r="D86" s="67" t="s">
        <v>179</v>
      </c>
      <c r="E86" s="68">
        <f>SUM(E87:E91)</f>
        <v>21787400</v>
      </c>
      <c r="F86" s="69">
        <f>SUM(F87:F91)</f>
        <v>21787400</v>
      </c>
      <c r="G86" s="69">
        <f>SUM(G87:G91)</f>
        <v>12477540</v>
      </c>
      <c r="H86" s="69"/>
      <c r="I86" s="69"/>
      <c r="J86" s="68">
        <f>SUM(J87:J91)</f>
        <v>4417300</v>
      </c>
      <c r="K86" s="69"/>
      <c r="L86" s="69"/>
      <c r="M86" s="69"/>
      <c r="N86" s="69">
        <f>SUM(N87:N91)</f>
        <v>4417300</v>
      </c>
      <c r="O86" s="69">
        <f>SUM(O87:O91)</f>
        <v>4417300</v>
      </c>
      <c r="P86" s="68">
        <f>E86+J86</f>
        <v>26204700</v>
      </c>
      <c r="Q86" s="76"/>
    </row>
    <row r="87" spans="1:17" s="49" customFormat="1" ht="43.5" customHeight="1" x14ac:dyDescent="0.2">
      <c r="A87" s="72"/>
      <c r="B87" s="72"/>
      <c r="C87" s="73"/>
      <c r="D87" s="74" t="s">
        <v>180</v>
      </c>
      <c r="E87" s="70">
        <f>SUM(F87)</f>
        <v>15222600</v>
      </c>
      <c r="F87" s="62">
        <v>15222600</v>
      </c>
      <c r="G87" s="62">
        <v>12477540</v>
      </c>
      <c r="H87" s="62"/>
      <c r="I87" s="75"/>
      <c r="J87" s="70">
        <f t="shared" ref="J87:J96" si="19">N87</f>
        <v>0</v>
      </c>
      <c r="K87" s="75"/>
      <c r="L87" s="75"/>
      <c r="M87" s="75"/>
      <c r="N87" s="75"/>
      <c r="O87" s="75"/>
      <c r="P87" s="70">
        <f>E87+J87</f>
        <v>15222600</v>
      </c>
    </row>
    <row r="88" spans="1:17" s="49" customFormat="1" ht="36" customHeight="1" x14ac:dyDescent="0.2">
      <c r="A88" s="72"/>
      <c r="B88" s="72"/>
      <c r="C88" s="73"/>
      <c r="D88" s="74" t="s">
        <v>181</v>
      </c>
      <c r="E88" s="70">
        <f>SUM(F88)</f>
        <v>6530600</v>
      </c>
      <c r="F88" s="62">
        <v>6530600</v>
      </c>
      <c r="G88" s="62">
        <f>G51</f>
        <v>0</v>
      </c>
      <c r="H88" s="62"/>
      <c r="I88" s="75"/>
      <c r="J88" s="70">
        <f>N88</f>
        <v>0</v>
      </c>
      <c r="K88" s="75"/>
      <c r="L88" s="75"/>
      <c r="M88" s="75"/>
      <c r="N88" s="75"/>
      <c r="O88" s="75"/>
      <c r="P88" s="70">
        <f>E88+J88</f>
        <v>6530600</v>
      </c>
    </row>
    <row r="89" spans="1:17" s="49" customFormat="1" ht="43.5" customHeight="1" x14ac:dyDescent="0.2">
      <c r="A89" s="72"/>
      <c r="B89" s="72"/>
      <c r="C89" s="73"/>
      <c r="D89" s="74" t="s">
        <v>189</v>
      </c>
      <c r="E89" s="70">
        <f>SUM(F89)</f>
        <v>34200</v>
      </c>
      <c r="F89" s="62">
        <v>34200</v>
      </c>
      <c r="G89" s="62">
        <f>G52</f>
        <v>0</v>
      </c>
      <c r="H89" s="62"/>
      <c r="I89" s="75"/>
      <c r="J89" s="70">
        <f>N89</f>
        <v>0</v>
      </c>
      <c r="K89" s="75"/>
      <c r="L89" s="75"/>
      <c r="M89" s="75"/>
      <c r="N89" s="75"/>
      <c r="O89" s="75"/>
      <c r="P89" s="70">
        <f>E89+J89</f>
        <v>34200</v>
      </c>
    </row>
    <row r="90" spans="1:17" ht="57.75" customHeight="1" x14ac:dyDescent="0.2">
      <c r="A90" s="32"/>
      <c r="B90" s="32"/>
      <c r="C90" s="33"/>
      <c r="D90" s="15" t="s">
        <v>182</v>
      </c>
      <c r="E90" s="64">
        <f>SUM(F90)</f>
        <v>0</v>
      </c>
      <c r="F90" s="35"/>
      <c r="G90" s="35"/>
      <c r="H90" s="35"/>
      <c r="I90" s="35"/>
      <c r="J90" s="64">
        <f>N90</f>
        <v>150000</v>
      </c>
      <c r="K90" s="35"/>
      <c r="L90" s="35"/>
      <c r="M90" s="35"/>
      <c r="N90" s="30">
        <v>150000</v>
      </c>
      <c r="O90" s="30">
        <v>150000</v>
      </c>
      <c r="P90" s="64">
        <f t="shared" ref="P90" si="20">E90+J90</f>
        <v>150000</v>
      </c>
    </row>
    <row r="91" spans="1:17" ht="51.75" customHeight="1" x14ac:dyDescent="0.2">
      <c r="A91" s="32"/>
      <c r="B91" s="32"/>
      <c r="C91" s="33"/>
      <c r="D91" s="28" t="s">
        <v>183</v>
      </c>
      <c r="E91" s="34">
        <f>F91</f>
        <v>0</v>
      </c>
      <c r="F91" s="35"/>
      <c r="G91" s="35"/>
      <c r="H91" s="35"/>
      <c r="I91" s="35"/>
      <c r="J91" s="34">
        <f t="shared" ref="J91:J92" si="21">N91</f>
        <v>4267300</v>
      </c>
      <c r="K91" s="35"/>
      <c r="L91" s="35"/>
      <c r="M91" s="35"/>
      <c r="N91" s="30">
        <v>4267300</v>
      </c>
      <c r="O91" s="30">
        <f>N91</f>
        <v>4267300</v>
      </c>
      <c r="P91" s="34">
        <f>E91+J91</f>
        <v>4267300</v>
      </c>
    </row>
    <row r="92" spans="1:17" s="71" customFormat="1" ht="79.5" customHeight="1" x14ac:dyDescent="0.2">
      <c r="A92" s="72"/>
      <c r="B92" s="72"/>
      <c r="C92" s="73"/>
      <c r="D92" s="67" t="s">
        <v>184</v>
      </c>
      <c r="E92" s="70">
        <f>SUM(F92)</f>
        <v>3777200</v>
      </c>
      <c r="F92" s="75">
        <f>F48+F73</f>
        <v>3777200</v>
      </c>
      <c r="G92" s="75">
        <f>G48+G73</f>
        <v>3053570</v>
      </c>
      <c r="H92" s="75"/>
      <c r="I92" s="75"/>
      <c r="J92" s="70">
        <f t="shared" si="21"/>
        <v>0</v>
      </c>
      <c r="K92" s="75"/>
      <c r="L92" s="75"/>
      <c r="M92" s="75"/>
      <c r="N92" s="75"/>
      <c r="O92" s="75"/>
      <c r="P92" s="70">
        <f t="shared" ref="P92" si="22">E92+J92</f>
        <v>3777200</v>
      </c>
    </row>
    <row r="93" spans="1:17" s="71" customFormat="1" ht="46.5" customHeight="1" x14ac:dyDescent="0.2">
      <c r="A93" s="72"/>
      <c r="B93" s="72"/>
      <c r="C93" s="73"/>
      <c r="D93" s="67" t="s">
        <v>185</v>
      </c>
      <c r="E93" s="70">
        <f>SUM(E94:E96)</f>
        <v>281678</v>
      </c>
      <c r="F93" s="75">
        <f>SUM(F94:F96)</f>
        <v>281678</v>
      </c>
      <c r="G93" s="75">
        <f t="shared" ref="G93:M93" si="23">SUM(G94:G96)</f>
        <v>0</v>
      </c>
      <c r="H93" s="75">
        <f t="shared" si="23"/>
        <v>0</v>
      </c>
      <c r="I93" s="75">
        <f t="shared" si="23"/>
        <v>0</v>
      </c>
      <c r="J93" s="70">
        <f>SUM(J94:J96)</f>
        <v>315256</v>
      </c>
      <c r="K93" s="75">
        <f t="shared" si="23"/>
        <v>0</v>
      </c>
      <c r="L93" s="75">
        <f t="shared" si="23"/>
        <v>0</v>
      </c>
      <c r="M93" s="75">
        <f t="shared" si="23"/>
        <v>0</v>
      </c>
      <c r="N93" s="75">
        <f>SUM(N94:N96)</f>
        <v>315256</v>
      </c>
      <c r="O93" s="75">
        <f>SUM(O94:O96)</f>
        <v>315256</v>
      </c>
      <c r="P93" s="70">
        <f>SUM(P94:P96)</f>
        <v>596934</v>
      </c>
    </row>
    <row r="94" spans="1:17" s="49" customFormat="1" ht="66.75" customHeight="1" x14ac:dyDescent="0.2">
      <c r="A94" s="72"/>
      <c r="B94" s="72"/>
      <c r="C94" s="73"/>
      <c r="D94" s="74" t="s">
        <v>186</v>
      </c>
      <c r="E94" s="70">
        <f>SUM(F94)</f>
        <v>224242</v>
      </c>
      <c r="F94" s="62">
        <f>F75</f>
        <v>224242</v>
      </c>
      <c r="G94" s="62"/>
      <c r="H94" s="62"/>
      <c r="I94" s="75"/>
      <c r="J94" s="70">
        <f>N94</f>
        <v>0</v>
      </c>
      <c r="K94" s="75"/>
      <c r="L94" s="75"/>
      <c r="M94" s="75"/>
      <c r="N94" s="75"/>
      <c r="O94" s="75"/>
      <c r="P94" s="70">
        <f>E94+J94</f>
        <v>224242</v>
      </c>
    </row>
    <row r="95" spans="1:17" s="71" customFormat="1" ht="61.5" customHeight="1" x14ac:dyDescent="0.2">
      <c r="A95" s="72"/>
      <c r="B95" s="72"/>
      <c r="C95" s="73"/>
      <c r="D95" s="74" t="s">
        <v>187</v>
      </c>
      <c r="E95" s="70">
        <f>SUM(F95)</f>
        <v>0</v>
      </c>
      <c r="F95" s="75"/>
      <c r="G95" s="75"/>
      <c r="H95" s="75"/>
      <c r="I95" s="75"/>
      <c r="J95" s="70">
        <f t="shared" ref="J95" si="24">N95</f>
        <v>59604</v>
      </c>
      <c r="K95" s="75"/>
      <c r="L95" s="75"/>
      <c r="M95" s="75"/>
      <c r="N95" s="62">
        <v>59604</v>
      </c>
      <c r="O95" s="62">
        <v>59604</v>
      </c>
      <c r="P95" s="70">
        <f t="shared" ref="P95" si="25">E95+J95</f>
        <v>59604</v>
      </c>
    </row>
    <row r="96" spans="1:17" s="71" customFormat="1" ht="101.25" customHeight="1" x14ac:dyDescent="0.2">
      <c r="A96" s="72"/>
      <c r="B96" s="72"/>
      <c r="C96" s="73"/>
      <c r="D96" s="74" t="s">
        <v>188</v>
      </c>
      <c r="E96" s="70">
        <f>SUM(F96)</f>
        <v>57436</v>
      </c>
      <c r="F96" s="62">
        <v>57436</v>
      </c>
      <c r="G96" s="75"/>
      <c r="H96" s="75"/>
      <c r="I96" s="75"/>
      <c r="J96" s="70">
        <f t="shared" si="19"/>
        <v>255652</v>
      </c>
      <c r="K96" s="75"/>
      <c r="L96" s="75"/>
      <c r="M96" s="75"/>
      <c r="N96" s="62">
        <f>138500+117152</f>
        <v>255652</v>
      </c>
      <c r="O96" s="62">
        <f>138500+117152</f>
        <v>255652</v>
      </c>
      <c r="P96" s="70">
        <f>E96+J96</f>
        <v>313088</v>
      </c>
    </row>
    <row r="99" spans="1:9" x14ac:dyDescent="0.2">
      <c r="B99" s="2" t="s">
        <v>134</v>
      </c>
      <c r="I99" s="2" t="s">
        <v>135</v>
      </c>
    </row>
    <row r="102" spans="1:9" x14ac:dyDescent="0.2">
      <c r="A102" s="3" t="s">
        <v>136</v>
      </c>
    </row>
    <row r="103" spans="1:9" x14ac:dyDescent="0.2">
      <c r="A103" s="3" t="s">
        <v>137</v>
      </c>
    </row>
    <row r="104" spans="1:9" x14ac:dyDescent="0.2">
      <c r="A104" s="3" t="s">
        <v>138</v>
      </c>
    </row>
    <row r="105" spans="1:9" x14ac:dyDescent="0.2">
      <c r="A105" s="3" t="s">
        <v>139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6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admin</cp:lastModifiedBy>
  <cp:lastPrinted>2018-10-11T10:44:20Z</cp:lastPrinted>
  <dcterms:created xsi:type="dcterms:W3CDTF">2018-10-11T09:39:37Z</dcterms:created>
  <dcterms:modified xsi:type="dcterms:W3CDTF">2018-10-11T17:56:19Z</dcterms:modified>
</cp:coreProperties>
</file>