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1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J71" i="1" l="1"/>
  <c r="E71" i="1"/>
  <c r="N70" i="1"/>
  <c r="O70" i="1" s="1"/>
  <c r="E70" i="1"/>
  <c r="J69" i="1"/>
  <c r="P69" i="1" s="1"/>
  <c r="J68" i="1"/>
  <c r="P68" i="1" s="1"/>
  <c r="G68" i="1"/>
  <c r="N66" i="1"/>
  <c r="E66" i="1"/>
  <c r="J65" i="1"/>
  <c r="E65" i="1"/>
  <c r="E60" i="1"/>
  <c r="P60" i="1" s="1"/>
  <c r="F59" i="1"/>
  <c r="E59" i="1" s="1"/>
  <c r="P59" i="1" s="1"/>
  <c r="F58" i="1"/>
  <c r="E58" i="1" s="1"/>
  <c r="P58" i="1" s="1"/>
  <c r="F57" i="1"/>
  <c r="E57" i="1" s="1"/>
  <c r="P57" i="1" s="1"/>
  <c r="F56" i="1"/>
  <c r="E56" i="1" s="1"/>
  <c r="P56" i="1" s="1"/>
  <c r="F55" i="1"/>
  <c r="E55" i="1" s="1"/>
  <c r="P55" i="1" s="1"/>
  <c r="E53" i="1"/>
  <c r="P53" i="1" s="1"/>
  <c r="F51" i="1"/>
  <c r="E51" i="1"/>
  <c r="P51" i="1" s="1"/>
  <c r="F49" i="1"/>
  <c r="P49" i="1" s="1"/>
  <c r="E49" i="1"/>
  <c r="E45" i="1"/>
  <c r="P45" i="1" s="1"/>
  <c r="E44" i="1"/>
  <c r="P44" i="1" s="1"/>
  <c r="E43" i="1"/>
  <c r="P43" i="1" s="1"/>
  <c r="O38" i="1"/>
  <c r="J38" i="1"/>
  <c r="E38" i="1"/>
  <c r="P35" i="1"/>
  <c r="O34" i="1"/>
  <c r="J34" i="1"/>
  <c r="E34" i="1"/>
  <c r="E30" i="1"/>
  <c r="O30" i="1"/>
  <c r="N30" i="1"/>
  <c r="M30" i="1"/>
  <c r="L30" i="1"/>
  <c r="K30" i="1"/>
  <c r="J30" i="1"/>
  <c r="I30" i="1"/>
  <c r="H30" i="1"/>
  <c r="G30" i="1"/>
  <c r="F30" i="1"/>
  <c r="P28" i="1"/>
  <c r="E28" i="1"/>
  <c r="F25" i="1"/>
  <c r="F29" i="1" s="1"/>
  <c r="O25" i="1"/>
  <c r="O29" i="1" s="1"/>
  <c r="N25" i="1"/>
  <c r="N29" i="1" s="1"/>
  <c r="M25" i="1"/>
  <c r="M29" i="1" s="1"/>
  <c r="L25" i="1"/>
  <c r="L29" i="1" s="1"/>
  <c r="K25" i="1"/>
  <c r="K29" i="1" s="1"/>
  <c r="J25" i="1"/>
  <c r="J29" i="1" s="1"/>
  <c r="I25" i="1"/>
  <c r="I29" i="1" s="1"/>
  <c r="H25" i="1"/>
  <c r="H29" i="1" s="1"/>
  <c r="G25" i="1"/>
  <c r="G29" i="1" s="1"/>
  <c r="E25" i="1"/>
  <c r="E29" i="1" s="1"/>
  <c r="F20" i="1"/>
  <c r="F24" i="1" s="1"/>
  <c r="O20" i="1"/>
  <c r="O24" i="1" s="1"/>
  <c r="N20" i="1"/>
  <c r="N24" i="1" s="1"/>
  <c r="M20" i="1"/>
  <c r="M24" i="1" s="1"/>
  <c r="L20" i="1"/>
  <c r="L24" i="1" s="1"/>
  <c r="K20" i="1"/>
  <c r="K24" i="1" s="1"/>
  <c r="J20" i="1"/>
  <c r="J24" i="1" s="1"/>
  <c r="I20" i="1"/>
  <c r="I24" i="1" s="1"/>
  <c r="H20" i="1"/>
  <c r="H24" i="1" s="1"/>
  <c r="G20" i="1"/>
  <c r="G24" i="1" s="1"/>
  <c r="E20" i="1"/>
  <c r="E24" i="1" s="1"/>
  <c r="O17" i="1"/>
  <c r="O19" i="1" s="1"/>
  <c r="N17" i="1"/>
  <c r="N19" i="1" s="1"/>
  <c r="M17" i="1"/>
  <c r="M19" i="1" s="1"/>
  <c r="L17" i="1"/>
  <c r="L19" i="1" s="1"/>
  <c r="K17" i="1"/>
  <c r="K19" i="1" s="1"/>
  <c r="J17" i="1"/>
  <c r="J19" i="1" s="1"/>
  <c r="I17" i="1"/>
  <c r="I19" i="1" s="1"/>
  <c r="H17" i="1"/>
  <c r="H19" i="1" s="1"/>
  <c r="G17" i="1"/>
  <c r="G19" i="1" s="1"/>
  <c r="F17" i="1"/>
  <c r="F19" i="1" s="1"/>
  <c r="E17" i="1"/>
  <c r="E19" i="1" s="1"/>
  <c r="O16" i="1"/>
  <c r="J16" i="1"/>
  <c r="E16" i="1"/>
  <c r="P16" i="1" s="1"/>
  <c r="P65" i="1" l="1"/>
  <c r="P34" i="1"/>
  <c r="P71" i="1"/>
  <c r="P38" i="1"/>
  <c r="J70" i="1"/>
  <c r="P70" i="1" s="1"/>
  <c r="J66" i="1"/>
  <c r="P66" i="1" s="1"/>
  <c r="O66" i="1"/>
  <c r="P75" i="1"/>
  <c r="P74" i="1"/>
  <c r="P73" i="1"/>
  <c r="P72" i="1"/>
  <c r="P67" i="1"/>
  <c r="P64" i="1"/>
  <c r="P63" i="1"/>
  <c r="P62" i="1"/>
  <c r="P61" i="1"/>
  <c r="P54" i="1"/>
  <c r="P52" i="1"/>
  <c r="P50" i="1"/>
  <c r="P48" i="1"/>
  <c r="P47" i="1"/>
  <c r="P46" i="1"/>
  <c r="P42" i="1"/>
  <c r="P41" i="1"/>
  <c r="P40" i="1"/>
  <c r="P39" i="1"/>
  <c r="P37" i="1"/>
  <c r="P36" i="1"/>
  <c r="P33" i="1"/>
  <c r="P32" i="1"/>
  <c r="P31" i="1"/>
  <c r="P30" i="1" s="1"/>
  <c r="P27" i="1"/>
  <c r="P26" i="1"/>
  <c r="P23" i="1"/>
  <c r="P22" i="1"/>
  <c r="P21" i="1"/>
  <c r="P20" i="1" s="1"/>
  <c r="P24" i="1" s="1"/>
  <c r="P18" i="1"/>
  <c r="P17" i="1" s="1"/>
  <c r="P19" i="1" s="1"/>
  <c r="P15" i="1"/>
  <c r="P14" i="1"/>
  <c r="P13" i="1"/>
  <c r="P25" i="1" l="1"/>
  <c r="P29" i="1" s="1"/>
</calcChain>
</file>

<file path=xl/sharedStrings.xml><?xml version="1.0" encoding="utf-8"?>
<sst xmlns="http://schemas.openxmlformats.org/spreadsheetml/2006/main" count="205" uniqueCount="161">
  <si>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</si>
  <si>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</si>
  <si>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</si>
  <si>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</si>
  <si>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</si>
  <si>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</si>
  <si>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</si>
  <si>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</si>
  <si>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</si>
  <si>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</si>
  <si>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</si>
  <si>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</si>
  <si>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</si>
  <si>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</si>
  <si>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</si>
  <si>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</si>
  <si>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Прибужанівська сільська рада</t>
  </si>
  <si>
    <t>0110000</t>
  </si>
  <si>
    <t>0110170</t>
  </si>
  <si>
    <t>0111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</si>
  <si>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</si>
  <si>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</si>
  <si>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0910</t>
  </si>
  <si>
    <t>1010</t>
  </si>
  <si>
    <t>Дошкільна освіта</t>
  </si>
  <si>
    <t>0990</t>
  </si>
  <si>
    <t>1190</t>
  </si>
  <si>
    <t>Централізоване ведення бухгалтерського обліку</t>
  </si>
  <si>
    <t>1200</t>
  </si>
  <si>
    <t>Здійснення централізованого господарського обслуговування</t>
  </si>
  <si>
    <t>0111220</t>
  </si>
  <si>
    <t>1220</t>
  </si>
  <si>
    <t>Інші освітні програми</t>
  </si>
  <si>
    <t>0113200</t>
  </si>
  <si>
    <t>3200</t>
  </si>
  <si>
    <t>Соціальний захист ветеранів війни та праці</t>
  </si>
  <si>
    <t>0113201</t>
  </si>
  <si>
    <t>1030</t>
  </si>
  <si>
    <t>3201</t>
  </si>
  <si>
    <t>Інші видатки на соціальний захист ветеранів війни та праці</t>
  </si>
  <si>
    <t>0113400</t>
  </si>
  <si>
    <t>1090</t>
  </si>
  <si>
    <t>3400</t>
  </si>
  <si>
    <t>Інші видатки на соціальний захист населення</t>
  </si>
  <si>
    <t>0114060</t>
  </si>
  <si>
    <t>0824</t>
  </si>
  <si>
    <t>4060</t>
  </si>
  <si>
    <t>Бібліотеки</t>
  </si>
  <si>
    <t>0114090</t>
  </si>
  <si>
    <t>0828</t>
  </si>
  <si>
    <t>4090</t>
  </si>
  <si>
    <t>Палаци і будинки культури, клуби та інші заклади клубного типу</t>
  </si>
  <si>
    <t>0116050</t>
  </si>
  <si>
    <t>6050</t>
  </si>
  <si>
    <t>Фінансова підтримка об`єктів комунального господарства</t>
  </si>
  <si>
    <t>0116052</t>
  </si>
  <si>
    <t>0620</t>
  </si>
  <si>
    <t>6052</t>
  </si>
  <si>
    <t>Забезпечення функціонування водопровідно-каналізаційного господарства</t>
  </si>
  <si>
    <t>0116060</t>
  </si>
  <si>
    <t>6060</t>
  </si>
  <si>
    <t>Благоустрій міст, сіл, селищ</t>
  </si>
  <si>
    <t>0116310</t>
  </si>
  <si>
    <t>0490</t>
  </si>
  <si>
    <t>6310</t>
  </si>
  <si>
    <t>Реалізація заходів щодо інвестиційного розвитку території</t>
  </si>
  <si>
    <t>0116430</t>
  </si>
  <si>
    <t>0443</t>
  </si>
  <si>
    <t>6430</t>
  </si>
  <si>
    <t>Розробка схем та проектних рішень масового застосування</t>
  </si>
  <si>
    <t>0117420</t>
  </si>
  <si>
    <t>7420</t>
  </si>
  <si>
    <t>Програма стабілізації та соціально-економічного розвитку територій</t>
  </si>
  <si>
    <t>0117470</t>
  </si>
  <si>
    <t>7470</t>
  </si>
  <si>
    <t>Внески до статутного капіталу суб`єктів господарювання</t>
  </si>
  <si>
    <t>0117810</t>
  </si>
  <si>
    <t>0320</t>
  </si>
  <si>
    <t>7810</t>
  </si>
  <si>
    <t>Видатки на запобігання та ліквідацію надзвичайних ситуацій та наслідків стихійного лиха</t>
  </si>
  <si>
    <t>0118010</t>
  </si>
  <si>
    <t>0133</t>
  </si>
  <si>
    <t>8010</t>
  </si>
  <si>
    <t>Резервний фонд</t>
  </si>
  <si>
    <t>0118210</t>
  </si>
  <si>
    <t>0180</t>
  </si>
  <si>
    <t>8210</t>
  </si>
  <si>
    <t>Стабілізаційна дотація</t>
  </si>
  <si>
    <t>0118310</t>
  </si>
  <si>
    <t>8310</t>
  </si>
  <si>
    <t>Субвенція з державного бюджету місцевим бюджетам на формування інфраструктури об`єднаних територіальних громад</t>
  </si>
  <si>
    <t>0118370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</si>
  <si>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</si>
  <si>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</si>
  <si>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0118380</t>
  </si>
  <si>
    <t>8380</t>
  </si>
  <si>
    <t>Освітня субвенція з державного бюджету місцевим бюджетам</t>
  </si>
  <si>
    <t>0118390</t>
  </si>
  <si>
    <t>8390</t>
  </si>
  <si>
    <t>Медична субвенція з державного бюджету місцевим бюджетам</t>
  </si>
  <si>
    <t>0118680</t>
  </si>
  <si>
    <t>8680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</si>
  <si>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</si>
  <si>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0118800</t>
  </si>
  <si>
    <t>8800</t>
  </si>
  <si>
    <t>Інші субвенції</t>
  </si>
  <si>
    <t>0119120</t>
  </si>
  <si>
    <t>0512</t>
  </si>
  <si>
    <t>9120</t>
  </si>
  <si>
    <t>Утилізація відходів</t>
  </si>
  <si>
    <t>1000000</t>
  </si>
  <si>
    <t>1010000</t>
  </si>
  <si>
    <t>Орган з питань освіти і науки, молоді та спорту</t>
  </si>
  <si>
    <t>1011010</t>
  </si>
  <si>
    <t>1011020</t>
  </si>
  <si>
    <t>0921</t>
  </si>
  <si>
    <t>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</si>
  <si>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</si>
  <si>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1011190</t>
  </si>
  <si>
    <t>1011200</t>
  </si>
  <si>
    <t>1011220</t>
  </si>
  <si>
    <t xml:space="preserve"> </t>
  </si>
  <si>
    <t>Секретар</t>
  </si>
  <si>
    <t>Алексєєва З.А.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</si>
  <si>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</si>
  <si>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</si>
  <si>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</si>
  <si>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</si>
  <si>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 рішення Прибужанівської сільської ради</t>
  </si>
  <si>
    <t>УТОЧНЕНИЙ РОЗПОДІЛ</t>
  </si>
  <si>
    <t>видатків  сільського бюджету  Прибужанівської сільської ради на 2017 рік</t>
  </si>
  <si>
    <t>Додаток №7</t>
  </si>
  <si>
    <t>від 15.12.2017р.№2</t>
  </si>
  <si>
    <t>в т.ч. обсяг видатків за  рахунок субвенції з державного бюджету місцевим бюджетам на формування інфраструктури об’єднаних територіальних громад</t>
  </si>
  <si>
    <t>0111000</t>
  </si>
  <si>
    <t>Освіта</t>
  </si>
  <si>
    <t>разом:</t>
  </si>
  <si>
    <t>Соціальний захист та соціальне забезпечення</t>
  </si>
  <si>
    <t>0114000</t>
  </si>
  <si>
    <t>Культура і мистецтво</t>
  </si>
  <si>
    <t>в т.ч. обсяг видатків за  рахунок субвенції  з обласного бюджету на виконання депутатами обласної ради доручень виборців, відповідно до програм, затверджених обласною радою на 2017 рік</t>
  </si>
  <si>
    <t>0116000</t>
  </si>
  <si>
    <t>Житлово -комунальне господарство</t>
  </si>
  <si>
    <t>0118802</t>
  </si>
  <si>
    <t>стабілізаційна дотація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</si>
  <si>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>стабілізаційна дотація з сільського бюджету до бюджету м. Вознесенськ на утримання закладів соціально - культурної сфери бюджету м. Вознесенськ, які обслуговують  населення Прибужанівської сільської ради:  Комунальній установі «Центральна районна лікарня»</t>
  </si>
  <si>
    <t>стабілізаційна дотація з сільського бюджету до бюджету м. Вознесенськ на придбання для інсулінозалежних жителів Прибужанівської сільської ради препарату(інсуліну) :  Комунальній установі «Центральна районна лікарня»</t>
  </si>
  <si>
    <t>у тому числі видатки за рахунок  цільової освітньої  субвенції з державного бюджету місцевим бюджетам</t>
  </si>
  <si>
    <t>у тому числі видатки за рахунок  цільової медичноїї  субвенції з державного бюджету місцевим бюджетам</t>
  </si>
  <si>
    <t>у тому числі видатки за рахунок  цільової  додаткової дотації з державного бюджету місцевим бюджетам</t>
  </si>
  <si>
    <t>0118801</t>
  </si>
  <si>
    <t>субвенція з сільського бюджету до районного бюджету  на здійснення окремих видатків місцевих бюджетів</t>
  </si>
  <si>
    <t>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</si>
  <si>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>0118803</t>
  </si>
  <si>
    <t>субвенція з сільського бюджету до  бюджету м. Вознесенськ для надання послуг дітям - інвалідам Прибужанівської сільської ради  в Комунальній установі "Центр соціальної реабілітації дітей - інвалідів міста Вознесенська"</t>
  </si>
  <si>
    <t>субвенція з сільського бюджету до  бюджету м. Вознесенськ на утримання закладів соціально - культурної сфери бюджету м. Вознесенськ, які обслуговують  населення Прибужанівської сільської ради:  Комунальній установі «Центральна районна лікарня»</t>
  </si>
  <si>
    <t>0118804</t>
  </si>
  <si>
    <t>субвенція з сільського бюджету до  бюджету м. Вознесенськ на оплату праці медичних працівників вторинної ланки Мартинівської амбулаторії Прибужанівської сільської ради в Комунальній установі «Центральна районна лікарня»</t>
  </si>
  <si>
    <t>субвенція з сільського бюджету до  бюджету Олександрівської селищної ради на оплату праці педагогу (клас-баян) філії Прибужани трикратської дитячої школи мистецтв</t>
  </si>
  <si>
    <t>в т.ч. видатки за рахунок  освітньої субвенції з державного бюджету місцевим бюджетам</t>
  </si>
  <si>
    <t>в т.ч. видатки за рахунок  додаткової дотації з державного бюджету місцевим бюджетам на здійснення переданих з державного бюджету видатків з утримання закладів освіти та охорони здоров`я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</si>
</sst>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0" fillId="0" borderId="0" xfId="0"/>
    <xf numFmtId="0" fontId="4" fillId="0" borderId="0" xfId="1"/>
    <xf numFmtId="0" fontId="4" fillId="0" borderId="0" xfId="1" applyFont="1"/>
    <xf numFmtId="0" fontId="4" fillId="3" borderId="0" xfId="1" applyFill="1"/>
    <xf numFmtId="0" fontId="6" fillId="0" borderId="1" xfId="0" quotePrefix="1" applyFont="1" applyBorder="1" applyAlignment="1">
      <alignment horizontal="center" vertical="center" wrapText="1"/>
    </xf>
    <xf numFmtId="2" fontId="6" fillId="0" borderId="1" xfId="0" quotePrefix="1" applyNumberFormat="1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9" fontId="7" fillId="0" borderId="1" xfId="0" quotePrefix="1" applyNumberFormat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0" fillId="0" borderId="0" xfId="0" applyNumberFormat="1"/>
    <xf numFmtId="0" fontId="7" fillId="0" borderId="1" xfId="1" quotePrefix="1" applyFont="1" applyFill="1" applyBorder="1" applyAlignment="1">
      <alignment horizontal="center" vertical="center" wrapText="1"/>
    </xf>
    <xf numFmtId="2" fontId="7" fillId="0" borderId="1" xfId="1" quotePrefix="1" applyNumberFormat="1" applyFont="1" applyFill="1" applyBorder="1" applyAlignment="1">
      <alignment horizontal="center" vertical="center" wrapText="1"/>
    </xf>
    <xf numFmtId="2" fontId="7" fillId="0" borderId="1" xfId="1" quotePrefix="1" applyNumberFormat="1" applyFont="1" applyFill="1" applyBorder="1" applyAlignment="1">
      <alignment vertical="center" wrapText="1"/>
    </xf>
    <xf numFmtId="4" fontId="7" fillId="4" borderId="1" xfId="1" applyNumberFormat="1" applyFont="1" applyFill="1" applyBorder="1" applyAlignment="1">
      <alignment vertical="center" wrapText="1"/>
    </xf>
    <xf numFmtId="0" fontId="8" fillId="0" borderId="0" xfId="0" applyFont="1"/>
    <xf numFmtId="0" fontId="7" fillId="0" borderId="1" xfId="0" quotePrefix="1" applyFont="1" applyFill="1" applyBorder="1" applyAlignment="1">
      <alignment horizontal="center" vertical="center" wrapText="1"/>
    </xf>
    <xf numFmtId="2" fontId="7" fillId="0" borderId="1" xfId="0" quotePrefix="1" applyNumberFormat="1" applyFont="1" applyFill="1" applyBorder="1" applyAlignment="1">
      <alignment horizontal="center"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4" fontId="7" fillId="4" borderId="1" xfId="0" applyNumberFormat="1" applyFont="1" applyFill="1" applyBorder="1" applyAlignment="1">
      <alignment vertical="center" wrapText="1"/>
    </xf>
    <xf numFmtId="4" fontId="7" fillId="5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5" fillId="6" borderId="1" xfId="0" quotePrefix="1" applyFont="1" applyFill="1" applyBorder="1" applyAlignment="1">
      <alignment horizontal="center" vertical="center" wrapText="1"/>
    </xf>
    <xf numFmtId="2" fontId="5" fillId="6" borderId="1" xfId="0" quotePrefix="1" applyNumberFormat="1" applyFont="1" applyFill="1" applyBorder="1" applyAlignment="1">
      <alignment horizontal="center" vertical="center" wrapText="1"/>
    </xf>
    <xf numFmtId="2" fontId="9" fillId="6" borderId="1" xfId="0" quotePrefix="1" applyNumberFormat="1" applyFont="1" applyFill="1" applyBorder="1" applyAlignment="1">
      <alignment vertical="center" wrapText="1"/>
    </xf>
    <xf numFmtId="4" fontId="5" fillId="4" borderId="1" xfId="0" applyNumberFormat="1" applyFont="1" applyFill="1" applyBorder="1" applyAlignment="1">
      <alignment vertical="center" wrapText="1"/>
    </xf>
    <xf numFmtId="4" fontId="5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2" fontId="0" fillId="0" borderId="1" xfId="0" quotePrefix="1" applyNumberFormat="1" applyFont="1" applyBorder="1" applyAlignment="1">
      <alignment vertical="center" wrapText="1"/>
    </xf>
    <xf numFmtId="4" fontId="6" fillId="4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horizontal="center"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4"/>
  <sheetViews>
    <sheetView tabSelected="1" view="pageBreakPreview" topLeftCell="A37" zoomScale="85" zoomScaleNormal="115" zoomScaleSheetLayoutView="85" workbookViewId="0">
      <selection activeCell="N19" sqref="N1:P1048576"/>
    </sheetView>
  </sheetViews>
  <sheetFormatPr defaultRowHeight="12.75" x14ac:dyDescent="0.2"/>
  <cols>
    <col min="1" max="3" width="12" customWidth="1"/>
    <col min="4" max="4" width="40.7109375" customWidth="1"/>
    <col min="5" max="5" width="13.28515625" customWidth="1"/>
    <col min="6" max="9" width="11.5703125" customWidth="1"/>
    <col min="10" max="10" width="14.140625" customWidth="1"/>
    <col min="11" max="13" width="11.5703125" customWidth="1"/>
    <col min="14" max="16" width="14.85546875" customWidth="1"/>
    <col min="18" max="18" width="11.28515625" bestFit="1" customWidth="1"/>
  </cols>
  <sheetData>
    <row r="1" spans="1:18" x14ac:dyDescent="0.2">
      <c r="A1" s="25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4" t="s">
        <v>131</v>
      </c>
      <c r="N1" s="23"/>
      <c r="O1" s="23"/>
      <c r="P1" s="23"/>
      <c r="Q1" s="22"/>
      <c r="R1" s="22"/>
    </row>
    <row r="2" spans="1:18" x14ac:dyDescent="0.2">
      <c r="A2" s="25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 t="s">
        <v>128</v>
      </c>
      <c r="N2" s="23"/>
      <c r="O2" s="23"/>
      <c r="P2" s="23"/>
      <c r="Q2" s="22"/>
      <c r="R2" s="22"/>
    </row>
    <row r="3" spans="1:18" x14ac:dyDescent="0.2">
      <c r="A3" s="25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4" t="s">
        <v>132</v>
      </c>
      <c r="N3" s="23"/>
      <c r="O3" s="23"/>
      <c r="P3" s="23"/>
      <c r="Q3" s="22"/>
      <c r="R3" s="22"/>
    </row>
    <row r="4" spans="1:18" x14ac:dyDescent="0.2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2"/>
      <c r="R4" s="22"/>
    </row>
    <row r="5" spans="1:18" x14ac:dyDescent="0.2">
      <c r="A5" s="64" t="s">
        <v>129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22"/>
      <c r="R5" s="22"/>
    </row>
    <row r="6" spans="1:18" x14ac:dyDescent="0.2">
      <c r="A6" s="65" t="s">
        <v>130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22"/>
      <c r="R6" s="22"/>
    </row>
    <row r="7" spans="1:18" x14ac:dyDescent="0.2">
      <c r="P7" s="1" t="s">
        <v>0</v>
      </c>
    </row>
    <row r="8" spans="1:18" x14ac:dyDescent="0.2">
      <c r="A8" s="61" t="s">
        <v>1</v>
      </c>
      <c r="B8" s="61" t="s">
        <v>2</v>
      </c>
      <c r="C8" s="61" t="s">
        <v>3</v>
      </c>
      <c r="D8" s="62" t="s">
        <v>4</v>
      </c>
      <c r="E8" s="62" t="s">
        <v>5</v>
      </c>
      <c r="F8" s="62"/>
      <c r="G8" s="62"/>
      <c r="H8" s="62"/>
      <c r="I8" s="62"/>
      <c r="J8" s="62" t="s">
        <v>12</v>
      </c>
      <c r="K8" s="62"/>
      <c r="L8" s="62"/>
      <c r="M8" s="62"/>
      <c r="N8" s="62"/>
      <c r="O8" s="62"/>
      <c r="P8" s="63" t="s">
        <v>14</v>
      </c>
    </row>
    <row r="9" spans="1:18" x14ac:dyDescent="0.2">
      <c r="A9" s="62"/>
      <c r="B9" s="62"/>
      <c r="C9" s="62"/>
      <c r="D9" s="62"/>
      <c r="E9" s="63" t="s">
        <v>6</v>
      </c>
      <c r="F9" s="62" t="s">
        <v>7</v>
      </c>
      <c r="G9" s="62" t="s">
        <v>8</v>
      </c>
      <c r="H9" s="62"/>
      <c r="I9" s="62" t="s">
        <v>11</v>
      </c>
      <c r="J9" s="63" t="s">
        <v>6</v>
      </c>
      <c r="K9" s="62" t="s">
        <v>7</v>
      </c>
      <c r="L9" s="62" t="s">
        <v>8</v>
      </c>
      <c r="M9" s="62"/>
      <c r="N9" s="62" t="s">
        <v>11</v>
      </c>
      <c r="O9" s="4" t="s">
        <v>8</v>
      </c>
      <c r="P9" s="62"/>
    </row>
    <row r="10" spans="1:18" x14ac:dyDescent="0.2">
      <c r="A10" s="62"/>
      <c r="B10" s="62"/>
      <c r="C10" s="62"/>
      <c r="D10" s="62"/>
      <c r="E10" s="62"/>
      <c r="F10" s="62"/>
      <c r="G10" s="62" t="s">
        <v>9</v>
      </c>
      <c r="H10" s="62" t="s">
        <v>10</v>
      </c>
      <c r="I10" s="62"/>
      <c r="J10" s="62"/>
      <c r="K10" s="62"/>
      <c r="L10" s="62" t="s">
        <v>9</v>
      </c>
      <c r="M10" s="62" t="s">
        <v>10</v>
      </c>
      <c r="N10" s="62"/>
      <c r="O10" s="62" t="s">
        <v>13</v>
      </c>
      <c r="P10" s="62"/>
    </row>
    <row r="11" spans="1:18" ht="44.25" customHeight="1" x14ac:dyDescent="0.2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</row>
    <row r="12" spans="1:18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8" x14ac:dyDescent="0.2">
      <c r="A13" s="6" t="s">
        <v>15</v>
      </c>
      <c r="B13" s="7"/>
      <c r="C13" s="8"/>
      <c r="D13" s="9" t="s">
        <v>16</v>
      </c>
      <c r="E13" s="10">
        <v>24617039.469999999</v>
      </c>
      <c r="F13" s="11">
        <v>24542531.469999999</v>
      </c>
      <c r="G13" s="11">
        <v>2708680</v>
      </c>
      <c r="H13" s="11">
        <v>276597</v>
      </c>
      <c r="I13" s="11">
        <v>64508</v>
      </c>
      <c r="J13" s="10">
        <v>3478206</v>
      </c>
      <c r="K13" s="11">
        <v>9500</v>
      </c>
      <c r="L13" s="11">
        <v>0</v>
      </c>
      <c r="M13" s="11">
        <v>900</v>
      </c>
      <c r="N13" s="11">
        <v>3468706</v>
      </c>
      <c r="O13" s="11">
        <v>3468706</v>
      </c>
      <c r="P13" s="10">
        <f t="shared" ref="P13:P75" si="0">E13+J13</f>
        <v>28095245.469999999</v>
      </c>
    </row>
    <row r="14" spans="1:18" x14ac:dyDescent="0.2">
      <c r="A14" s="6" t="s">
        <v>17</v>
      </c>
      <c r="B14" s="7"/>
      <c r="C14" s="8"/>
      <c r="D14" s="9" t="s">
        <v>16</v>
      </c>
      <c r="E14" s="10">
        <v>24617039.469999999</v>
      </c>
      <c r="F14" s="11">
        <v>24542531.469999999</v>
      </c>
      <c r="G14" s="11">
        <v>2708680</v>
      </c>
      <c r="H14" s="11">
        <v>276597</v>
      </c>
      <c r="I14" s="11">
        <v>64508</v>
      </c>
      <c r="J14" s="10">
        <v>3478206</v>
      </c>
      <c r="K14" s="11">
        <v>9500</v>
      </c>
      <c r="L14" s="11">
        <v>0</v>
      </c>
      <c r="M14" s="11">
        <v>900</v>
      </c>
      <c r="N14" s="11">
        <v>3468706</v>
      </c>
      <c r="O14" s="11">
        <v>3468706</v>
      </c>
      <c r="P14" s="10">
        <f t="shared" si="0"/>
        <v>28095245.469999999</v>
      </c>
    </row>
    <row r="15" spans="1:18" ht="63.75" x14ac:dyDescent="0.2">
      <c r="A15" s="6" t="s">
        <v>18</v>
      </c>
      <c r="B15" s="6" t="s">
        <v>20</v>
      </c>
      <c r="C15" s="12" t="s">
        <v>19</v>
      </c>
      <c r="D15" s="9" t="s">
        <v>21</v>
      </c>
      <c r="E15" s="10">
        <v>3090388</v>
      </c>
      <c r="F15" s="11">
        <v>3090388</v>
      </c>
      <c r="G15" s="11">
        <v>2156597</v>
      </c>
      <c r="H15" s="11">
        <v>162514</v>
      </c>
      <c r="I15" s="11">
        <v>0</v>
      </c>
      <c r="J15" s="10">
        <v>420330</v>
      </c>
      <c r="K15" s="11">
        <v>6500</v>
      </c>
      <c r="L15" s="11">
        <v>0</v>
      </c>
      <c r="M15" s="11">
        <v>0</v>
      </c>
      <c r="N15" s="11">
        <v>413830</v>
      </c>
      <c r="O15" s="11">
        <v>413830</v>
      </c>
      <c r="P15" s="10">
        <f t="shared" si="0"/>
        <v>3510718</v>
      </c>
    </row>
    <row r="16" spans="1:18" s="22" customFormat="1" ht="51" x14ac:dyDescent="0.2">
      <c r="A16" s="26"/>
      <c r="B16" s="26"/>
      <c r="C16" s="27"/>
      <c r="D16" s="17" t="s">
        <v>133</v>
      </c>
      <c r="E16" s="28">
        <f>F16</f>
        <v>0</v>
      </c>
      <c r="F16" s="29"/>
      <c r="G16" s="29"/>
      <c r="H16" s="29"/>
      <c r="I16" s="29"/>
      <c r="J16" s="28">
        <f>N16</f>
        <v>299663</v>
      </c>
      <c r="K16" s="29"/>
      <c r="L16" s="29"/>
      <c r="M16" s="29"/>
      <c r="N16" s="29">
        <v>299663</v>
      </c>
      <c r="O16" s="29">
        <f>N16</f>
        <v>299663</v>
      </c>
      <c r="P16" s="28">
        <f>E16+J16</f>
        <v>299663</v>
      </c>
    </row>
    <row r="17" spans="1:18" s="22" customFormat="1" x14ac:dyDescent="0.2">
      <c r="A17" s="30" t="s">
        <v>134</v>
      </c>
      <c r="B17" s="31">
        <v>1000</v>
      </c>
      <c r="C17" s="32"/>
      <c r="D17" s="33" t="s">
        <v>135</v>
      </c>
      <c r="E17" s="34">
        <f t="shared" ref="E17:P17" si="1">SUM(E18:E18)</f>
        <v>1443</v>
      </c>
      <c r="F17" s="34">
        <f t="shared" si="1"/>
        <v>1443</v>
      </c>
      <c r="G17" s="34">
        <f t="shared" si="1"/>
        <v>0</v>
      </c>
      <c r="H17" s="34">
        <f t="shared" si="1"/>
        <v>0</v>
      </c>
      <c r="I17" s="34">
        <f t="shared" si="1"/>
        <v>0</v>
      </c>
      <c r="J17" s="34">
        <f t="shared" si="1"/>
        <v>0</v>
      </c>
      <c r="K17" s="34">
        <f t="shared" si="1"/>
        <v>0</v>
      </c>
      <c r="L17" s="34">
        <f t="shared" si="1"/>
        <v>0</v>
      </c>
      <c r="M17" s="34">
        <f t="shared" si="1"/>
        <v>0</v>
      </c>
      <c r="N17" s="34">
        <f t="shared" si="1"/>
        <v>0</v>
      </c>
      <c r="O17" s="34">
        <f t="shared" si="1"/>
        <v>0</v>
      </c>
      <c r="P17" s="34">
        <f t="shared" si="1"/>
        <v>1443</v>
      </c>
      <c r="Q17" s="35"/>
      <c r="R17" s="35"/>
    </row>
    <row r="18" spans="1:18" x14ac:dyDescent="0.2">
      <c r="A18" s="6" t="s">
        <v>30</v>
      </c>
      <c r="B18" s="6" t="s">
        <v>31</v>
      </c>
      <c r="C18" s="12" t="s">
        <v>25</v>
      </c>
      <c r="D18" s="9" t="s">
        <v>32</v>
      </c>
      <c r="E18" s="10">
        <v>1443</v>
      </c>
      <c r="F18" s="11">
        <v>1443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1443</v>
      </c>
    </row>
    <row r="19" spans="1:18" s="40" customFormat="1" x14ac:dyDescent="0.2">
      <c r="A19" s="36"/>
      <c r="B19" s="36"/>
      <c r="C19" s="37"/>
      <c r="D19" s="38" t="s">
        <v>136</v>
      </c>
      <c r="E19" s="39">
        <f>E17</f>
        <v>1443</v>
      </c>
      <c r="F19" s="39">
        <f t="shared" ref="F19:P19" si="2">F17</f>
        <v>1443</v>
      </c>
      <c r="G19" s="39">
        <f t="shared" si="2"/>
        <v>0</v>
      </c>
      <c r="H19" s="39">
        <f t="shared" si="2"/>
        <v>0</v>
      </c>
      <c r="I19" s="39">
        <f t="shared" si="2"/>
        <v>0</v>
      </c>
      <c r="J19" s="39">
        <f t="shared" si="2"/>
        <v>0</v>
      </c>
      <c r="K19" s="39">
        <f t="shared" si="2"/>
        <v>0</v>
      </c>
      <c r="L19" s="39">
        <f t="shared" si="2"/>
        <v>0</v>
      </c>
      <c r="M19" s="39">
        <f t="shared" si="2"/>
        <v>0</v>
      </c>
      <c r="N19" s="39">
        <f t="shared" si="2"/>
        <v>0</v>
      </c>
      <c r="O19" s="39">
        <f t="shared" si="2"/>
        <v>0</v>
      </c>
      <c r="P19" s="39">
        <f t="shared" si="2"/>
        <v>1443</v>
      </c>
    </row>
    <row r="20" spans="1:18" s="46" customFormat="1" ht="25.5" x14ac:dyDescent="0.2">
      <c r="A20" s="41">
        <v>113000</v>
      </c>
      <c r="B20" s="41">
        <v>3000</v>
      </c>
      <c r="C20" s="42"/>
      <c r="D20" s="43" t="s">
        <v>137</v>
      </c>
      <c r="E20" s="44">
        <f>E21+E23</f>
        <v>19980</v>
      </c>
      <c r="F20" s="45">
        <f>F21+F23</f>
        <v>19980</v>
      </c>
      <c r="G20" s="45">
        <f t="shared" ref="G20:P20" si="3">G21+G23</f>
        <v>0</v>
      </c>
      <c r="H20" s="45">
        <f t="shared" si="3"/>
        <v>0</v>
      </c>
      <c r="I20" s="45">
        <f t="shared" si="3"/>
        <v>0</v>
      </c>
      <c r="J20" s="45">
        <f t="shared" si="3"/>
        <v>0</v>
      </c>
      <c r="K20" s="45">
        <f t="shared" si="3"/>
        <v>0</v>
      </c>
      <c r="L20" s="45">
        <f t="shared" si="3"/>
        <v>0</v>
      </c>
      <c r="M20" s="45">
        <f t="shared" si="3"/>
        <v>0</v>
      </c>
      <c r="N20" s="45">
        <f t="shared" si="3"/>
        <v>0</v>
      </c>
      <c r="O20" s="45">
        <f t="shared" si="3"/>
        <v>0</v>
      </c>
      <c r="P20" s="44">
        <f t="shared" si="3"/>
        <v>19980</v>
      </c>
    </row>
    <row r="21" spans="1:18" x14ac:dyDescent="0.2">
      <c r="A21" s="6" t="s">
        <v>33</v>
      </c>
      <c r="B21" s="6" t="s">
        <v>34</v>
      </c>
      <c r="C21" s="8"/>
      <c r="D21" s="9" t="s">
        <v>35</v>
      </c>
      <c r="E21" s="10">
        <v>8980</v>
      </c>
      <c r="F21" s="11">
        <v>8980</v>
      </c>
      <c r="G21" s="11">
        <v>0</v>
      </c>
      <c r="H21" s="11">
        <v>0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8980</v>
      </c>
    </row>
    <row r="22" spans="1:18" ht="25.5" x14ac:dyDescent="0.2">
      <c r="A22" s="13" t="s">
        <v>36</v>
      </c>
      <c r="B22" s="13" t="s">
        <v>38</v>
      </c>
      <c r="C22" s="14" t="s">
        <v>37</v>
      </c>
      <c r="D22" s="15" t="s">
        <v>39</v>
      </c>
      <c r="E22" s="16">
        <v>8980</v>
      </c>
      <c r="F22" s="17">
        <v>8980</v>
      </c>
      <c r="G22" s="17">
        <v>0</v>
      </c>
      <c r="H22" s="17">
        <v>0</v>
      </c>
      <c r="I22" s="17">
        <v>0</v>
      </c>
      <c r="J22" s="16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6">
        <f t="shared" si="0"/>
        <v>8980</v>
      </c>
    </row>
    <row r="23" spans="1:18" x14ac:dyDescent="0.2">
      <c r="A23" s="6" t="s">
        <v>40</v>
      </c>
      <c r="B23" s="6" t="s">
        <v>42</v>
      </c>
      <c r="C23" s="12" t="s">
        <v>41</v>
      </c>
      <c r="D23" s="9" t="s">
        <v>43</v>
      </c>
      <c r="E23" s="10">
        <v>11000</v>
      </c>
      <c r="F23" s="11">
        <v>11000</v>
      </c>
      <c r="G23" s="11">
        <v>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11000</v>
      </c>
    </row>
    <row r="24" spans="1:18" s="46" customFormat="1" ht="14.25" customHeight="1" x14ac:dyDescent="0.2">
      <c r="A24" s="41"/>
      <c r="B24" s="41"/>
      <c r="C24" s="42"/>
      <c r="D24" s="43" t="s">
        <v>136</v>
      </c>
      <c r="E24" s="44">
        <f>E20</f>
        <v>19980</v>
      </c>
      <c r="F24" s="45">
        <f>F20</f>
        <v>19980</v>
      </c>
      <c r="G24" s="45">
        <f t="shared" ref="G24:P24" si="4">G20</f>
        <v>0</v>
      </c>
      <c r="H24" s="45">
        <f t="shared" si="4"/>
        <v>0</v>
      </c>
      <c r="I24" s="45">
        <f t="shared" si="4"/>
        <v>0</v>
      </c>
      <c r="J24" s="45">
        <f t="shared" si="4"/>
        <v>0</v>
      </c>
      <c r="K24" s="45">
        <f t="shared" si="4"/>
        <v>0</v>
      </c>
      <c r="L24" s="45">
        <f t="shared" si="4"/>
        <v>0</v>
      </c>
      <c r="M24" s="45">
        <f t="shared" si="4"/>
        <v>0</v>
      </c>
      <c r="N24" s="45">
        <f t="shared" si="4"/>
        <v>0</v>
      </c>
      <c r="O24" s="45">
        <f t="shared" si="4"/>
        <v>0</v>
      </c>
      <c r="P24" s="44">
        <f t="shared" si="4"/>
        <v>19980</v>
      </c>
    </row>
    <row r="25" spans="1:18" s="46" customFormat="1" x14ac:dyDescent="0.2">
      <c r="A25" s="41" t="s">
        <v>138</v>
      </c>
      <c r="B25" s="41">
        <v>4000</v>
      </c>
      <c r="C25" s="42"/>
      <c r="D25" s="43" t="s">
        <v>139</v>
      </c>
      <c r="E25" s="45">
        <f>E26+E27</f>
        <v>643909</v>
      </c>
      <c r="F25" s="45">
        <f>F26+F27</f>
        <v>643909</v>
      </c>
      <c r="G25" s="45">
        <f>G26+G27</f>
        <v>418639</v>
      </c>
      <c r="H25" s="45">
        <f t="shared" ref="H25:P25" si="5">H26+H27</f>
        <v>59215</v>
      </c>
      <c r="I25" s="45">
        <f t="shared" si="5"/>
        <v>0</v>
      </c>
      <c r="J25" s="45">
        <f t="shared" si="5"/>
        <v>10950</v>
      </c>
      <c r="K25" s="45">
        <f t="shared" si="5"/>
        <v>1900</v>
      </c>
      <c r="L25" s="45">
        <f t="shared" si="5"/>
        <v>0</v>
      </c>
      <c r="M25" s="45">
        <f t="shared" si="5"/>
        <v>900</v>
      </c>
      <c r="N25" s="45">
        <f t="shared" si="5"/>
        <v>9050</v>
      </c>
      <c r="O25" s="45">
        <f t="shared" si="5"/>
        <v>9050</v>
      </c>
      <c r="P25" s="44">
        <f t="shared" si="5"/>
        <v>654859</v>
      </c>
    </row>
    <row r="26" spans="1:18" x14ac:dyDescent="0.2">
      <c r="A26" s="6" t="s">
        <v>44</v>
      </c>
      <c r="B26" s="6" t="s">
        <v>46</v>
      </c>
      <c r="C26" s="12" t="s">
        <v>45</v>
      </c>
      <c r="D26" s="9" t="s">
        <v>47</v>
      </c>
      <c r="E26" s="10">
        <v>130154</v>
      </c>
      <c r="F26" s="11">
        <v>130154</v>
      </c>
      <c r="G26" s="11">
        <v>90715</v>
      </c>
      <c r="H26" s="11">
        <v>0</v>
      </c>
      <c r="I26" s="11">
        <v>0</v>
      </c>
      <c r="J26" s="10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0">
        <f t="shared" si="0"/>
        <v>130154</v>
      </c>
    </row>
    <row r="27" spans="1:18" ht="25.5" x14ac:dyDescent="0.2">
      <c r="A27" s="6" t="s">
        <v>48</v>
      </c>
      <c r="B27" s="6" t="s">
        <v>50</v>
      </c>
      <c r="C27" s="12" t="s">
        <v>49</v>
      </c>
      <c r="D27" s="9" t="s">
        <v>51</v>
      </c>
      <c r="E27" s="10">
        <v>513755</v>
      </c>
      <c r="F27" s="11">
        <v>513755</v>
      </c>
      <c r="G27" s="11">
        <v>327924</v>
      </c>
      <c r="H27" s="11">
        <v>59215</v>
      </c>
      <c r="I27" s="11">
        <v>0</v>
      </c>
      <c r="J27" s="10">
        <v>10950</v>
      </c>
      <c r="K27" s="11">
        <v>1900</v>
      </c>
      <c r="L27" s="11">
        <v>0</v>
      </c>
      <c r="M27" s="11">
        <v>900</v>
      </c>
      <c r="N27" s="11">
        <v>9050</v>
      </c>
      <c r="O27" s="11">
        <v>9050</v>
      </c>
      <c r="P27" s="10">
        <f t="shared" si="0"/>
        <v>524705</v>
      </c>
    </row>
    <row r="28" spans="1:18" s="22" customFormat="1" ht="63.75" x14ac:dyDescent="0.2">
      <c r="A28" s="26"/>
      <c r="B28" s="26"/>
      <c r="C28" s="27"/>
      <c r="D28" s="17" t="s">
        <v>140</v>
      </c>
      <c r="E28" s="28">
        <f>F28</f>
        <v>19980</v>
      </c>
      <c r="F28" s="29">
        <v>19980</v>
      </c>
      <c r="G28" s="29"/>
      <c r="H28" s="29"/>
      <c r="I28" s="29"/>
      <c r="J28" s="28"/>
      <c r="K28" s="29"/>
      <c r="L28" s="29"/>
      <c r="M28" s="29"/>
      <c r="N28" s="29"/>
      <c r="O28" s="29"/>
      <c r="P28" s="28">
        <f>F28</f>
        <v>19980</v>
      </c>
    </row>
    <row r="29" spans="1:18" s="46" customFormat="1" x14ac:dyDescent="0.2">
      <c r="A29" s="41"/>
      <c r="B29" s="41"/>
      <c r="C29" s="42"/>
      <c r="D29" s="43" t="s">
        <v>136</v>
      </c>
      <c r="E29" s="45">
        <f>E25</f>
        <v>643909</v>
      </c>
      <c r="F29" s="45">
        <f>F25</f>
        <v>643909</v>
      </c>
      <c r="G29" s="45">
        <f>G25</f>
        <v>418639</v>
      </c>
      <c r="H29" s="45">
        <f t="shared" ref="H29:P29" si="6">H25</f>
        <v>59215</v>
      </c>
      <c r="I29" s="45">
        <f t="shared" si="6"/>
        <v>0</v>
      </c>
      <c r="J29" s="45">
        <f t="shared" si="6"/>
        <v>10950</v>
      </c>
      <c r="K29" s="45">
        <f t="shared" si="6"/>
        <v>1900</v>
      </c>
      <c r="L29" s="45">
        <f t="shared" si="6"/>
        <v>0</v>
      </c>
      <c r="M29" s="45">
        <f t="shared" si="6"/>
        <v>900</v>
      </c>
      <c r="N29" s="45">
        <f t="shared" si="6"/>
        <v>9050</v>
      </c>
      <c r="O29" s="45">
        <f t="shared" si="6"/>
        <v>9050</v>
      </c>
      <c r="P29" s="44">
        <f t="shared" si="6"/>
        <v>654859</v>
      </c>
    </row>
    <row r="30" spans="1:18" s="46" customFormat="1" x14ac:dyDescent="0.2">
      <c r="A30" s="41" t="s">
        <v>141</v>
      </c>
      <c r="B30" s="41">
        <v>6000</v>
      </c>
      <c r="C30" s="42"/>
      <c r="D30" s="43" t="s">
        <v>142</v>
      </c>
      <c r="E30" s="45">
        <f>E31+E33</f>
        <v>490923</v>
      </c>
      <c r="F30" s="45">
        <f>F31+F33</f>
        <v>490923</v>
      </c>
      <c r="G30" s="45">
        <f t="shared" ref="G30:P30" si="7">G31+G33</f>
        <v>133444</v>
      </c>
      <c r="H30" s="45">
        <f t="shared" si="7"/>
        <v>54868</v>
      </c>
      <c r="I30" s="45">
        <f t="shared" si="7"/>
        <v>0</v>
      </c>
      <c r="J30" s="45">
        <f t="shared" si="7"/>
        <v>2242749</v>
      </c>
      <c r="K30" s="45">
        <f t="shared" si="7"/>
        <v>0</v>
      </c>
      <c r="L30" s="45">
        <f t="shared" si="7"/>
        <v>0</v>
      </c>
      <c r="M30" s="45">
        <f t="shared" si="7"/>
        <v>0</v>
      </c>
      <c r="N30" s="45">
        <f t="shared" si="7"/>
        <v>2242749</v>
      </c>
      <c r="O30" s="45">
        <f t="shared" si="7"/>
        <v>2242749</v>
      </c>
      <c r="P30" s="44">
        <f t="shared" si="7"/>
        <v>2733672</v>
      </c>
    </row>
    <row r="31" spans="1:18" ht="25.5" x14ac:dyDescent="0.2">
      <c r="A31" s="6" t="s">
        <v>52</v>
      </c>
      <c r="B31" s="6" t="s">
        <v>53</v>
      </c>
      <c r="C31" s="8"/>
      <c r="D31" s="9" t="s">
        <v>54</v>
      </c>
      <c r="E31" s="10">
        <v>203302</v>
      </c>
      <c r="F31" s="11">
        <v>203302</v>
      </c>
      <c r="G31" s="11">
        <v>0</v>
      </c>
      <c r="H31" s="11">
        <v>0</v>
      </c>
      <c r="I31" s="11">
        <v>0</v>
      </c>
      <c r="J31" s="10">
        <v>222740</v>
      </c>
      <c r="K31" s="11">
        <v>0</v>
      </c>
      <c r="L31" s="11">
        <v>0</v>
      </c>
      <c r="M31" s="11">
        <v>0</v>
      </c>
      <c r="N31" s="11">
        <v>222740</v>
      </c>
      <c r="O31" s="11">
        <v>222740</v>
      </c>
      <c r="P31" s="10">
        <f t="shared" si="0"/>
        <v>426042</v>
      </c>
    </row>
    <row r="32" spans="1:18" ht="25.5" x14ac:dyDescent="0.2">
      <c r="A32" s="13" t="s">
        <v>55</v>
      </c>
      <c r="B32" s="13" t="s">
        <v>57</v>
      </c>
      <c r="C32" s="14" t="s">
        <v>56</v>
      </c>
      <c r="D32" s="15" t="s">
        <v>58</v>
      </c>
      <c r="E32" s="16">
        <v>203302</v>
      </c>
      <c r="F32" s="17">
        <v>203302</v>
      </c>
      <c r="G32" s="17">
        <v>0</v>
      </c>
      <c r="H32" s="17">
        <v>0</v>
      </c>
      <c r="I32" s="17">
        <v>0</v>
      </c>
      <c r="J32" s="16">
        <v>222740</v>
      </c>
      <c r="K32" s="17">
        <v>0</v>
      </c>
      <c r="L32" s="17">
        <v>0</v>
      </c>
      <c r="M32" s="17">
        <v>0</v>
      </c>
      <c r="N32" s="17">
        <v>222740</v>
      </c>
      <c r="O32" s="17">
        <v>222740</v>
      </c>
      <c r="P32" s="16">
        <f t="shared" si="0"/>
        <v>426042</v>
      </c>
    </row>
    <row r="33" spans="1:16" x14ac:dyDescent="0.2">
      <c r="A33" s="6" t="s">
        <v>59</v>
      </c>
      <c r="B33" s="6" t="s">
        <v>60</v>
      </c>
      <c r="C33" s="12" t="s">
        <v>56</v>
      </c>
      <c r="D33" s="9" t="s">
        <v>61</v>
      </c>
      <c r="E33" s="10">
        <v>287621</v>
      </c>
      <c r="F33" s="11">
        <v>287621</v>
      </c>
      <c r="G33" s="11">
        <v>133444</v>
      </c>
      <c r="H33" s="11">
        <v>54868</v>
      </c>
      <c r="I33" s="11">
        <v>0</v>
      </c>
      <c r="J33" s="10">
        <v>2020009</v>
      </c>
      <c r="K33" s="11">
        <v>0</v>
      </c>
      <c r="L33" s="11">
        <v>0</v>
      </c>
      <c r="M33" s="11">
        <v>0</v>
      </c>
      <c r="N33" s="11">
        <v>2020009</v>
      </c>
      <c r="O33" s="11">
        <v>2020009</v>
      </c>
      <c r="P33" s="10">
        <f t="shared" si="0"/>
        <v>2307630</v>
      </c>
    </row>
    <row r="34" spans="1:16" s="22" customFormat="1" ht="51" x14ac:dyDescent="0.2">
      <c r="A34" s="26"/>
      <c r="B34" s="26"/>
      <c r="C34" s="27"/>
      <c r="D34" s="17" t="s">
        <v>133</v>
      </c>
      <c r="E34" s="28">
        <f>F34</f>
        <v>0</v>
      </c>
      <c r="F34" s="29"/>
      <c r="G34" s="29"/>
      <c r="H34" s="29"/>
      <c r="I34" s="29"/>
      <c r="J34" s="28">
        <f>N34</f>
        <v>1952800</v>
      </c>
      <c r="K34" s="29"/>
      <c r="L34" s="29"/>
      <c r="M34" s="29"/>
      <c r="N34" s="29">
        <v>1952800</v>
      </c>
      <c r="O34" s="29">
        <f>N34</f>
        <v>1952800</v>
      </c>
      <c r="P34" s="28">
        <f>E34+J34</f>
        <v>1952800</v>
      </c>
    </row>
    <row r="35" spans="1:16" ht="25.5" x14ac:dyDescent="0.2">
      <c r="A35" s="6" t="s">
        <v>62</v>
      </c>
      <c r="B35" s="6" t="s">
        <v>64</v>
      </c>
      <c r="C35" s="12" t="s">
        <v>63</v>
      </c>
      <c r="D35" s="9" t="s">
        <v>65</v>
      </c>
      <c r="E35" s="10">
        <v>0</v>
      </c>
      <c r="F35" s="11">
        <v>0</v>
      </c>
      <c r="G35" s="11">
        <v>0</v>
      </c>
      <c r="H35" s="11">
        <v>0</v>
      </c>
      <c r="I35" s="11">
        <v>0</v>
      </c>
      <c r="J35" s="10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0">
        <f t="shared" si="0"/>
        <v>0</v>
      </c>
    </row>
    <row r="36" spans="1:16" ht="25.5" x14ac:dyDescent="0.2">
      <c r="A36" s="6" t="s">
        <v>66</v>
      </c>
      <c r="B36" s="6" t="s">
        <v>68</v>
      </c>
      <c r="C36" s="12" t="s">
        <v>67</v>
      </c>
      <c r="D36" s="9" t="s">
        <v>69</v>
      </c>
      <c r="E36" s="10">
        <v>0</v>
      </c>
      <c r="F36" s="11">
        <v>0</v>
      </c>
      <c r="G36" s="11">
        <v>0</v>
      </c>
      <c r="H36" s="11">
        <v>0</v>
      </c>
      <c r="I36" s="11">
        <v>0</v>
      </c>
      <c r="J36" s="10">
        <v>77200</v>
      </c>
      <c r="K36" s="11">
        <v>0</v>
      </c>
      <c r="L36" s="11">
        <v>0</v>
      </c>
      <c r="M36" s="11">
        <v>0</v>
      </c>
      <c r="N36" s="11">
        <v>77200</v>
      </c>
      <c r="O36" s="11">
        <v>77200</v>
      </c>
      <c r="P36" s="10">
        <f t="shared" si="0"/>
        <v>77200</v>
      </c>
    </row>
    <row r="37" spans="1:16" ht="25.5" x14ac:dyDescent="0.2">
      <c r="A37" s="6" t="s">
        <v>70</v>
      </c>
      <c r="B37" s="6" t="s">
        <v>71</v>
      </c>
      <c r="C37" s="12" t="s">
        <v>63</v>
      </c>
      <c r="D37" s="9" t="s">
        <v>72</v>
      </c>
      <c r="E37" s="10">
        <v>0</v>
      </c>
      <c r="F37" s="11">
        <v>0</v>
      </c>
      <c r="G37" s="11">
        <v>0</v>
      </c>
      <c r="H37" s="11">
        <v>0</v>
      </c>
      <c r="I37" s="11">
        <v>0</v>
      </c>
      <c r="J37" s="10">
        <v>675877</v>
      </c>
      <c r="K37" s="11">
        <v>0</v>
      </c>
      <c r="L37" s="11">
        <v>0</v>
      </c>
      <c r="M37" s="11">
        <v>0</v>
      </c>
      <c r="N37" s="11">
        <v>675877</v>
      </c>
      <c r="O37" s="11">
        <v>675877</v>
      </c>
      <c r="P37" s="10">
        <f t="shared" si="0"/>
        <v>675877</v>
      </c>
    </row>
    <row r="38" spans="1:16" s="22" customFormat="1" ht="51" x14ac:dyDescent="0.2">
      <c r="A38" s="26"/>
      <c r="B38" s="26"/>
      <c r="C38" s="27"/>
      <c r="D38" s="17" t="s">
        <v>133</v>
      </c>
      <c r="E38" s="28">
        <f>F38</f>
        <v>0</v>
      </c>
      <c r="F38" s="29"/>
      <c r="G38" s="29"/>
      <c r="H38" s="29"/>
      <c r="I38" s="29"/>
      <c r="J38" s="28">
        <f>N38</f>
        <v>675877</v>
      </c>
      <c r="K38" s="29"/>
      <c r="L38" s="29"/>
      <c r="M38" s="29"/>
      <c r="N38" s="29">
        <v>675877</v>
      </c>
      <c r="O38" s="29">
        <f>N38</f>
        <v>675877</v>
      </c>
      <c r="P38" s="28">
        <f>E38+J38</f>
        <v>675877</v>
      </c>
    </row>
    <row r="39" spans="1:16" ht="25.5" x14ac:dyDescent="0.2">
      <c r="A39" s="6" t="s">
        <v>73</v>
      </c>
      <c r="B39" s="6" t="s">
        <v>74</v>
      </c>
      <c r="C39" s="12" t="s">
        <v>63</v>
      </c>
      <c r="D39" s="9" t="s">
        <v>75</v>
      </c>
      <c r="E39" s="10">
        <v>0</v>
      </c>
      <c r="F39" s="11">
        <v>0</v>
      </c>
      <c r="G39" s="11">
        <v>0</v>
      </c>
      <c r="H39" s="11">
        <v>0</v>
      </c>
      <c r="I39" s="11">
        <v>0</v>
      </c>
      <c r="J39" s="10">
        <v>50000</v>
      </c>
      <c r="K39" s="11">
        <v>0</v>
      </c>
      <c r="L39" s="11">
        <v>0</v>
      </c>
      <c r="M39" s="11">
        <v>0</v>
      </c>
      <c r="N39" s="11">
        <v>50000</v>
      </c>
      <c r="O39" s="11">
        <v>50000</v>
      </c>
      <c r="P39" s="10">
        <f t="shared" si="0"/>
        <v>50000</v>
      </c>
    </row>
    <row r="40" spans="1:16" ht="38.25" x14ac:dyDescent="0.2">
      <c r="A40" s="6" t="s">
        <v>76</v>
      </c>
      <c r="B40" s="6" t="s">
        <v>78</v>
      </c>
      <c r="C40" s="12" t="s">
        <v>77</v>
      </c>
      <c r="D40" s="9" t="s">
        <v>79</v>
      </c>
      <c r="E40" s="10">
        <v>20000</v>
      </c>
      <c r="F40" s="11">
        <v>20000</v>
      </c>
      <c r="G40" s="11">
        <v>0</v>
      </c>
      <c r="H40" s="11">
        <v>0</v>
      </c>
      <c r="I40" s="11">
        <v>0</v>
      </c>
      <c r="J40" s="10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0">
        <f t="shared" si="0"/>
        <v>20000</v>
      </c>
    </row>
    <row r="41" spans="1:16" x14ac:dyDescent="0.2">
      <c r="A41" s="6" t="s">
        <v>80</v>
      </c>
      <c r="B41" s="6" t="s">
        <v>82</v>
      </c>
      <c r="C41" s="12" t="s">
        <v>81</v>
      </c>
      <c r="D41" s="9" t="s">
        <v>83</v>
      </c>
      <c r="E41" s="10">
        <v>10000</v>
      </c>
      <c r="F41" s="11">
        <v>0</v>
      </c>
      <c r="G41" s="11">
        <v>0</v>
      </c>
      <c r="H41" s="11">
        <v>0</v>
      </c>
      <c r="I41" s="11">
        <v>0</v>
      </c>
      <c r="J41" s="10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0">
        <f t="shared" si="0"/>
        <v>10000</v>
      </c>
    </row>
    <row r="42" spans="1:16" x14ac:dyDescent="0.2">
      <c r="A42" s="6" t="s">
        <v>84</v>
      </c>
      <c r="B42" s="6" t="s">
        <v>86</v>
      </c>
      <c r="C42" s="12" t="s">
        <v>85</v>
      </c>
      <c r="D42" s="9" t="s">
        <v>87</v>
      </c>
      <c r="E42" s="10">
        <v>131156</v>
      </c>
      <c r="F42" s="11">
        <v>131156</v>
      </c>
      <c r="G42" s="11">
        <v>0</v>
      </c>
      <c r="H42" s="11">
        <v>0</v>
      </c>
      <c r="I42" s="11">
        <v>0</v>
      </c>
      <c r="J42" s="10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0">
        <f t="shared" si="0"/>
        <v>131156</v>
      </c>
    </row>
    <row r="43" spans="1:16" s="52" customFormat="1" ht="63.75" x14ac:dyDescent="0.2">
      <c r="A43" s="47" t="s">
        <v>143</v>
      </c>
      <c r="B43" s="47">
        <v>8210</v>
      </c>
      <c r="C43" s="48" t="s">
        <v>85</v>
      </c>
      <c r="D43" s="49" t="s">
        <v>144</v>
      </c>
      <c r="E43" s="50">
        <f>F43+I43</f>
        <v>9000</v>
      </c>
      <c r="F43" s="51">
        <v>9000</v>
      </c>
      <c r="G43" s="51"/>
      <c r="H43" s="51"/>
      <c r="I43" s="51"/>
      <c r="J43" s="50"/>
      <c r="K43" s="51"/>
      <c r="L43" s="51"/>
      <c r="M43" s="51"/>
      <c r="N43" s="51"/>
      <c r="O43" s="51"/>
      <c r="P43" s="50">
        <f t="shared" si="0"/>
        <v>9000</v>
      </c>
    </row>
    <row r="44" spans="1:16" s="52" customFormat="1" ht="84.75" customHeight="1" x14ac:dyDescent="0.2">
      <c r="A44" s="47" t="s">
        <v>143</v>
      </c>
      <c r="B44" s="47">
        <v>8210</v>
      </c>
      <c r="C44" s="48" t="s">
        <v>85</v>
      </c>
      <c r="D44" s="49" t="s">
        <v>145</v>
      </c>
      <c r="E44" s="50">
        <f>F44+I44</f>
        <v>100000</v>
      </c>
      <c r="F44" s="51">
        <v>100000</v>
      </c>
      <c r="G44" s="51"/>
      <c r="H44" s="51"/>
      <c r="I44" s="51"/>
      <c r="J44" s="50"/>
      <c r="K44" s="51"/>
      <c r="L44" s="51"/>
      <c r="M44" s="51"/>
      <c r="N44" s="51"/>
      <c r="O44" s="51"/>
      <c r="P44" s="50">
        <f t="shared" si="0"/>
        <v>100000</v>
      </c>
    </row>
    <row r="45" spans="1:16" s="52" customFormat="1" ht="76.5" x14ac:dyDescent="0.2">
      <c r="A45" s="47" t="s">
        <v>143</v>
      </c>
      <c r="B45" s="47">
        <v>8210</v>
      </c>
      <c r="C45" s="48" t="s">
        <v>85</v>
      </c>
      <c r="D45" s="49" t="s">
        <v>146</v>
      </c>
      <c r="E45" s="50">
        <f>F45+I45</f>
        <v>22156</v>
      </c>
      <c r="F45" s="51">
        <v>22156</v>
      </c>
      <c r="G45" s="51"/>
      <c r="H45" s="51"/>
      <c r="I45" s="51"/>
      <c r="J45" s="50"/>
      <c r="K45" s="51"/>
      <c r="L45" s="51"/>
      <c r="M45" s="51"/>
      <c r="N45" s="51"/>
      <c r="O45" s="51"/>
      <c r="P45" s="50">
        <f t="shared" si="0"/>
        <v>22156</v>
      </c>
    </row>
    <row r="46" spans="1:16" ht="48.75" customHeight="1" x14ac:dyDescent="0.2">
      <c r="A46" s="6" t="s">
        <v>88</v>
      </c>
      <c r="B46" s="6" t="s">
        <v>89</v>
      </c>
      <c r="C46" s="12" t="s">
        <v>85</v>
      </c>
      <c r="D46" s="9" t="s">
        <v>90</v>
      </c>
      <c r="E46" s="10">
        <v>0</v>
      </c>
      <c r="F46" s="11">
        <v>0</v>
      </c>
      <c r="G46" s="11">
        <v>0</v>
      </c>
      <c r="H46" s="11">
        <v>0</v>
      </c>
      <c r="I46" s="11">
        <v>0</v>
      </c>
      <c r="J46" s="10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0">
        <f t="shared" si="0"/>
        <v>0</v>
      </c>
    </row>
    <row r="47" spans="1:16" ht="44.25" customHeight="1" x14ac:dyDescent="0.2">
      <c r="A47" s="6" t="s">
        <v>91</v>
      </c>
      <c r="B47" s="6" t="s">
        <v>92</v>
      </c>
      <c r="C47" s="12" t="s">
        <v>85</v>
      </c>
      <c r="D47" s="9" t="s">
        <v>93</v>
      </c>
      <c r="E47" s="10">
        <v>20000</v>
      </c>
      <c r="F47" s="11">
        <v>20000</v>
      </c>
      <c r="G47" s="11">
        <v>0</v>
      </c>
      <c r="H47" s="11">
        <v>0</v>
      </c>
      <c r="I47" s="11">
        <v>0</v>
      </c>
      <c r="J47" s="10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0">
        <f t="shared" si="0"/>
        <v>20000</v>
      </c>
    </row>
    <row r="48" spans="1:16" ht="25.5" x14ac:dyDescent="0.2">
      <c r="A48" s="6" t="s">
        <v>94</v>
      </c>
      <c r="B48" s="6" t="s">
        <v>95</v>
      </c>
      <c r="C48" s="12" t="s">
        <v>85</v>
      </c>
      <c r="D48" s="9" t="s">
        <v>96</v>
      </c>
      <c r="E48" s="10">
        <v>6279320.9000000004</v>
      </c>
      <c r="F48" s="11">
        <v>6279320.9000000004</v>
      </c>
      <c r="G48" s="11">
        <v>0</v>
      </c>
      <c r="H48" s="11">
        <v>0</v>
      </c>
      <c r="I48" s="11">
        <v>0</v>
      </c>
      <c r="J48" s="10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0">
        <f t="shared" si="0"/>
        <v>6279320.9000000004</v>
      </c>
    </row>
    <row r="49" spans="1:18" s="22" customFormat="1" ht="38.25" x14ac:dyDescent="0.2">
      <c r="A49" s="26"/>
      <c r="B49" s="26"/>
      <c r="C49" s="27"/>
      <c r="D49" s="53" t="s">
        <v>147</v>
      </c>
      <c r="E49" s="54">
        <f>9485100-3205779.1</f>
        <v>6279320.9000000004</v>
      </c>
      <c r="F49" s="55">
        <f>F48</f>
        <v>6279320.9000000004</v>
      </c>
      <c r="G49" s="35"/>
      <c r="H49" s="29"/>
      <c r="I49" s="29"/>
      <c r="J49" s="54">
        <v>0</v>
      </c>
      <c r="K49" s="29"/>
      <c r="L49" s="29"/>
      <c r="M49" s="29"/>
      <c r="N49" s="29"/>
      <c r="O49" s="29"/>
      <c r="P49" s="54">
        <f>F49</f>
        <v>6279320.9000000004</v>
      </c>
    </row>
    <row r="50" spans="1:18" ht="30" customHeight="1" x14ac:dyDescent="0.2">
      <c r="A50" s="6" t="s">
        <v>97</v>
      </c>
      <c r="B50" s="6" t="s">
        <v>98</v>
      </c>
      <c r="C50" s="12" t="s">
        <v>85</v>
      </c>
      <c r="D50" s="9" t="s">
        <v>99</v>
      </c>
      <c r="E50" s="10">
        <v>6355900</v>
      </c>
      <c r="F50" s="11">
        <v>6355900</v>
      </c>
      <c r="G50" s="11">
        <v>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0"/>
        <v>6355900</v>
      </c>
    </row>
    <row r="51" spans="1:18" s="22" customFormat="1" ht="46.5" customHeight="1" x14ac:dyDescent="0.2">
      <c r="A51" s="26"/>
      <c r="B51" s="26"/>
      <c r="C51" s="27"/>
      <c r="D51" s="53" t="s">
        <v>148</v>
      </c>
      <c r="E51" s="54">
        <f>E50</f>
        <v>6355900</v>
      </c>
      <c r="F51" s="29">
        <f>F50</f>
        <v>6355900</v>
      </c>
      <c r="G51" s="29"/>
      <c r="H51" s="29"/>
      <c r="I51" s="29"/>
      <c r="J51" s="54">
        <v>0</v>
      </c>
      <c r="K51" s="29"/>
      <c r="L51" s="29"/>
      <c r="M51" s="29"/>
      <c r="N51" s="29"/>
      <c r="O51" s="29"/>
      <c r="P51" s="54">
        <f>E51</f>
        <v>6355900</v>
      </c>
    </row>
    <row r="52" spans="1:18" ht="51" x14ac:dyDescent="0.2">
      <c r="A52" s="6" t="s">
        <v>100</v>
      </c>
      <c r="B52" s="6" t="s">
        <v>101</v>
      </c>
      <c r="C52" s="12" t="s">
        <v>85</v>
      </c>
      <c r="D52" s="9" t="s">
        <v>102</v>
      </c>
      <c r="E52" s="10">
        <v>1436345</v>
      </c>
      <c r="F52" s="11">
        <v>1436345</v>
      </c>
      <c r="G52" s="11">
        <v>0</v>
      </c>
      <c r="H52" s="11">
        <v>0</v>
      </c>
      <c r="I52" s="11">
        <v>0</v>
      </c>
      <c r="J52" s="10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0">
        <f t="shared" si="0"/>
        <v>1436345</v>
      </c>
    </row>
    <row r="53" spans="1:18" s="22" customFormat="1" ht="48.75" customHeight="1" x14ac:dyDescent="0.2">
      <c r="A53" s="26"/>
      <c r="B53" s="26"/>
      <c r="C53" s="27"/>
      <c r="D53" s="53" t="s">
        <v>149</v>
      </c>
      <c r="E53" s="54">
        <f>F53</f>
        <v>1436345</v>
      </c>
      <c r="F53" s="29">
        <v>1436345</v>
      </c>
      <c r="G53" s="29"/>
      <c r="H53" s="29"/>
      <c r="I53" s="29"/>
      <c r="J53" s="54">
        <v>0</v>
      </c>
      <c r="K53" s="29"/>
      <c r="L53" s="29"/>
      <c r="M53" s="29"/>
      <c r="N53" s="29"/>
      <c r="O53" s="29"/>
      <c r="P53" s="54">
        <f>E53</f>
        <v>1436345</v>
      </c>
    </row>
    <row r="54" spans="1:18" x14ac:dyDescent="0.2">
      <c r="A54" s="6" t="s">
        <v>103</v>
      </c>
      <c r="B54" s="6" t="s">
        <v>104</v>
      </c>
      <c r="C54" s="12" t="s">
        <v>85</v>
      </c>
      <c r="D54" s="9" t="s">
        <v>105</v>
      </c>
      <c r="E54" s="10">
        <v>6117674.5700000003</v>
      </c>
      <c r="F54" s="11">
        <v>6053166.5700000003</v>
      </c>
      <c r="G54" s="11">
        <v>0</v>
      </c>
      <c r="H54" s="11">
        <v>0</v>
      </c>
      <c r="I54" s="11">
        <v>64508</v>
      </c>
      <c r="J54" s="10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0">
        <f t="shared" si="0"/>
        <v>6117674.5700000003</v>
      </c>
    </row>
    <row r="55" spans="1:18" s="22" customFormat="1" ht="38.25" x14ac:dyDescent="0.2">
      <c r="A55" s="56" t="s">
        <v>150</v>
      </c>
      <c r="B55" s="56">
        <v>8801</v>
      </c>
      <c r="C55" s="57" t="s">
        <v>85</v>
      </c>
      <c r="D55" s="58" t="s">
        <v>151</v>
      </c>
      <c r="E55" s="54">
        <f>F55</f>
        <v>1140339</v>
      </c>
      <c r="F55" s="59">
        <f>1137859+92300 -89820</f>
        <v>1140339</v>
      </c>
      <c r="G55" s="59"/>
      <c r="H55" s="59"/>
      <c r="I55" s="59"/>
      <c r="J55" s="54"/>
      <c r="K55" s="59"/>
      <c r="L55" s="59"/>
      <c r="M55" s="59"/>
      <c r="N55" s="59"/>
      <c r="O55" s="59"/>
      <c r="P55" s="54">
        <f t="shared" si="0"/>
        <v>1140339</v>
      </c>
      <c r="R55" s="35"/>
    </row>
    <row r="56" spans="1:18" s="52" customFormat="1" ht="51" x14ac:dyDescent="0.2">
      <c r="A56" s="47" t="s">
        <v>143</v>
      </c>
      <c r="B56" s="47">
        <v>8802</v>
      </c>
      <c r="C56" s="48" t="s">
        <v>85</v>
      </c>
      <c r="D56" s="49" t="s">
        <v>152</v>
      </c>
      <c r="E56" s="50">
        <f>F56+I56</f>
        <v>4340597.57</v>
      </c>
      <c r="F56" s="51">
        <f>4541927+397650+30825+5000-283000-413987.43+2675</f>
        <v>4281089.57</v>
      </c>
      <c r="G56" s="51"/>
      <c r="H56" s="51"/>
      <c r="I56" s="51">
        <v>59508</v>
      </c>
      <c r="J56" s="50"/>
      <c r="K56" s="51"/>
      <c r="L56" s="51"/>
      <c r="M56" s="51"/>
      <c r="N56" s="51"/>
      <c r="O56" s="51"/>
      <c r="P56" s="50">
        <f t="shared" si="0"/>
        <v>4340597.57</v>
      </c>
    </row>
    <row r="57" spans="1:18" s="52" customFormat="1" ht="76.5" x14ac:dyDescent="0.2">
      <c r="A57" s="47" t="s">
        <v>153</v>
      </c>
      <c r="B57" s="47">
        <v>8803</v>
      </c>
      <c r="C57" s="48" t="s">
        <v>85</v>
      </c>
      <c r="D57" s="49" t="s">
        <v>154</v>
      </c>
      <c r="E57" s="50">
        <f>F57+I57</f>
        <v>198586</v>
      </c>
      <c r="F57" s="51">
        <f>193586</f>
        <v>193586</v>
      </c>
      <c r="G57" s="51"/>
      <c r="H57" s="51"/>
      <c r="I57" s="51">
        <v>5000</v>
      </c>
      <c r="J57" s="50"/>
      <c r="K57" s="51"/>
      <c r="L57" s="51"/>
      <c r="M57" s="51"/>
      <c r="N57" s="51"/>
      <c r="O57" s="51"/>
      <c r="P57" s="50">
        <f t="shared" si="0"/>
        <v>198586</v>
      </c>
    </row>
    <row r="58" spans="1:18" s="52" customFormat="1" ht="84.75" customHeight="1" x14ac:dyDescent="0.2">
      <c r="A58" s="47"/>
      <c r="B58" s="56">
        <v>8804</v>
      </c>
      <c r="C58" s="48" t="s">
        <v>85</v>
      </c>
      <c r="D58" s="49" t="s">
        <v>155</v>
      </c>
      <c r="E58" s="50">
        <f>F58+I58</f>
        <v>283000</v>
      </c>
      <c r="F58" s="51">
        <f>283000</f>
        <v>283000</v>
      </c>
      <c r="G58" s="51"/>
      <c r="H58" s="51"/>
      <c r="I58" s="51"/>
      <c r="J58" s="50"/>
      <c r="K58" s="51"/>
      <c r="L58" s="51"/>
      <c r="M58" s="51"/>
      <c r="N58" s="51"/>
      <c r="O58" s="51"/>
      <c r="P58" s="50">
        <f t="shared" si="0"/>
        <v>283000</v>
      </c>
    </row>
    <row r="59" spans="1:18" s="52" customFormat="1" ht="76.5" x14ac:dyDescent="0.2">
      <c r="A59" s="47" t="s">
        <v>156</v>
      </c>
      <c r="B59" s="56">
        <v>8805</v>
      </c>
      <c r="C59" s="48" t="s">
        <v>85</v>
      </c>
      <c r="D59" s="60" t="s">
        <v>157</v>
      </c>
      <c r="E59" s="50">
        <f>F59+I59</f>
        <v>63400</v>
      </c>
      <c r="F59" s="51">
        <f>63400</f>
        <v>63400</v>
      </c>
      <c r="G59" s="51"/>
      <c r="H59" s="51"/>
      <c r="I59" s="51"/>
      <c r="J59" s="50"/>
      <c r="K59" s="51"/>
      <c r="L59" s="51"/>
      <c r="M59" s="51"/>
      <c r="N59" s="51"/>
      <c r="O59" s="51"/>
      <c r="P59" s="50">
        <f t="shared" si="0"/>
        <v>63400</v>
      </c>
    </row>
    <row r="60" spans="1:18" s="52" customFormat="1" ht="51" x14ac:dyDescent="0.2">
      <c r="A60" s="47" t="s">
        <v>156</v>
      </c>
      <c r="B60" s="56">
        <v>8806</v>
      </c>
      <c r="C60" s="48" t="s">
        <v>85</v>
      </c>
      <c r="D60" s="60" t="s">
        <v>158</v>
      </c>
      <c r="E60" s="50">
        <f>F60+I60</f>
        <v>91752</v>
      </c>
      <c r="F60" s="51">
        <v>91752</v>
      </c>
      <c r="G60" s="51"/>
      <c r="H60" s="51"/>
      <c r="I60" s="51"/>
      <c r="J60" s="50"/>
      <c r="K60" s="51"/>
      <c r="L60" s="51"/>
      <c r="M60" s="51"/>
      <c r="N60" s="51"/>
      <c r="O60" s="51"/>
      <c r="P60" s="50">
        <f t="shared" si="0"/>
        <v>91752</v>
      </c>
    </row>
    <row r="61" spans="1:18" x14ac:dyDescent="0.2">
      <c r="A61" s="6" t="s">
        <v>106</v>
      </c>
      <c r="B61" s="6" t="s">
        <v>108</v>
      </c>
      <c r="C61" s="12" t="s">
        <v>107</v>
      </c>
      <c r="D61" s="9" t="s">
        <v>109</v>
      </c>
      <c r="E61" s="10">
        <v>0</v>
      </c>
      <c r="F61" s="11">
        <v>0</v>
      </c>
      <c r="G61" s="11">
        <v>0</v>
      </c>
      <c r="H61" s="11">
        <v>0</v>
      </c>
      <c r="I61" s="11">
        <v>0</v>
      </c>
      <c r="J61" s="10">
        <v>1100</v>
      </c>
      <c r="K61" s="11">
        <v>1100</v>
      </c>
      <c r="L61" s="11">
        <v>0</v>
      </c>
      <c r="M61" s="11">
        <v>0</v>
      </c>
      <c r="N61" s="11">
        <v>0</v>
      </c>
      <c r="O61" s="11">
        <v>0</v>
      </c>
      <c r="P61" s="10">
        <f t="shared" si="0"/>
        <v>1100</v>
      </c>
    </row>
    <row r="62" spans="1:18" x14ac:dyDescent="0.2">
      <c r="A62" s="6" t="s">
        <v>110</v>
      </c>
      <c r="B62" s="7"/>
      <c r="C62" s="8"/>
      <c r="D62" s="11"/>
      <c r="E62" s="10">
        <v>11395013.530000001</v>
      </c>
      <c r="F62" s="11">
        <v>11395013.530000001</v>
      </c>
      <c r="G62" s="11">
        <v>6607244.1899999995</v>
      </c>
      <c r="H62" s="11">
        <v>1750094.91</v>
      </c>
      <c r="I62" s="11">
        <v>0</v>
      </c>
      <c r="J62" s="10">
        <v>3649240</v>
      </c>
      <c r="K62" s="11">
        <v>192100</v>
      </c>
      <c r="L62" s="11">
        <v>0</v>
      </c>
      <c r="M62" s="11">
        <v>0</v>
      </c>
      <c r="N62" s="11">
        <v>3457140</v>
      </c>
      <c r="O62" s="11">
        <v>3457140</v>
      </c>
      <c r="P62" s="10">
        <f t="shared" si="0"/>
        <v>15044253.530000001</v>
      </c>
    </row>
    <row r="63" spans="1:18" x14ac:dyDescent="0.2">
      <c r="A63" s="6" t="s">
        <v>111</v>
      </c>
      <c r="B63" s="7"/>
      <c r="C63" s="8"/>
      <c r="D63" s="9" t="s">
        <v>112</v>
      </c>
      <c r="E63" s="10">
        <v>11395013.530000001</v>
      </c>
      <c r="F63" s="11">
        <v>11395013.530000001</v>
      </c>
      <c r="G63" s="11">
        <v>6607244.1899999995</v>
      </c>
      <c r="H63" s="11">
        <v>1750094.91</v>
      </c>
      <c r="I63" s="11">
        <v>0</v>
      </c>
      <c r="J63" s="10">
        <v>3649240</v>
      </c>
      <c r="K63" s="11">
        <v>192100</v>
      </c>
      <c r="L63" s="11">
        <v>0</v>
      </c>
      <c r="M63" s="11">
        <v>0</v>
      </c>
      <c r="N63" s="11">
        <v>3457140</v>
      </c>
      <c r="O63" s="11">
        <v>3457140</v>
      </c>
      <c r="P63" s="10">
        <f t="shared" si="0"/>
        <v>15044253.530000001</v>
      </c>
    </row>
    <row r="64" spans="1:18" x14ac:dyDescent="0.2">
      <c r="A64" s="6" t="s">
        <v>113</v>
      </c>
      <c r="B64" s="6" t="s">
        <v>23</v>
      </c>
      <c r="C64" s="12" t="s">
        <v>22</v>
      </c>
      <c r="D64" s="9" t="s">
        <v>24</v>
      </c>
      <c r="E64" s="10">
        <v>4474646</v>
      </c>
      <c r="F64" s="11">
        <v>4474646</v>
      </c>
      <c r="G64" s="11">
        <v>2612395</v>
      </c>
      <c r="H64" s="11">
        <v>544684</v>
      </c>
      <c r="I64" s="11">
        <v>0</v>
      </c>
      <c r="J64" s="10">
        <v>1578628</v>
      </c>
      <c r="K64" s="11">
        <v>192100</v>
      </c>
      <c r="L64" s="11">
        <v>0</v>
      </c>
      <c r="M64" s="11">
        <v>0</v>
      </c>
      <c r="N64" s="11">
        <v>1386528</v>
      </c>
      <c r="O64" s="11">
        <v>1386528</v>
      </c>
      <c r="P64" s="10">
        <f t="shared" si="0"/>
        <v>6053274</v>
      </c>
    </row>
    <row r="65" spans="1:18" s="22" customFormat="1" ht="63.75" x14ac:dyDescent="0.2">
      <c r="A65" s="26"/>
      <c r="B65" s="26"/>
      <c r="C65" s="27"/>
      <c r="D65" s="17" t="s">
        <v>140</v>
      </c>
      <c r="E65" s="28">
        <f>F65</f>
        <v>26490</v>
      </c>
      <c r="F65" s="29">
        <v>26490</v>
      </c>
      <c r="G65" s="29"/>
      <c r="H65" s="29"/>
      <c r="I65" s="29"/>
      <c r="J65" s="28">
        <f>N65</f>
        <v>0</v>
      </c>
      <c r="K65" s="29"/>
      <c r="L65" s="29"/>
      <c r="M65" s="29"/>
      <c r="N65" s="29"/>
      <c r="O65" s="29"/>
      <c r="P65" s="28">
        <f t="shared" si="0"/>
        <v>26490</v>
      </c>
    </row>
    <row r="66" spans="1:18" s="22" customFormat="1" ht="51" x14ac:dyDescent="0.2">
      <c r="A66" s="26"/>
      <c r="B66" s="26"/>
      <c r="C66" s="27"/>
      <c r="D66" s="17" t="s">
        <v>133</v>
      </c>
      <c r="E66" s="28">
        <f>F66</f>
        <v>0</v>
      </c>
      <c r="F66" s="29"/>
      <c r="G66" s="29"/>
      <c r="H66" s="29"/>
      <c r="I66" s="29"/>
      <c r="J66" s="28">
        <f>N66</f>
        <v>1339248</v>
      </c>
      <c r="K66" s="29"/>
      <c r="L66" s="29"/>
      <c r="M66" s="29"/>
      <c r="N66" s="29">
        <f>788415+550833</f>
        <v>1339248</v>
      </c>
      <c r="O66" s="29">
        <f>N66</f>
        <v>1339248</v>
      </c>
      <c r="P66" s="28">
        <f t="shared" si="0"/>
        <v>1339248</v>
      </c>
      <c r="Q66" s="35"/>
      <c r="R66" s="35"/>
    </row>
    <row r="67" spans="1:18" ht="63.75" x14ac:dyDescent="0.2">
      <c r="A67" s="6" t="s">
        <v>114</v>
      </c>
      <c r="B67" s="6" t="s">
        <v>116</v>
      </c>
      <c r="C67" s="12" t="s">
        <v>115</v>
      </c>
      <c r="D67" s="9" t="s">
        <v>117</v>
      </c>
      <c r="E67" s="10">
        <v>6473247.5300000003</v>
      </c>
      <c r="F67" s="11">
        <v>6473247.5300000003</v>
      </c>
      <c r="G67" s="11">
        <v>3771943.19</v>
      </c>
      <c r="H67" s="11">
        <v>1205410.9099999999</v>
      </c>
      <c r="I67" s="11">
        <v>0</v>
      </c>
      <c r="J67" s="10">
        <v>1986612</v>
      </c>
      <c r="K67" s="11">
        <v>0</v>
      </c>
      <c r="L67" s="11">
        <v>0</v>
      </c>
      <c r="M67" s="11">
        <v>0</v>
      </c>
      <c r="N67" s="11">
        <v>1986612</v>
      </c>
      <c r="O67" s="11">
        <v>1986612</v>
      </c>
      <c r="P67" s="10">
        <f t="shared" si="0"/>
        <v>8459859.5300000012</v>
      </c>
    </row>
    <row r="68" spans="1:18" s="22" customFormat="1" ht="35.25" customHeight="1" x14ac:dyDescent="0.2">
      <c r="A68" s="26"/>
      <c r="B68" s="26"/>
      <c r="C68" s="27"/>
      <c r="D68" s="17" t="s">
        <v>159</v>
      </c>
      <c r="E68" s="28">
        <v>3205779.1</v>
      </c>
      <c r="F68" s="29"/>
      <c r="G68" s="55">
        <f>2630991.81-3500</f>
        <v>2627491.81</v>
      </c>
      <c r="H68" s="29"/>
      <c r="I68" s="29"/>
      <c r="J68" s="28">
        <f>N68</f>
        <v>0</v>
      </c>
      <c r="K68" s="29"/>
      <c r="L68" s="29"/>
      <c r="M68" s="29"/>
      <c r="N68" s="29"/>
      <c r="O68" s="29"/>
      <c r="P68" s="28">
        <f t="shared" si="0"/>
        <v>3205779.1</v>
      </c>
    </row>
    <row r="69" spans="1:18" s="22" customFormat="1" ht="66.75" customHeight="1" x14ac:dyDescent="0.2">
      <c r="A69" s="26"/>
      <c r="B69" s="26"/>
      <c r="C69" s="27"/>
      <c r="D69" s="17" t="s">
        <v>160</v>
      </c>
      <c r="E69" s="28">
        <v>675955</v>
      </c>
      <c r="F69" s="29"/>
      <c r="G69" s="55">
        <v>554061</v>
      </c>
      <c r="H69" s="29"/>
      <c r="I69" s="29"/>
      <c r="J69" s="28">
        <f>N69</f>
        <v>0</v>
      </c>
      <c r="K69" s="29"/>
      <c r="L69" s="29"/>
      <c r="M69" s="29"/>
      <c r="N69" s="29"/>
      <c r="O69" s="29"/>
      <c r="P69" s="28">
        <f t="shared" si="0"/>
        <v>675955</v>
      </c>
    </row>
    <row r="70" spans="1:18" s="22" customFormat="1" ht="51" x14ac:dyDescent="0.2">
      <c r="A70" s="26"/>
      <c r="B70" s="26"/>
      <c r="C70" s="27"/>
      <c r="D70" s="17" t="s">
        <v>133</v>
      </c>
      <c r="E70" s="28">
        <f>F70</f>
        <v>0</v>
      </c>
      <c r="F70" s="29"/>
      <c r="G70" s="29"/>
      <c r="H70" s="29"/>
      <c r="I70" s="29"/>
      <c r="J70" s="28">
        <f>N70</f>
        <v>1976612</v>
      </c>
      <c r="K70" s="29"/>
      <c r="L70" s="29"/>
      <c r="M70" s="29"/>
      <c r="N70" s="29">
        <f>1392141+584471</f>
        <v>1976612</v>
      </c>
      <c r="O70" s="29">
        <f>N70</f>
        <v>1976612</v>
      </c>
      <c r="P70" s="28">
        <f t="shared" si="0"/>
        <v>1976612</v>
      </c>
    </row>
    <row r="71" spans="1:18" s="22" customFormat="1" ht="63.75" x14ac:dyDescent="0.2">
      <c r="A71" s="26"/>
      <c r="B71" s="26"/>
      <c r="C71" s="27"/>
      <c r="D71" s="17" t="s">
        <v>140</v>
      </c>
      <c r="E71" s="28">
        <f>F71</f>
        <v>0</v>
      </c>
      <c r="F71" s="29"/>
      <c r="G71" s="29"/>
      <c r="H71" s="29"/>
      <c r="I71" s="29"/>
      <c r="J71" s="28">
        <f>N71</f>
        <v>10000</v>
      </c>
      <c r="K71" s="29"/>
      <c r="L71" s="29"/>
      <c r="M71" s="29"/>
      <c r="N71" s="29">
        <v>10000</v>
      </c>
      <c r="O71" s="29">
        <v>10000</v>
      </c>
      <c r="P71" s="28">
        <f t="shared" si="0"/>
        <v>10000</v>
      </c>
    </row>
    <row r="72" spans="1:18" ht="25.5" x14ac:dyDescent="0.2">
      <c r="A72" s="6" t="s">
        <v>118</v>
      </c>
      <c r="B72" s="6" t="s">
        <v>26</v>
      </c>
      <c r="C72" s="12" t="s">
        <v>25</v>
      </c>
      <c r="D72" s="9" t="s">
        <v>27</v>
      </c>
      <c r="E72" s="10">
        <v>195436</v>
      </c>
      <c r="F72" s="11">
        <v>195436</v>
      </c>
      <c r="G72" s="11">
        <v>143754</v>
      </c>
      <c r="H72" s="11">
        <v>0</v>
      </c>
      <c r="I72" s="11">
        <v>0</v>
      </c>
      <c r="J72" s="10">
        <v>48000</v>
      </c>
      <c r="K72" s="11">
        <v>0</v>
      </c>
      <c r="L72" s="11">
        <v>0</v>
      </c>
      <c r="M72" s="11">
        <v>0</v>
      </c>
      <c r="N72" s="11">
        <v>48000</v>
      </c>
      <c r="O72" s="11">
        <v>48000</v>
      </c>
      <c r="P72" s="10">
        <f t="shared" si="0"/>
        <v>243436</v>
      </c>
    </row>
    <row r="73" spans="1:18" ht="25.5" x14ac:dyDescent="0.2">
      <c r="A73" s="6" t="s">
        <v>119</v>
      </c>
      <c r="B73" s="6" t="s">
        <v>28</v>
      </c>
      <c r="C73" s="12" t="s">
        <v>25</v>
      </c>
      <c r="D73" s="9" t="s">
        <v>29</v>
      </c>
      <c r="E73" s="10">
        <v>100052</v>
      </c>
      <c r="F73" s="11">
        <v>100052</v>
      </c>
      <c r="G73" s="11">
        <v>79152</v>
      </c>
      <c r="H73" s="11">
        <v>0</v>
      </c>
      <c r="I73" s="11">
        <v>0</v>
      </c>
      <c r="J73" s="10">
        <v>36000</v>
      </c>
      <c r="K73" s="11">
        <v>0</v>
      </c>
      <c r="L73" s="11">
        <v>0</v>
      </c>
      <c r="M73" s="11">
        <v>0</v>
      </c>
      <c r="N73" s="11">
        <v>36000</v>
      </c>
      <c r="O73" s="11">
        <v>36000</v>
      </c>
      <c r="P73" s="10">
        <f t="shared" si="0"/>
        <v>136052</v>
      </c>
    </row>
    <row r="74" spans="1:18" x14ac:dyDescent="0.2">
      <c r="A74" s="6" t="s">
        <v>120</v>
      </c>
      <c r="B74" s="6" t="s">
        <v>31</v>
      </c>
      <c r="C74" s="12" t="s">
        <v>25</v>
      </c>
      <c r="D74" s="9" t="s">
        <v>32</v>
      </c>
      <c r="E74" s="10">
        <v>151632</v>
      </c>
      <c r="F74" s="11">
        <v>151632</v>
      </c>
      <c r="G74" s="11">
        <v>0</v>
      </c>
      <c r="H74" s="11">
        <v>0</v>
      </c>
      <c r="I74" s="11">
        <v>0</v>
      </c>
      <c r="J74" s="10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0">
        <f t="shared" si="0"/>
        <v>151632</v>
      </c>
    </row>
    <row r="75" spans="1:18" x14ac:dyDescent="0.2">
      <c r="A75" s="18"/>
      <c r="B75" s="19" t="s">
        <v>121</v>
      </c>
      <c r="C75" s="20"/>
      <c r="D75" s="21" t="s">
        <v>6</v>
      </c>
      <c r="E75" s="10">
        <v>36012053</v>
      </c>
      <c r="F75" s="10">
        <v>35937545</v>
      </c>
      <c r="G75" s="10">
        <v>9315924.1899999995</v>
      </c>
      <c r="H75" s="10">
        <v>2026691.91</v>
      </c>
      <c r="I75" s="10">
        <v>64508</v>
      </c>
      <c r="J75" s="10">
        <v>7127446</v>
      </c>
      <c r="K75" s="10">
        <v>201600</v>
      </c>
      <c r="L75" s="10">
        <v>0</v>
      </c>
      <c r="M75" s="10">
        <v>900</v>
      </c>
      <c r="N75" s="10">
        <v>6925846</v>
      </c>
      <c r="O75" s="10">
        <v>6925846</v>
      </c>
      <c r="P75" s="10">
        <f t="shared" si="0"/>
        <v>43139499</v>
      </c>
    </row>
    <row r="78" spans="1:18" x14ac:dyDescent="0.2">
      <c r="B78" s="2" t="s">
        <v>122</v>
      </c>
      <c r="I78" s="2" t="s">
        <v>123</v>
      </c>
    </row>
    <row r="81" spans="1:1" x14ac:dyDescent="0.2">
      <c r="A81" s="3" t="s">
        <v>124</v>
      </c>
    </row>
    <row r="82" spans="1:1" x14ac:dyDescent="0.2">
      <c r="A82" s="3" t="s">
        <v>125</v>
      </c>
    </row>
    <row r="83" spans="1:1" x14ac:dyDescent="0.2">
      <c r="A83" s="3" t="s">
        <v>126</v>
      </c>
    </row>
    <row r="84" spans="1:1" x14ac:dyDescent="0.2">
      <c r="A84" s="3" t="s">
        <v>127</v>
      </c>
    </row>
  </sheetData>
  <mergeCells count="22">
    <mergeCell ref="O10:O11"/>
    <mergeCell ref="P8:P11"/>
    <mergeCell ref="A5:P5"/>
    <mergeCell ref="A6:P6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scale="6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2017-12-15T10:42:00Z</cp:lastPrinted>
  <dcterms:created xsi:type="dcterms:W3CDTF">2017-12-15T09:32:16Z</dcterms:created>
  <dcterms:modified xsi:type="dcterms:W3CDTF">2017-12-15T10:43:24Z</dcterms:modified>
</cp:coreProperties>
</file>