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225" windowWidth="15195" windowHeight="8265"/>
  </bookViews>
  <sheets>
    <sheet name="дод 7" sheetId="5" r:id="rId1"/>
  </sheets>
  <definedNames>
    <definedName name="_xlnm.Print_Titles" localSheetId="0">'дод 7'!$6:$7</definedName>
    <definedName name="_xlnm.Print_Area" localSheetId="0">'дод 7'!$A$1:$H$213</definedName>
  </definedNames>
  <calcPr calcId="144525"/>
</workbook>
</file>

<file path=xl/calcChain.xml><?xml version="1.0" encoding="utf-8"?>
<calcChain xmlns="http://schemas.openxmlformats.org/spreadsheetml/2006/main">
  <c r="F174" i="5" l="1"/>
  <c r="F173" i="5" l="1"/>
  <c r="G156" i="5"/>
  <c r="H159" i="5"/>
  <c r="H158" i="5"/>
  <c r="H183" i="5"/>
  <c r="H184" i="5"/>
  <c r="G185" i="5"/>
  <c r="F185" i="5"/>
  <c r="G181" i="5"/>
  <c r="F181" i="5"/>
  <c r="F175" i="5"/>
  <c r="H178" i="5"/>
  <c r="H177" i="5"/>
  <c r="H179" i="5"/>
  <c r="H180" i="5"/>
  <c r="F163" i="5"/>
  <c r="H165" i="5"/>
  <c r="H166" i="5"/>
  <c r="G163" i="5"/>
  <c r="H174" i="5" l="1"/>
  <c r="H164" i="5"/>
  <c r="H163" i="5" s="1"/>
  <c r="H147" i="5" l="1"/>
  <c r="G168" i="5"/>
  <c r="G167" i="5" s="1"/>
  <c r="F168" i="5"/>
  <c r="F167" i="5" s="1"/>
  <c r="F152" i="5"/>
  <c r="G152" i="5"/>
  <c r="G153" i="5"/>
  <c r="H138" i="5"/>
  <c r="H137" i="5"/>
  <c r="H141" i="5"/>
  <c r="F140" i="5"/>
  <c r="H140" i="5" s="1"/>
  <c r="H136" i="5"/>
  <c r="H173" i="5"/>
  <c r="F139" i="5" l="1"/>
  <c r="H139" i="5" s="1"/>
  <c r="F172" i="5"/>
  <c r="F171" i="5" s="1"/>
  <c r="F151" i="5"/>
  <c r="F150" i="5" s="1"/>
  <c r="H153" i="5"/>
  <c r="H172" i="5" l="1"/>
  <c r="F145" i="5"/>
  <c r="F142" i="5"/>
  <c r="F161" i="5"/>
  <c r="H168" i="5"/>
  <c r="H167" i="5" s="1"/>
  <c r="H162" i="5"/>
  <c r="G161" i="5"/>
  <c r="H161" i="5" s="1"/>
  <c r="H160" i="5"/>
  <c r="F157" i="5"/>
  <c r="H144" i="5"/>
  <c r="H143" i="5"/>
  <c r="G151" i="5"/>
  <c r="H151" i="5" s="1"/>
  <c r="H149" i="5"/>
  <c r="H148" i="5"/>
  <c r="G146" i="5"/>
  <c r="G145" i="5" s="1"/>
  <c r="H157" i="5" l="1"/>
  <c r="F156" i="5"/>
  <c r="I145" i="5"/>
  <c r="H146" i="5"/>
  <c r="H145" i="5" s="1"/>
  <c r="H142" i="5"/>
  <c r="H156" i="5"/>
  <c r="H150" i="5"/>
  <c r="G150" i="5"/>
  <c r="H152" i="5"/>
  <c r="J145" i="5" l="1"/>
  <c r="H188" i="5"/>
  <c r="H187" i="5"/>
  <c r="H186" i="5"/>
  <c r="H182" i="5"/>
  <c r="H181" i="5" s="1"/>
  <c r="G135" i="5"/>
  <c r="F135" i="5"/>
  <c r="H185" i="5" l="1"/>
  <c r="F133" i="5"/>
  <c r="F132" i="5" s="1"/>
  <c r="G133" i="5"/>
  <c r="G132" i="5" s="1"/>
  <c r="H135" i="5"/>
  <c r="I133" i="5" l="1"/>
  <c r="I132" i="5"/>
  <c r="G176" i="5" l="1"/>
  <c r="G175" i="5" s="1"/>
  <c r="G171" i="5" s="1"/>
  <c r="G189" i="5" s="1"/>
  <c r="H134" i="5"/>
  <c r="H133" i="5" s="1"/>
  <c r="H132" i="5" s="1"/>
  <c r="H190" i="5"/>
  <c r="H191" i="5"/>
  <c r="H192" i="5"/>
  <c r="H193" i="5"/>
  <c r="H194" i="5"/>
  <c r="H195" i="5"/>
  <c r="H196" i="5"/>
  <c r="H197" i="5"/>
  <c r="H200" i="5"/>
  <c r="H201" i="5"/>
  <c r="H202" i="5"/>
  <c r="H203" i="5"/>
  <c r="H204" i="5"/>
  <c r="H205"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J133" i="5" l="1"/>
  <c r="H176" i="5"/>
  <c r="H175" i="5" s="1"/>
  <c r="H171" i="5" s="1"/>
  <c r="H189" i="5" s="1"/>
  <c r="J132" i="5" l="1"/>
  <c r="F189" i="5" l="1"/>
  <c r="F211" i="5" l="1"/>
  <c r="H211" i="5" s="1"/>
  <c r="J189" i="5" l="1"/>
  <c r="K189" i="5" s="1"/>
  <c r="J171" i="5"/>
  <c r="K171" i="5" s="1"/>
</calcChain>
</file>

<file path=xl/sharedStrings.xml><?xml version="1.0" encoding="utf-8"?>
<sst xmlns="http://schemas.openxmlformats.org/spreadsheetml/2006/main" count="312" uniqueCount="242">
  <si>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</si>
  <si>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</si>
  <si>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</si>
  <si>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</si>
  <si>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</si>
  <si>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</si>
  <si>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</si>
  <si>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</si>
  <si>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</si>
  <si>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</si>
  <si>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</si>
  <si>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</si>
  <si>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</si>
  <si>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</si>
  <si>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</si>
  <si>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</si>
  <si>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</si>
  <si>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</si>
  <si>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</si>
  <si>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</si>
  <si>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</si>
  <si>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</si>
  <si>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</si>
  <si>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</si>
  <si>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</si>
  <si>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</si>
  <si>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</si>
  <si>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</si>
  <si>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</si>
  <si>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</si>
  <si>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</si>
  <si>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</si>
  <si>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</si>
  <si>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</si>
  <si>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</si>
  <si>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</si>
  <si>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</si>
  <si>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</si>
  <si>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</si>
  <si>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</si>
  <si>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</si>
  <si>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</si>
  <si>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</si>
  <si>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</si>
  <si>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</si>
  <si>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</si>
  <si>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</si>
  <si>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</si>
  <si>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</si>
  <si>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</si>
  <si>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</si>
  <si>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</si>
  <si>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</si>
  <si>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</si>
  <si>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</si>
  <si>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</si>
  <si>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</si>
  <si>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</si>
  <si>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</si>
  <si>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</si>
  <si>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</si>
  <si>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Інші освітні програми</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</si>
  <si>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</si>
  <si>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r>
      <t>на поточний ремонт</t>
    </r>
    <r>
      <rPr>
        <b/>
        <sz val="12"/>
        <rFont val="Times New Roman"/>
        <family val="1"/>
        <charset val="204"/>
      </rPr>
      <t xml:space="preserve"> </t>
    </r>
    <r>
      <rPr>
        <sz val="12"/>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</si>
  <si>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</si>
  <si>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</si>
  <si>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</si>
  <si>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</si>
  <si>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</si>
  <si>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</si>
  <si>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</si>
  <si>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</si>
  <si>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</si>
  <si>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</si>
  <si>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</si>
  <si>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</si>
  <si>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</si>
  <si>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</si>
  <si>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</si>
  <si>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</si>
  <si>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</si>
  <si>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</si>
  <si>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</si>
  <si>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</si>
  <si>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</si>
  <si>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</si>
  <si>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</si>
  <si>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</si>
  <si>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</si>
  <si>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</si>
  <si>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</si>
  <si>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</si>
  <si>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</si>
  <si>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</si>
  <si>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</si>
  <si>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</si>
  <si>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</si>
  <si>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</si>
  <si>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</si>
  <si>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</si>
  <si>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</si>
  <si>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</si>
  <si>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</si>
  <si>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</si>
  <si>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</si>
  <si>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</si>
  <si>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</si>
  <si>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</si>
  <si>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</si>
  <si>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</si>
  <si>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</si>
  <si>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</si>
  <si>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</si>
  <si>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</si>
  <si>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</si>
  <si>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</si>
  <si>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</si>
  <si>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</si>
  <si>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</si>
  <si>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</si>
  <si>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</si>
  <si>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</si>
  <si>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придбання компютерної техніки</t>
  </si>
  <si>
    <t>придбання газового котла</t>
  </si>
  <si>
    <t>виготовлення генеральних планів для сіл Прибужанівської  сільської ради</t>
  </si>
  <si>
    <t>Секретар ради</t>
  </si>
  <si>
    <t>утилізація несанкціонованого  сміттєзвалища</t>
  </si>
  <si>
    <t>Програма поводження з твердими побутовими  відходами</t>
  </si>
  <si>
    <t>Програма зайнятості населення сільської ради на період до 2017року</t>
  </si>
  <si>
    <t>на оплату громадських робіт</t>
  </si>
  <si>
    <t>0110170</t>
  </si>
  <si>
    <t>0170</t>
  </si>
  <si>
    <t>0111</t>
  </si>
  <si>
    <t>0620</t>
  </si>
  <si>
    <t>0443</t>
  </si>
  <si>
    <t>0116052</t>
  </si>
  <si>
    <t>0116060</t>
  </si>
  <si>
    <t>0116430</t>
  </si>
  <si>
    <t>0119120</t>
  </si>
  <si>
    <t>0512</t>
  </si>
  <si>
    <t>0114090</t>
  </si>
  <si>
    <t>4090</t>
  </si>
  <si>
    <t>0828</t>
  </si>
  <si>
    <t xml:space="preserve">Всього по сільських  програмах : </t>
  </si>
  <si>
    <t>1220</t>
  </si>
  <si>
    <t>0116050</t>
  </si>
  <si>
    <t>Палаци i будинки культури, клуби та iншi заклади клубного типу</t>
  </si>
  <si>
    <t>Фінансова підтримка об`єктів комунального господарства</t>
  </si>
  <si>
    <t>Забезпечення функціонування водопровідно-каналізаційного господарства</t>
  </si>
  <si>
    <t>Благоустрій міст, сіл, селищ</t>
  </si>
  <si>
    <t>Розробка схем та проектних рішень масового застосування</t>
  </si>
  <si>
    <t>Утилізація відходів</t>
  </si>
  <si>
    <t>1221</t>
  </si>
  <si>
    <t>Забезпечення   у сільській місцевості регулярного безоплатного перевезення учнів до школи</t>
  </si>
  <si>
    <t>вуличне освітлення</t>
  </si>
  <si>
    <t>Організаційне, інформаційно-аналітичне та матеріально-технічне забезпечення діяльності   сільської ради та  виконавчого комітету</t>
  </si>
  <si>
    <t>Уточнений перелік місцевих ( регіональних ) програм, які фінансуватимуться за рахунок коштів сільського  бюджету  Прибужанівської сільської ради  у 2017 році</t>
  </si>
  <si>
    <t>придбання 2-х електролічильників</t>
  </si>
  <si>
    <t>Разом загальний та спеціальний фонди</t>
  </si>
  <si>
    <t>1010</t>
  </si>
  <si>
    <t>0910</t>
  </si>
  <si>
    <t>Дошкільна освіта</t>
  </si>
  <si>
    <t>експертиза проектно - кошторисної документації капітального ремонту Тімірязєвського ДНЗ</t>
  </si>
  <si>
    <t>придбання столів та стільців</t>
  </si>
  <si>
    <t>Програма оновлення і розроблення містобудівної документації</t>
  </si>
  <si>
    <t>придбання насоса</t>
  </si>
  <si>
    <t>7810</t>
  </si>
  <si>
    <t>0320</t>
  </si>
  <si>
    <t>Видатки на запобігання та ліквідацію надзвичайних ситуацій та наслідків стихійного лиха</t>
  </si>
  <si>
    <t>0117810</t>
  </si>
  <si>
    <t>матеріальний резерв для запобігання надзвичайних ситуацій</t>
  </si>
  <si>
    <t>Програма "Турбота"</t>
  </si>
  <si>
    <t>0113201</t>
  </si>
  <si>
    <t>3201</t>
  </si>
  <si>
    <t>1030</t>
  </si>
  <si>
    <t>Інші видатки на соціальний захист ветеранів війни та праці</t>
  </si>
  <si>
    <t>0113400</t>
  </si>
  <si>
    <t>3400</t>
  </si>
  <si>
    <t>1090</t>
  </si>
  <si>
    <t>Інші видатки на соціальний захист населення</t>
  </si>
  <si>
    <t>матеріальна допомога учасникам АТО</t>
  </si>
  <si>
    <t xml:space="preserve">матеріальна допомога на лікування </t>
  </si>
  <si>
    <t>0117470</t>
  </si>
  <si>
    <t>7470</t>
  </si>
  <si>
    <t>0490</t>
  </si>
  <si>
    <t>Внески до статутного капіталу суб'єктів госопдарювання</t>
  </si>
  <si>
    <t>КП "Райводпостач" - придбання водяного насосу у свердловину с.Тімірязєво</t>
  </si>
  <si>
    <t>З.А.Алексєєва</t>
  </si>
  <si>
    <t>0118310</t>
  </si>
  <si>
    <t>0180</t>
  </si>
  <si>
    <t>Субвенція з державного бюджету місцевим бюджетам на формування інфраструктури об’єднаних територіальних громад</t>
  </si>
  <si>
    <t>(нерозподілені)</t>
  </si>
  <si>
    <t>виготовлення проектно - коштористної документації на реконструкцію водогону та каналізації села Мартинівське та селища Мартинівське</t>
  </si>
  <si>
    <t>ремонт електромережі в адмінбудівлі</t>
  </si>
  <si>
    <t>1011020</t>
  </si>
  <si>
    <t>1020</t>
  </si>
  <si>
    <t>0921</t>
  </si>
  <si>
    <t>Надання загальної середньої освіти загальноосвітніми навчальними закладами (в тч школою – дитячим садком, інтернатом при школі), спеціалізованими школами, ліцеями, гімназіями, колегіумами</t>
  </si>
  <si>
    <t>Поточний ремонт даху в Дмитрівській ЗОШ</t>
  </si>
  <si>
    <t>1011190</t>
  </si>
  <si>
    <t>1190</t>
  </si>
  <si>
    <t>Централізоване ведення бухгалтерського обліку</t>
  </si>
  <si>
    <t>придбання компютерної техніки та програмного забезпечення</t>
  </si>
  <si>
    <t>1011200</t>
  </si>
  <si>
    <t>1200</t>
  </si>
  <si>
    <t>Здійснення централізованого господарського обслуговування</t>
  </si>
  <si>
    <t>1016330</t>
  </si>
  <si>
    <t>6330</t>
  </si>
  <si>
    <t xml:space="preserve">отримання технічних умов на модернізацію вузла обліку(газу)  Новосілківської і Мартинівської ЗОШ та виготовлення проекту </t>
  </si>
  <si>
    <t>0110000</t>
  </si>
  <si>
    <t>Прибужанівська сільська рада</t>
  </si>
  <si>
    <t>1010000</t>
  </si>
  <si>
    <t>Орган з питань освіти і науки, молоді та спорту</t>
  </si>
  <si>
    <t>1011220</t>
  </si>
  <si>
    <t>1011221</t>
  </si>
  <si>
    <t>1011010</t>
  </si>
  <si>
    <t>0111220</t>
  </si>
  <si>
    <t>0111221</t>
  </si>
  <si>
    <t>перереєстрація шкільних автобусів</t>
  </si>
  <si>
    <t>перереєстрація шкільних автобусів з районного відділу освіти на Прибужанівську сільську раду</t>
  </si>
  <si>
    <t>перереєстрація комп'ютерних програм</t>
  </si>
  <si>
    <t>Капітальний ремонт адмінбудівлі Прибужанівської сільської ради за адресою: пл. Центральна, 6, село  Яструбинове Вознесенського району Миколаївської області</t>
  </si>
  <si>
    <t>0116310</t>
  </si>
  <si>
    <t>6310</t>
  </si>
  <si>
    <t>Реконструкція водогону селища Мартинівське та села Мартинівське Вознесенського району Миколаївської області</t>
  </si>
  <si>
    <t>Реалізація заходів щодо інвестиційного розвитку території</t>
  </si>
  <si>
    <t>0117420</t>
  </si>
  <si>
    <t>Програма стабілізації та соціально-економічного розвитку територій</t>
  </si>
  <si>
    <t>Капітальний ремонт торгівельного центру за адресою:   пл.Центральна, 1,  село  Яструбинове Вознесенського району Миколаївської області</t>
  </si>
  <si>
    <t>Капітальний ремонт амбулаторії в с.Прибужани Прибужанівської сільської ради по вул. Одеська, 2а Вознесенського району Миколаївської області</t>
  </si>
  <si>
    <t>Капітальний ремонт ФАП в с.Новосілка Прибужанівської сільської ради по вул.Центральна,10 Вознесенського району Миколаївської області</t>
  </si>
  <si>
    <t>Капітальний ремонт ДНЗ Прибужанівської сільської ради в с.Прибужани по вул. Братів Бреславських, 3в Вознесенського району Миколаївської області</t>
  </si>
  <si>
    <t>Капітальний ремонт ДНЗ Прибужанівської сільської ради в с.Мартинівське по вул. БОС-2, 8/13 Вознесенського району Миколаївської області</t>
  </si>
  <si>
    <t>Капітальний ремонт Яструбинівського ДНЗ по вул.Центральна, 146-а Вознесенського району, Миколаївської області</t>
  </si>
  <si>
    <t>Капітальний ремонт ДНЗ в  с.Бакай  Вознесенського району Миколаївської області</t>
  </si>
  <si>
    <t>Капітальний ремонт Тімірязєвської ЗОШ І-ІІІ ступенів за адресою: вул.Миру, 18,   селище  Тімірязєвка Вознесенського району Миколаївської області</t>
  </si>
  <si>
    <t>поточний ремонт теплотраси ЗОШ с.Яструбинове</t>
  </si>
  <si>
    <t>Придбання трактора типу МТЗ 82.1 з комплектом обладнання для  КП «Мартинівське ЖКГ» виконавчого комітету Прибужанівської сільської ради</t>
  </si>
  <si>
    <t>Придбання екскаватора-навантажувача на базі трактора типу МТЗ 92П  для  КП «Мартинівське ЖКГ» виконавчого комітету Прибужанівської сільської ради</t>
  </si>
  <si>
    <t>Утримання шкільних автобусів</t>
  </si>
  <si>
    <t>Додаток №6</t>
  </si>
  <si>
    <t>від 24.10.2017р.№18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</si>
</sst>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26" x14ac:knownFonts="1">
    <font>
      <sz val="10"/>
      <name val="Arial Cyr"/>
      <charset val="204"/>
    </font>
    <font>
      <sz val="10"/>
      <name val="Arial Cyr"/>
      <charset val="204"/>
    </font>
    <font>
      <sz val="12"/>
      <name val="Times New Roman"/>
      <family val="1"/>
      <charset val="204"/>
    </font>
    <font>
      <b/>
      <sz val="12"/>
      <name val="Times New Roman"/>
      <family val="1"/>
      <charset val="204"/>
    </font>
    <font>
      <sz val="12"/>
      <name val="Arial Cyr"/>
      <charset val="204"/>
    </font>
    <font>
      <b/>
      <sz val="12"/>
      <name val="Times New Roman"/>
      <family val="1"/>
    </font>
    <font>
      <sz val="12"/>
      <name val="Times New Roman"/>
      <family val="1"/>
    </font>
    <font>
      <b/>
      <sz val="14"/>
      <name val="Times New Roman"/>
      <family val="1"/>
      <charset val="204"/>
    </font>
    <font>
      <b/>
      <sz val="12"/>
      <name val="Arial Cyr"/>
      <charset val="204"/>
    </font>
    <font>
      <sz val="14"/>
      <name val="Times New Roman"/>
      <family val="1"/>
      <charset val="204"/>
    </font>
    <font>
      <b/>
      <sz val="12"/>
      <name val="Arial"/>
      <family val="2"/>
      <charset val="204"/>
    </font>
    <font>
      <b/>
      <sz val="14"/>
      <name val="Times New Roman"/>
      <family val="1"/>
    </font>
    <font>
      <sz val="18"/>
      <name val="Times New Roman"/>
      <family val="1"/>
      <charset val="204"/>
    </font>
    <font>
      <b/>
      <sz val="16"/>
      <name val="Times New Roman"/>
      <family val="1"/>
      <charset val="204"/>
    </font>
    <font>
      <sz val="14"/>
      <name val="Times New Roman"/>
      <family val="1"/>
    </font>
    <font>
      <sz val="14"/>
      <name val="Arial Cyr"/>
      <charset val="204"/>
    </font>
    <font>
      <b/>
      <sz val="10"/>
      <name val="Arial Cyr"/>
      <charset val="204"/>
    </font>
    <font>
      <sz val="14"/>
      <color indexed="8"/>
      <name val="Times New Roman"/>
      <family val="1"/>
      <charset val="204"/>
    </font>
    <font>
      <sz val="14"/>
      <color indexed="8"/>
      <name val="Traditional Arabic"/>
      <family val="1"/>
    </font>
    <font>
      <b/>
      <sz val="14"/>
      <color indexed="8"/>
      <name val="Times New Roman"/>
      <family val="1"/>
      <charset val="204"/>
    </font>
    <font>
      <sz val="14"/>
      <color indexed="8"/>
      <name val="Times New Roman"/>
      <family val="1"/>
      <charset val="204"/>
    </font>
    <font>
      <sz val="14"/>
      <color theme="0"/>
      <name val="Arial Cyr"/>
      <charset val="204"/>
    </font>
    <font>
      <b/>
      <sz val="14"/>
      <color theme="1"/>
      <name val="Times New Roman"/>
      <family val="1"/>
      <charset val="204"/>
    </font>
    <font>
      <b/>
      <sz val="14"/>
      <color theme="0"/>
      <name val="Times New Roman"/>
      <family val="1"/>
      <charset val="204"/>
    </font>
    <font>
      <b/>
      <sz val="14"/>
      <name val="Arial Cyr"/>
      <charset val="204"/>
    </font>
    <font>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82">
    <xf numFmtId="0" fontId="0" fillId="0" borderId="0" xfId="0"/>
    <xf numFmtId="0" fontId="4" fillId="0" borderId="0" xfId="0" applyFont="1"/>
    <xf numFmtId="0" fontId="6" fillId="0" borderId="1" xfId="0" applyFont="1" applyBorder="1" applyAlignment="1">
      <alignment horizontal="left" vertical="top" wrapText="1"/>
    </xf>
    <xf numFmtId="0" fontId="4" fillId="0" borderId="1" xfId="0" applyFont="1" applyBorder="1"/>
    <xf numFmtId="0" fontId="2" fillId="0" borderId="1" xfId="0" applyFont="1" applyBorder="1" applyAlignment="1">
      <alignment horizontal="left" vertical="center" wrapText="1"/>
    </xf>
    <xf numFmtId="0" fontId="4" fillId="0" borderId="0" xfId="0" applyFont="1" applyBorder="1"/>
    <xf numFmtId="0" fontId="4" fillId="0" borderId="2" xfId="0" applyFont="1" applyFill="1" applyBorder="1"/>
    <xf numFmtId="0" fontId="4" fillId="0" borderId="2" xfId="0" applyFont="1" applyBorder="1" applyAlignment="1">
      <alignment horizontal="center"/>
    </xf>
    <xf numFmtId="0" fontId="8"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8" fillId="0" borderId="1" xfId="0" applyFont="1" applyFill="1" applyBorder="1" applyAlignment="1">
      <alignment vertical="center" wrapText="1"/>
    </xf>
    <xf numFmtId="0" fontId="4"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6" fillId="0"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1" fontId="5" fillId="0" borderId="1" xfId="0" applyNumberFormat="1" applyFont="1" applyFill="1" applyBorder="1" applyAlignment="1">
      <alignment vertical="center" wrapText="1"/>
    </xf>
    <xf numFmtId="0" fontId="3" fillId="0" borderId="1" xfId="0" applyFont="1" applyFill="1" applyBorder="1" applyAlignment="1">
      <alignment vertical="center" wrapText="1"/>
    </xf>
    <xf numFmtId="0" fontId="6" fillId="0" borderId="1"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NumberFormat="1" applyFont="1" applyFill="1" applyBorder="1" applyAlignment="1">
      <alignment vertical="center" wrapText="1"/>
    </xf>
    <xf numFmtId="0" fontId="4" fillId="0" borderId="4" xfId="0" applyFont="1" applyFill="1" applyBorder="1" applyAlignment="1">
      <alignment horizontal="center" vertical="center" wrapText="1"/>
    </xf>
    <xf numFmtId="0" fontId="6" fillId="0" borderId="4" xfId="0" applyFont="1" applyFill="1" applyBorder="1" applyAlignment="1">
      <alignment vertical="center" wrapText="1"/>
    </xf>
    <xf numFmtId="2" fontId="5" fillId="0" borderId="1"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2" fillId="0" borderId="1" xfId="0" applyFont="1" applyFill="1" applyBorder="1" applyAlignment="1">
      <alignment horizontal="center" vertical="center" wrapText="1"/>
    </xf>
    <xf numFmtId="2" fontId="3" fillId="0" borderId="1" xfId="0" applyNumberFormat="1" applyFont="1" applyFill="1" applyBorder="1" applyAlignment="1">
      <alignment vertical="center" wrapText="1"/>
    </xf>
    <xf numFmtId="1" fontId="2"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4" fillId="0" borderId="1" xfId="0" applyFont="1" applyFill="1" applyBorder="1" applyAlignment="1">
      <alignment horizontal="center" vertical="center"/>
    </xf>
    <xf numFmtId="0" fontId="2" fillId="0" borderId="1" xfId="0" applyFont="1" applyFill="1" applyBorder="1" applyAlignment="1">
      <alignment vertical="center" wrapText="1"/>
    </xf>
    <xf numFmtId="0" fontId="8" fillId="0" borderId="1" xfId="0" applyFont="1" applyFill="1" applyBorder="1" applyAlignment="1">
      <alignment horizontal="center" vertical="center"/>
    </xf>
    <xf numFmtId="0" fontId="4" fillId="0" borderId="1" xfId="0" applyFont="1" applyFill="1" applyBorder="1" applyAlignment="1">
      <alignment vertical="center"/>
    </xf>
    <xf numFmtId="0" fontId="6" fillId="0" borderId="1" xfId="0" applyFont="1" applyFill="1" applyBorder="1" applyAlignment="1">
      <alignment horizontal="center" vertical="center" wrapText="1"/>
    </xf>
    <xf numFmtId="0" fontId="8" fillId="0" borderId="1" xfId="0" applyFont="1" applyFill="1" applyBorder="1" applyAlignment="1">
      <alignment vertical="center"/>
    </xf>
    <xf numFmtId="49" fontId="2" fillId="0" borderId="1" xfId="0" applyNumberFormat="1" applyFont="1" applyFill="1" applyBorder="1" applyAlignment="1">
      <alignment vertical="center" wrapText="1"/>
    </xf>
    <xf numFmtId="49" fontId="7" fillId="0" borderId="1" xfId="0" applyNumberFormat="1" applyFont="1" applyFill="1" applyBorder="1" applyAlignment="1">
      <alignment vertical="center" wrapText="1"/>
    </xf>
    <xf numFmtId="1" fontId="3" fillId="0" borderId="1" xfId="0" applyNumberFormat="1" applyFont="1" applyFill="1" applyBorder="1" applyAlignment="1">
      <alignment vertical="center"/>
    </xf>
    <xf numFmtId="49" fontId="3" fillId="0" borderId="1" xfId="0" applyNumberFormat="1" applyFont="1" applyFill="1" applyBorder="1" applyAlignment="1">
      <alignment vertical="center" wrapText="1"/>
    </xf>
    <xf numFmtId="49" fontId="9" fillId="0" borderId="1" xfId="0" applyNumberFormat="1" applyFont="1" applyFill="1" applyBorder="1" applyAlignment="1">
      <alignment vertical="center" wrapText="1"/>
    </xf>
    <xf numFmtId="0" fontId="4" fillId="0" borderId="0" xfId="0" applyFont="1" applyFill="1" applyBorder="1" applyAlignment="1">
      <alignment wrapText="1"/>
    </xf>
    <xf numFmtId="0" fontId="4" fillId="0" borderId="0" xfId="0" applyFont="1" applyFill="1" applyBorder="1" applyAlignment="1">
      <alignment horizontal="right" wrapText="1"/>
    </xf>
    <xf numFmtId="11" fontId="6" fillId="0" borderId="1" xfId="0" applyNumberFormat="1" applyFont="1" applyBorder="1" applyAlignment="1">
      <alignment wrapText="1"/>
    </xf>
    <xf numFmtId="0" fontId="6" fillId="0" borderId="1" xfId="0" applyFont="1" applyBorder="1" applyAlignment="1">
      <alignment horizontal="left" vertical="center" wrapText="1"/>
    </xf>
    <xf numFmtId="11" fontId="6" fillId="0" borderId="1" xfId="0" applyNumberFormat="1" applyFont="1" applyBorder="1" applyAlignment="1">
      <alignment vertical="center" wrapText="1"/>
    </xf>
    <xf numFmtId="0" fontId="2"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9" fillId="0" borderId="0" xfId="0" applyFont="1"/>
    <xf numFmtId="0" fontId="6" fillId="0" borderId="1" xfId="0" applyNumberFormat="1" applyFont="1" applyBorder="1" applyAlignment="1">
      <alignment horizontal="left" vertical="top" wrapText="1"/>
    </xf>
    <xf numFmtId="49" fontId="10" fillId="0" borderId="1" xfId="0" applyNumberFormat="1"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Border="1" applyAlignment="1">
      <alignment wrapText="1"/>
    </xf>
    <xf numFmtId="1" fontId="7" fillId="0" borderId="1" xfId="0" applyNumberFormat="1" applyFont="1" applyFill="1" applyBorder="1" applyAlignment="1">
      <alignment vertical="center" wrapText="1"/>
    </xf>
    <xf numFmtId="0" fontId="11"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8" fillId="0" borderId="5" xfId="1" applyNumberFormat="1" applyFont="1" applyFill="1" applyBorder="1" applyAlignment="1">
      <alignment horizontal="center" vertical="center" wrapText="1"/>
    </xf>
    <xf numFmtId="0" fontId="4" fillId="0" borderId="5" xfId="0" applyFont="1" applyBorder="1"/>
    <xf numFmtId="0" fontId="4" fillId="0" borderId="5" xfId="0"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4" fillId="0" borderId="3" xfId="0" applyFont="1" applyBorder="1"/>
    <xf numFmtId="0" fontId="9" fillId="0" borderId="1" xfId="0" applyFont="1" applyBorder="1" applyAlignment="1">
      <alignment horizontal="center"/>
    </xf>
    <xf numFmtId="0" fontId="9" fillId="0" borderId="5" xfId="0" applyNumberFormat="1" applyFont="1" applyFill="1" applyBorder="1" applyAlignment="1">
      <alignment horizontal="center" vertical="center" wrapText="1"/>
    </xf>
    <xf numFmtId="0" fontId="14" fillId="2" borderId="1" xfId="0" applyFont="1" applyFill="1" applyBorder="1" applyAlignment="1">
      <alignment horizontal="left" vertical="top" wrapText="1"/>
    </xf>
    <xf numFmtId="0" fontId="9" fillId="2" borderId="1" xfId="0" applyFont="1" applyFill="1" applyBorder="1" applyAlignment="1">
      <alignment horizontal="center" vertical="center" wrapText="1"/>
    </xf>
    <xf numFmtId="1" fontId="9" fillId="2" borderId="1" xfId="0" applyNumberFormat="1" applyFont="1" applyFill="1" applyBorder="1" applyAlignment="1">
      <alignment vertical="center" wrapText="1"/>
    </xf>
    <xf numFmtId="1" fontId="7" fillId="2" borderId="1" xfId="0" applyNumberFormat="1" applyFont="1" applyFill="1" applyBorder="1" applyAlignment="1">
      <alignment vertical="center" wrapText="1"/>
    </xf>
    <xf numFmtId="0" fontId="7"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7" fillId="2" borderId="1" xfId="0" applyFont="1" applyFill="1" applyBorder="1" applyAlignment="1">
      <alignment vertical="center" wrapText="1"/>
    </xf>
    <xf numFmtId="0" fontId="9" fillId="2" borderId="1" xfId="0" applyFont="1" applyFill="1" applyBorder="1" applyAlignment="1">
      <alignment vertical="center" wrapText="1"/>
    </xf>
    <xf numFmtId="49" fontId="9" fillId="2" borderId="5" xfId="0" applyNumberFormat="1"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wrapText="1"/>
    </xf>
    <xf numFmtId="0" fontId="4" fillId="2" borderId="5" xfId="0" applyFont="1" applyFill="1" applyBorder="1" applyAlignment="1">
      <alignment vertical="center" wrapText="1"/>
    </xf>
    <xf numFmtId="0" fontId="4" fillId="2" borderId="6" xfId="0" applyFont="1" applyFill="1" applyBorder="1" applyAlignment="1">
      <alignment wrapText="1"/>
    </xf>
    <xf numFmtId="0" fontId="4" fillId="2" borderId="6" xfId="0" applyFont="1" applyFill="1" applyBorder="1"/>
    <xf numFmtId="0" fontId="4" fillId="2" borderId="0" xfId="0" applyFont="1" applyFill="1" applyBorder="1" applyAlignment="1">
      <alignment wrapText="1"/>
    </xf>
    <xf numFmtId="0" fontId="9" fillId="2" borderId="0" xfId="0" applyFont="1" applyFill="1" applyAlignment="1"/>
    <xf numFmtId="0" fontId="12" fillId="2" borderId="0" xfId="0" applyFont="1" applyFill="1"/>
    <xf numFmtId="0" fontId="4" fillId="2" borderId="0" xfId="0" applyFont="1" applyFill="1" applyBorder="1" applyAlignment="1">
      <alignment horizontal="right" wrapText="1"/>
    </xf>
    <xf numFmtId="49" fontId="1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5" fillId="2" borderId="0" xfId="0" applyFont="1" applyFill="1"/>
    <xf numFmtId="0" fontId="7"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7" fillId="0" borderId="1" xfId="0" quotePrefix="1" applyNumberFormat="1" applyFont="1" applyBorder="1" applyAlignment="1">
      <alignment vertical="center" wrapText="1"/>
    </xf>
    <xf numFmtId="2" fontId="9" fillId="0" borderId="1" xfId="0" quotePrefix="1" applyNumberFormat="1" applyFont="1" applyBorder="1" applyAlignment="1">
      <alignment vertical="center" wrapText="1"/>
    </xf>
    <xf numFmtId="2" fontId="18" fillId="0" borderId="1" xfId="0" quotePrefix="1" applyNumberFormat="1" applyFont="1" applyBorder="1" applyAlignment="1">
      <alignment vertical="center" wrapText="1"/>
    </xf>
    <xf numFmtId="2" fontId="17" fillId="0" borderId="1" xfId="0" applyNumberFormat="1" applyFont="1" applyBorder="1" applyAlignment="1">
      <alignment vertical="center" wrapText="1"/>
    </xf>
    <xf numFmtId="1" fontId="9" fillId="2" borderId="1" xfId="0" applyNumberFormat="1" applyFont="1" applyFill="1" applyBorder="1" applyAlignment="1">
      <alignment horizontal="center" vertical="center" wrapText="1"/>
    </xf>
    <xf numFmtId="0" fontId="4" fillId="0" borderId="0" xfId="0" applyFont="1" applyFill="1" applyBorder="1"/>
    <xf numFmtId="0" fontId="9" fillId="0" borderId="0" xfId="0" applyFont="1" applyFill="1" applyBorder="1" applyAlignment="1">
      <alignment horizontal="right"/>
    </xf>
    <xf numFmtId="1" fontId="4" fillId="0" borderId="0" xfId="0" applyNumberFormat="1" applyFont="1"/>
    <xf numFmtId="1" fontId="7" fillId="2" borderId="1" xfId="0" applyNumberFormat="1" applyFont="1" applyFill="1" applyBorder="1" applyAlignment="1">
      <alignment horizontal="center" vertical="center" wrapText="1"/>
    </xf>
    <xf numFmtId="0" fontId="7" fillId="0" borderId="1" xfId="0" applyFont="1" applyBorder="1" applyAlignment="1">
      <alignment horizontal="center"/>
    </xf>
    <xf numFmtId="0" fontId="19"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2" fontId="20" fillId="0" borderId="1" xfId="0" quotePrefix="1" applyNumberFormat="1" applyFont="1" applyBorder="1" applyAlignment="1">
      <alignment horizontal="center" vertical="center" wrapText="1"/>
    </xf>
    <xf numFmtId="2" fontId="20" fillId="0" borderId="1" xfId="0" quotePrefix="1" applyNumberFormat="1" applyFont="1" applyBorder="1" applyAlignment="1">
      <alignment vertical="center" wrapText="1"/>
    </xf>
    <xf numFmtId="0" fontId="9" fillId="0" borderId="1" xfId="0" quotePrefix="1" applyFont="1" applyBorder="1" applyAlignment="1">
      <alignment horizontal="center" vertical="center" wrapText="1"/>
    </xf>
    <xf numFmtId="2" fontId="9" fillId="0" borderId="1" xfId="0" quotePrefix="1" applyNumberFormat="1" applyFont="1" applyBorder="1" applyAlignment="1">
      <alignment horizontal="center" vertical="center" wrapText="1"/>
    </xf>
    <xf numFmtId="2" fontId="9" fillId="0" borderId="1" xfId="0" applyNumberFormat="1" applyFont="1" applyBorder="1" applyAlignment="1">
      <alignment vertical="center" wrapText="1"/>
    </xf>
    <xf numFmtId="4" fontId="4" fillId="0" borderId="0" xfId="0" applyNumberFormat="1" applyFont="1" applyFill="1" applyBorder="1" applyAlignment="1">
      <alignment wrapText="1"/>
    </xf>
    <xf numFmtId="4" fontId="4" fillId="0" borderId="0" xfId="0" applyNumberFormat="1" applyFont="1"/>
    <xf numFmtId="2" fontId="17" fillId="0" borderId="3" xfId="0" applyNumberFormat="1" applyFont="1" applyBorder="1" applyAlignment="1">
      <alignment vertical="center" wrapText="1"/>
    </xf>
    <xf numFmtId="49" fontId="7" fillId="0" borderId="1" xfId="0" applyNumberFormat="1" applyFont="1" applyBorder="1" applyAlignment="1">
      <alignment horizontal="center" vertical="center" wrapText="1"/>
    </xf>
    <xf numFmtId="0" fontId="9" fillId="0" borderId="1" xfId="0" applyFont="1" applyFill="1" applyBorder="1"/>
    <xf numFmtId="0" fontId="9" fillId="0" borderId="5" xfId="0" applyFont="1" applyFill="1" applyBorder="1" applyAlignment="1">
      <alignment horizontal="center" vertical="center" wrapText="1"/>
    </xf>
    <xf numFmtId="0" fontId="13" fillId="0" borderId="1" xfId="0" applyFont="1" applyFill="1" applyBorder="1" applyAlignment="1">
      <alignment vertical="center" wrapText="1"/>
    </xf>
    <xf numFmtId="1" fontId="7" fillId="0" borderId="1" xfId="0" applyNumberFormat="1" applyFont="1" applyFill="1" applyBorder="1" applyAlignment="1">
      <alignment horizontal="center" vertical="center" wrapText="1"/>
    </xf>
    <xf numFmtId="0" fontId="4" fillId="0" borderId="0" xfId="0" applyFont="1" applyFill="1"/>
    <xf numFmtId="1" fontId="4" fillId="0" borderId="0" xfId="0" applyNumberFormat="1" applyFont="1" applyFill="1"/>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justify" vertical="center" wrapText="1"/>
    </xf>
    <xf numFmtId="1" fontId="21" fillId="0" borderId="1" xfId="0" applyNumberFormat="1" applyFont="1" applyFill="1" applyBorder="1" applyAlignment="1">
      <alignment vertical="center"/>
    </xf>
    <xf numFmtId="0" fontId="15" fillId="0" borderId="0" xfId="0" applyFont="1" applyFill="1"/>
    <xf numFmtId="0" fontId="22" fillId="0" borderId="1" xfId="0" quotePrefix="1" applyFont="1" applyFill="1" applyBorder="1" applyAlignment="1">
      <alignment horizontal="center" vertical="center" wrapText="1"/>
    </xf>
    <xf numFmtId="0" fontId="22" fillId="0" borderId="1" xfId="0" applyFont="1" applyFill="1" applyBorder="1" applyAlignment="1">
      <alignment horizontal="center" vertical="center" wrapText="1"/>
    </xf>
    <xf numFmtId="2" fontId="22" fillId="0" borderId="1" xfId="0" applyNumberFormat="1" applyFont="1" applyFill="1" applyBorder="1" applyAlignment="1">
      <alignment horizontal="center" vertical="center" wrapText="1"/>
    </xf>
    <xf numFmtId="2" fontId="22" fillId="0" borderId="1" xfId="0" quotePrefix="1"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23" fillId="0" borderId="1" xfId="0" applyFont="1" applyFill="1" applyBorder="1" applyAlignment="1">
      <alignment horizontal="center" vertical="center" wrapText="1"/>
    </xf>
    <xf numFmtId="0" fontId="24" fillId="0" borderId="0" xfId="0" applyFont="1" applyFill="1"/>
    <xf numFmtId="1" fontId="24" fillId="0" borderId="0" xfId="0" applyNumberFormat="1" applyFont="1" applyFill="1"/>
    <xf numFmtId="49" fontId="11" fillId="0" borderId="3" xfId="0" applyNumberFormat="1" applyFont="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0" fontId="9" fillId="0" borderId="1" xfId="0" applyFont="1" applyBorder="1" applyAlignment="1">
      <alignment wrapText="1"/>
    </xf>
    <xf numFmtId="0" fontId="9" fillId="3" borderId="1" xfId="0" applyFont="1" applyFill="1" applyBorder="1" applyAlignment="1">
      <alignment vertical="center" wrapText="1"/>
    </xf>
    <xf numFmtId="2" fontId="25" fillId="0" borderId="1" xfId="0" quotePrefix="1" applyNumberFormat="1" applyFont="1" applyBorder="1" applyAlignment="1">
      <alignment vertical="center" wrapText="1"/>
    </xf>
    <xf numFmtId="0" fontId="23" fillId="2" borderId="1" xfId="0" applyFont="1" applyFill="1" applyBorder="1" applyAlignment="1">
      <alignment horizontal="center" vertical="center" wrapText="1"/>
    </xf>
    <xf numFmtId="2" fontId="17" fillId="0" borderId="3" xfId="0" applyNumberFormat="1" applyFont="1" applyBorder="1" applyAlignment="1">
      <alignment vertical="center" wrapText="1"/>
    </xf>
    <xf numFmtId="2" fontId="17" fillId="0" borderId="7" xfId="0" applyNumberFormat="1" applyFont="1" applyBorder="1" applyAlignment="1">
      <alignment vertical="center" wrapText="1"/>
    </xf>
    <xf numFmtId="2" fontId="17" fillId="0" borderId="4" xfId="0" applyNumberFormat="1" applyFont="1" applyBorder="1" applyAlignment="1">
      <alignment vertical="center" wrapText="1"/>
    </xf>
    <xf numFmtId="49" fontId="11" fillId="0" borderId="3" xfId="0" applyNumberFormat="1" applyFont="1" applyBorder="1" applyAlignment="1">
      <alignment horizontal="center" vertical="center" wrapText="1"/>
    </xf>
    <xf numFmtId="49" fontId="11" fillId="0" borderId="7" xfId="0" applyNumberFormat="1" applyFont="1" applyBorder="1" applyAlignment="1">
      <alignment horizontal="center" vertical="center" wrapText="1"/>
    </xf>
    <xf numFmtId="49" fontId="11" fillId="0" borderId="4" xfId="0" applyNumberFormat="1" applyFont="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7"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9" fillId="0" borderId="7"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2" fontId="18" fillId="0" borderId="3" xfId="0" quotePrefix="1" applyNumberFormat="1" applyFont="1" applyBorder="1" applyAlignment="1">
      <alignment vertical="center" wrapText="1"/>
    </xf>
    <xf numFmtId="2" fontId="18" fillId="0" borderId="7" xfId="0" quotePrefix="1" applyNumberFormat="1" applyFont="1" applyBorder="1" applyAlignment="1">
      <alignment vertical="center" wrapText="1"/>
    </xf>
    <xf numFmtId="2" fontId="18" fillId="0" borderId="4" xfId="0" quotePrefix="1" applyNumberFormat="1" applyFont="1" applyBorder="1" applyAlignment="1">
      <alignment vertical="center" wrapText="1"/>
    </xf>
    <xf numFmtId="0" fontId="8" fillId="0" borderId="0" xfId="0" applyFont="1" applyFill="1" applyBorder="1" applyAlignment="1">
      <alignment horizontal="center" wrapText="1"/>
    </xf>
    <xf numFmtId="0" fontId="7" fillId="0" borderId="1" xfId="0" applyFont="1" applyFill="1" applyBorder="1" applyAlignment="1">
      <alignment horizontal="center" vertical="center" wrapText="1"/>
    </xf>
    <xf numFmtId="0" fontId="3" fillId="0" borderId="3" xfId="0" applyFont="1" applyFill="1" applyBorder="1" applyAlignment="1">
      <alignment vertical="center" wrapText="1"/>
    </xf>
    <xf numFmtId="0" fontId="0" fillId="0" borderId="4" xfId="0" applyBorder="1" applyAlignment="1">
      <alignment vertical="center" wrapText="1"/>
    </xf>
    <xf numFmtId="0" fontId="7" fillId="0" borderId="3" xfId="0" applyFont="1" applyFill="1" applyBorder="1" applyAlignment="1">
      <alignment horizontal="center" vertical="center" wrapText="1"/>
    </xf>
    <xf numFmtId="0" fontId="16" fillId="0" borderId="4" xfId="0" applyFont="1" applyBorder="1" applyAlignment="1">
      <alignment horizontal="center" vertical="center" wrapText="1"/>
    </xf>
    <xf numFmtId="0" fontId="0" fillId="0" borderId="4" xfId="0" applyBorder="1" applyAlignment="1">
      <alignment horizontal="center" vertical="center" wrapText="1"/>
    </xf>
    <xf numFmtId="0" fontId="14" fillId="0" borderId="3" xfId="0" applyFont="1" applyBorder="1" applyAlignment="1">
      <alignment horizontal="center" vertical="center" wrapText="1"/>
    </xf>
    <xf numFmtId="0" fontId="0" fillId="0" borderId="7" xfId="0" applyBorder="1" applyAlignment="1">
      <alignment horizontal="center" vertical="center" wrapText="1"/>
    </xf>
    <xf numFmtId="49" fontId="6" fillId="0" borderId="8" xfId="0" applyNumberFormat="1" applyFont="1" applyFill="1" applyBorder="1" applyAlignment="1">
      <alignment horizontal="center" vertical="center" wrapText="1"/>
    </xf>
    <xf numFmtId="49" fontId="6" fillId="0" borderId="9" xfId="0" applyNumberFormat="1" applyFont="1" applyFill="1" applyBorder="1" applyAlignment="1">
      <alignment horizontal="center" vertical="center" wrapText="1"/>
    </xf>
    <xf numFmtId="1" fontId="5" fillId="0" borderId="3" xfId="0" applyNumberFormat="1" applyFont="1" applyFill="1" applyBorder="1" applyAlignment="1">
      <alignment horizontal="right" vertical="center" wrapText="1"/>
    </xf>
    <xf numFmtId="1" fontId="5" fillId="0" borderId="4" xfId="0" applyNumberFormat="1" applyFont="1" applyFill="1" applyBorder="1" applyAlignment="1">
      <alignment horizontal="right" vertical="center" wrapText="1"/>
    </xf>
    <xf numFmtId="2" fontId="17" fillId="0" borderId="3" xfId="0" quotePrefix="1" applyNumberFormat="1" applyFont="1" applyBorder="1" applyAlignment="1">
      <alignment vertical="center" wrapText="1"/>
    </xf>
    <xf numFmtId="2" fontId="17" fillId="0" borderId="7" xfId="0" quotePrefix="1" applyNumberFormat="1" applyFont="1" applyBorder="1" applyAlignment="1">
      <alignment vertical="center" wrapText="1"/>
    </xf>
    <xf numFmtId="2" fontId="17" fillId="0" borderId="4" xfId="0" quotePrefix="1" applyNumberFormat="1" applyFont="1" applyBorder="1" applyAlignment="1">
      <alignment vertical="center" wrapText="1"/>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49" fontId="7" fillId="0" borderId="3" xfId="0" applyNumberFormat="1" applyFont="1" applyBorder="1" applyAlignment="1">
      <alignment horizontal="center" vertical="center" wrapText="1"/>
    </xf>
    <xf numFmtId="49" fontId="7" fillId="0" borderId="7"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cellXfs>
  <cellStyles count="2">
    <cellStyle name="Обычный" xfId="0" builtinId="0"/>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5"/>
  <sheetViews>
    <sheetView tabSelected="1" view="pageBreakPreview" topLeftCell="A181" zoomScale="75" zoomScaleNormal="100" zoomScaleSheetLayoutView="75" workbookViewId="0">
      <selection activeCell="C4" sqref="C4:H4"/>
    </sheetView>
  </sheetViews>
  <sheetFormatPr defaultRowHeight="15" x14ac:dyDescent="0.2"/>
  <cols>
    <col min="1" max="1" width="17.140625" style="1" customWidth="1"/>
    <col min="2" max="2" width="26.140625" style="1" customWidth="1"/>
    <col min="3" max="3" width="19.85546875" style="1" customWidth="1"/>
    <col min="4" max="4" width="58.140625" style="1" customWidth="1"/>
    <col min="5" max="5" width="70.5703125" style="1" customWidth="1"/>
    <col min="6" max="6" width="21.7109375" style="1" customWidth="1"/>
    <col min="7" max="7" width="22.5703125" style="1" customWidth="1"/>
    <col min="8" max="8" width="28.28515625" style="1" customWidth="1"/>
    <col min="9" max="9" width="17.7109375" style="1" customWidth="1"/>
    <col min="10" max="10" width="13.5703125" style="1" customWidth="1"/>
    <col min="11" max="16384" width="9.140625" style="1"/>
  </cols>
  <sheetData>
    <row r="1" spans="1:8" ht="18.75" x14ac:dyDescent="0.3">
      <c r="C1" s="96"/>
      <c r="D1" s="96"/>
      <c r="E1" s="96"/>
      <c r="F1" s="5"/>
      <c r="G1" s="5"/>
      <c r="H1" s="97" t="s">
        <v>240</v>
      </c>
    </row>
    <row r="2" spans="1:8" ht="18.75" x14ac:dyDescent="0.3">
      <c r="C2" s="96"/>
      <c r="D2" s="96"/>
      <c r="E2" s="96"/>
      <c r="H2" s="97" t="s">
        <v>116</v>
      </c>
    </row>
    <row r="3" spans="1:8" ht="18.75" x14ac:dyDescent="0.3">
      <c r="C3" s="96"/>
      <c r="D3" s="96"/>
      <c r="E3" s="96"/>
      <c r="H3" s="97" t="s">
        <v>241</v>
      </c>
    </row>
    <row r="4" spans="1:8" ht="127.5" customHeight="1" x14ac:dyDescent="0.25">
      <c r="C4" s="155" t="s">
        <v>156</v>
      </c>
      <c r="D4" s="155"/>
      <c r="E4" s="155"/>
      <c r="F4" s="155"/>
      <c r="G4" s="155"/>
      <c r="H4" s="155"/>
    </row>
    <row r="5" spans="1:8" x14ac:dyDescent="0.2">
      <c r="C5" s="6"/>
      <c r="D5" s="6"/>
      <c r="E5" s="6"/>
      <c r="F5" s="6"/>
      <c r="G5" s="6"/>
      <c r="H5" s="7" t="s">
        <v>100</v>
      </c>
    </row>
    <row r="6" spans="1:8" ht="67.5" customHeight="1" x14ac:dyDescent="0.2">
      <c r="A6" s="162" t="s">
        <v>109</v>
      </c>
      <c r="B6" s="162" t="s">
        <v>110</v>
      </c>
      <c r="C6" s="162" t="s">
        <v>111</v>
      </c>
      <c r="D6" s="162" t="s">
        <v>112</v>
      </c>
      <c r="E6" s="159" t="s">
        <v>113</v>
      </c>
      <c r="F6" s="159" t="s">
        <v>101</v>
      </c>
      <c r="G6" s="159" t="s">
        <v>102</v>
      </c>
      <c r="H6" s="156" t="s">
        <v>158</v>
      </c>
    </row>
    <row r="7" spans="1:8" ht="167.25" customHeight="1" x14ac:dyDescent="0.2">
      <c r="A7" s="177"/>
      <c r="B7" s="163"/>
      <c r="C7" s="163"/>
      <c r="D7" s="163"/>
      <c r="E7" s="161"/>
      <c r="F7" s="160"/>
      <c r="G7" s="161"/>
      <c r="H7" s="156"/>
    </row>
    <row r="8" spans="1:8" ht="15.75" hidden="1" customHeight="1" x14ac:dyDescent="0.2">
      <c r="A8" s="178"/>
      <c r="B8" s="161"/>
      <c r="C8" s="161"/>
      <c r="D8" s="161"/>
      <c r="E8" s="11"/>
      <c r="F8" s="12"/>
      <c r="G8" s="11"/>
      <c r="H8" s="10"/>
    </row>
    <row r="9" spans="1:8" ht="37.5" hidden="1" x14ac:dyDescent="0.2">
      <c r="A9" s="3"/>
      <c r="B9" s="3"/>
      <c r="C9" s="54">
        <v>15</v>
      </c>
      <c r="D9" s="27" t="s">
        <v>27</v>
      </c>
      <c r="E9" s="11"/>
      <c r="F9" s="12"/>
      <c r="G9" s="11"/>
      <c r="H9" s="10"/>
    </row>
    <row r="10" spans="1:8" ht="166.5" hidden="1" customHeight="1" x14ac:dyDescent="0.25">
      <c r="A10" s="3"/>
      <c r="B10" s="3"/>
      <c r="C10" s="55" t="s">
        <v>31</v>
      </c>
      <c r="D10" s="13" t="s">
        <v>103</v>
      </c>
      <c r="E10" s="41" t="s">
        <v>25</v>
      </c>
      <c r="F10" s="15">
        <v>1406500</v>
      </c>
      <c r="G10" s="41"/>
      <c r="H10" s="16" t="e">
        <f>F10+#REF!</f>
        <v>#REF!</v>
      </c>
    </row>
    <row r="11" spans="1:8" ht="143.25" hidden="1" customHeight="1" x14ac:dyDescent="0.2">
      <c r="A11" s="3"/>
      <c r="B11" s="3"/>
      <c r="C11" s="55" t="s">
        <v>32</v>
      </c>
      <c r="D11" s="13" t="s">
        <v>104</v>
      </c>
      <c r="E11" s="42" t="s">
        <v>23</v>
      </c>
      <c r="F11" s="15">
        <v>260400</v>
      </c>
      <c r="G11" s="8"/>
      <c r="H11" s="16" t="e">
        <f>F11+#REF!</f>
        <v>#REF!</v>
      </c>
    </row>
    <row r="12" spans="1:8" ht="263.25" hidden="1" customHeight="1" x14ac:dyDescent="0.2">
      <c r="A12" s="3"/>
      <c r="B12" s="3"/>
      <c r="C12" s="55" t="s">
        <v>33</v>
      </c>
      <c r="D12" s="13" t="s">
        <v>58</v>
      </c>
      <c r="E12" s="47" t="s">
        <v>75</v>
      </c>
      <c r="F12" s="22"/>
      <c r="G12" s="47" t="s">
        <v>75</v>
      </c>
      <c r="H12" s="16" t="e">
        <f>F12+#REF!</f>
        <v>#REF!</v>
      </c>
    </row>
    <row r="13" spans="1:8" ht="267.75" hidden="1" customHeight="1" x14ac:dyDescent="0.2">
      <c r="A13" s="3"/>
      <c r="B13" s="3"/>
      <c r="C13" s="164" t="s">
        <v>34</v>
      </c>
      <c r="D13" s="18" t="s">
        <v>105</v>
      </c>
      <c r="E13" s="43" t="s">
        <v>25</v>
      </c>
      <c r="F13" s="166">
        <v>210000</v>
      </c>
      <c r="G13" s="43"/>
      <c r="H13" s="157" t="e">
        <f>F13+#REF!</f>
        <v>#REF!</v>
      </c>
    </row>
    <row r="14" spans="1:8" ht="189.75" hidden="1" customHeight="1" x14ac:dyDescent="0.2">
      <c r="A14" s="3"/>
      <c r="B14" s="3"/>
      <c r="C14" s="165"/>
      <c r="D14" s="19" t="s">
        <v>106</v>
      </c>
      <c r="E14" s="20"/>
      <c r="F14" s="167"/>
      <c r="G14" s="14"/>
      <c r="H14" s="158"/>
    </row>
    <row r="15" spans="1:8" ht="267.75" hidden="1" customHeight="1" x14ac:dyDescent="0.2">
      <c r="A15" s="3"/>
      <c r="B15" s="3"/>
      <c r="C15" s="164" t="s">
        <v>35</v>
      </c>
      <c r="D15" s="18" t="s">
        <v>107</v>
      </c>
      <c r="E15" s="175" t="s">
        <v>23</v>
      </c>
      <c r="F15" s="166">
        <v>7400</v>
      </c>
      <c r="G15" s="173"/>
      <c r="H15" s="171" t="e">
        <f>F15+#REF!</f>
        <v>#REF!</v>
      </c>
    </row>
    <row r="16" spans="1:8" ht="31.5" hidden="1" customHeight="1" x14ac:dyDescent="0.2">
      <c r="A16" s="3"/>
      <c r="B16" s="3"/>
      <c r="C16" s="165"/>
      <c r="D16" s="21" t="s">
        <v>108</v>
      </c>
      <c r="E16" s="176"/>
      <c r="F16" s="167"/>
      <c r="G16" s="174"/>
      <c r="H16" s="172"/>
    </row>
    <row r="17" spans="1:8" ht="144" hidden="1" customHeight="1" x14ac:dyDescent="0.25">
      <c r="A17" s="3"/>
      <c r="B17" s="3"/>
      <c r="C17" s="55" t="s">
        <v>36</v>
      </c>
      <c r="D17" s="13" t="s">
        <v>0</v>
      </c>
      <c r="E17" s="41" t="s">
        <v>25</v>
      </c>
      <c r="F17" s="15">
        <v>46200</v>
      </c>
      <c r="G17" s="41"/>
      <c r="H17" s="16" t="e">
        <f>F17+#REF!</f>
        <v>#REF!</v>
      </c>
    </row>
    <row r="18" spans="1:8" ht="91.5" hidden="1" customHeight="1" x14ac:dyDescent="0.2">
      <c r="A18" s="3"/>
      <c r="B18" s="3"/>
      <c r="C18" s="55" t="s">
        <v>37</v>
      </c>
      <c r="D18" s="13" t="s">
        <v>1</v>
      </c>
      <c r="E18" s="42" t="s">
        <v>23</v>
      </c>
      <c r="F18" s="23">
        <v>8100</v>
      </c>
      <c r="G18" s="14"/>
      <c r="H18" s="16" t="e">
        <f>F18+#REF!</f>
        <v>#REF!</v>
      </c>
    </row>
    <row r="19" spans="1:8" ht="63" hidden="1" customHeight="1" x14ac:dyDescent="0.2">
      <c r="A19" s="3"/>
      <c r="B19" s="3"/>
      <c r="C19" s="55" t="s">
        <v>38</v>
      </c>
      <c r="D19" s="13" t="s">
        <v>2</v>
      </c>
      <c r="E19" s="44"/>
      <c r="F19" s="25">
        <v>0</v>
      </c>
      <c r="G19" s="14"/>
      <c r="H19" s="16" t="e">
        <f>F19+#REF!</f>
        <v>#REF!</v>
      </c>
    </row>
    <row r="20" spans="1:8" ht="239.25" hidden="1" customHeight="1" x14ac:dyDescent="0.2">
      <c r="A20" s="3"/>
      <c r="B20" s="3"/>
      <c r="C20" s="55" t="s">
        <v>38</v>
      </c>
      <c r="D20" s="13" t="s">
        <v>2</v>
      </c>
      <c r="E20" s="47" t="s">
        <v>59</v>
      </c>
      <c r="F20" s="23"/>
      <c r="G20" s="14"/>
      <c r="H20" s="16" t="e">
        <f>F20+#REF!</f>
        <v>#REF!</v>
      </c>
    </row>
    <row r="21" spans="1:8" ht="239.25" hidden="1" customHeight="1" x14ac:dyDescent="0.2">
      <c r="A21" s="3"/>
      <c r="B21" s="3"/>
      <c r="C21" s="55" t="s">
        <v>38</v>
      </c>
      <c r="D21" s="13" t="s">
        <v>95</v>
      </c>
      <c r="E21" s="47" t="s">
        <v>75</v>
      </c>
      <c r="F21" s="23">
        <v>200</v>
      </c>
      <c r="G21" s="14"/>
      <c r="H21" s="16">
        <v>200</v>
      </c>
    </row>
    <row r="22" spans="1:8" ht="156" hidden="1" customHeight="1" x14ac:dyDescent="0.25">
      <c r="A22" s="3"/>
      <c r="B22" s="3"/>
      <c r="C22" s="55" t="s">
        <v>39</v>
      </c>
      <c r="D22" s="13" t="s">
        <v>3</v>
      </c>
      <c r="E22" s="41" t="s">
        <v>25</v>
      </c>
      <c r="F22" s="15">
        <v>375000</v>
      </c>
      <c r="G22" s="41"/>
      <c r="H22" s="16" t="e">
        <f>F22+#REF!</f>
        <v>#REF!</v>
      </c>
    </row>
    <row r="23" spans="1:8" ht="138" hidden="1" customHeight="1" x14ac:dyDescent="0.2">
      <c r="A23" s="3"/>
      <c r="B23" s="3"/>
      <c r="C23" s="55" t="s">
        <v>40</v>
      </c>
      <c r="D23" s="13" t="s">
        <v>4</v>
      </c>
      <c r="E23" s="42" t="s">
        <v>23</v>
      </c>
      <c r="F23" s="15">
        <v>43700</v>
      </c>
      <c r="G23" s="8"/>
      <c r="H23" s="16" t="e">
        <f>F23+#REF!</f>
        <v>#REF!</v>
      </c>
    </row>
    <row r="24" spans="1:8" ht="236.25" hidden="1" customHeight="1" x14ac:dyDescent="0.2">
      <c r="A24" s="3"/>
      <c r="B24" s="3"/>
      <c r="C24" s="55" t="s">
        <v>41</v>
      </c>
      <c r="D24" s="17" t="s">
        <v>5</v>
      </c>
      <c r="E24" s="47" t="s">
        <v>75</v>
      </c>
      <c r="F24" s="15">
        <v>42700</v>
      </c>
      <c r="G24" s="8"/>
      <c r="H24" s="16" t="e">
        <f>F24+#REF!</f>
        <v>#REF!</v>
      </c>
    </row>
    <row r="25" spans="1:8" ht="78.75" hidden="1" x14ac:dyDescent="0.25">
      <c r="A25" s="3"/>
      <c r="B25" s="3"/>
      <c r="C25" s="55" t="s">
        <v>42</v>
      </c>
      <c r="D25" s="17" t="s">
        <v>6</v>
      </c>
      <c r="E25" s="41" t="s">
        <v>25</v>
      </c>
      <c r="F25" s="15">
        <v>240600</v>
      </c>
      <c r="G25" s="41"/>
      <c r="H25" s="16" t="e">
        <f>F25+#REF!</f>
        <v>#REF!</v>
      </c>
    </row>
    <row r="26" spans="1:8" ht="47.25" hidden="1" x14ac:dyDescent="0.2">
      <c r="A26" s="3"/>
      <c r="B26" s="3"/>
      <c r="C26" s="55" t="s">
        <v>43</v>
      </c>
      <c r="D26" s="17" t="s">
        <v>56</v>
      </c>
      <c r="E26" s="42" t="s">
        <v>23</v>
      </c>
      <c r="F26" s="15">
        <v>61500</v>
      </c>
      <c r="G26" s="14"/>
      <c r="H26" s="16" t="e">
        <f>F26+#REF!</f>
        <v>#REF!</v>
      </c>
    </row>
    <row r="27" spans="1:8" ht="47.25" hidden="1" x14ac:dyDescent="0.2">
      <c r="A27" s="3"/>
      <c r="B27" s="3"/>
      <c r="C27" s="55" t="s">
        <v>44</v>
      </c>
      <c r="D27" s="17" t="s">
        <v>7</v>
      </c>
      <c r="E27" s="2" t="s">
        <v>24</v>
      </c>
      <c r="F27" s="15">
        <v>355000</v>
      </c>
      <c r="G27" s="8"/>
      <c r="H27" s="16" t="e">
        <f>F27+#REF!</f>
        <v>#REF!</v>
      </c>
    </row>
    <row r="28" spans="1:8" ht="47.25" hidden="1" x14ac:dyDescent="0.2">
      <c r="A28" s="3"/>
      <c r="B28" s="3"/>
      <c r="C28" s="55" t="s">
        <v>45</v>
      </c>
      <c r="D28" s="17" t="s">
        <v>8</v>
      </c>
      <c r="E28" s="2" t="s">
        <v>24</v>
      </c>
      <c r="F28" s="15">
        <v>8400900</v>
      </c>
      <c r="G28" s="8"/>
      <c r="H28" s="16" t="e">
        <f>F28+#REF!</f>
        <v>#REF!</v>
      </c>
    </row>
    <row r="29" spans="1:8" ht="47.25" hidden="1" x14ac:dyDescent="0.2">
      <c r="A29" s="3"/>
      <c r="B29" s="3"/>
      <c r="C29" s="55" t="s">
        <v>46</v>
      </c>
      <c r="D29" s="17" t="s">
        <v>57</v>
      </c>
      <c r="E29" s="2" t="s">
        <v>24</v>
      </c>
      <c r="F29" s="15">
        <v>15818000</v>
      </c>
      <c r="G29" s="8"/>
      <c r="H29" s="16" t="e">
        <f>F29+#REF!</f>
        <v>#REF!</v>
      </c>
    </row>
    <row r="30" spans="1:8" ht="47.25" hidden="1" x14ac:dyDescent="0.2">
      <c r="A30" s="3"/>
      <c r="B30" s="3"/>
      <c r="C30" s="55" t="s">
        <v>47</v>
      </c>
      <c r="D30" s="17" t="s">
        <v>9</v>
      </c>
      <c r="E30" s="2" t="s">
        <v>24</v>
      </c>
      <c r="F30" s="15">
        <v>1596400</v>
      </c>
      <c r="G30" s="8"/>
      <c r="H30" s="16" t="e">
        <f>F30+#REF!</f>
        <v>#REF!</v>
      </c>
    </row>
    <row r="31" spans="1:8" ht="47.25" hidden="1" x14ac:dyDescent="0.2">
      <c r="A31" s="3"/>
      <c r="B31" s="3"/>
      <c r="C31" s="55" t="s">
        <v>48</v>
      </c>
      <c r="D31" s="17" t="s">
        <v>10</v>
      </c>
      <c r="E31" s="2" t="s">
        <v>24</v>
      </c>
      <c r="F31" s="15">
        <v>6181400</v>
      </c>
      <c r="G31" s="8"/>
      <c r="H31" s="16" t="e">
        <f>F31+#REF!</f>
        <v>#REF!</v>
      </c>
    </row>
    <row r="32" spans="1:8" ht="47.25" hidden="1" x14ac:dyDescent="0.2">
      <c r="A32" s="3"/>
      <c r="B32" s="3"/>
      <c r="C32" s="55" t="s">
        <v>49</v>
      </c>
      <c r="D32" s="17" t="s">
        <v>11</v>
      </c>
      <c r="E32" s="2" t="s">
        <v>24</v>
      </c>
      <c r="F32" s="15">
        <v>960700</v>
      </c>
      <c r="G32" s="8"/>
      <c r="H32" s="16" t="e">
        <f>F32+#REF!</f>
        <v>#REF!</v>
      </c>
    </row>
    <row r="33" spans="1:8" ht="47.25" hidden="1" x14ac:dyDescent="0.2">
      <c r="A33" s="3"/>
      <c r="B33" s="3"/>
      <c r="C33" s="55" t="s">
        <v>50</v>
      </c>
      <c r="D33" s="17" t="s">
        <v>12</v>
      </c>
      <c r="E33" s="2" t="s">
        <v>24</v>
      </c>
      <c r="F33" s="15">
        <v>21700</v>
      </c>
      <c r="G33" s="8"/>
      <c r="H33" s="16" t="e">
        <f>F33+#REF!</f>
        <v>#REF!</v>
      </c>
    </row>
    <row r="34" spans="1:8" ht="47.25" hidden="1" x14ac:dyDescent="0.2">
      <c r="A34" s="3"/>
      <c r="B34" s="3"/>
      <c r="C34" s="55" t="s">
        <v>51</v>
      </c>
      <c r="D34" s="17" t="s">
        <v>13</v>
      </c>
      <c r="E34" s="2" t="s">
        <v>24</v>
      </c>
      <c r="F34" s="15">
        <v>5886700</v>
      </c>
      <c r="G34" s="8"/>
      <c r="H34" s="16" t="e">
        <f>F34+#REF!</f>
        <v>#REF!</v>
      </c>
    </row>
    <row r="35" spans="1:8" ht="78.75" hidden="1" x14ac:dyDescent="0.25">
      <c r="A35" s="3"/>
      <c r="B35" s="3"/>
      <c r="C35" s="55" t="s">
        <v>52</v>
      </c>
      <c r="D35" s="17" t="s">
        <v>14</v>
      </c>
      <c r="E35" s="41" t="s">
        <v>25</v>
      </c>
      <c r="F35" s="15">
        <v>295200</v>
      </c>
      <c r="G35" s="41"/>
      <c r="H35" s="16" t="e">
        <f>F35+#REF!</f>
        <v>#REF!</v>
      </c>
    </row>
    <row r="36" spans="1:8" ht="88.5" hidden="1" customHeight="1" x14ac:dyDescent="0.2">
      <c r="A36" s="3"/>
      <c r="B36" s="3"/>
      <c r="C36" s="55" t="s">
        <v>53</v>
      </c>
      <c r="D36" s="17" t="s">
        <v>15</v>
      </c>
      <c r="E36" s="42" t="s">
        <v>23</v>
      </c>
      <c r="F36" s="15">
        <v>513900</v>
      </c>
      <c r="G36" s="8"/>
      <c r="H36" s="16" t="e">
        <f>F36+#REF!</f>
        <v>#REF!</v>
      </c>
    </row>
    <row r="37" spans="1:8" ht="47.25" hidden="1" x14ac:dyDescent="0.2">
      <c r="A37" s="3"/>
      <c r="B37" s="3"/>
      <c r="C37" s="55" t="s">
        <v>54</v>
      </c>
      <c r="D37" s="17" t="s">
        <v>16</v>
      </c>
      <c r="E37" s="2" t="s">
        <v>24</v>
      </c>
      <c r="F37" s="15">
        <v>4812400</v>
      </c>
      <c r="G37" s="8"/>
      <c r="H37" s="16" t="e">
        <f>F37+#REF!</f>
        <v>#REF!</v>
      </c>
    </row>
    <row r="38" spans="1:8" ht="15.75" hidden="1" x14ac:dyDescent="0.2">
      <c r="A38" s="3"/>
      <c r="B38" s="3"/>
      <c r="C38" s="55"/>
      <c r="D38" s="17"/>
      <c r="E38" s="14"/>
      <c r="F38" s="22"/>
      <c r="G38" s="8"/>
      <c r="H38" s="16" t="e">
        <f>F38+#REF!</f>
        <v>#REF!</v>
      </c>
    </row>
    <row r="39" spans="1:8" ht="229.5" hidden="1" customHeight="1" x14ac:dyDescent="0.2">
      <c r="A39" s="3"/>
      <c r="B39" s="3"/>
      <c r="C39" s="55">
        <v>170102</v>
      </c>
      <c r="D39" s="17" t="s">
        <v>17</v>
      </c>
      <c r="E39" s="47" t="s">
        <v>75</v>
      </c>
      <c r="F39" s="15">
        <v>376700</v>
      </c>
      <c r="G39" s="8"/>
      <c r="H39" s="16" t="e">
        <f>F39+#REF!</f>
        <v>#REF!</v>
      </c>
    </row>
    <row r="40" spans="1:8" ht="224.25" hidden="1" customHeight="1" x14ac:dyDescent="0.2">
      <c r="A40" s="3"/>
      <c r="B40" s="3"/>
      <c r="C40" s="55">
        <v>170302</v>
      </c>
      <c r="D40" s="17" t="s">
        <v>18</v>
      </c>
      <c r="E40" s="47" t="s">
        <v>75</v>
      </c>
      <c r="F40" s="15">
        <v>30100</v>
      </c>
      <c r="G40" s="8"/>
      <c r="H40" s="23" t="e">
        <f>F40+#REF!</f>
        <v>#REF!</v>
      </c>
    </row>
    <row r="41" spans="1:8" ht="94.5" hidden="1" x14ac:dyDescent="0.2">
      <c r="A41" s="3"/>
      <c r="B41" s="3"/>
      <c r="C41" s="55" t="s">
        <v>30</v>
      </c>
      <c r="D41" s="17" t="s">
        <v>19</v>
      </c>
      <c r="E41" s="2" t="s">
        <v>26</v>
      </c>
      <c r="F41" s="15">
        <v>1319900</v>
      </c>
      <c r="G41" s="8"/>
      <c r="H41" s="16" t="e">
        <f>F41+#REF!</f>
        <v>#REF!</v>
      </c>
    </row>
    <row r="42" spans="1:8" ht="15.75" hidden="1" x14ac:dyDescent="0.2">
      <c r="A42" s="3"/>
      <c r="B42" s="3"/>
      <c r="C42" s="55"/>
      <c r="D42" s="17"/>
      <c r="E42" s="14"/>
      <c r="F42" s="15"/>
      <c r="G42" s="14"/>
      <c r="H42" s="16" t="e">
        <f>F42+#REF!</f>
        <v>#REF!</v>
      </c>
    </row>
    <row r="43" spans="1:8" ht="15.75" hidden="1" x14ac:dyDescent="0.2">
      <c r="A43" s="3"/>
      <c r="B43" s="3"/>
      <c r="C43" s="55"/>
      <c r="D43" s="17"/>
      <c r="E43" s="14"/>
      <c r="F43" s="15"/>
      <c r="G43" s="8"/>
      <c r="H43" s="16" t="e">
        <f>F43+#REF!</f>
        <v>#REF!</v>
      </c>
    </row>
    <row r="44" spans="1:8" ht="15.75" hidden="1" x14ac:dyDescent="0.2">
      <c r="A44" s="3"/>
      <c r="B44" s="3"/>
      <c r="C44" s="55"/>
      <c r="D44" s="16" t="s">
        <v>28</v>
      </c>
      <c r="E44" s="14"/>
      <c r="F44" s="23">
        <v>49271300</v>
      </c>
      <c r="G44" s="8"/>
      <c r="H44" s="16" t="e">
        <f>F44+#REF!</f>
        <v>#REF!</v>
      </c>
    </row>
    <row r="45" spans="1:8" ht="6.75" hidden="1" customHeight="1" x14ac:dyDescent="0.2">
      <c r="A45" s="3"/>
      <c r="B45" s="3"/>
      <c r="C45" s="55"/>
      <c r="D45" s="16"/>
      <c r="E45" s="14"/>
      <c r="F45" s="23"/>
      <c r="G45" s="8"/>
      <c r="H45" s="16"/>
    </row>
    <row r="46" spans="1:8" ht="15.75" hidden="1" x14ac:dyDescent="0.2">
      <c r="A46" s="3"/>
      <c r="B46" s="3"/>
      <c r="C46" s="56" t="s">
        <v>21</v>
      </c>
      <c r="D46" s="48" t="s">
        <v>55</v>
      </c>
      <c r="E46" s="14"/>
      <c r="F46" s="23"/>
      <c r="G46" s="8"/>
      <c r="H46" s="16"/>
    </row>
    <row r="47" spans="1:8" ht="71.25" hidden="1" customHeight="1" x14ac:dyDescent="0.2">
      <c r="A47" s="3"/>
      <c r="B47" s="3"/>
      <c r="C47" s="57">
        <v>70201</v>
      </c>
      <c r="D47" s="4" t="s">
        <v>29</v>
      </c>
      <c r="E47" s="14"/>
      <c r="F47" s="23"/>
      <c r="G47" s="49" t="s">
        <v>62</v>
      </c>
      <c r="H47" s="15">
        <v>377171</v>
      </c>
    </row>
    <row r="48" spans="1:8" ht="267.75" hidden="1" x14ac:dyDescent="0.25">
      <c r="A48" s="3"/>
      <c r="B48" s="3"/>
      <c r="C48" s="55"/>
      <c r="D48" s="16"/>
      <c r="E48" s="14"/>
      <c r="F48" s="23"/>
      <c r="G48" s="50" t="s">
        <v>63</v>
      </c>
      <c r="H48" s="26">
        <v>377171</v>
      </c>
    </row>
    <row r="49" spans="1:8" ht="69.75" hidden="1" customHeight="1" x14ac:dyDescent="0.2">
      <c r="A49" s="3"/>
      <c r="B49" s="3"/>
      <c r="C49" s="55" t="s">
        <v>64</v>
      </c>
      <c r="D49" s="29" t="s">
        <v>65</v>
      </c>
      <c r="E49" s="14"/>
      <c r="F49" s="23"/>
      <c r="G49" s="49" t="s">
        <v>62</v>
      </c>
      <c r="H49" s="16">
        <v>1210300</v>
      </c>
    </row>
    <row r="50" spans="1:8" ht="64.5" hidden="1" customHeight="1" x14ac:dyDescent="0.2">
      <c r="A50" s="3"/>
      <c r="B50" s="3"/>
      <c r="C50" s="55"/>
      <c r="D50" s="16"/>
      <c r="E50" s="14"/>
      <c r="F50" s="23"/>
      <c r="G50" s="49" t="s">
        <v>73</v>
      </c>
      <c r="H50" s="29">
        <v>1076076</v>
      </c>
    </row>
    <row r="51" spans="1:8" ht="157.5" hidden="1" x14ac:dyDescent="0.2">
      <c r="A51" s="3"/>
      <c r="B51" s="3"/>
      <c r="C51" s="55"/>
      <c r="D51" s="16"/>
      <c r="E51" s="14"/>
      <c r="F51" s="23"/>
      <c r="G51" s="49" t="s">
        <v>74</v>
      </c>
      <c r="H51" s="29">
        <v>134224</v>
      </c>
    </row>
    <row r="52" spans="1:8" ht="15.75" hidden="1" x14ac:dyDescent="0.2">
      <c r="A52" s="3"/>
      <c r="B52" s="3"/>
      <c r="C52" s="55"/>
      <c r="D52" s="16" t="s">
        <v>28</v>
      </c>
      <c r="E52" s="14"/>
      <c r="F52" s="23"/>
      <c r="G52" s="8"/>
      <c r="H52" s="16">
        <v>1587471</v>
      </c>
    </row>
    <row r="53" spans="1:8" ht="6.75" hidden="1" customHeight="1" x14ac:dyDescent="0.2">
      <c r="A53" s="3"/>
      <c r="B53" s="3"/>
      <c r="C53" s="55"/>
      <c r="D53" s="16"/>
      <c r="E53" s="14"/>
      <c r="F53" s="23"/>
      <c r="G53" s="8"/>
      <c r="H53" s="16"/>
    </row>
    <row r="54" spans="1:8" ht="18.75" hidden="1" customHeight="1" x14ac:dyDescent="0.2">
      <c r="A54" s="3"/>
      <c r="B54" s="3"/>
      <c r="C54" s="55"/>
      <c r="D54" s="45" t="s">
        <v>66</v>
      </c>
      <c r="E54" s="14"/>
      <c r="F54" s="23"/>
      <c r="G54" s="8"/>
      <c r="H54" s="16"/>
    </row>
    <row r="55" spans="1:8" ht="72.75" hidden="1" customHeight="1" x14ac:dyDescent="0.2">
      <c r="A55" s="3"/>
      <c r="B55" s="3"/>
      <c r="C55" s="55" t="s">
        <v>67</v>
      </c>
      <c r="D55" s="29" t="s">
        <v>68</v>
      </c>
      <c r="E55" s="14"/>
      <c r="F55" s="23"/>
      <c r="G55" s="49" t="s">
        <v>62</v>
      </c>
      <c r="H55" s="16">
        <v>99000</v>
      </c>
    </row>
    <row r="56" spans="1:8" ht="70.5" hidden="1" customHeight="1" x14ac:dyDescent="0.2">
      <c r="A56" s="3"/>
      <c r="B56" s="3"/>
      <c r="C56" s="55"/>
      <c r="D56" s="16"/>
      <c r="E56" s="14"/>
      <c r="F56" s="23"/>
      <c r="G56" s="49" t="s">
        <v>71</v>
      </c>
      <c r="H56" s="29">
        <v>99000</v>
      </c>
    </row>
    <row r="57" spans="1:8" ht="21.75" hidden="1" customHeight="1" x14ac:dyDescent="0.2">
      <c r="A57" s="3"/>
      <c r="B57" s="3"/>
      <c r="C57" s="55"/>
      <c r="D57" s="16" t="s">
        <v>28</v>
      </c>
      <c r="E57" s="14"/>
      <c r="F57" s="23"/>
      <c r="G57" s="8"/>
      <c r="H57" s="16">
        <v>99000</v>
      </c>
    </row>
    <row r="58" spans="1:8" ht="6.75" hidden="1" customHeight="1" x14ac:dyDescent="0.2">
      <c r="A58" s="3"/>
      <c r="B58" s="3"/>
      <c r="C58" s="55"/>
      <c r="D58" s="16"/>
      <c r="E58" s="14"/>
      <c r="F58" s="23"/>
      <c r="G58" s="8"/>
      <c r="H58" s="16"/>
    </row>
    <row r="59" spans="1:8" ht="21" hidden="1" customHeight="1" x14ac:dyDescent="0.2">
      <c r="A59" s="3"/>
      <c r="B59" s="3"/>
      <c r="C59" s="55"/>
      <c r="D59" s="45" t="s">
        <v>99</v>
      </c>
      <c r="E59" s="14"/>
      <c r="F59" s="23"/>
      <c r="G59" s="8"/>
      <c r="H59" s="16"/>
    </row>
    <row r="60" spans="1:8" ht="66" hidden="1" customHeight="1" x14ac:dyDescent="0.2">
      <c r="A60" s="3"/>
      <c r="B60" s="3"/>
      <c r="C60" s="55" t="s">
        <v>69</v>
      </c>
      <c r="D60" s="29" t="s">
        <v>70</v>
      </c>
      <c r="E60" s="14"/>
      <c r="F60" s="23"/>
      <c r="G60" s="49" t="s">
        <v>62</v>
      </c>
      <c r="H60" s="16">
        <v>39269</v>
      </c>
    </row>
    <row r="61" spans="1:8" ht="38.25" hidden="1" customHeight="1" x14ac:dyDescent="0.2">
      <c r="A61" s="3"/>
      <c r="B61" s="3"/>
      <c r="C61" s="55"/>
      <c r="D61" s="29"/>
      <c r="E61" s="14"/>
      <c r="F61" s="23"/>
      <c r="G61" s="49" t="s">
        <v>72</v>
      </c>
      <c r="H61" s="29">
        <v>39269</v>
      </c>
    </row>
    <row r="62" spans="1:8" ht="18" hidden="1" customHeight="1" x14ac:dyDescent="0.2">
      <c r="A62" s="3"/>
      <c r="B62" s="3"/>
      <c r="C62" s="55"/>
      <c r="D62" s="16" t="s">
        <v>28</v>
      </c>
      <c r="E62" s="14"/>
      <c r="F62" s="23"/>
      <c r="G62" s="8"/>
      <c r="H62" s="16">
        <v>39269</v>
      </c>
    </row>
    <row r="63" spans="1:8" ht="18" hidden="1" customHeight="1" x14ac:dyDescent="0.2">
      <c r="A63" s="3"/>
      <c r="B63" s="3"/>
      <c r="C63" s="58" t="s">
        <v>87</v>
      </c>
      <c r="D63" s="27" t="s">
        <v>98</v>
      </c>
      <c r="E63" s="14"/>
      <c r="F63" s="23"/>
      <c r="G63" s="8"/>
      <c r="H63" s="16"/>
    </row>
    <row r="64" spans="1:8" ht="72" hidden="1" customHeight="1" x14ac:dyDescent="0.2">
      <c r="A64" s="3"/>
      <c r="B64" s="3"/>
      <c r="C64" s="55" t="s">
        <v>67</v>
      </c>
      <c r="D64" s="29" t="s">
        <v>77</v>
      </c>
      <c r="E64" s="14"/>
      <c r="F64" s="23"/>
      <c r="G64" s="49" t="s">
        <v>78</v>
      </c>
      <c r="H64" s="16">
        <v>99000</v>
      </c>
    </row>
    <row r="65" spans="1:8" ht="58.5" hidden="1" customHeight="1" x14ac:dyDescent="0.2">
      <c r="A65" s="3"/>
      <c r="B65" s="3"/>
      <c r="C65" s="55"/>
      <c r="D65" s="16"/>
      <c r="E65" s="14"/>
      <c r="F65" s="23"/>
      <c r="G65" s="49" t="s">
        <v>79</v>
      </c>
      <c r="H65" s="29">
        <v>99000</v>
      </c>
    </row>
    <row r="66" spans="1:8" ht="18" hidden="1" customHeight="1" x14ac:dyDescent="0.2">
      <c r="A66" s="3"/>
      <c r="B66" s="3"/>
      <c r="C66" s="55"/>
      <c r="D66" s="16" t="s">
        <v>80</v>
      </c>
      <c r="E66" s="14"/>
      <c r="F66" s="23"/>
      <c r="G66" s="8"/>
      <c r="H66" s="16">
        <v>99000</v>
      </c>
    </row>
    <row r="67" spans="1:8" ht="6.75" hidden="1" customHeight="1" x14ac:dyDescent="0.2">
      <c r="A67" s="3"/>
      <c r="B67" s="3"/>
      <c r="C67" s="55"/>
      <c r="D67" s="16"/>
      <c r="E67" s="14"/>
      <c r="F67" s="23"/>
      <c r="G67" s="8"/>
      <c r="H67" s="16"/>
    </row>
    <row r="68" spans="1:8" ht="18" hidden="1" customHeight="1" x14ac:dyDescent="0.2">
      <c r="A68" s="3"/>
      <c r="B68" s="3"/>
      <c r="C68" s="58" t="s">
        <v>88</v>
      </c>
      <c r="D68" s="27" t="s">
        <v>81</v>
      </c>
      <c r="E68" s="14"/>
      <c r="F68" s="23"/>
      <c r="G68" s="8"/>
      <c r="H68" s="16"/>
    </row>
    <row r="69" spans="1:8" ht="59.25" hidden="1" customHeight="1" x14ac:dyDescent="0.2">
      <c r="A69" s="3"/>
      <c r="B69" s="3"/>
      <c r="C69" s="59" t="s">
        <v>90</v>
      </c>
      <c r="D69" s="29" t="s">
        <v>91</v>
      </c>
      <c r="E69" s="24" t="s">
        <v>92</v>
      </c>
      <c r="F69" s="23">
        <v>85100</v>
      </c>
      <c r="G69" s="8"/>
      <c r="H69" s="16">
        <v>85100</v>
      </c>
    </row>
    <row r="70" spans="1:8" ht="73.5" hidden="1" customHeight="1" x14ac:dyDescent="0.2">
      <c r="A70" s="3"/>
      <c r="B70" s="3"/>
      <c r="C70" s="55" t="s">
        <v>82</v>
      </c>
      <c r="D70" s="29" t="s">
        <v>83</v>
      </c>
      <c r="E70" s="14"/>
      <c r="F70" s="23"/>
      <c r="G70" s="49" t="s">
        <v>78</v>
      </c>
      <c r="H70" s="16">
        <v>99000</v>
      </c>
    </row>
    <row r="71" spans="1:8" ht="62.25" hidden="1" customHeight="1" x14ac:dyDescent="0.2">
      <c r="A71" s="3"/>
      <c r="B71" s="3"/>
      <c r="C71" s="55"/>
      <c r="D71" s="16"/>
      <c r="E71" s="14"/>
      <c r="F71" s="23"/>
      <c r="G71" s="49" t="s">
        <v>84</v>
      </c>
      <c r="H71" s="29">
        <v>99000</v>
      </c>
    </row>
    <row r="72" spans="1:8" ht="21.75" hidden="1" customHeight="1" x14ac:dyDescent="0.2">
      <c r="A72" s="3"/>
      <c r="B72" s="3"/>
      <c r="C72" s="55"/>
      <c r="D72" s="16" t="s">
        <v>80</v>
      </c>
      <c r="E72" s="14"/>
      <c r="F72" s="23">
        <v>85100</v>
      </c>
      <c r="G72" s="8"/>
      <c r="H72" s="16">
        <v>184100</v>
      </c>
    </row>
    <row r="73" spans="1:8" ht="7.5" hidden="1" customHeight="1" x14ac:dyDescent="0.2">
      <c r="A73" s="3"/>
      <c r="B73" s="3"/>
      <c r="C73" s="55"/>
      <c r="D73" s="16"/>
      <c r="E73" s="14"/>
      <c r="F73" s="23"/>
      <c r="G73" s="8"/>
      <c r="H73" s="16"/>
    </row>
    <row r="74" spans="1:8" ht="21.75" hidden="1" customHeight="1" x14ac:dyDescent="0.2">
      <c r="A74" s="3"/>
      <c r="B74" s="3"/>
      <c r="C74" s="58" t="s">
        <v>89</v>
      </c>
      <c r="D74" s="27" t="s">
        <v>55</v>
      </c>
      <c r="E74" s="14"/>
      <c r="F74" s="23"/>
      <c r="G74" s="8"/>
      <c r="H74" s="16"/>
    </row>
    <row r="75" spans="1:8" ht="75.75" hidden="1" customHeight="1" x14ac:dyDescent="0.2">
      <c r="A75" s="3"/>
      <c r="B75" s="3"/>
      <c r="C75" s="55" t="s">
        <v>64</v>
      </c>
      <c r="D75" s="29" t="s">
        <v>85</v>
      </c>
      <c r="E75" s="14"/>
      <c r="F75" s="23"/>
      <c r="G75" s="49" t="s">
        <v>78</v>
      </c>
      <c r="H75" s="16">
        <v>1149552</v>
      </c>
    </row>
    <row r="76" spans="1:8" ht="57" hidden="1" customHeight="1" x14ac:dyDescent="0.2">
      <c r="A76" s="3"/>
      <c r="B76" s="3"/>
      <c r="C76" s="55"/>
      <c r="D76" s="16"/>
      <c r="E76" s="14"/>
      <c r="F76" s="23"/>
      <c r="G76" s="49" t="s">
        <v>86</v>
      </c>
      <c r="H76" s="29">
        <v>963762</v>
      </c>
    </row>
    <row r="77" spans="1:8" ht="57" hidden="1" customHeight="1" x14ac:dyDescent="0.2">
      <c r="A77" s="3"/>
      <c r="B77" s="3"/>
      <c r="C77" s="55"/>
      <c r="D77" s="16"/>
      <c r="E77" s="14"/>
      <c r="F77" s="23"/>
      <c r="G77" s="49" t="s">
        <v>96</v>
      </c>
      <c r="H77" s="29">
        <v>185790</v>
      </c>
    </row>
    <row r="78" spans="1:8" ht="18" hidden="1" customHeight="1" x14ac:dyDescent="0.2">
      <c r="A78" s="3"/>
      <c r="B78" s="3"/>
      <c r="C78" s="55"/>
      <c r="D78" s="16" t="s">
        <v>80</v>
      </c>
      <c r="E78" s="14"/>
      <c r="F78" s="23"/>
      <c r="G78" s="24"/>
      <c r="H78" s="16">
        <v>1149552</v>
      </c>
    </row>
    <row r="79" spans="1:8" ht="18" hidden="1" customHeight="1" x14ac:dyDescent="0.2">
      <c r="A79" s="3"/>
      <c r="B79" s="3"/>
      <c r="C79" s="60" t="s">
        <v>76</v>
      </c>
      <c r="D79" s="10" t="s">
        <v>99</v>
      </c>
      <c r="E79" s="14"/>
      <c r="F79" s="23"/>
      <c r="G79" s="24"/>
      <c r="H79" s="16"/>
    </row>
    <row r="80" spans="1:8" ht="86.25" hidden="1" customHeight="1" x14ac:dyDescent="0.2">
      <c r="A80" s="3"/>
      <c r="B80" s="3"/>
      <c r="C80" s="55" t="s">
        <v>93</v>
      </c>
      <c r="D80" s="29" t="s">
        <v>94</v>
      </c>
      <c r="E80" s="14"/>
      <c r="F80" s="23"/>
      <c r="G80" s="24" t="s">
        <v>97</v>
      </c>
      <c r="H80" s="16">
        <v>264600</v>
      </c>
    </row>
    <row r="81" spans="1:8" ht="18" hidden="1" customHeight="1" x14ac:dyDescent="0.2">
      <c r="A81" s="3"/>
      <c r="B81" s="3"/>
      <c r="C81" s="55"/>
      <c r="D81" s="16" t="s">
        <v>80</v>
      </c>
      <c r="E81" s="14"/>
      <c r="F81" s="23"/>
      <c r="G81" s="24"/>
      <c r="H81" s="16">
        <v>264600</v>
      </c>
    </row>
    <row r="82" spans="1:8" ht="18.75" hidden="1" x14ac:dyDescent="0.2">
      <c r="A82" s="3"/>
      <c r="B82" s="3"/>
      <c r="C82" s="55"/>
      <c r="D82" s="27" t="s">
        <v>20</v>
      </c>
      <c r="E82" s="24"/>
      <c r="F82" s="51">
        <v>49271300</v>
      </c>
      <c r="G82" s="11"/>
      <c r="H82" s="52" t="e">
        <f>F82+#REF!</f>
        <v>#REF!</v>
      </c>
    </row>
    <row r="83" spans="1:8" ht="15.75" hidden="1" x14ac:dyDescent="0.2">
      <c r="A83" s="3"/>
      <c r="B83" s="3"/>
      <c r="C83" s="55"/>
      <c r="D83" s="16"/>
      <c r="E83" s="24"/>
      <c r="F83" s="15"/>
      <c r="G83" s="11"/>
      <c r="H83" s="10"/>
    </row>
    <row r="84" spans="1:8" ht="15.75" hidden="1" x14ac:dyDescent="0.2">
      <c r="A84" s="3"/>
      <c r="B84" s="3"/>
      <c r="C84" s="55"/>
      <c r="D84" s="16"/>
      <c r="E84" s="24"/>
      <c r="F84" s="16"/>
      <c r="G84" s="11"/>
      <c r="H84" s="10"/>
    </row>
    <row r="85" spans="1:8" ht="15.75" hidden="1" x14ac:dyDescent="0.2">
      <c r="A85" s="3"/>
      <c r="B85" s="3"/>
      <c r="C85" s="55"/>
      <c r="D85" s="17"/>
      <c r="E85" s="14"/>
      <c r="F85" s="25"/>
      <c r="G85" s="11"/>
      <c r="H85" s="16"/>
    </row>
    <row r="86" spans="1:8" ht="15.75" hidden="1" x14ac:dyDescent="0.2">
      <c r="A86" s="3"/>
      <c r="B86" s="3"/>
      <c r="C86" s="55"/>
      <c r="D86" s="17"/>
      <c r="E86" s="14"/>
      <c r="F86" s="26"/>
      <c r="G86" s="11"/>
      <c r="H86" s="16"/>
    </row>
    <row r="87" spans="1:8" ht="103.5" hidden="1" customHeight="1" x14ac:dyDescent="0.2">
      <c r="A87" s="3"/>
      <c r="B87" s="3"/>
      <c r="C87" s="55"/>
      <c r="D87" s="13"/>
      <c r="E87" s="14"/>
      <c r="F87" s="23"/>
      <c r="G87" s="11"/>
      <c r="H87" s="16"/>
    </row>
    <row r="88" spans="1:8" ht="15.75" customHeight="1" x14ac:dyDescent="0.3">
      <c r="A88" s="66">
        <v>1</v>
      </c>
      <c r="B88" s="66">
        <v>2</v>
      </c>
      <c r="C88" s="63" t="s">
        <v>114</v>
      </c>
      <c r="D88" s="53">
        <v>4</v>
      </c>
      <c r="E88" s="53">
        <v>5</v>
      </c>
      <c r="F88" s="53">
        <v>6</v>
      </c>
      <c r="G88" s="53">
        <v>7</v>
      </c>
      <c r="H88" s="53" t="s">
        <v>115</v>
      </c>
    </row>
    <row r="89" spans="1:8" ht="15.75" hidden="1" x14ac:dyDescent="0.2">
      <c r="A89" s="3"/>
      <c r="B89" s="3"/>
      <c r="C89" s="55"/>
      <c r="D89" s="16"/>
      <c r="E89" s="11"/>
      <c r="F89" s="16"/>
      <c r="G89" s="11"/>
      <c r="H89" s="10"/>
    </row>
    <row r="90" spans="1:8" ht="15.75" hidden="1" x14ac:dyDescent="0.2">
      <c r="A90" s="3"/>
      <c r="B90" s="3"/>
      <c r="C90" s="59"/>
      <c r="D90" s="16"/>
      <c r="E90" s="24"/>
      <c r="F90" s="23"/>
      <c r="G90" s="24"/>
      <c r="H90" s="10"/>
    </row>
    <row r="91" spans="1:8" ht="15.75" hidden="1" x14ac:dyDescent="0.2">
      <c r="A91" s="3"/>
      <c r="B91" s="3"/>
      <c r="C91" s="55"/>
      <c r="D91" s="17"/>
      <c r="E91" s="24"/>
      <c r="F91" s="26"/>
      <c r="G91" s="14"/>
      <c r="H91" s="10" t="e">
        <f>F91+#REF!</f>
        <v>#REF!</v>
      </c>
    </row>
    <row r="92" spans="1:8" ht="15.75" hidden="1" x14ac:dyDescent="0.2">
      <c r="A92" s="3"/>
      <c r="B92" s="3"/>
      <c r="C92" s="55"/>
      <c r="D92" s="16"/>
      <c r="E92" s="24"/>
      <c r="F92" s="26"/>
      <c r="G92" s="24"/>
      <c r="H92" s="10" t="e">
        <f>F92+#REF!</f>
        <v>#REF!</v>
      </c>
    </row>
    <row r="93" spans="1:8" ht="15.75" hidden="1" x14ac:dyDescent="0.2">
      <c r="A93" s="3"/>
      <c r="B93" s="3"/>
      <c r="C93" s="55"/>
      <c r="D93" s="17"/>
      <c r="E93" s="24"/>
      <c r="F93" s="26"/>
      <c r="G93" s="24"/>
      <c r="H93" s="10"/>
    </row>
    <row r="94" spans="1:8" ht="18.75" hidden="1" x14ac:dyDescent="0.2">
      <c r="A94" s="3"/>
      <c r="B94" s="3"/>
      <c r="C94" s="55"/>
      <c r="D94" s="27"/>
      <c r="E94" s="28"/>
      <c r="F94" s="15"/>
      <c r="G94" s="28"/>
      <c r="H94" s="10" t="e">
        <f>F94+#REF!</f>
        <v>#REF!</v>
      </c>
    </row>
    <row r="95" spans="1:8" ht="15.75" hidden="1" x14ac:dyDescent="0.2">
      <c r="A95" s="3"/>
      <c r="B95" s="3"/>
      <c r="C95" s="55"/>
      <c r="D95" s="16"/>
      <c r="E95" s="28"/>
      <c r="F95" s="15"/>
      <c r="G95" s="28"/>
      <c r="H95" s="10"/>
    </row>
    <row r="96" spans="1:8" ht="15.75" hidden="1" x14ac:dyDescent="0.2">
      <c r="A96" s="3"/>
      <c r="B96" s="3"/>
      <c r="C96" s="55"/>
      <c r="D96" s="29"/>
      <c r="E96" s="28"/>
      <c r="F96" s="15"/>
      <c r="G96" s="14"/>
      <c r="H96" s="10" t="e">
        <f>F96+#REF!</f>
        <v>#REF!</v>
      </c>
    </row>
    <row r="97" spans="1:8" ht="15.75" hidden="1" x14ac:dyDescent="0.2">
      <c r="A97" s="3"/>
      <c r="B97" s="3"/>
      <c r="C97" s="55"/>
      <c r="D97" s="16"/>
      <c r="E97" s="28"/>
      <c r="F97" s="15"/>
      <c r="G97" s="24"/>
      <c r="H97" s="10" t="e">
        <f>F97+#REF!</f>
        <v>#REF!</v>
      </c>
    </row>
    <row r="98" spans="1:8" ht="15.75" hidden="1" x14ac:dyDescent="0.2">
      <c r="A98" s="3"/>
      <c r="B98" s="3"/>
      <c r="C98" s="55"/>
      <c r="D98" s="16"/>
      <c r="E98" s="28"/>
      <c r="F98" s="15"/>
      <c r="G98" s="24"/>
      <c r="H98" s="10"/>
    </row>
    <row r="99" spans="1:8" ht="15.75" hidden="1" x14ac:dyDescent="0.2">
      <c r="A99" s="3"/>
      <c r="B99" s="3"/>
      <c r="C99" s="55"/>
      <c r="D99" s="16"/>
      <c r="E99" s="28"/>
      <c r="F99" s="15"/>
      <c r="G99" s="28"/>
      <c r="H99" s="10"/>
    </row>
    <row r="100" spans="1:8" ht="15.75" hidden="1" x14ac:dyDescent="0.2">
      <c r="A100" s="3"/>
      <c r="B100" s="3"/>
      <c r="C100" s="55"/>
      <c r="D100" s="17"/>
      <c r="E100" s="30"/>
      <c r="F100" s="26"/>
      <c r="G100" s="28"/>
      <c r="H100" s="10" t="e">
        <f>F100+#REF!</f>
        <v>#REF!</v>
      </c>
    </row>
    <row r="101" spans="1:8" ht="15.75" hidden="1" x14ac:dyDescent="0.2">
      <c r="A101" s="3"/>
      <c r="B101" s="3"/>
      <c r="C101" s="55"/>
      <c r="D101" s="17"/>
      <c r="E101" s="30"/>
      <c r="F101" s="26"/>
      <c r="G101" s="28"/>
      <c r="H101" s="10" t="e">
        <f>F101+#REF!</f>
        <v>#REF!</v>
      </c>
    </row>
    <row r="102" spans="1:8" ht="15.75" hidden="1" x14ac:dyDescent="0.2">
      <c r="A102" s="3"/>
      <c r="B102" s="3"/>
      <c r="C102" s="55"/>
      <c r="D102" s="17"/>
      <c r="E102" s="30"/>
      <c r="F102" s="26"/>
      <c r="G102" s="28"/>
      <c r="H102" s="10" t="e">
        <f>F102+#REF!</f>
        <v>#REF!</v>
      </c>
    </row>
    <row r="103" spans="1:8" ht="15.75" hidden="1" x14ac:dyDescent="0.2">
      <c r="A103" s="3"/>
      <c r="B103" s="3"/>
      <c r="C103" s="55"/>
      <c r="D103" s="17"/>
      <c r="E103" s="30"/>
      <c r="F103" s="31"/>
      <c r="G103" s="32"/>
      <c r="H103" s="10" t="e">
        <f>F103+#REF!</f>
        <v>#REF!</v>
      </c>
    </row>
    <row r="104" spans="1:8" ht="15.75" hidden="1" x14ac:dyDescent="0.2">
      <c r="A104" s="3"/>
      <c r="B104" s="3"/>
      <c r="C104" s="55"/>
      <c r="D104" s="17"/>
      <c r="E104" s="30"/>
      <c r="F104" s="31"/>
      <c r="G104" s="32"/>
      <c r="H104" s="10" t="e">
        <f>F104+#REF!</f>
        <v>#REF!</v>
      </c>
    </row>
    <row r="105" spans="1:8" ht="15.75" hidden="1" x14ac:dyDescent="0.2">
      <c r="A105" s="3"/>
      <c r="B105" s="3"/>
      <c r="C105" s="55"/>
      <c r="D105" s="16"/>
      <c r="E105" s="32"/>
      <c r="F105" s="15"/>
      <c r="G105" s="28"/>
      <c r="H105" s="10" t="e">
        <f>F105+#REF!</f>
        <v>#REF!</v>
      </c>
    </row>
    <row r="106" spans="1:8" ht="15.75" hidden="1" x14ac:dyDescent="0.2">
      <c r="A106" s="3"/>
      <c r="B106" s="3"/>
      <c r="C106" s="55"/>
      <c r="D106" s="16"/>
      <c r="E106" s="32"/>
      <c r="F106" s="15"/>
      <c r="G106" s="28"/>
      <c r="H106" s="10"/>
    </row>
    <row r="107" spans="1:8" ht="15.75" hidden="1" x14ac:dyDescent="0.2">
      <c r="A107" s="3"/>
      <c r="B107" s="3"/>
      <c r="C107" s="55"/>
      <c r="D107" s="16"/>
      <c r="E107" s="32"/>
      <c r="F107" s="33"/>
      <c r="G107" s="32"/>
      <c r="H107" s="10"/>
    </row>
    <row r="108" spans="1:8" ht="15.75" hidden="1" x14ac:dyDescent="0.2">
      <c r="A108" s="3"/>
      <c r="B108" s="3"/>
      <c r="C108" s="55"/>
      <c r="D108" s="17"/>
      <c r="E108" s="14"/>
      <c r="F108" s="31"/>
      <c r="G108" s="24"/>
      <c r="H108" s="10" t="e">
        <f>F108+#REF!</f>
        <v>#REF!</v>
      </c>
    </row>
    <row r="109" spans="1:8" ht="15.75" hidden="1" x14ac:dyDescent="0.2">
      <c r="A109" s="3"/>
      <c r="B109" s="3"/>
      <c r="C109" s="55"/>
      <c r="D109" s="17"/>
      <c r="E109" s="14"/>
      <c r="F109" s="31"/>
      <c r="G109" s="24"/>
      <c r="H109" s="10" t="e">
        <f>F109+#REF!</f>
        <v>#REF!</v>
      </c>
    </row>
    <row r="110" spans="1:8" ht="15.75" hidden="1" x14ac:dyDescent="0.2">
      <c r="A110" s="3"/>
      <c r="B110" s="3"/>
      <c r="C110" s="55"/>
      <c r="D110" s="16"/>
      <c r="E110" s="24"/>
      <c r="F110" s="33"/>
      <c r="G110" s="32"/>
      <c r="H110" s="10" t="e">
        <f>F110+#REF!</f>
        <v>#REF!</v>
      </c>
    </row>
    <row r="111" spans="1:8" ht="15.75" hidden="1" x14ac:dyDescent="0.2">
      <c r="A111" s="3"/>
      <c r="B111" s="3"/>
      <c r="C111" s="55"/>
      <c r="D111" s="16"/>
      <c r="E111" s="24"/>
      <c r="F111" s="33"/>
      <c r="G111" s="32"/>
      <c r="H111" s="10"/>
    </row>
    <row r="112" spans="1:8" ht="15.75" hidden="1" x14ac:dyDescent="0.2">
      <c r="A112" s="3"/>
      <c r="B112" s="3"/>
      <c r="C112" s="59"/>
      <c r="D112" s="16"/>
      <c r="E112" s="24"/>
      <c r="F112" s="33"/>
      <c r="G112" s="24"/>
      <c r="H112" s="10"/>
    </row>
    <row r="113" spans="1:8" ht="15.75" hidden="1" x14ac:dyDescent="0.2">
      <c r="A113" s="3"/>
      <c r="B113" s="3"/>
      <c r="C113" s="55"/>
      <c r="D113" s="17"/>
      <c r="E113" s="24"/>
      <c r="F113" s="31"/>
      <c r="G113" s="14"/>
      <c r="H113" s="10" t="e">
        <f>F113+#REF!</f>
        <v>#REF!</v>
      </c>
    </row>
    <row r="114" spans="1:8" ht="15.75" hidden="1" x14ac:dyDescent="0.2">
      <c r="A114" s="3"/>
      <c r="B114" s="3"/>
      <c r="C114" s="55"/>
      <c r="D114" s="17"/>
      <c r="E114" s="24"/>
      <c r="F114" s="31"/>
      <c r="G114" s="14"/>
      <c r="H114" s="10" t="e">
        <f>F114+#REF!</f>
        <v>#REF!</v>
      </c>
    </row>
    <row r="115" spans="1:8" ht="15.75" hidden="1" x14ac:dyDescent="0.2">
      <c r="A115" s="3"/>
      <c r="B115" s="3"/>
      <c r="C115" s="55"/>
      <c r="D115" s="17"/>
      <c r="E115" s="24"/>
      <c r="F115" s="31"/>
      <c r="G115" s="14"/>
      <c r="H115" s="10" t="e">
        <f>F115+#REF!</f>
        <v>#REF!</v>
      </c>
    </row>
    <row r="116" spans="1:8" ht="42.75" hidden="1" customHeight="1" x14ac:dyDescent="0.2">
      <c r="A116" s="3"/>
      <c r="B116" s="3"/>
      <c r="C116" s="61"/>
      <c r="D116" s="3"/>
      <c r="E116" s="14"/>
      <c r="F116" s="33"/>
      <c r="G116" s="14"/>
      <c r="H116" s="10" t="e">
        <f>F116+#REF!</f>
        <v>#REF!</v>
      </c>
    </row>
    <row r="117" spans="1:8" ht="15.75" hidden="1" x14ac:dyDescent="0.2">
      <c r="A117" s="3"/>
      <c r="B117" s="3"/>
      <c r="C117" s="55"/>
      <c r="D117" s="17"/>
      <c r="E117" s="17"/>
      <c r="F117" s="31"/>
      <c r="G117" s="14"/>
      <c r="H117" s="9"/>
    </row>
    <row r="118" spans="1:8" ht="15.75" hidden="1" x14ac:dyDescent="0.2">
      <c r="A118" s="3"/>
      <c r="B118" s="3"/>
      <c r="C118" s="55"/>
      <c r="D118" s="17"/>
      <c r="E118" s="17"/>
      <c r="F118" s="31"/>
      <c r="G118" s="14"/>
      <c r="H118" s="10"/>
    </row>
    <row r="119" spans="1:8" ht="15.75" hidden="1" x14ac:dyDescent="0.2">
      <c r="A119" s="3"/>
      <c r="B119" s="3"/>
      <c r="C119" s="55"/>
      <c r="D119" s="17"/>
      <c r="E119" s="17"/>
      <c r="F119" s="31"/>
      <c r="G119" s="17"/>
      <c r="H119" s="9"/>
    </row>
    <row r="120" spans="1:8" ht="15.75" hidden="1" x14ac:dyDescent="0.2">
      <c r="A120" s="3"/>
      <c r="B120" s="3"/>
      <c r="C120" s="55"/>
      <c r="D120" s="16"/>
      <c r="E120" s="24"/>
      <c r="F120" s="33"/>
      <c r="G120" s="24"/>
      <c r="H120" s="10"/>
    </row>
    <row r="121" spans="1:8" ht="15.75" hidden="1" x14ac:dyDescent="0.2">
      <c r="A121" s="3"/>
      <c r="B121" s="3"/>
      <c r="C121" s="55"/>
      <c r="D121" s="16"/>
      <c r="E121" s="24"/>
      <c r="F121" s="31"/>
      <c r="G121" s="24"/>
      <c r="H121" s="10"/>
    </row>
    <row r="122" spans="1:8" ht="18.75" hidden="1" x14ac:dyDescent="0.2">
      <c r="A122" s="3"/>
      <c r="B122" s="3"/>
      <c r="C122" s="55"/>
      <c r="D122" s="27"/>
      <c r="E122" s="24"/>
      <c r="F122" s="31"/>
      <c r="G122" s="24"/>
      <c r="H122" s="10" t="e">
        <f>F122+#REF!</f>
        <v>#REF!</v>
      </c>
    </row>
    <row r="123" spans="1:8" ht="18.75" hidden="1" x14ac:dyDescent="0.2">
      <c r="A123" s="3"/>
      <c r="B123" s="3"/>
      <c r="C123" s="55"/>
      <c r="D123" s="27"/>
      <c r="E123" s="24"/>
      <c r="F123" s="31"/>
      <c r="G123" s="24"/>
      <c r="H123" s="10"/>
    </row>
    <row r="124" spans="1:8" ht="15.75" hidden="1" x14ac:dyDescent="0.2">
      <c r="A124" s="3"/>
      <c r="B124" s="3"/>
      <c r="C124" s="55"/>
      <c r="D124" s="16"/>
      <c r="E124" s="24"/>
      <c r="F124" s="31"/>
      <c r="G124" s="14"/>
      <c r="H124" s="16" t="e">
        <f>F124+#REF!</f>
        <v>#REF!</v>
      </c>
    </row>
    <row r="125" spans="1:8" ht="86.25" hidden="1" customHeight="1" x14ac:dyDescent="0.2">
      <c r="A125" s="3"/>
      <c r="B125" s="3"/>
      <c r="C125" s="55"/>
      <c r="D125" s="34"/>
      <c r="E125" s="24"/>
      <c r="F125" s="31"/>
      <c r="G125" s="34"/>
      <c r="H125" s="16" t="e">
        <f>F125+#REF!</f>
        <v>#REF!</v>
      </c>
    </row>
    <row r="126" spans="1:8" ht="65.25" hidden="1" customHeight="1" x14ac:dyDescent="0.2">
      <c r="A126" s="3"/>
      <c r="B126" s="3"/>
      <c r="C126" s="55"/>
      <c r="D126" s="34"/>
      <c r="E126" s="14"/>
      <c r="F126" s="33"/>
      <c r="G126" s="14"/>
      <c r="H126" s="16" t="e">
        <f>F126+#REF!</f>
        <v>#REF!</v>
      </c>
    </row>
    <row r="127" spans="1:8" ht="15.75" hidden="1" x14ac:dyDescent="0.2">
      <c r="A127" s="3"/>
      <c r="B127" s="3"/>
      <c r="C127" s="55"/>
      <c r="D127" s="29"/>
      <c r="E127" s="24"/>
      <c r="F127" s="31"/>
      <c r="G127" s="24"/>
      <c r="H127" s="29" t="e">
        <f>F127+#REF!</f>
        <v>#REF!</v>
      </c>
    </row>
    <row r="128" spans="1:8" ht="18.75" x14ac:dyDescent="0.2">
      <c r="A128" s="64"/>
      <c r="B128" s="3"/>
      <c r="C128" s="62"/>
      <c r="D128" s="35" t="s">
        <v>117</v>
      </c>
      <c r="E128" s="32"/>
      <c r="F128" s="36"/>
      <c r="G128" s="24"/>
      <c r="H128" s="16"/>
    </row>
    <row r="129" spans="1:11" ht="18.75" hidden="1" x14ac:dyDescent="0.2">
      <c r="A129" s="64"/>
      <c r="B129" s="3"/>
      <c r="C129" s="62"/>
      <c r="D129" s="37"/>
      <c r="E129" s="14"/>
      <c r="F129" s="33"/>
      <c r="G129" s="32"/>
      <c r="H129" s="10" t="e">
        <f>F129+#REF!</f>
        <v>#REF!</v>
      </c>
    </row>
    <row r="130" spans="1:11" ht="18.75" hidden="1" x14ac:dyDescent="0.2">
      <c r="A130" s="64"/>
      <c r="B130" s="3"/>
      <c r="C130" s="62"/>
      <c r="D130" s="38"/>
      <c r="E130" s="32"/>
      <c r="F130" s="31"/>
      <c r="G130" s="32"/>
      <c r="H130" s="9" t="e">
        <f>F130+#REF!</f>
        <v>#REF!</v>
      </c>
    </row>
    <row r="131" spans="1:11" ht="12" hidden="1" customHeight="1" x14ac:dyDescent="0.2">
      <c r="A131" s="64"/>
      <c r="B131" s="3"/>
      <c r="C131" s="62"/>
      <c r="D131" s="38"/>
      <c r="E131" s="32"/>
      <c r="F131" s="31"/>
      <c r="G131" s="32"/>
      <c r="H131" s="10"/>
    </row>
    <row r="132" spans="1:11" s="121" customFormat="1" ht="22.5" customHeight="1" x14ac:dyDescent="0.25">
      <c r="A132" s="118" t="s">
        <v>209</v>
      </c>
      <c r="B132" s="118"/>
      <c r="C132" s="118"/>
      <c r="D132" s="119" t="s">
        <v>210</v>
      </c>
      <c r="E132" s="53"/>
      <c r="F132" s="120">
        <f>F133+F145+F150+F142+F154+F156+F161+F169+F163+F139+F167</f>
        <v>496881</v>
      </c>
      <c r="G132" s="120">
        <f>G133+G145+G150+G142+G154+G156+G161+G169+G163+G139+G167</f>
        <v>4504635</v>
      </c>
      <c r="H132" s="120">
        <f t="shared" ref="H132" si="0">H133+H145+H150+H142+H154+H156+H161+H169+H163+H139+H167</f>
        <v>5001516</v>
      </c>
      <c r="I132" s="121">
        <f>F132+G132</f>
        <v>5001516</v>
      </c>
      <c r="J132" s="121">
        <f>H132-I132</f>
        <v>0</v>
      </c>
    </row>
    <row r="133" spans="1:11" ht="52.5" customHeight="1" x14ac:dyDescent="0.2">
      <c r="A133" s="111"/>
      <c r="B133" s="67"/>
      <c r="C133" s="76"/>
      <c r="D133" s="69"/>
      <c r="E133" s="72" t="s">
        <v>119</v>
      </c>
      <c r="F133" s="72">
        <f>SUM(F134:F138)</f>
        <v>65110</v>
      </c>
      <c r="G133" s="72">
        <f t="shared" ref="G133:H133" si="1">SUM(G134:G138)</f>
        <v>413830</v>
      </c>
      <c r="H133" s="72">
        <f t="shared" si="1"/>
        <v>478940</v>
      </c>
      <c r="I133" s="1">
        <f>F133+G133</f>
        <v>478940</v>
      </c>
      <c r="J133" s="1">
        <f>H133-I133</f>
        <v>0</v>
      </c>
    </row>
    <row r="134" spans="1:11" ht="34.5" customHeight="1" x14ac:dyDescent="0.2">
      <c r="A134" s="179" t="s">
        <v>130</v>
      </c>
      <c r="B134" s="143" t="s">
        <v>131</v>
      </c>
      <c r="C134" s="146" t="s">
        <v>132</v>
      </c>
      <c r="D134" s="168" t="s">
        <v>155</v>
      </c>
      <c r="E134" s="69" t="s">
        <v>163</v>
      </c>
      <c r="F134" s="69">
        <v>20000</v>
      </c>
      <c r="G134" s="69"/>
      <c r="H134" s="69">
        <f>G134+F134</f>
        <v>20000</v>
      </c>
    </row>
    <row r="135" spans="1:11" ht="34.5" customHeight="1" x14ac:dyDescent="0.2">
      <c r="A135" s="180"/>
      <c r="B135" s="144"/>
      <c r="C135" s="147"/>
      <c r="D135" s="169"/>
      <c r="E135" s="64" t="s">
        <v>122</v>
      </c>
      <c r="F135" s="69">
        <f>10450+3400</f>
        <v>13850</v>
      </c>
      <c r="G135" s="69">
        <f>40000+52002+22165</f>
        <v>114167</v>
      </c>
      <c r="H135" s="69">
        <f>G135+F135</f>
        <v>128017</v>
      </c>
    </row>
    <row r="136" spans="1:11" ht="34.5" customHeight="1" x14ac:dyDescent="0.2">
      <c r="A136" s="180"/>
      <c r="B136" s="144"/>
      <c r="C136" s="147"/>
      <c r="D136" s="169"/>
      <c r="E136" s="64" t="s">
        <v>220</v>
      </c>
      <c r="F136" s="69">
        <v>5000</v>
      </c>
      <c r="G136" s="69"/>
      <c r="H136" s="69">
        <f>G136+F136</f>
        <v>5000</v>
      </c>
    </row>
    <row r="137" spans="1:11" ht="34.5" customHeight="1" x14ac:dyDescent="0.2">
      <c r="A137" s="180"/>
      <c r="B137" s="144"/>
      <c r="C137" s="147"/>
      <c r="D137" s="169"/>
      <c r="E137" s="64" t="s">
        <v>193</v>
      </c>
      <c r="F137" s="69">
        <v>26260</v>
      </c>
      <c r="G137" s="69"/>
      <c r="H137" s="69">
        <f>G137+F137</f>
        <v>26260</v>
      </c>
    </row>
    <row r="138" spans="1:11" ht="64.5" customHeight="1" x14ac:dyDescent="0.3">
      <c r="A138" s="181"/>
      <c r="B138" s="145"/>
      <c r="C138" s="148"/>
      <c r="D138" s="170"/>
      <c r="E138" s="133" t="s">
        <v>221</v>
      </c>
      <c r="F138" s="69"/>
      <c r="G138" s="69">
        <v>299663</v>
      </c>
      <c r="H138" s="69">
        <f>G138+F138</f>
        <v>299663</v>
      </c>
    </row>
    <row r="139" spans="1:11" ht="26.25" customHeight="1" x14ac:dyDescent="0.2">
      <c r="A139" s="86"/>
      <c r="B139" s="63"/>
      <c r="C139" s="76"/>
      <c r="D139" s="69"/>
      <c r="E139" s="72" t="s">
        <v>120</v>
      </c>
      <c r="F139" s="72">
        <f>F140</f>
        <v>1443</v>
      </c>
      <c r="G139" s="69"/>
      <c r="H139" s="72">
        <f>F139+G139</f>
        <v>1443</v>
      </c>
      <c r="J139" s="98"/>
      <c r="K139" s="98"/>
    </row>
    <row r="140" spans="1:11" ht="42.75" customHeight="1" x14ac:dyDescent="0.2">
      <c r="A140" s="86" t="s">
        <v>216</v>
      </c>
      <c r="B140" s="63" t="s">
        <v>144</v>
      </c>
      <c r="C140" s="76" t="s">
        <v>60</v>
      </c>
      <c r="D140" s="91" t="s">
        <v>61</v>
      </c>
      <c r="E140" s="87" t="s">
        <v>218</v>
      </c>
      <c r="F140" s="69">
        <f>F141</f>
        <v>1443</v>
      </c>
      <c r="G140" s="69"/>
      <c r="H140" s="69">
        <f>F140</f>
        <v>1443</v>
      </c>
    </row>
    <row r="141" spans="1:11" ht="46.5" customHeight="1" x14ac:dyDescent="0.2">
      <c r="A141" s="86" t="s">
        <v>217</v>
      </c>
      <c r="B141" s="63" t="s">
        <v>152</v>
      </c>
      <c r="C141" s="76" t="s">
        <v>60</v>
      </c>
      <c r="D141" s="94" t="s">
        <v>153</v>
      </c>
      <c r="E141" s="87" t="s">
        <v>219</v>
      </c>
      <c r="F141" s="69">
        <v>1443</v>
      </c>
      <c r="G141" s="69"/>
      <c r="H141" s="69">
        <f>F141</f>
        <v>1443</v>
      </c>
    </row>
    <row r="142" spans="1:11" ht="33.75" customHeight="1" x14ac:dyDescent="0.2">
      <c r="A142" s="86"/>
      <c r="B142" s="67"/>
      <c r="C142" s="76"/>
      <c r="D142" s="92"/>
      <c r="E142" s="72" t="s">
        <v>171</v>
      </c>
      <c r="F142" s="72">
        <f>F143+F144</f>
        <v>20000</v>
      </c>
      <c r="G142" s="72"/>
      <c r="H142" s="72">
        <f>H143+H144</f>
        <v>20000</v>
      </c>
    </row>
    <row r="143" spans="1:11" ht="33.75" customHeight="1" x14ac:dyDescent="0.2">
      <c r="A143" s="105" t="s">
        <v>172</v>
      </c>
      <c r="B143" s="105" t="s">
        <v>173</v>
      </c>
      <c r="C143" s="106" t="s">
        <v>174</v>
      </c>
      <c r="D143" s="92" t="s">
        <v>175</v>
      </c>
      <c r="E143" s="69" t="s">
        <v>180</v>
      </c>
      <c r="F143" s="69">
        <v>10000</v>
      </c>
      <c r="G143" s="69"/>
      <c r="H143" s="69">
        <f>F143+G143</f>
        <v>10000</v>
      </c>
    </row>
    <row r="144" spans="1:11" ht="33.75" customHeight="1" x14ac:dyDescent="0.2">
      <c r="A144" s="102" t="s">
        <v>176</v>
      </c>
      <c r="B144" s="102" t="s">
        <v>177</v>
      </c>
      <c r="C144" s="103" t="s">
        <v>178</v>
      </c>
      <c r="D144" s="91" t="s">
        <v>179</v>
      </c>
      <c r="E144" s="69" t="s">
        <v>181</v>
      </c>
      <c r="F144" s="69">
        <v>10000</v>
      </c>
      <c r="G144" s="69"/>
      <c r="H144" s="69">
        <f>F144+G144</f>
        <v>10000</v>
      </c>
    </row>
    <row r="145" spans="1:10" ht="52.5" customHeight="1" x14ac:dyDescent="0.2">
      <c r="A145" s="111"/>
      <c r="B145" s="67"/>
      <c r="C145" s="76"/>
      <c r="D145" s="69"/>
      <c r="E145" s="72" t="s">
        <v>119</v>
      </c>
      <c r="F145" s="72">
        <f>SUM(F146:F149)</f>
        <v>20000</v>
      </c>
      <c r="G145" s="72">
        <f>SUM(G146:G149)</f>
        <v>1194050</v>
      </c>
      <c r="H145" s="72">
        <f>SUM(H146:H149)</f>
        <v>1214050</v>
      </c>
      <c r="I145" s="1">
        <f>F145+G145</f>
        <v>1214050</v>
      </c>
      <c r="J145" s="1">
        <f>H145-I145</f>
        <v>0</v>
      </c>
    </row>
    <row r="146" spans="1:10" ht="45.75" customHeight="1" x14ac:dyDescent="0.2">
      <c r="A146" s="86" t="s">
        <v>140</v>
      </c>
      <c r="B146" s="63" t="s">
        <v>141</v>
      </c>
      <c r="C146" s="76" t="s">
        <v>142</v>
      </c>
      <c r="D146" s="91" t="s">
        <v>146</v>
      </c>
      <c r="E146" s="64" t="s">
        <v>123</v>
      </c>
      <c r="F146" s="69"/>
      <c r="G146" s="69">
        <f>10000-950</f>
        <v>9050</v>
      </c>
      <c r="H146" s="69">
        <f t="shared" ref="H146:H149" si="2">F146+G146</f>
        <v>9050</v>
      </c>
    </row>
    <row r="147" spans="1:10" ht="51.75" customHeight="1" x14ac:dyDescent="0.2">
      <c r="A147" s="86" t="s">
        <v>222</v>
      </c>
      <c r="B147" s="63" t="s">
        <v>223</v>
      </c>
      <c r="C147" s="76" t="s">
        <v>184</v>
      </c>
      <c r="D147" s="135" t="s">
        <v>225</v>
      </c>
      <c r="E147" s="134" t="s">
        <v>224</v>
      </c>
      <c r="F147" s="69"/>
      <c r="G147" s="69">
        <v>1135000</v>
      </c>
      <c r="H147" s="69">
        <f t="shared" ref="H147" si="3">F147+G147</f>
        <v>1135000</v>
      </c>
    </row>
    <row r="148" spans="1:10" ht="42.75" customHeight="1" x14ac:dyDescent="0.2">
      <c r="A148" s="86" t="s">
        <v>182</v>
      </c>
      <c r="B148" s="63" t="s">
        <v>183</v>
      </c>
      <c r="C148" s="76" t="s">
        <v>184</v>
      </c>
      <c r="D148" s="107" t="s">
        <v>185</v>
      </c>
      <c r="E148" s="87" t="s">
        <v>186</v>
      </c>
      <c r="F148" s="69"/>
      <c r="G148" s="69">
        <v>50000</v>
      </c>
      <c r="H148" s="69">
        <f t="shared" si="2"/>
        <v>50000</v>
      </c>
    </row>
    <row r="149" spans="1:10" ht="46.5" customHeight="1" x14ac:dyDescent="0.2">
      <c r="A149" s="101" t="s">
        <v>169</v>
      </c>
      <c r="B149" s="102" t="s">
        <v>166</v>
      </c>
      <c r="C149" s="103" t="s">
        <v>167</v>
      </c>
      <c r="D149" s="104" t="s">
        <v>168</v>
      </c>
      <c r="E149" s="64" t="s">
        <v>170</v>
      </c>
      <c r="F149" s="69">
        <v>20000</v>
      </c>
      <c r="G149" s="69"/>
      <c r="H149" s="69">
        <f t="shared" si="2"/>
        <v>20000</v>
      </c>
    </row>
    <row r="150" spans="1:10" ht="27.75" customHeight="1" x14ac:dyDescent="0.2">
      <c r="A150" s="64"/>
      <c r="B150" s="67"/>
      <c r="C150" s="76"/>
      <c r="D150" s="75"/>
      <c r="E150" s="72" t="s">
        <v>121</v>
      </c>
      <c r="F150" s="72">
        <f>F151</f>
        <v>63560</v>
      </c>
      <c r="G150" s="72">
        <f t="shared" ref="G150:H150" si="4">G151</f>
        <v>234700</v>
      </c>
      <c r="H150" s="72">
        <f t="shared" si="4"/>
        <v>298260</v>
      </c>
    </row>
    <row r="151" spans="1:10" ht="33.75" customHeight="1" x14ac:dyDescent="0.2">
      <c r="A151" s="86" t="s">
        <v>145</v>
      </c>
      <c r="B151" s="54">
        <v>6050</v>
      </c>
      <c r="C151" s="76" t="s">
        <v>118</v>
      </c>
      <c r="D151" s="91" t="s">
        <v>147</v>
      </c>
      <c r="E151" s="72"/>
      <c r="F151" s="72">
        <f>SUM(F152:F153)</f>
        <v>63560</v>
      </c>
      <c r="G151" s="72">
        <f>SUM(G152:G153)</f>
        <v>234700</v>
      </c>
      <c r="H151" s="72">
        <f>G151+F151</f>
        <v>298260</v>
      </c>
    </row>
    <row r="152" spans="1:10" ht="42" customHeight="1" x14ac:dyDescent="0.2">
      <c r="A152" s="140" t="s">
        <v>135</v>
      </c>
      <c r="B152" s="149">
        <v>6052</v>
      </c>
      <c r="C152" s="146" t="s">
        <v>133</v>
      </c>
      <c r="D152" s="92" t="s">
        <v>148</v>
      </c>
      <c r="E152" s="77" t="s">
        <v>165</v>
      </c>
      <c r="F152" s="69">
        <f>57560+6000</f>
        <v>63560</v>
      </c>
      <c r="G152" s="69">
        <f>7000+39500+59240-6000</f>
        <v>99740</v>
      </c>
      <c r="H152" s="69">
        <f>F152+G152</f>
        <v>163300</v>
      </c>
    </row>
    <row r="153" spans="1:10" ht="75" customHeight="1" x14ac:dyDescent="0.2">
      <c r="A153" s="142"/>
      <c r="B153" s="151"/>
      <c r="C153" s="148"/>
      <c r="D153" s="107" t="s">
        <v>148</v>
      </c>
      <c r="E153" s="87" t="s">
        <v>192</v>
      </c>
      <c r="F153" s="69"/>
      <c r="G153" s="69">
        <f>215000-80040</f>
        <v>134960</v>
      </c>
      <c r="H153" s="69">
        <f t="shared" ref="H153" si="5">F153+G153</f>
        <v>134960</v>
      </c>
    </row>
    <row r="154" spans="1:10" ht="44.25" customHeight="1" x14ac:dyDescent="0.2">
      <c r="A154" s="64"/>
      <c r="B154" s="67"/>
      <c r="C154" s="76"/>
      <c r="D154" s="68"/>
      <c r="E154" s="90" t="s">
        <v>128</v>
      </c>
      <c r="F154" s="99">
        <v>234240</v>
      </c>
      <c r="G154" s="69"/>
      <c r="H154" s="99">
        <v>234240</v>
      </c>
    </row>
    <row r="155" spans="1:10" ht="28.5" customHeight="1" x14ac:dyDescent="0.2">
      <c r="A155" s="86" t="s">
        <v>136</v>
      </c>
      <c r="B155" s="67">
        <v>6060</v>
      </c>
      <c r="C155" s="76" t="s">
        <v>133</v>
      </c>
      <c r="D155" s="91" t="s">
        <v>149</v>
      </c>
      <c r="E155" s="69" t="s">
        <v>129</v>
      </c>
      <c r="F155" s="95">
        <v>234240</v>
      </c>
      <c r="G155" s="72"/>
      <c r="H155" s="95">
        <v>234240</v>
      </c>
    </row>
    <row r="156" spans="1:10" ht="44.25" customHeight="1" x14ac:dyDescent="0.3">
      <c r="A156" s="86"/>
      <c r="B156" s="67"/>
      <c r="C156" s="76"/>
      <c r="D156" s="68"/>
      <c r="E156" s="72" t="s">
        <v>119</v>
      </c>
      <c r="F156" s="100">
        <f>SUM(F157:F160)</f>
        <v>92502</v>
      </c>
      <c r="G156" s="100">
        <f>SUM(G157:G160)</f>
        <v>1952800</v>
      </c>
      <c r="H156" s="100">
        <f>F156+G156</f>
        <v>2045302</v>
      </c>
    </row>
    <row r="157" spans="1:10" ht="29.25" customHeight="1" x14ac:dyDescent="0.2">
      <c r="A157" s="140" t="s">
        <v>136</v>
      </c>
      <c r="B157" s="149">
        <v>6060</v>
      </c>
      <c r="C157" s="146" t="s">
        <v>133</v>
      </c>
      <c r="D157" s="168" t="s">
        <v>149</v>
      </c>
      <c r="E157" s="64" t="s">
        <v>154</v>
      </c>
      <c r="F157" s="69">
        <f>45368+42524</f>
        <v>87892</v>
      </c>
      <c r="G157" s="69"/>
      <c r="H157" s="69">
        <f>F157+G157</f>
        <v>87892</v>
      </c>
    </row>
    <row r="158" spans="1:10" ht="29.25" customHeight="1" x14ac:dyDescent="0.2">
      <c r="A158" s="141"/>
      <c r="B158" s="150"/>
      <c r="C158" s="147"/>
      <c r="D158" s="169"/>
      <c r="E158" s="64" t="s">
        <v>157</v>
      </c>
      <c r="F158" s="69">
        <v>4610</v>
      </c>
      <c r="G158" s="69"/>
      <c r="H158" s="69">
        <f>F158+G158</f>
        <v>4610</v>
      </c>
    </row>
    <row r="159" spans="1:10" ht="64.5" customHeight="1" x14ac:dyDescent="0.2">
      <c r="A159" s="141"/>
      <c r="B159" s="150"/>
      <c r="C159" s="147"/>
      <c r="D159" s="169"/>
      <c r="E159" s="87" t="s">
        <v>237</v>
      </c>
      <c r="F159" s="69"/>
      <c r="G159" s="69">
        <v>782800</v>
      </c>
      <c r="H159" s="69">
        <f>F159+G159</f>
        <v>782800</v>
      </c>
    </row>
    <row r="160" spans="1:10" ht="64.5" customHeight="1" x14ac:dyDescent="0.2">
      <c r="A160" s="142"/>
      <c r="B160" s="151"/>
      <c r="C160" s="148"/>
      <c r="D160" s="170"/>
      <c r="E160" s="87" t="s">
        <v>238</v>
      </c>
      <c r="F160" s="69"/>
      <c r="G160" s="69">
        <v>1170000</v>
      </c>
      <c r="H160" s="69">
        <f>F160+G160</f>
        <v>1170000</v>
      </c>
    </row>
    <row r="161" spans="1:11" ht="44.25" customHeight="1" x14ac:dyDescent="0.2">
      <c r="A161" s="64"/>
      <c r="B161" s="67"/>
      <c r="C161" s="76"/>
      <c r="D161" s="68"/>
      <c r="E161" s="72" t="s">
        <v>164</v>
      </c>
      <c r="F161" s="136">
        <f>F162</f>
        <v>0</v>
      </c>
      <c r="G161" s="72">
        <f>G162</f>
        <v>32000</v>
      </c>
      <c r="H161" s="72">
        <f>G161</f>
        <v>32000</v>
      </c>
    </row>
    <row r="162" spans="1:11" ht="44.25" customHeight="1" x14ac:dyDescent="0.2">
      <c r="A162" s="86" t="s">
        <v>137</v>
      </c>
      <c r="B162" s="67">
        <v>6430</v>
      </c>
      <c r="C162" s="76" t="s">
        <v>134</v>
      </c>
      <c r="D162" s="91" t="s">
        <v>150</v>
      </c>
      <c r="E162" s="87" t="s">
        <v>124</v>
      </c>
      <c r="F162" s="69"/>
      <c r="G162" s="69">
        <v>32000</v>
      </c>
      <c r="H162" s="69">
        <f>G162</f>
        <v>32000</v>
      </c>
    </row>
    <row r="163" spans="1:11" ht="44.25" customHeight="1" x14ac:dyDescent="0.2">
      <c r="A163" s="64"/>
      <c r="B163" s="67"/>
      <c r="C163" s="76"/>
      <c r="D163" s="68"/>
      <c r="E163" s="72" t="s">
        <v>119</v>
      </c>
      <c r="F163" s="136">
        <f>SUM(F164:F166)</f>
        <v>0</v>
      </c>
      <c r="G163" s="72">
        <f t="shared" ref="G163:H163" si="6">SUM(G164:G166)</f>
        <v>675877</v>
      </c>
      <c r="H163" s="72">
        <f t="shared" si="6"/>
        <v>675877</v>
      </c>
    </row>
    <row r="164" spans="1:11" ht="69.75" customHeight="1" x14ac:dyDescent="0.2">
      <c r="A164" s="140" t="s">
        <v>226</v>
      </c>
      <c r="B164" s="149">
        <v>7420</v>
      </c>
      <c r="C164" s="146" t="s">
        <v>184</v>
      </c>
      <c r="D164" s="152" t="s">
        <v>227</v>
      </c>
      <c r="E164" s="69" t="s">
        <v>228</v>
      </c>
      <c r="F164" s="69"/>
      <c r="G164" s="69">
        <v>299718</v>
      </c>
      <c r="H164" s="69">
        <f>F164+G164</f>
        <v>299718</v>
      </c>
    </row>
    <row r="165" spans="1:11" ht="69.75" customHeight="1" x14ac:dyDescent="0.2">
      <c r="A165" s="141"/>
      <c r="B165" s="150"/>
      <c r="C165" s="147"/>
      <c r="D165" s="153"/>
      <c r="E165" s="69" t="s">
        <v>229</v>
      </c>
      <c r="F165" s="69"/>
      <c r="G165" s="69">
        <v>299513</v>
      </c>
      <c r="H165" s="69">
        <f>F165+G165</f>
        <v>299513</v>
      </c>
    </row>
    <row r="166" spans="1:11" ht="69.75" customHeight="1" x14ac:dyDescent="0.2">
      <c r="A166" s="142"/>
      <c r="B166" s="151"/>
      <c r="C166" s="148"/>
      <c r="D166" s="154"/>
      <c r="E166" s="69" t="s">
        <v>230</v>
      </c>
      <c r="F166" s="69"/>
      <c r="G166" s="69">
        <v>76646</v>
      </c>
      <c r="H166" s="69">
        <f>F166+G166</f>
        <v>76646</v>
      </c>
    </row>
    <row r="167" spans="1:11" ht="44.25" customHeight="1" x14ac:dyDescent="0.2">
      <c r="A167" s="64"/>
      <c r="B167" s="67"/>
      <c r="C167" s="76"/>
      <c r="D167" s="68"/>
      <c r="E167" s="72" t="s">
        <v>119</v>
      </c>
      <c r="F167" s="72">
        <f>SUM(F168)</f>
        <v>26</v>
      </c>
      <c r="G167" s="72">
        <f t="shared" ref="G167:H167" si="7">SUM(G168)</f>
        <v>278</v>
      </c>
      <c r="H167" s="72">
        <f t="shared" si="7"/>
        <v>304</v>
      </c>
    </row>
    <row r="168" spans="1:11" ht="69.75" customHeight="1" x14ac:dyDescent="0.2">
      <c r="A168" s="86" t="s">
        <v>188</v>
      </c>
      <c r="B168" s="67">
        <v>8310</v>
      </c>
      <c r="C168" s="76" t="s">
        <v>189</v>
      </c>
      <c r="D168" s="93" t="s">
        <v>190</v>
      </c>
      <c r="E168" s="69" t="s">
        <v>191</v>
      </c>
      <c r="F168" s="69">
        <f>2081400-2081374</f>
        <v>26</v>
      </c>
      <c r="G168" s="69">
        <f>4162800-4162522</f>
        <v>278</v>
      </c>
      <c r="H168" s="69">
        <f>F168+G168</f>
        <v>304</v>
      </c>
    </row>
    <row r="169" spans="1:11" ht="44.25" customHeight="1" x14ac:dyDescent="0.2">
      <c r="A169" s="64"/>
      <c r="B169" s="67"/>
      <c r="C169" s="76"/>
      <c r="D169" s="68"/>
      <c r="E169" s="89" t="s">
        <v>127</v>
      </c>
      <c r="F169" s="69"/>
      <c r="G169" s="72">
        <v>1100</v>
      </c>
      <c r="H169" s="72">
        <v>1100</v>
      </c>
    </row>
    <row r="170" spans="1:11" ht="38.25" customHeight="1" x14ac:dyDescent="0.2">
      <c r="A170" s="86" t="s">
        <v>138</v>
      </c>
      <c r="B170" s="67">
        <v>9120</v>
      </c>
      <c r="C170" s="76" t="s">
        <v>139</v>
      </c>
      <c r="D170" s="93" t="s">
        <v>151</v>
      </c>
      <c r="E170" s="69" t="s">
        <v>126</v>
      </c>
      <c r="F170" s="72"/>
      <c r="G170" s="69">
        <v>1100</v>
      </c>
      <c r="H170" s="69">
        <v>1100</v>
      </c>
    </row>
    <row r="171" spans="1:11" s="128" customFormat="1" ht="44.25" customHeight="1" x14ac:dyDescent="0.25">
      <c r="A171" s="122" t="s">
        <v>211</v>
      </c>
      <c r="B171" s="123"/>
      <c r="C171" s="124"/>
      <c r="D171" s="125" t="s">
        <v>212</v>
      </c>
      <c r="E171" s="126"/>
      <c r="F171" s="127">
        <f>F172+F175+F181+F185</f>
        <v>360948</v>
      </c>
      <c r="G171" s="127">
        <f>G172+G175+G181+G185</f>
        <v>2280836</v>
      </c>
      <c r="H171" s="127">
        <f>H172+H175+H181+H185</f>
        <v>2641784</v>
      </c>
      <c r="J171" s="129">
        <f>F171+G171</f>
        <v>2641784</v>
      </c>
      <c r="K171" s="129">
        <f>H171-J171</f>
        <v>0</v>
      </c>
    </row>
    <row r="172" spans="1:11" ht="26.25" customHeight="1" x14ac:dyDescent="0.2">
      <c r="A172" s="86"/>
      <c r="B172" s="63"/>
      <c r="C172" s="76"/>
      <c r="D172" s="69"/>
      <c r="E172" s="72" t="s">
        <v>120</v>
      </c>
      <c r="F172" s="72">
        <f>F173</f>
        <v>139832</v>
      </c>
      <c r="G172" s="69"/>
      <c r="H172" s="72">
        <f>F172+G172</f>
        <v>139832</v>
      </c>
      <c r="J172" s="98"/>
      <c r="K172" s="98"/>
    </row>
    <row r="173" spans="1:11" ht="66.75" customHeight="1" x14ac:dyDescent="0.2">
      <c r="A173" s="86" t="s">
        <v>213</v>
      </c>
      <c r="B173" s="63" t="s">
        <v>144</v>
      </c>
      <c r="C173" s="76" t="s">
        <v>60</v>
      </c>
      <c r="D173" s="91" t="s">
        <v>61</v>
      </c>
      <c r="E173" s="87" t="s">
        <v>239</v>
      </c>
      <c r="F173" s="69">
        <f>SUM(F174:F174)</f>
        <v>139832</v>
      </c>
      <c r="G173" s="69"/>
      <c r="H173" s="69">
        <f>F173</f>
        <v>139832</v>
      </c>
    </row>
    <row r="174" spans="1:11" ht="72" customHeight="1" x14ac:dyDescent="0.2">
      <c r="A174" s="130" t="s">
        <v>214</v>
      </c>
      <c r="B174" s="132" t="s">
        <v>152</v>
      </c>
      <c r="C174" s="131" t="s">
        <v>60</v>
      </c>
      <c r="D174" s="110" t="s">
        <v>153</v>
      </c>
      <c r="E174" s="87" t="s">
        <v>239</v>
      </c>
      <c r="F174" s="69">
        <f>142332-2500</f>
        <v>139832</v>
      </c>
      <c r="G174" s="69"/>
      <c r="H174" s="69">
        <f>F174</f>
        <v>139832</v>
      </c>
      <c r="I174" s="1">
        <v>2500</v>
      </c>
    </row>
    <row r="175" spans="1:11" ht="34.5" customHeight="1" x14ac:dyDescent="0.2">
      <c r="A175" s="86"/>
      <c r="B175" s="63"/>
      <c r="C175" s="76"/>
      <c r="D175" s="69"/>
      <c r="E175" s="72" t="s">
        <v>119</v>
      </c>
      <c r="F175" s="136">
        <f>SUM(F176:F180)</f>
        <v>0</v>
      </c>
      <c r="G175" s="72">
        <f>SUM(G176:G180)</f>
        <v>792695</v>
      </c>
      <c r="H175" s="72">
        <f t="shared" ref="H175" si="8">SUM(H176:H180)</f>
        <v>792695</v>
      </c>
    </row>
    <row r="176" spans="1:11" ht="43.5" customHeight="1" x14ac:dyDescent="0.2">
      <c r="A176" s="140" t="s">
        <v>215</v>
      </c>
      <c r="B176" s="143" t="s">
        <v>159</v>
      </c>
      <c r="C176" s="146" t="s">
        <v>160</v>
      </c>
      <c r="D176" s="137" t="s">
        <v>161</v>
      </c>
      <c r="E176" s="87" t="s">
        <v>162</v>
      </c>
      <c r="F176" s="69"/>
      <c r="G176" s="69">
        <f>1500+2780</f>
        <v>4280</v>
      </c>
      <c r="H176" s="69">
        <f t="shared" ref="H176:H188" si="9">F176+G176</f>
        <v>4280</v>
      </c>
    </row>
    <row r="177" spans="1:11" ht="59.25" customHeight="1" x14ac:dyDescent="0.2">
      <c r="A177" s="141"/>
      <c r="B177" s="144"/>
      <c r="C177" s="147"/>
      <c r="D177" s="138"/>
      <c r="E177" s="87" t="s">
        <v>231</v>
      </c>
      <c r="F177" s="69"/>
      <c r="G177" s="69">
        <v>299875</v>
      </c>
      <c r="H177" s="69">
        <f t="shared" ref="H177:H178" si="10">F177+G177</f>
        <v>299875</v>
      </c>
    </row>
    <row r="178" spans="1:11" ht="70.5" customHeight="1" x14ac:dyDescent="0.2">
      <c r="A178" s="141"/>
      <c r="B178" s="144"/>
      <c r="C178" s="147"/>
      <c r="D178" s="138"/>
      <c r="E178" s="87" t="s">
        <v>232</v>
      </c>
      <c r="F178" s="69"/>
      <c r="G178" s="69">
        <v>113749</v>
      </c>
      <c r="H178" s="69">
        <f t="shared" si="10"/>
        <v>113749</v>
      </c>
    </row>
    <row r="179" spans="1:11" ht="54.75" customHeight="1" x14ac:dyDescent="0.2">
      <c r="A179" s="141"/>
      <c r="B179" s="144"/>
      <c r="C179" s="147"/>
      <c r="D179" s="138"/>
      <c r="E179" s="87" t="s">
        <v>233</v>
      </c>
      <c r="F179" s="69"/>
      <c r="G179" s="69">
        <v>281402</v>
      </c>
      <c r="H179" s="69">
        <f t="shared" si="9"/>
        <v>281402</v>
      </c>
    </row>
    <row r="180" spans="1:11" ht="53.25" customHeight="1" x14ac:dyDescent="0.2">
      <c r="A180" s="142"/>
      <c r="B180" s="145"/>
      <c r="C180" s="148"/>
      <c r="D180" s="139"/>
      <c r="E180" s="87" t="s">
        <v>234</v>
      </c>
      <c r="F180" s="69"/>
      <c r="G180" s="69">
        <v>93389</v>
      </c>
      <c r="H180" s="69">
        <f t="shared" ref="H180" si="11">F180+G180</f>
        <v>93389</v>
      </c>
    </row>
    <row r="181" spans="1:11" ht="34.5" customHeight="1" x14ac:dyDescent="0.2">
      <c r="A181" s="86"/>
      <c r="B181" s="63"/>
      <c r="C181" s="76"/>
      <c r="D181" s="69"/>
      <c r="E181" s="72" t="s">
        <v>119</v>
      </c>
      <c r="F181" s="72">
        <f>SUM(F182:F184)</f>
        <v>216226</v>
      </c>
      <c r="G181" s="72">
        <f>SUM(G182:G184)</f>
        <v>1392141</v>
      </c>
      <c r="H181" s="72">
        <f>SUM(H182:H184)</f>
        <v>1608367</v>
      </c>
    </row>
    <row r="182" spans="1:11" ht="106.5" customHeight="1" x14ac:dyDescent="0.2">
      <c r="A182" s="140" t="s">
        <v>194</v>
      </c>
      <c r="B182" s="143" t="s">
        <v>195</v>
      </c>
      <c r="C182" s="146" t="s">
        <v>196</v>
      </c>
      <c r="D182" s="137" t="s">
        <v>197</v>
      </c>
      <c r="E182" s="87" t="s">
        <v>198</v>
      </c>
      <c r="F182" s="69">
        <v>168186</v>
      </c>
      <c r="G182" s="69"/>
      <c r="H182" s="69">
        <f t="shared" si="9"/>
        <v>168186</v>
      </c>
    </row>
    <row r="183" spans="1:11" ht="106.5" customHeight="1" x14ac:dyDescent="0.2">
      <c r="A183" s="141"/>
      <c r="B183" s="144"/>
      <c r="C183" s="147"/>
      <c r="D183" s="138"/>
      <c r="E183" s="87" t="s">
        <v>236</v>
      </c>
      <c r="F183" s="69">
        <v>48040</v>
      </c>
      <c r="G183" s="69"/>
      <c r="H183" s="69">
        <f t="shared" ref="H183" si="12">F183+G183</f>
        <v>48040</v>
      </c>
    </row>
    <row r="184" spans="1:11" ht="106.5" customHeight="1" x14ac:dyDescent="0.2">
      <c r="A184" s="142"/>
      <c r="B184" s="145"/>
      <c r="C184" s="148"/>
      <c r="D184" s="139"/>
      <c r="E184" s="87" t="s">
        <v>235</v>
      </c>
      <c r="F184" s="69"/>
      <c r="G184" s="69">
        <v>1392141</v>
      </c>
      <c r="H184" s="69">
        <f t="shared" si="9"/>
        <v>1392141</v>
      </c>
    </row>
    <row r="185" spans="1:11" ht="34.5" customHeight="1" x14ac:dyDescent="0.2">
      <c r="A185" s="86"/>
      <c r="B185" s="63"/>
      <c r="C185" s="76"/>
      <c r="D185" s="69"/>
      <c r="E185" s="72" t="s">
        <v>119</v>
      </c>
      <c r="F185" s="72">
        <f>SUM(F186:F188)</f>
        <v>4890</v>
      </c>
      <c r="G185" s="72">
        <f t="shared" ref="G185" si="13">SUM(G186:G188)</f>
        <v>96000</v>
      </c>
      <c r="H185" s="72">
        <f>SUM(H186:H188)</f>
        <v>100890</v>
      </c>
    </row>
    <row r="186" spans="1:11" ht="34.5" customHeight="1" x14ac:dyDescent="0.2">
      <c r="A186" s="86" t="s">
        <v>199</v>
      </c>
      <c r="B186" s="63" t="s">
        <v>200</v>
      </c>
      <c r="C186" s="76" t="s">
        <v>60</v>
      </c>
      <c r="D186" s="91" t="s">
        <v>201</v>
      </c>
      <c r="E186" s="64" t="s">
        <v>202</v>
      </c>
      <c r="F186" s="69">
        <v>1490</v>
      </c>
      <c r="G186" s="69">
        <v>48000</v>
      </c>
      <c r="H186" s="69">
        <f t="shared" si="9"/>
        <v>49490</v>
      </c>
    </row>
    <row r="187" spans="1:11" ht="43.5" customHeight="1" x14ac:dyDescent="0.2">
      <c r="A187" s="86" t="s">
        <v>203</v>
      </c>
      <c r="B187" s="63" t="s">
        <v>204</v>
      </c>
      <c r="C187" s="76" t="s">
        <v>60</v>
      </c>
      <c r="D187" s="91" t="s">
        <v>205</v>
      </c>
      <c r="E187" s="64" t="s">
        <v>122</v>
      </c>
      <c r="F187" s="69">
        <v>3400</v>
      </c>
      <c r="G187" s="69">
        <v>36000</v>
      </c>
      <c r="H187" s="69">
        <f t="shared" si="9"/>
        <v>39400</v>
      </c>
    </row>
    <row r="188" spans="1:11" ht="61.5" customHeight="1" x14ac:dyDescent="0.2">
      <c r="A188" s="86" t="s">
        <v>206</v>
      </c>
      <c r="B188" s="63" t="s">
        <v>207</v>
      </c>
      <c r="C188" s="76" t="s">
        <v>196</v>
      </c>
      <c r="D188" s="91" t="s">
        <v>65</v>
      </c>
      <c r="E188" s="87" t="s">
        <v>208</v>
      </c>
      <c r="F188" s="69"/>
      <c r="G188" s="69">
        <v>12000</v>
      </c>
      <c r="H188" s="69">
        <f t="shared" si="9"/>
        <v>12000</v>
      </c>
    </row>
    <row r="189" spans="1:11" s="116" customFormat="1" ht="65.25" customHeight="1" x14ac:dyDescent="0.3">
      <c r="A189" s="112"/>
      <c r="B189" s="112"/>
      <c r="C189" s="113"/>
      <c r="D189" s="114" t="s">
        <v>143</v>
      </c>
      <c r="E189" s="53"/>
      <c r="F189" s="115">
        <f>F132+F171</f>
        <v>857829</v>
      </c>
      <c r="G189" s="115">
        <f>G132+G171</f>
        <v>6785471</v>
      </c>
      <c r="H189" s="115">
        <f>H132+H171</f>
        <v>7643300</v>
      </c>
      <c r="J189" s="117">
        <f>F189+G189</f>
        <v>7643300</v>
      </c>
      <c r="K189" s="117">
        <f>H189-J189</f>
        <v>0</v>
      </c>
    </row>
    <row r="190" spans="1:11" ht="18.75" hidden="1" customHeight="1" x14ac:dyDescent="0.2">
      <c r="A190" s="3"/>
      <c r="B190" s="3"/>
      <c r="C190" s="73"/>
      <c r="D190" s="75"/>
      <c r="E190" s="72"/>
      <c r="F190" s="71"/>
      <c r="G190" s="69"/>
      <c r="H190" s="74" t="e">
        <f>F190+#REF!</f>
        <v>#REF!</v>
      </c>
    </row>
    <row r="191" spans="1:11" ht="18.75" hidden="1" customHeight="1" x14ac:dyDescent="0.2">
      <c r="A191" s="3"/>
      <c r="B191" s="3"/>
      <c r="C191" s="73"/>
      <c r="D191" s="75"/>
      <c r="E191" s="69"/>
      <c r="F191" s="70"/>
      <c r="G191" s="69"/>
      <c r="H191" s="74" t="e">
        <f>F191+#REF!</f>
        <v>#REF!</v>
      </c>
    </row>
    <row r="192" spans="1:11" ht="18.75" hidden="1" customHeight="1" x14ac:dyDescent="0.2">
      <c r="A192" s="3"/>
      <c r="B192" s="3"/>
      <c r="C192" s="73"/>
      <c r="D192" s="75"/>
      <c r="E192" s="69"/>
      <c r="F192" s="70"/>
      <c r="G192" s="72"/>
      <c r="H192" s="74" t="e">
        <f>F192+#REF!</f>
        <v>#REF!</v>
      </c>
    </row>
    <row r="193" spans="1:8" ht="18.75" hidden="1" customHeight="1" x14ac:dyDescent="0.2">
      <c r="A193" s="3"/>
      <c r="B193" s="3"/>
      <c r="C193" s="73"/>
      <c r="D193" s="75"/>
      <c r="E193" s="69"/>
      <c r="F193" s="70"/>
      <c r="G193" s="72"/>
      <c r="H193" s="74" t="e">
        <f>F193+#REF!</f>
        <v>#REF!</v>
      </c>
    </row>
    <row r="194" spans="1:8" ht="18.75" hidden="1" customHeight="1" x14ac:dyDescent="0.2">
      <c r="A194" s="3"/>
      <c r="B194" s="3"/>
      <c r="C194" s="73"/>
      <c r="D194" s="75"/>
      <c r="E194" s="69"/>
      <c r="F194" s="70"/>
      <c r="G194" s="69"/>
      <c r="H194" s="75" t="e">
        <f>F194+#REF!</f>
        <v>#REF!</v>
      </c>
    </row>
    <row r="195" spans="1:8" ht="18.75" hidden="1" customHeight="1" x14ac:dyDescent="0.2">
      <c r="A195" s="3"/>
      <c r="B195" s="3"/>
      <c r="C195" s="73"/>
      <c r="D195" s="75"/>
      <c r="E195" s="69"/>
      <c r="F195" s="70"/>
      <c r="G195" s="69"/>
      <c r="H195" s="75" t="e">
        <f>F195+#REF!</f>
        <v>#REF!</v>
      </c>
    </row>
    <row r="196" spans="1:8" ht="18.75" hidden="1" customHeight="1" x14ac:dyDescent="0.2">
      <c r="A196" s="3"/>
      <c r="B196" s="3"/>
      <c r="C196" s="73"/>
      <c r="D196" s="75"/>
      <c r="E196" s="69"/>
      <c r="F196" s="70"/>
      <c r="G196" s="69"/>
      <c r="H196" s="75" t="e">
        <f>F196+#REF!</f>
        <v>#REF!</v>
      </c>
    </row>
    <row r="197" spans="1:8" ht="18.75" hidden="1" customHeight="1" x14ac:dyDescent="0.2">
      <c r="A197" s="3"/>
      <c r="B197" s="3"/>
      <c r="C197" s="73"/>
      <c r="D197" s="74"/>
      <c r="E197" s="69"/>
      <c r="F197" s="74"/>
      <c r="G197" s="69"/>
      <c r="H197" s="74" t="e">
        <f>F197+#REF!</f>
        <v>#REF!</v>
      </c>
    </row>
    <row r="198" spans="1:8" ht="18.75" hidden="1" customHeight="1" x14ac:dyDescent="0.2">
      <c r="A198" s="3"/>
      <c r="B198" s="3"/>
      <c r="C198" s="73"/>
      <c r="D198" s="74"/>
      <c r="E198" s="69"/>
      <c r="F198" s="74"/>
      <c r="G198" s="69"/>
      <c r="H198" s="74"/>
    </row>
    <row r="199" spans="1:8" ht="18.75" hidden="1" customHeight="1" x14ac:dyDescent="0.2">
      <c r="A199" s="3"/>
      <c r="B199" s="3"/>
      <c r="C199" s="78"/>
      <c r="D199" s="74"/>
      <c r="E199" s="69"/>
      <c r="F199" s="74"/>
      <c r="G199" s="69"/>
      <c r="H199" s="74"/>
    </row>
    <row r="200" spans="1:8" ht="18.75" hidden="1" customHeight="1" x14ac:dyDescent="0.2">
      <c r="A200" s="3"/>
      <c r="B200" s="3"/>
      <c r="C200" s="73"/>
      <c r="D200" s="75"/>
      <c r="E200" s="72"/>
      <c r="F200" s="74"/>
      <c r="G200" s="69"/>
      <c r="H200" s="74" t="e">
        <f>F200+#REF!</f>
        <v>#REF!</v>
      </c>
    </row>
    <row r="201" spans="1:8" ht="18.75" hidden="1" customHeight="1" x14ac:dyDescent="0.2">
      <c r="A201" s="3"/>
      <c r="B201" s="3"/>
      <c r="C201" s="73"/>
      <c r="D201" s="75"/>
      <c r="E201" s="69"/>
      <c r="F201" s="75"/>
      <c r="G201" s="69"/>
      <c r="H201" s="75" t="e">
        <f>F201+#REF!</f>
        <v>#REF!</v>
      </c>
    </row>
    <row r="202" spans="1:8" ht="18.75" hidden="1" customHeight="1" x14ac:dyDescent="0.2">
      <c r="A202" s="3"/>
      <c r="B202" s="3"/>
      <c r="C202" s="73"/>
      <c r="D202" s="75"/>
      <c r="E202" s="72"/>
      <c r="F202" s="74"/>
      <c r="G202" s="69"/>
      <c r="H202" s="74" t="e">
        <f>F202+#REF!</f>
        <v>#REF!</v>
      </c>
    </row>
    <row r="203" spans="1:8" ht="18.75" hidden="1" customHeight="1" x14ac:dyDescent="0.2">
      <c r="A203" s="3"/>
      <c r="B203" s="3"/>
      <c r="C203" s="73"/>
      <c r="D203" s="75"/>
      <c r="E203" s="69"/>
      <c r="F203" s="75"/>
      <c r="G203" s="69"/>
      <c r="H203" s="75" t="e">
        <f>F203+#REF!</f>
        <v>#REF!</v>
      </c>
    </row>
    <row r="204" spans="1:8" ht="18.75" hidden="1" customHeight="1" x14ac:dyDescent="0.2">
      <c r="A204" s="3"/>
      <c r="B204" s="3"/>
      <c r="C204" s="73"/>
      <c r="D204" s="75"/>
      <c r="E204" s="69"/>
      <c r="F204" s="75"/>
      <c r="G204" s="69"/>
      <c r="H204" s="75" t="e">
        <f>F204+#REF!</f>
        <v>#REF!</v>
      </c>
    </row>
    <row r="205" spans="1:8" ht="18.75" hidden="1" customHeight="1" x14ac:dyDescent="0.2">
      <c r="A205" s="3"/>
      <c r="B205" s="3"/>
      <c r="C205" s="73"/>
      <c r="D205" s="74"/>
      <c r="E205" s="69"/>
      <c r="F205" s="74"/>
      <c r="G205" s="69"/>
      <c r="H205" s="74" t="e">
        <f>F205+#REF!</f>
        <v>#REF!</v>
      </c>
    </row>
    <row r="206" spans="1:8" ht="18.75" hidden="1" customHeight="1" x14ac:dyDescent="0.2">
      <c r="A206" s="3"/>
      <c r="B206" s="3"/>
      <c r="C206" s="73"/>
      <c r="D206" s="74"/>
      <c r="E206" s="69"/>
      <c r="F206" s="74"/>
      <c r="G206" s="69"/>
      <c r="H206" s="74"/>
    </row>
    <row r="207" spans="1:8" ht="18.75" hidden="1" customHeight="1" x14ac:dyDescent="0.2">
      <c r="A207" s="3"/>
      <c r="B207" s="3"/>
      <c r="C207" s="73"/>
      <c r="D207" s="74"/>
      <c r="E207" s="69"/>
      <c r="F207" s="74"/>
      <c r="G207" s="69"/>
      <c r="H207" s="74"/>
    </row>
    <row r="208" spans="1:8" ht="18.75" hidden="1" customHeight="1" x14ac:dyDescent="0.2">
      <c r="A208" s="3"/>
      <c r="B208" s="3"/>
      <c r="C208" s="73"/>
      <c r="D208" s="74"/>
      <c r="E208" s="69"/>
      <c r="F208" s="74"/>
      <c r="G208" s="72"/>
      <c r="H208" s="74"/>
    </row>
    <row r="209" spans="1:8" ht="18.75" hidden="1" customHeight="1" x14ac:dyDescent="0.2">
      <c r="A209" s="3"/>
      <c r="B209" s="3"/>
      <c r="C209" s="73"/>
      <c r="D209" s="75"/>
      <c r="E209" s="69"/>
      <c r="F209" s="74"/>
      <c r="G209" s="69"/>
      <c r="H209" s="75"/>
    </row>
    <row r="210" spans="1:8" ht="18.75" hidden="1" customHeight="1" x14ac:dyDescent="0.2">
      <c r="A210" s="3"/>
      <c r="B210" s="3"/>
      <c r="C210" s="73"/>
      <c r="D210" s="74"/>
      <c r="E210" s="69"/>
      <c r="F210" s="74"/>
      <c r="G210" s="69"/>
      <c r="H210" s="74"/>
    </row>
    <row r="211" spans="1:8" ht="18.75" hidden="1" customHeight="1" x14ac:dyDescent="0.2">
      <c r="A211" s="65"/>
      <c r="B211" s="65"/>
      <c r="C211" s="79"/>
      <c r="D211" s="74" t="s">
        <v>22</v>
      </c>
      <c r="E211" s="75"/>
      <c r="F211" s="71">
        <f>F82+F189</f>
        <v>50129129</v>
      </c>
      <c r="G211" s="75"/>
      <c r="H211" s="74" t="e">
        <f>F211+#REF!</f>
        <v>#REF!</v>
      </c>
    </row>
    <row r="212" spans="1:8" x14ac:dyDescent="0.2">
      <c r="A212" s="5"/>
      <c r="B212" s="5"/>
      <c r="C212" s="80"/>
      <c r="D212" s="80"/>
      <c r="E212" s="80"/>
      <c r="F212" s="80"/>
      <c r="G212" s="81"/>
      <c r="H212" s="81"/>
    </row>
    <row r="213" spans="1:8" ht="82.5" customHeight="1" x14ac:dyDescent="0.35">
      <c r="A213" s="5"/>
      <c r="B213" s="5"/>
      <c r="C213" s="82"/>
      <c r="D213" s="83" t="s">
        <v>125</v>
      </c>
      <c r="E213" s="88" t="s">
        <v>187</v>
      </c>
      <c r="F213" s="82"/>
      <c r="G213" s="84" t="s">
        <v>118</v>
      </c>
      <c r="H213" s="85"/>
    </row>
    <row r="214" spans="1:8" ht="18.75" x14ac:dyDescent="0.3">
      <c r="C214" s="39"/>
      <c r="D214" s="46"/>
      <c r="E214" s="40"/>
      <c r="F214" s="39"/>
    </row>
    <row r="215" spans="1:8" x14ac:dyDescent="0.2">
      <c r="C215" s="39"/>
      <c r="D215" s="39"/>
      <c r="E215" s="39"/>
      <c r="F215" s="108"/>
      <c r="G215" s="109"/>
      <c r="H215" s="109"/>
    </row>
  </sheetData>
  <mergeCells count="40">
    <mergeCell ref="A6:A8"/>
    <mergeCell ref="B6:B8"/>
    <mergeCell ref="C6:C8"/>
    <mergeCell ref="A134:A138"/>
    <mergeCell ref="B134:B138"/>
    <mergeCell ref="C134:C138"/>
    <mergeCell ref="H15:H16"/>
    <mergeCell ref="G15:G16"/>
    <mergeCell ref="F15:F16"/>
    <mergeCell ref="E15:E16"/>
    <mergeCell ref="C15:C16"/>
    <mergeCell ref="C157:C160"/>
    <mergeCell ref="D157:D160"/>
    <mergeCell ref="A152:A153"/>
    <mergeCell ref="B152:B153"/>
    <mergeCell ref="C152:C153"/>
    <mergeCell ref="A164:A166"/>
    <mergeCell ref="B164:B166"/>
    <mergeCell ref="C164:C166"/>
    <mergeCell ref="D164:D166"/>
    <mergeCell ref="C4:H4"/>
    <mergeCell ref="H6:H7"/>
    <mergeCell ref="H13:H14"/>
    <mergeCell ref="F6:F7"/>
    <mergeCell ref="G6:G7"/>
    <mergeCell ref="D6:D8"/>
    <mergeCell ref="C13:C14"/>
    <mergeCell ref="E6:E7"/>
    <mergeCell ref="F13:F14"/>
    <mergeCell ref="D134:D138"/>
    <mergeCell ref="A157:A160"/>
    <mergeCell ref="B157:B160"/>
    <mergeCell ref="D176:D180"/>
    <mergeCell ref="A182:A184"/>
    <mergeCell ref="B182:B184"/>
    <mergeCell ref="C182:C184"/>
    <mergeCell ref="D182:D184"/>
    <mergeCell ref="A176:A180"/>
    <mergeCell ref="B176:B180"/>
    <mergeCell ref="C176:C180"/>
  </mergeCells>
  <phoneticPr fontId="0" type="noConversion"/>
  <pageMargins left="0.19685039370078741" right="0.19685039370078741" top="0.59055118110236227" bottom="0.39370078740157483" header="0" footer="0"/>
  <pageSetup paperSize="9" scale="55" orientation="landscape" horizontalDpi="300" verticalDpi="300" r:id="rId1"/>
  <headerFooter alignWithMargins="0"/>
  <rowBreaks count="3" manualBreakCount="3">
    <brk id="144" max="7" man="1"/>
    <brk id="174" max="7" man="1"/>
    <brk id="184"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XTreme.ws</cp:lastModifiedBy>
  <cp:lastPrinted>2017-10-25T06:22:39Z</cp:lastPrinted>
  <dcterms:created xsi:type="dcterms:W3CDTF">2009-01-02T13:46:32Z</dcterms:created>
  <dcterms:modified xsi:type="dcterms:W3CDTF">2017-10-25T06:24:57Z</dcterms:modified>
</cp:coreProperties>
</file>