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585" windowWidth="15480" windowHeight="10260"/>
  </bookViews>
  <sheets>
    <sheet name="дод.12" sheetId="6" r:id="rId1"/>
  </sheets>
  <definedNames>
    <definedName name="_xlnm.Print_Area" localSheetId="0">дод.12!$B$1:$J$41</definedName>
  </definedNames>
  <calcPr calcId="144525"/>
</workbook>
</file>

<file path=xl/calcChain.xml><?xml version="1.0" encoding="utf-8"?>
<calcChain xmlns="http://schemas.openxmlformats.org/spreadsheetml/2006/main">
  <c r="I40" i="6" l="1"/>
  <c r="G40" i="6"/>
  <c r="J40" i="6"/>
  <c r="K33" i="6"/>
  <c r="J26" i="6"/>
  <c r="I29" i="6"/>
  <c r="J29" i="6" s="1"/>
  <c r="I14" i="6"/>
  <c r="J14" i="6" s="1"/>
  <c r="I12" i="6"/>
  <c r="K26" i="6" l="1"/>
  <c r="J12" i="6" l="1"/>
  <c r="J11" i="6"/>
  <c r="G12" i="6" l="1"/>
  <c r="J37" i="6" l="1"/>
  <c r="H40" i="6" l="1"/>
  <c r="G36" i="6"/>
  <c r="I36" i="6" s="1"/>
  <c r="J36" i="6" s="1"/>
  <c r="I34" i="6"/>
  <c r="I33" i="6"/>
  <c r="J33" i="6" s="1"/>
  <c r="J34" i="6"/>
  <c r="G22" i="6"/>
  <c r="I22" i="6" s="1"/>
  <c r="J22" i="6" s="1"/>
  <c r="I20" i="6"/>
  <c r="J20" i="6" s="1"/>
  <c r="G16" i="6"/>
  <c r="I19" i="6"/>
  <c r="J19" i="6" s="1"/>
  <c r="I18" i="6"/>
  <c r="J18" i="6" s="1"/>
  <c r="K37" i="6" l="1"/>
  <c r="K18" i="6"/>
  <c r="J25" i="6"/>
  <c r="K24" i="6" s="1"/>
  <c r="I16" i="6"/>
  <c r="I15" i="6" l="1"/>
  <c r="J15" i="6" l="1"/>
  <c r="J8" i="6"/>
  <c r="J16" i="6" l="1"/>
  <c r="K7" i="6" s="1"/>
  <c r="K42" i="6" l="1"/>
  <c r="K23" i="6"/>
  <c r="L40" i="6" l="1"/>
</calcChain>
</file>

<file path=xl/sharedStrings.xml><?xml version="1.0" encoding="utf-8"?>
<sst xmlns="http://schemas.openxmlformats.org/spreadsheetml/2006/main" count="105" uniqueCount="85">
  <si>
    <t>0110000</t>
  </si>
  <si>
    <t>0111</t>
  </si>
  <si>
    <t>0100000</t>
  </si>
  <si>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</si>
  <si>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</si>
  <si>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</si>
  <si>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</si>
  <si>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</si>
  <si>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Назва об’єктів відповідно  до проектно- кошторисної документації тощо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</si>
  <si>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</si>
  <si>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</si>
  <si>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</si>
  <si>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</si>
  <si>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Прибужанівська сільська рада</t>
  </si>
  <si>
    <t>Капітальні видатки</t>
  </si>
  <si>
    <t>0620</t>
  </si>
  <si>
    <t>грн.</t>
  </si>
  <si>
    <t>0990</t>
  </si>
  <si>
    <t>0443</t>
  </si>
  <si>
    <r>
      <t>Перелік об’єктів, видатки на які у 2018  році будуть проводитися за рахунок коштів бюджету розвитку  Прибужанівської сільської ради</t>
    </r>
    <r>
      <rPr>
        <b/>
        <vertAlign val="superscript"/>
        <sz val="16"/>
        <rFont val="Times New Roman"/>
        <family val="1"/>
        <charset val="204"/>
      </rPr>
      <t xml:space="preserve">     </t>
    </r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</si>
  <si>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</si>
  <si>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</si>
  <si>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</si>
  <si>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</si>
  <si>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6030</t>
  </si>
  <si>
    <t>Організація благоустрою населених пунктів</t>
  </si>
  <si>
    <t>0117330</t>
  </si>
  <si>
    <t>7330</t>
  </si>
  <si>
    <t>Будівництво інших об`єктів соціальної та виробничої інфраструктури комунальної власності</t>
  </si>
  <si>
    <t>експертиза проектно-кошторисної документації на  "Реконструкцію водогону селища Мартинівське та села Мартинівське Вознесенського району Миколаївської області"</t>
  </si>
  <si>
    <t>0611020</t>
  </si>
  <si>
    <t>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</si>
  <si>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</si>
  <si>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</si>
  <si>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виготовлення проектно-кошторисної документації по капітальному ремонту шкіл</t>
  </si>
  <si>
    <t>0611161</t>
  </si>
  <si>
    <t>1161</t>
  </si>
  <si>
    <t>Забезпечення діяльності інших закладів у сфері освіти</t>
  </si>
  <si>
    <t>0610000</t>
  </si>
  <si>
    <t>Орган з питань освіти і науки</t>
  </si>
  <si>
    <t>0611000</t>
  </si>
  <si>
    <t>Освіта</t>
  </si>
  <si>
    <t>0116000</t>
  </si>
  <si>
    <t>Житлово -комунальне господарство</t>
  </si>
  <si>
    <t>0116010</t>
  </si>
  <si>
    <t>6010</t>
  </si>
  <si>
    <t>Утримання та ефективна експлуатація об`єктів житлово-комунального господарства</t>
  </si>
  <si>
    <t>0116013</t>
  </si>
  <si>
    <t>6013</t>
  </si>
  <si>
    <t>Забезпечення діяльності водопровідно-каналізаційного господарства</t>
  </si>
  <si>
    <t>0611010</t>
  </si>
  <si>
    <t>1010</t>
  </si>
  <si>
    <t>0910</t>
  </si>
  <si>
    <t>Надання дошкільної освіти</t>
  </si>
  <si>
    <t>0617360</t>
  </si>
  <si>
    <t>7360</t>
  </si>
  <si>
    <t>Виконання інвестиційних проектів</t>
  </si>
  <si>
    <t>0617363</t>
  </si>
  <si>
    <t>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</si>
  <si>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</si>
  <si>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</si>
  <si>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в тому числі: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</si>
  <si>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</si>
  <si>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0117350</t>
  </si>
  <si>
    <t>7350</t>
  </si>
  <si>
    <t>Розроблення схем планування та забудови територій (містобудівної документації)</t>
  </si>
  <si>
    <t>Капітальний ремонт приміщення  сільської ради за адресою: Миколаївська область,  Вознесенський район,  с Дмитрівка,  вул. Поперечна, 12</t>
  </si>
  <si>
    <t>Капітальний ремонт адміністративної будівлі  сільської ради за адресою: Миколаївська область,  Вознесенський район,  селище  Новосілка, вул. Центральна, 12</t>
  </si>
  <si>
    <t>за рахунок  субвенції  з державного бюджету місцевим бюджетам на формування інфраструктури об'єднаних територіальних громад</t>
  </si>
  <si>
    <t>Капітальний ремонт Прибужанівської ЗОШ І-ІІІ ст. в с. Прибужани Вознесенського района Миколаївської області</t>
  </si>
  <si>
    <t>Капітальний ремонт Мартинівської ЗОШ І-ІІІ ст. в с. Мартинівське Вознесенського района Миколаївської області</t>
  </si>
  <si>
    <t>0117360</t>
  </si>
  <si>
    <t>0117362</t>
  </si>
  <si>
    <t>7362</t>
  </si>
  <si>
    <t>Виконання інвестиційних проектів в рамках формування інфраструктури об`єднаних територіальних громад</t>
  </si>
  <si>
    <t xml:space="preserve">виготовлення генеральних планів села Мартинівське та селища Мартинівське та топооснови. </t>
  </si>
  <si>
    <t xml:space="preserve"> Виготовлення містобудівної документації - генерального плану населеного  пункту та  зонінгу села Дмитрівка, Тімірязєвка, Новосілка, Яструбинове, Рюмівське, Манне, Бакай Вознесенського району Миколаївської області</t>
  </si>
  <si>
    <t>0617362</t>
  </si>
  <si>
    <t>Додаток № 5
до рішення сесії Прибужанівської  сільської ради
від 17.08.2018р. № 2</t>
  </si>
  <si>
    <t>капітальний ремонт вуличного освітлення с.Новосілка, с.Тімірязєво, Капітальний ремонт ліній вуличного освітелння по вулиці Одеська від КТП№313 в с.Прибужани</t>
  </si>
  <si>
    <t>за рахунок  субвенції  з обласного бюджету місцевим Бюджетам на співфінансування впровадження проектів – переможців  обласного конкурсу проектів та програм розвитку  місцевого самоврядування 2017року на 2018рік</t>
  </si>
  <si>
    <t>0611160</t>
  </si>
  <si>
    <t>1160</t>
  </si>
  <si>
    <t>Інші програми, заклади та заходи у сфері освіти</t>
  </si>
  <si>
    <t>Секретар                                                                                    З.А.Алексєєва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</si>
</sst>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2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5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4" fillId="21" borderId="2" applyNumberFormat="0" applyAlignment="0" applyProtection="0"/>
    <xf numFmtId="0" fontId="10" fillId="21" borderId="1" applyNumberFormat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>
      <alignment vertical="top"/>
    </xf>
    <xf numFmtId="0" fontId="6" fillId="0" borderId="3" applyNumberFormat="0" applyFill="0" applyAlignment="0" applyProtection="0"/>
    <xf numFmtId="0" fontId="11" fillId="20" borderId="0" applyNumberFormat="0" applyBorder="0" applyAlignment="0" applyProtection="0"/>
    <xf numFmtId="0" fontId="15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8" fillId="22" borderId="4" applyNumberFormat="0" applyFont="0" applyAlignment="0" applyProtection="0"/>
    <xf numFmtId="0" fontId="14" fillId="0" borderId="0"/>
    <xf numFmtId="0" fontId="15" fillId="0" borderId="0"/>
  </cellStyleXfs>
  <cellXfs count="162">
    <xf numFmtId="0" fontId="0" fillId="0" borderId="0" xfId="0"/>
    <xf numFmtId="0" fontId="1" fillId="0" borderId="0" xfId="0" applyNumberFormat="1" applyFont="1" applyFill="1" applyAlignment="1" applyProtection="1"/>
    <xf numFmtId="0" fontId="9" fillId="0" borderId="0" xfId="0" applyFont="1" applyFill="1"/>
    <xf numFmtId="0" fontId="9" fillId="0" borderId="0" xfId="0" applyNumberFormat="1" applyFont="1" applyFill="1" applyAlignment="1" applyProtection="1"/>
    <xf numFmtId="0" fontId="9" fillId="0" borderId="5" xfId="0" applyFont="1" applyFill="1" applyBorder="1" applyAlignment="1">
      <alignment horizont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25" fillId="0" borderId="5" xfId="0" applyNumberFormat="1" applyFont="1" applyFill="1" applyBorder="1" applyAlignment="1" applyProtection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justify" vertical="center" wrapText="1"/>
    </xf>
    <xf numFmtId="164" fontId="22" fillId="0" borderId="6" xfId="47" applyNumberFormat="1" applyFont="1" applyBorder="1" applyAlignment="1">
      <alignment vertical="center"/>
    </xf>
    <xf numFmtId="164" fontId="22" fillId="0" borderId="6" xfId="47" applyNumberFormat="1" applyFont="1" applyBorder="1">
      <alignment vertical="top"/>
    </xf>
    <xf numFmtId="0" fontId="13" fillId="0" borderId="0" xfId="0" applyNumberFormat="1" applyFont="1" applyFill="1" applyAlignment="1" applyProtection="1"/>
    <xf numFmtId="0" fontId="18" fillId="0" borderId="5" xfId="0" applyNumberFormat="1" applyFont="1" applyFill="1" applyBorder="1" applyAlignment="1" applyProtection="1">
      <alignment horizontal="center"/>
    </xf>
    <xf numFmtId="0" fontId="13" fillId="0" borderId="5" xfId="0" applyFont="1" applyFill="1" applyBorder="1" applyAlignment="1">
      <alignment horizontal="center"/>
    </xf>
    <xf numFmtId="49" fontId="19" fillId="0" borderId="6" xfId="0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3" fillId="0" borderId="0" xfId="0" applyFont="1" applyFill="1"/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3" fontId="22" fillId="0" borderId="6" xfId="47" applyNumberFormat="1" applyFont="1" applyBorder="1" applyAlignment="1">
      <alignment vertical="center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3" fontId="22" fillId="0" borderId="6" xfId="47" applyNumberFormat="1" applyFont="1" applyBorder="1" applyAlignment="1">
      <alignment horizontal="right"/>
    </xf>
    <xf numFmtId="3" fontId="28" fillId="0" borderId="6" xfId="47" applyNumberFormat="1" applyFont="1" applyBorder="1" applyAlignment="1">
      <alignment horizontal="right"/>
    </xf>
    <xf numFmtId="0" fontId="21" fillId="0" borderId="6" xfId="0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horizontal="justify" vertical="center" wrapText="1"/>
    </xf>
    <xf numFmtId="3" fontId="31" fillId="0" borderId="6" xfId="0" applyNumberFormat="1" applyFont="1" applyBorder="1" applyAlignment="1">
      <alignment horizontal="right"/>
    </xf>
    <xf numFmtId="3" fontId="27" fillId="0" borderId="6" xfId="47" applyNumberFormat="1" applyFont="1" applyBorder="1" applyAlignment="1">
      <alignment horizontal="right"/>
    </xf>
    <xf numFmtId="3" fontId="9" fillId="0" borderId="0" xfId="0" applyNumberFormat="1" applyFont="1" applyFill="1"/>
    <xf numFmtId="164" fontId="22" fillId="0" borderId="6" xfId="47" applyNumberFormat="1" applyFont="1" applyBorder="1" applyAlignment="1"/>
    <xf numFmtId="164" fontId="23" fillId="0" borderId="6" xfId="47" applyNumberFormat="1" applyFont="1" applyBorder="1" applyAlignment="1">
      <alignment wrapText="1"/>
    </xf>
    <xf numFmtId="164" fontId="30" fillId="0" borderId="6" xfId="0" applyNumberFormat="1" applyFont="1" applyBorder="1" applyAlignment="1"/>
    <xf numFmtId="3" fontId="21" fillId="0" borderId="0" xfId="0" applyNumberFormat="1" applyFont="1" applyFill="1"/>
    <xf numFmtId="0" fontId="1" fillId="0" borderId="0" xfId="0" applyFont="1" applyFill="1"/>
    <xf numFmtId="0" fontId="19" fillId="0" borderId="6" xfId="0" applyFont="1" applyFill="1" applyBorder="1" applyAlignment="1">
      <alignment horizontal="center" vertical="center" wrapText="1"/>
    </xf>
    <xf numFmtId="3" fontId="22" fillId="0" borderId="6" xfId="47" applyNumberFormat="1" applyFont="1" applyFill="1" applyBorder="1" applyAlignment="1">
      <alignment vertical="center"/>
    </xf>
    <xf numFmtId="3" fontId="22" fillId="0" borderId="6" xfId="47" applyNumberFormat="1" applyFont="1" applyFill="1" applyBorder="1" applyAlignment="1">
      <alignment horizontal="right"/>
    </xf>
    <xf numFmtId="3" fontId="28" fillId="0" borderId="6" xfId="47" applyNumberFormat="1" applyFont="1" applyFill="1" applyBorder="1" applyAlignment="1">
      <alignment horizontal="right"/>
    </xf>
    <xf numFmtId="3" fontId="32" fillId="0" borderId="6" xfId="47" applyNumberFormat="1" applyFont="1" applyFill="1" applyBorder="1" applyAlignment="1">
      <alignment horizontal="right"/>
    </xf>
    <xf numFmtId="0" fontId="35" fillId="0" borderId="6" xfId="0" quotePrefix="1" applyFont="1" applyBorder="1" applyAlignment="1">
      <alignment horizontal="center" vertical="center" wrapText="1"/>
    </xf>
    <xf numFmtId="2" fontId="35" fillId="0" borderId="6" xfId="0" quotePrefix="1" applyNumberFormat="1" applyFont="1" applyBorder="1" applyAlignment="1">
      <alignment vertical="center" wrapText="1"/>
    </xf>
    <xf numFmtId="0" fontId="36" fillId="0" borderId="6" xfId="0" quotePrefix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2" fontId="35" fillId="0" borderId="6" xfId="0" applyNumberFormat="1" applyFont="1" applyBorder="1" applyAlignment="1">
      <alignment horizontal="center" vertical="center" wrapText="1"/>
    </xf>
    <xf numFmtId="49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vertical="center" wrapText="1"/>
    </xf>
    <xf numFmtId="0" fontId="37" fillId="0" borderId="6" xfId="0" quotePrefix="1" applyFont="1" applyBorder="1" applyAlignment="1">
      <alignment horizontal="center" vertical="center" wrapText="1"/>
    </xf>
    <xf numFmtId="2" fontId="37" fillId="0" borderId="6" xfId="0" applyNumberFormat="1" applyFont="1" applyBorder="1" applyAlignment="1">
      <alignment horizontal="center" vertical="center" wrapText="1"/>
    </xf>
    <xf numFmtId="2" fontId="37" fillId="0" borderId="6" xfId="0" quotePrefix="1" applyNumberFormat="1" applyFont="1" applyBorder="1" applyAlignment="1">
      <alignment vertical="center" wrapText="1"/>
    </xf>
    <xf numFmtId="0" fontId="38" fillId="0" borderId="6" xfId="0" quotePrefix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vertical="center" wrapText="1"/>
    </xf>
    <xf numFmtId="0" fontId="0" fillId="0" borderId="6" xfId="0" quotePrefix="1" applyBorder="1" applyAlignment="1">
      <alignment horizontal="center" vertical="center" wrapText="1"/>
    </xf>
    <xf numFmtId="2" fontId="0" fillId="0" borderId="6" xfId="0" quotePrefix="1" applyNumberFormat="1" applyBorder="1" applyAlignment="1">
      <alignment horizontal="center" vertical="center" wrapText="1"/>
    </xf>
    <xf numFmtId="2" fontId="0" fillId="0" borderId="6" xfId="0" quotePrefix="1" applyNumberFormat="1" applyBorder="1" applyAlignment="1">
      <alignment vertical="center" wrapText="1"/>
    </xf>
    <xf numFmtId="2" fontId="37" fillId="0" borderId="6" xfId="0" quotePrefix="1" applyNumberFormat="1" applyFont="1" applyBorder="1" applyAlignment="1">
      <alignment horizontal="center" vertical="center" wrapText="1"/>
    </xf>
    <xf numFmtId="3" fontId="19" fillId="0" borderId="6" xfId="47" applyNumberFormat="1" applyFont="1" applyFill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164" fontId="23" fillId="0" borderId="6" xfId="47" applyNumberFormat="1" applyFont="1" applyBorder="1" applyAlignment="1">
      <alignment horizontal="left" vertical="center" wrapText="1"/>
    </xf>
    <xf numFmtId="0" fontId="1" fillId="0" borderId="10" xfId="55" applyFont="1" applyBorder="1" applyAlignment="1">
      <alignment wrapText="1"/>
    </xf>
    <xf numFmtId="0" fontId="1" fillId="0" borderId="10" xfId="55" applyFont="1" applyBorder="1" applyAlignment="1">
      <alignment vertical="center" wrapText="1"/>
    </xf>
    <xf numFmtId="3" fontId="20" fillId="0" borderId="6" xfId="0" applyNumberFormat="1" applyFont="1" applyFill="1" applyBorder="1" applyAlignment="1">
      <alignment horizontal="right" wrapText="1"/>
    </xf>
    <xf numFmtId="2" fontId="1" fillId="0" borderId="11" xfId="0" quotePrefix="1" applyNumberFormat="1" applyFont="1" applyBorder="1" applyAlignment="1">
      <alignment vertical="center" wrapText="1"/>
    </xf>
    <xf numFmtId="0" fontId="1" fillId="0" borderId="12" xfId="55" applyFont="1" applyBorder="1" applyAlignment="1">
      <alignment vertical="center" wrapText="1"/>
    </xf>
    <xf numFmtId="3" fontId="20" fillId="0" borderId="7" xfId="0" applyNumberFormat="1" applyFont="1" applyFill="1" applyBorder="1" applyAlignment="1">
      <alignment horizontal="right" wrapText="1"/>
    </xf>
    <xf numFmtId="164" fontId="23" fillId="0" borderId="8" xfId="47" applyNumberFormat="1" applyFont="1" applyBorder="1" applyAlignment="1">
      <alignment wrapText="1"/>
    </xf>
    <xf numFmtId="3" fontId="28" fillId="0" borderId="8" xfId="47" applyNumberFormat="1" applyFont="1" applyBorder="1" applyAlignment="1">
      <alignment horizontal="right"/>
    </xf>
    <xf numFmtId="3" fontId="28" fillId="0" borderId="8" xfId="47" applyNumberFormat="1" applyFont="1" applyFill="1" applyBorder="1" applyAlignment="1">
      <alignment horizontal="right"/>
    </xf>
    <xf numFmtId="0" fontId="1" fillId="0" borderId="8" xfId="55" applyFont="1" applyBorder="1" applyAlignment="1">
      <alignment vertical="center" wrapText="1"/>
    </xf>
    <xf numFmtId="3" fontId="20" fillId="0" borderId="8" xfId="0" applyNumberFormat="1" applyFont="1" applyFill="1" applyBorder="1" applyAlignment="1">
      <alignment horizontal="right" wrapText="1"/>
    </xf>
    <xf numFmtId="3" fontId="27" fillId="0" borderId="6" xfId="47" applyNumberFormat="1" applyFont="1" applyBorder="1" applyAlignment="1"/>
    <xf numFmtId="3" fontId="27" fillId="0" borderId="7" xfId="47" applyNumberFormat="1" applyFont="1" applyBorder="1" applyAlignment="1"/>
    <xf numFmtId="3" fontId="20" fillId="0" borderId="6" xfId="0" applyNumberFormat="1" applyFont="1" applyBorder="1" applyAlignment="1"/>
    <xf numFmtId="0" fontId="35" fillId="0" borderId="7" xfId="0" quotePrefix="1" applyFont="1" applyBorder="1" applyAlignment="1">
      <alignment horizontal="center" vertical="center" wrapText="1"/>
    </xf>
    <xf numFmtId="0" fontId="36" fillId="0" borderId="7" xfId="0" quotePrefix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horizontal="center" vertical="center" wrapText="1"/>
    </xf>
    <xf numFmtId="2" fontId="23" fillId="0" borderId="7" xfId="0" quotePrefix="1" applyNumberFormat="1" applyFont="1" applyBorder="1" applyAlignment="1">
      <alignment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23" borderId="7" xfId="0" applyNumberFormat="1" applyFont="1" applyFill="1" applyBorder="1" applyAlignment="1">
      <alignment horizontal="center" vertical="center" wrapText="1"/>
    </xf>
    <xf numFmtId="0" fontId="12" fillId="0" borderId="7" xfId="0" quotePrefix="1" applyFont="1" applyBorder="1" applyAlignment="1">
      <alignment horizontal="center" vertical="center" wrapText="1"/>
    </xf>
    <xf numFmtId="0" fontId="1" fillId="0" borderId="7" xfId="0" quotePrefix="1" applyFont="1" applyBorder="1" applyAlignment="1">
      <alignment horizontal="center" vertical="center" wrapText="1"/>
    </xf>
    <xf numFmtId="2" fontId="1" fillId="0" borderId="7" xfId="0" quotePrefix="1" applyNumberFormat="1" applyFont="1" applyBorder="1" applyAlignment="1">
      <alignment horizontal="center" vertical="center" wrapText="1"/>
    </xf>
    <xf numFmtId="0" fontId="1" fillId="0" borderId="0" xfId="55" applyFont="1" applyBorder="1" applyAlignment="1">
      <alignment vertical="center" wrapText="1"/>
    </xf>
    <xf numFmtId="3" fontId="20" fillId="0" borderId="0" xfId="0" applyNumberFormat="1" applyFont="1" applyFill="1" applyBorder="1" applyAlignment="1">
      <alignment horizontal="right" wrapText="1"/>
    </xf>
    <xf numFmtId="2" fontId="12" fillId="0" borderId="6" xfId="0" applyNumberFormat="1" applyFont="1" applyBorder="1" applyAlignment="1">
      <alignment horizontal="center" vertical="center" wrapText="1"/>
    </xf>
    <xf numFmtId="3" fontId="20" fillId="0" borderId="6" xfId="47" applyNumberFormat="1" applyFont="1" applyBorder="1" applyAlignment="1">
      <alignment horizontal="right"/>
    </xf>
    <xf numFmtId="3" fontId="19" fillId="0" borderId="0" xfId="47" applyNumberFormat="1" applyFont="1" applyBorder="1" applyAlignment="1">
      <alignment horizontal="right"/>
    </xf>
    <xf numFmtId="3" fontId="20" fillId="0" borderId="0" xfId="47" applyNumberFormat="1" applyFont="1" applyBorder="1" applyAlignment="1">
      <alignment horizontal="right"/>
    </xf>
    <xf numFmtId="3" fontId="19" fillId="0" borderId="0" xfId="47" applyNumberFormat="1" applyFont="1" applyFill="1" applyBorder="1" applyAlignment="1">
      <alignment horizontal="right"/>
    </xf>
    <xf numFmtId="3" fontId="19" fillId="0" borderId="6" xfId="47" applyNumberFormat="1" applyFont="1" applyBorder="1" applyAlignment="1">
      <alignment horizontal="right"/>
    </xf>
    <xf numFmtId="0" fontId="12" fillId="0" borderId="9" xfId="0" quotePrefix="1" applyFont="1" applyBorder="1" applyAlignment="1">
      <alignment horizontal="center" vertical="center" wrapText="1"/>
    </xf>
    <xf numFmtId="0" fontId="1" fillId="0" borderId="9" xfId="0" quotePrefix="1" applyFont="1" applyBorder="1" applyAlignment="1">
      <alignment horizontal="center" vertical="center" wrapText="1"/>
    </xf>
    <xf numFmtId="2" fontId="1" fillId="0" borderId="9" xfId="0" quotePrefix="1" applyNumberFormat="1" applyFont="1" applyBorder="1" applyAlignment="1">
      <alignment horizontal="center" vertical="center" wrapText="1"/>
    </xf>
    <xf numFmtId="3" fontId="19" fillId="0" borderId="7" xfId="47" applyNumberFormat="1" applyFont="1" applyBorder="1" applyAlignment="1">
      <alignment horizontal="right"/>
    </xf>
    <xf numFmtId="3" fontId="20" fillId="0" borderId="7" xfId="47" applyNumberFormat="1" applyFont="1" applyBorder="1" applyAlignment="1">
      <alignment horizontal="right"/>
    </xf>
    <xf numFmtId="3" fontId="19" fillId="0" borderId="7" xfId="47" applyNumberFormat="1" applyFont="1" applyFill="1" applyBorder="1" applyAlignment="1">
      <alignment horizontal="right"/>
    </xf>
    <xf numFmtId="3" fontId="20" fillId="0" borderId="0" xfId="47" applyNumberFormat="1" applyFont="1" applyFill="1" applyBorder="1" applyAlignment="1">
      <alignment horizontal="right"/>
    </xf>
    <xf numFmtId="0" fontId="1" fillId="0" borderId="8" xfId="0" quotePrefix="1" applyFont="1" applyBorder="1" applyAlignment="1">
      <alignment horizontal="center" vertical="center" wrapText="1"/>
    </xf>
    <xf numFmtId="2" fontId="1" fillId="0" borderId="8" xfId="0" quotePrefix="1" applyNumberFormat="1" applyFont="1" applyBorder="1" applyAlignment="1">
      <alignment horizontal="center" vertical="center" wrapText="1"/>
    </xf>
    <xf numFmtId="3" fontId="19" fillId="0" borderId="8" xfId="47" applyNumberFormat="1" applyFont="1" applyBorder="1" applyAlignment="1">
      <alignment horizontal="right"/>
    </xf>
    <xf numFmtId="3" fontId="20" fillId="0" borderId="8" xfId="47" applyNumberFormat="1" applyFont="1" applyBorder="1" applyAlignment="1">
      <alignment horizontal="right"/>
    </xf>
    <xf numFmtId="3" fontId="20" fillId="0" borderId="8" xfId="47" applyNumberFormat="1" applyFont="1" applyFill="1" applyBorder="1" applyAlignment="1">
      <alignment horizontal="right"/>
    </xf>
    <xf numFmtId="3" fontId="39" fillId="0" borderId="6" xfId="47" applyNumberFormat="1" applyFont="1" applyBorder="1" applyAlignment="1">
      <alignment horizontal="right"/>
    </xf>
    <xf numFmtId="3" fontId="40" fillId="0" borderId="6" xfId="0" applyNumberFormat="1" applyFont="1" applyBorder="1" applyAlignment="1">
      <alignment horizontal="right"/>
    </xf>
    <xf numFmtId="3" fontId="27" fillId="0" borderId="8" xfId="47" applyNumberFormat="1" applyFont="1" applyBorder="1" applyAlignment="1">
      <alignment horizontal="right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2" fontId="1" fillId="0" borderId="7" xfId="0" quotePrefix="1" applyNumberFormat="1" applyFont="1" applyBorder="1" applyAlignment="1">
      <alignment vertical="center" wrapText="1"/>
    </xf>
    <xf numFmtId="3" fontId="20" fillId="0" borderId="0" xfId="0" applyNumberFormat="1" applyFont="1" applyFill="1"/>
    <xf numFmtId="2" fontId="1" fillId="0" borderId="7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0" fontId="35" fillId="0" borderId="7" xfId="0" quotePrefix="1" applyFont="1" applyBorder="1" applyAlignment="1">
      <alignment horizontal="center" vertical="center" wrapText="1"/>
    </xf>
    <xf numFmtId="0" fontId="35" fillId="0" borderId="8" xfId="0" quotePrefix="1" applyFont="1" applyBorder="1" applyAlignment="1">
      <alignment horizontal="center" vertical="center" wrapText="1"/>
    </xf>
    <xf numFmtId="0" fontId="36" fillId="0" borderId="7" xfId="0" quotePrefix="1" applyFont="1" applyBorder="1" applyAlignment="1">
      <alignment horizontal="center" vertical="center" wrapText="1"/>
    </xf>
    <xf numFmtId="0" fontId="36" fillId="0" borderId="8" xfId="0" quotePrefix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horizontal="center" vertical="center" wrapText="1"/>
    </xf>
    <xf numFmtId="2" fontId="36" fillId="0" borderId="8" xfId="0" quotePrefix="1" applyNumberFormat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vertical="center" wrapText="1"/>
    </xf>
    <xf numFmtId="2" fontId="36" fillId="0" borderId="8" xfId="0" quotePrefix="1" applyNumberFormat="1" applyFont="1" applyBorder="1" applyAlignment="1">
      <alignment vertical="center" wrapText="1"/>
    </xf>
    <xf numFmtId="3" fontId="27" fillId="0" borderId="7" xfId="47" applyNumberFormat="1" applyFont="1" applyBorder="1" applyAlignment="1">
      <alignment horizontal="right"/>
    </xf>
    <xf numFmtId="3" fontId="27" fillId="0" borderId="8" xfId="47" applyNumberFormat="1" applyFont="1" applyBorder="1" applyAlignment="1">
      <alignment horizontal="right"/>
    </xf>
    <xf numFmtId="3" fontId="27" fillId="0" borderId="7" xfId="47" applyNumberFormat="1" applyFont="1" applyFill="1" applyBorder="1" applyAlignment="1">
      <alignment horizontal="right"/>
    </xf>
    <xf numFmtId="3" fontId="27" fillId="0" borderId="8" xfId="47" applyNumberFormat="1" applyFont="1" applyFill="1" applyBorder="1" applyAlignment="1">
      <alignment horizontal="right"/>
    </xf>
    <xf numFmtId="0" fontId="21" fillId="0" borderId="0" xfId="0" applyNumberFormat="1" applyFont="1" applyFill="1" applyAlignment="1" applyProtection="1">
      <alignment horizontal="left" vertical="top"/>
    </xf>
    <xf numFmtId="0" fontId="33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center" vertical="center" wrapText="1"/>
    </xf>
    <xf numFmtId="0" fontId="0" fillId="0" borderId="7" xfId="0" quotePrefix="1" applyBorder="1" applyAlignment="1">
      <alignment horizontal="center" vertical="center" wrapText="1"/>
    </xf>
    <xf numFmtId="0" fontId="0" fillId="0" borderId="9" xfId="0" quotePrefix="1" applyBorder="1" applyAlignment="1">
      <alignment horizontal="center" vertical="center" wrapText="1"/>
    </xf>
    <xf numFmtId="0" fontId="0" fillId="0" borderId="8" xfId="0" quotePrefix="1" applyBorder="1" applyAlignment="1">
      <alignment horizontal="center" vertical="center" wrapText="1"/>
    </xf>
    <xf numFmtId="2" fontId="0" fillId="0" borderId="7" xfId="0" quotePrefix="1" applyNumberFormat="1" applyBorder="1" applyAlignment="1">
      <alignment horizontal="center" vertical="center" wrapText="1"/>
    </xf>
    <xf numFmtId="2" fontId="0" fillId="0" borderId="9" xfId="0" quotePrefix="1" applyNumberFormat="1" applyBorder="1" applyAlignment="1">
      <alignment horizontal="center" vertical="center" wrapText="1"/>
    </xf>
    <xf numFmtId="2" fontId="0" fillId="0" borderId="8" xfId="0" quotePrefix="1" applyNumberFormat="1" applyBorder="1" applyAlignment="1">
      <alignment horizontal="center" vertical="center" wrapText="1"/>
    </xf>
    <xf numFmtId="164" fontId="22" fillId="0" borderId="7" xfId="47" applyNumberFormat="1" applyFont="1" applyBorder="1" applyAlignment="1"/>
    <xf numFmtId="164" fontId="22" fillId="0" borderId="8" xfId="47" applyNumberFormat="1" applyFont="1" applyBorder="1" applyAlignment="1"/>
    <xf numFmtId="2" fontId="1" fillId="0" borderId="9" xfId="0" quotePrefix="1" applyNumberFormat="1" applyFont="1" applyBorder="1" applyAlignment="1">
      <alignment vertical="center" wrapText="1"/>
    </xf>
    <xf numFmtId="0" fontId="13" fillId="23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35" fillId="0" borderId="9" xfId="0" quotePrefix="1" applyFont="1" applyBorder="1" applyAlignment="1">
      <alignment horizontal="center" vertical="center" wrapText="1"/>
    </xf>
    <xf numFmtId="0" fontId="36" fillId="0" borderId="9" xfId="0" quotePrefix="1" applyFont="1" applyBorder="1" applyAlignment="1">
      <alignment horizontal="center" vertical="center" wrapText="1"/>
    </xf>
    <xf numFmtId="2" fontId="36" fillId="0" borderId="9" xfId="0" quotePrefix="1" applyNumberFormat="1" applyFont="1" applyBorder="1" applyAlignment="1">
      <alignment horizontal="center" vertical="center" wrapText="1"/>
    </xf>
    <xf numFmtId="2" fontId="36" fillId="0" borderId="9" xfId="0" quotePrefix="1" applyNumberFormat="1" applyFont="1" applyBorder="1" applyAlignment="1">
      <alignment vertical="center" wrapText="1"/>
    </xf>
    <xf numFmtId="3" fontId="13" fillId="0" borderId="0" xfId="0" applyNumberFormat="1" applyFont="1" applyFill="1" applyBorder="1" applyAlignment="1" applyProtection="1">
      <alignment horizontal="left" vertical="center" wrapText="1"/>
    </xf>
    <xf numFmtId="0" fontId="35" fillId="0" borderId="9" xfId="0" quotePrefix="1" applyFont="1" applyBorder="1" applyAlignment="1">
      <alignment horizontal="center" vertical="center" wrapText="1"/>
    </xf>
    <xf numFmtId="2" fontId="35" fillId="0" borderId="9" xfId="0" quotePrefix="1" applyNumberFormat="1" applyFont="1" applyBorder="1" applyAlignment="1">
      <alignment horizontal="center" vertical="center" wrapText="1"/>
    </xf>
    <xf numFmtId="2" fontId="35" fillId="0" borderId="9" xfId="0" quotePrefix="1" applyNumberFormat="1" applyFont="1" applyBorder="1" applyAlignment="1">
      <alignment vertical="center" wrapText="1"/>
    </xf>
    <xf numFmtId="0" fontId="41" fillId="0" borderId="13" xfId="0" applyFont="1" applyBorder="1" applyAlignment="1">
      <alignment horizontal="center" wrapText="1"/>
    </xf>
  </cellXfs>
  <cellStyles count="56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Итог" xfId="48"/>
    <cellStyle name="Нейтральный" xfId="49"/>
    <cellStyle name="Обычный" xfId="0" builtinId="0"/>
    <cellStyle name="Обычный 12" xfId="55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view="pageBreakPreview" topLeftCell="B1" zoomScale="90" zoomScaleNormal="100" zoomScaleSheetLayoutView="90" workbookViewId="0">
      <selection activeCell="B41" sqref="B41:J41"/>
    </sheetView>
  </sheetViews>
  <sheetFormatPr defaultColWidth="9.1640625" defaultRowHeight="12.75" x14ac:dyDescent="0.2"/>
  <cols>
    <col min="1" max="1" width="3.83203125" style="3" hidden="1" customWidth="1"/>
    <col min="2" max="2" width="15.1640625" style="15" customWidth="1"/>
    <col min="3" max="3" width="14" style="15" customWidth="1"/>
    <col min="4" max="4" width="16" style="15" customWidth="1"/>
    <col min="5" max="5" width="59.6640625" style="3" customWidth="1"/>
    <col min="6" max="6" width="62.33203125" style="3" customWidth="1"/>
    <col min="7" max="7" width="18.5" style="3" customWidth="1"/>
    <col min="8" max="8" width="17.5" style="3" customWidth="1"/>
    <col min="9" max="10" width="18.5" style="3" customWidth="1"/>
    <col min="11" max="11" width="17.1640625" style="2" customWidth="1"/>
    <col min="12" max="12" width="9.5" style="2" bestFit="1" customWidth="1"/>
    <col min="13" max="13" width="9.1640625" style="2"/>
    <col min="14" max="14" width="11.83203125" style="2" bestFit="1" customWidth="1"/>
    <col min="15" max="16384" width="9.1640625" style="2"/>
  </cols>
  <sheetData>
    <row r="1" spans="1:20" s="8" customFormat="1" ht="5.25" customHeight="1" x14ac:dyDescent="0.25">
      <c r="A1" s="7"/>
      <c r="B1" s="139"/>
      <c r="C1" s="139"/>
      <c r="D1" s="139"/>
      <c r="E1" s="139"/>
      <c r="F1" s="139"/>
      <c r="G1" s="139"/>
      <c r="H1" s="139"/>
      <c r="I1" s="139"/>
      <c r="J1" s="139"/>
    </row>
    <row r="2" spans="1:20" ht="49.5" customHeight="1" x14ac:dyDescent="0.2">
      <c r="G2" s="141" t="s">
        <v>78</v>
      </c>
      <c r="H2" s="141"/>
      <c r="I2" s="141"/>
      <c r="J2" s="141"/>
    </row>
    <row r="3" spans="1:20" ht="23.25" customHeight="1" x14ac:dyDescent="0.2">
      <c r="A3" s="1"/>
      <c r="B3" s="140" t="s">
        <v>19</v>
      </c>
      <c r="C3" s="140"/>
      <c r="D3" s="140"/>
      <c r="E3" s="140"/>
      <c r="F3" s="140"/>
      <c r="G3" s="140"/>
      <c r="H3" s="140"/>
      <c r="I3" s="140"/>
      <c r="J3" s="140"/>
    </row>
    <row r="4" spans="1:20" ht="12.75" customHeight="1" x14ac:dyDescent="0.3">
      <c r="B4" s="16"/>
      <c r="C4" s="17"/>
      <c r="D4" s="17"/>
      <c r="E4" s="4"/>
      <c r="F4" s="20"/>
      <c r="G4" s="20"/>
      <c r="H4" s="21"/>
      <c r="I4" s="20"/>
      <c r="J4" s="10" t="s">
        <v>16</v>
      </c>
    </row>
    <row r="5" spans="1:20" ht="99" customHeight="1" x14ac:dyDescent="0.2">
      <c r="A5" s="19"/>
      <c r="B5" s="9" t="s">
        <v>10</v>
      </c>
      <c r="C5" s="9" t="s">
        <v>11</v>
      </c>
      <c r="D5" s="9" t="s">
        <v>12</v>
      </c>
      <c r="E5" s="23" t="s">
        <v>9</v>
      </c>
      <c r="F5" s="11" t="s">
        <v>8</v>
      </c>
      <c r="G5" s="11" t="s">
        <v>4</v>
      </c>
      <c r="H5" s="11" t="s">
        <v>5</v>
      </c>
      <c r="I5" s="11" t="s">
        <v>6</v>
      </c>
      <c r="J5" s="41" t="s">
        <v>7</v>
      </c>
    </row>
    <row r="6" spans="1:20" s="6" customFormat="1" ht="19.5" customHeight="1" x14ac:dyDescent="0.2">
      <c r="A6" s="5"/>
      <c r="B6" s="18" t="s">
        <v>2</v>
      </c>
      <c r="C6" s="18"/>
      <c r="D6" s="18"/>
      <c r="E6" s="12" t="s">
        <v>13</v>
      </c>
      <c r="F6" s="13"/>
      <c r="G6" s="25"/>
      <c r="H6" s="25"/>
      <c r="I6" s="25"/>
      <c r="J6" s="42"/>
    </row>
    <row r="7" spans="1:20" ht="19.5" customHeight="1" x14ac:dyDescent="0.2">
      <c r="B7" s="18" t="s">
        <v>0</v>
      </c>
      <c r="C7" s="18"/>
      <c r="D7" s="18"/>
      <c r="E7" s="12" t="s">
        <v>13</v>
      </c>
      <c r="F7" s="14"/>
      <c r="G7" s="28"/>
      <c r="H7" s="28"/>
      <c r="I7" s="28"/>
      <c r="J7" s="43"/>
      <c r="K7" s="35" t="e">
        <f>SUM(J8:J16)-#REF!</f>
        <v>#REF!</v>
      </c>
    </row>
    <row r="8" spans="1:20" ht="62.25" customHeight="1" x14ac:dyDescent="0.2">
      <c r="B8" s="93" t="s">
        <v>20</v>
      </c>
      <c r="C8" s="94" t="s">
        <v>21</v>
      </c>
      <c r="D8" s="95" t="s">
        <v>1</v>
      </c>
      <c r="E8" s="92" t="s">
        <v>22</v>
      </c>
      <c r="F8" s="36" t="s">
        <v>14</v>
      </c>
      <c r="G8" s="29"/>
      <c r="H8" s="29"/>
      <c r="I8" s="29"/>
      <c r="J8" s="44">
        <f>10000+20305</f>
        <v>30305</v>
      </c>
      <c r="K8" s="35"/>
    </row>
    <row r="9" spans="1:20" ht="29.25" customHeight="1" x14ac:dyDescent="0.25">
      <c r="B9" s="64" t="s">
        <v>42</v>
      </c>
      <c r="C9" s="64">
        <v>6000</v>
      </c>
      <c r="D9" s="65"/>
      <c r="E9" s="66" t="s">
        <v>43</v>
      </c>
      <c r="F9" s="37"/>
      <c r="G9" s="34"/>
      <c r="H9" s="29"/>
      <c r="I9" s="34"/>
      <c r="J9" s="44"/>
    </row>
    <row r="10" spans="1:20" ht="29.25" customHeight="1" x14ac:dyDescent="0.25">
      <c r="B10" s="61" t="s">
        <v>44</v>
      </c>
      <c r="C10" s="61" t="s">
        <v>45</v>
      </c>
      <c r="D10" s="62"/>
      <c r="E10" s="63" t="s">
        <v>46</v>
      </c>
      <c r="F10" s="37"/>
      <c r="G10" s="34"/>
      <c r="H10" s="29"/>
      <c r="I10" s="34"/>
      <c r="J10" s="44"/>
    </row>
    <row r="11" spans="1:20" ht="29.25" customHeight="1" x14ac:dyDescent="0.25">
      <c r="B11" s="67" t="s">
        <v>47</v>
      </c>
      <c r="C11" s="67" t="s">
        <v>48</v>
      </c>
      <c r="D11" s="68" t="s">
        <v>15</v>
      </c>
      <c r="E11" s="69" t="s">
        <v>49</v>
      </c>
      <c r="F11" s="36" t="s">
        <v>14</v>
      </c>
      <c r="G11" s="34"/>
      <c r="H11" s="29"/>
      <c r="I11" s="34"/>
      <c r="J11" s="44">
        <f>16000+78590+30000</f>
        <v>124590</v>
      </c>
    </row>
    <row r="12" spans="1:20" ht="46.5" customHeight="1" x14ac:dyDescent="0.25">
      <c r="B12" s="46" t="s">
        <v>23</v>
      </c>
      <c r="C12" s="48" t="s">
        <v>24</v>
      </c>
      <c r="D12" s="49" t="s">
        <v>15</v>
      </c>
      <c r="E12" s="50" t="s">
        <v>25</v>
      </c>
      <c r="F12" s="81" t="s">
        <v>79</v>
      </c>
      <c r="G12" s="121">
        <f>I12</f>
        <v>349999</v>
      </c>
      <c r="H12" s="82"/>
      <c r="I12" s="121">
        <f>307950-75103+117152</f>
        <v>349999</v>
      </c>
      <c r="J12" s="83">
        <f>I12</f>
        <v>349999</v>
      </c>
    </row>
    <row r="13" spans="1:20" s="27" customFormat="1" ht="15" x14ac:dyDescent="0.25">
      <c r="A13" s="26"/>
      <c r="B13" s="108"/>
      <c r="C13" s="108"/>
      <c r="D13" s="109"/>
      <c r="E13" s="123" t="s">
        <v>61</v>
      </c>
      <c r="F13" s="79"/>
      <c r="G13" s="80"/>
      <c r="H13" s="110"/>
      <c r="I13" s="111"/>
      <c r="J13" s="112"/>
      <c r="P13" s="99"/>
      <c r="Q13" s="100"/>
      <c r="R13" s="103"/>
      <c r="S13" s="104"/>
      <c r="T13" s="113"/>
    </row>
    <row r="14" spans="1:20" s="27" customFormat="1" ht="55.5" customHeight="1" x14ac:dyDescent="0.25">
      <c r="A14" s="26"/>
      <c r="B14" s="114"/>
      <c r="C14" s="114"/>
      <c r="D14" s="115"/>
      <c r="E14" s="78" t="s">
        <v>80</v>
      </c>
      <c r="F14" s="84"/>
      <c r="G14" s="85">
        <v>117152</v>
      </c>
      <c r="H14" s="116"/>
      <c r="I14" s="117">
        <f>G14</f>
        <v>117152</v>
      </c>
      <c r="J14" s="118">
        <f>I14</f>
        <v>117152</v>
      </c>
    </row>
    <row r="15" spans="1:20" ht="42.75" customHeight="1" x14ac:dyDescent="0.25">
      <c r="B15" s="46" t="s">
        <v>26</v>
      </c>
      <c r="C15" s="48" t="s">
        <v>27</v>
      </c>
      <c r="D15" s="49" t="s">
        <v>18</v>
      </c>
      <c r="E15" s="50" t="s">
        <v>28</v>
      </c>
      <c r="F15" s="51" t="s">
        <v>29</v>
      </c>
      <c r="G15" s="34">
        <v>10000</v>
      </c>
      <c r="H15" s="29"/>
      <c r="I15" s="34">
        <f>G15</f>
        <v>10000</v>
      </c>
      <c r="J15" s="44">
        <f>I15</f>
        <v>10000</v>
      </c>
    </row>
    <row r="16" spans="1:20" ht="83.25" customHeight="1" x14ac:dyDescent="0.25">
      <c r="B16" s="89" t="s">
        <v>63</v>
      </c>
      <c r="C16" s="90" t="s">
        <v>64</v>
      </c>
      <c r="D16" s="91" t="s">
        <v>18</v>
      </c>
      <c r="E16" s="50" t="s">
        <v>65</v>
      </c>
      <c r="F16" s="74" t="s">
        <v>75</v>
      </c>
      <c r="G16" s="34">
        <f>267430</f>
        <v>267430</v>
      </c>
      <c r="H16" s="29"/>
      <c r="I16" s="34">
        <f>G16</f>
        <v>267430</v>
      </c>
      <c r="J16" s="44">
        <f>I16</f>
        <v>267430</v>
      </c>
    </row>
    <row r="17" spans="1:20" s="27" customFormat="1" ht="15" x14ac:dyDescent="0.25">
      <c r="A17" s="26"/>
      <c r="B17" s="55" t="s">
        <v>71</v>
      </c>
      <c r="C17" s="55" t="s">
        <v>55</v>
      </c>
      <c r="D17" s="101"/>
      <c r="E17" s="60" t="s">
        <v>56</v>
      </c>
      <c r="F17" s="51"/>
      <c r="G17" s="119"/>
      <c r="H17" s="119"/>
      <c r="I17" s="119"/>
      <c r="J17" s="119"/>
      <c r="P17" s="99"/>
      <c r="Q17" s="100"/>
      <c r="R17" s="103"/>
      <c r="S17" s="104"/>
      <c r="T17" s="105"/>
    </row>
    <row r="18" spans="1:20" s="27" customFormat="1" ht="38.25" customHeight="1" x14ac:dyDescent="0.25">
      <c r="A18" s="26"/>
      <c r="B18" s="96" t="s">
        <v>72</v>
      </c>
      <c r="C18" s="97" t="s">
        <v>73</v>
      </c>
      <c r="D18" s="98" t="s">
        <v>59</v>
      </c>
      <c r="E18" s="125" t="s">
        <v>74</v>
      </c>
      <c r="F18" s="76" t="s">
        <v>66</v>
      </c>
      <c r="G18" s="77">
        <v>299815</v>
      </c>
      <c r="H18" s="106"/>
      <c r="I18" s="102">
        <f>G18</f>
        <v>299815</v>
      </c>
      <c r="J18" s="71">
        <f t="shared" ref="J18:J20" si="0">I18</f>
        <v>299815</v>
      </c>
      <c r="K18" s="124">
        <f>SUM(J18:J20)</f>
        <v>1411700</v>
      </c>
      <c r="P18" s="99"/>
      <c r="Q18" s="100"/>
      <c r="R18" s="103"/>
      <c r="S18" s="104"/>
      <c r="T18" s="105"/>
    </row>
    <row r="19" spans="1:20" s="27" customFormat="1" ht="38.25" customHeight="1" x14ac:dyDescent="0.25">
      <c r="A19" s="26"/>
      <c r="B19" s="107"/>
      <c r="C19" s="108"/>
      <c r="D19" s="109"/>
      <c r="E19" s="150"/>
      <c r="F19" s="76" t="s">
        <v>67</v>
      </c>
      <c r="G19" s="77">
        <v>298525</v>
      </c>
      <c r="H19" s="106"/>
      <c r="I19" s="102">
        <f>G19</f>
        <v>298525</v>
      </c>
      <c r="J19" s="71">
        <f t="shared" ref="J19" si="1">I19</f>
        <v>298525</v>
      </c>
      <c r="P19" s="99"/>
      <c r="Q19" s="100"/>
      <c r="R19" s="103"/>
      <c r="S19" s="104"/>
      <c r="T19" s="105"/>
    </row>
    <row r="20" spans="1:20" s="27" customFormat="1" ht="54" customHeight="1" x14ac:dyDescent="0.25">
      <c r="A20" s="26"/>
      <c r="B20" s="107"/>
      <c r="C20" s="108"/>
      <c r="D20" s="109"/>
      <c r="E20" s="126"/>
      <c r="F20" s="76" t="s">
        <v>76</v>
      </c>
      <c r="G20" s="77">
        <v>813360</v>
      </c>
      <c r="H20" s="106"/>
      <c r="I20" s="102">
        <f>G20</f>
        <v>813360</v>
      </c>
      <c r="J20" s="71">
        <f t="shared" si="0"/>
        <v>813360</v>
      </c>
      <c r="P20" s="99"/>
      <c r="Q20" s="100"/>
      <c r="R20" s="103"/>
      <c r="S20" s="104"/>
      <c r="T20" s="105"/>
    </row>
    <row r="21" spans="1:20" s="27" customFormat="1" ht="15" x14ac:dyDescent="0.25">
      <c r="A21" s="26"/>
      <c r="B21" s="108"/>
      <c r="C21" s="108"/>
      <c r="D21" s="109"/>
      <c r="E21" s="72" t="s">
        <v>61</v>
      </c>
      <c r="F21" s="79"/>
      <c r="G21" s="80"/>
      <c r="H21" s="110"/>
      <c r="I21" s="111"/>
      <c r="J21" s="112"/>
      <c r="P21" s="99"/>
      <c r="Q21" s="100"/>
      <c r="R21" s="103"/>
      <c r="S21" s="104"/>
      <c r="T21" s="113"/>
    </row>
    <row r="22" spans="1:20" s="27" customFormat="1" ht="38.25" x14ac:dyDescent="0.25">
      <c r="A22" s="26"/>
      <c r="B22" s="114"/>
      <c r="C22" s="114"/>
      <c r="D22" s="115"/>
      <c r="E22" s="78" t="s">
        <v>68</v>
      </c>
      <c r="F22" s="84"/>
      <c r="G22" s="85">
        <f>SUM(G18:G21)</f>
        <v>1411700</v>
      </c>
      <c r="H22" s="116"/>
      <c r="I22" s="117">
        <f>G22</f>
        <v>1411700</v>
      </c>
      <c r="J22" s="118">
        <f>I22</f>
        <v>1411700</v>
      </c>
    </row>
    <row r="23" spans="1:20" ht="24.75" customHeight="1" x14ac:dyDescent="0.2">
      <c r="B23" s="46" t="s">
        <v>38</v>
      </c>
      <c r="C23" s="56"/>
      <c r="D23" s="57"/>
      <c r="E23" s="47" t="s">
        <v>39</v>
      </c>
      <c r="F23" s="36"/>
      <c r="G23" s="29"/>
      <c r="H23" s="29"/>
      <c r="I23" s="29"/>
      <c r="J23" s="45"/>
      <c r="K23" s="35">
        <f>SUM(J25:J37)</f>
        <v>6891614</v>
      </c>
    </row>
    <row r="24" spans="1:20" ht="24.75" customHeight="1" x14ac:dyDescent="0.2">
      <c r="B24" s="58" t="s">
        <v>40</v>
      </c>
      <c r="C24" s="55">
        <v>1000</v>
      </c>
      <c r="D24" s="59"/>
      <c r="E24" s="60" t="s">
        <v>41</v>
      </c>
      <c r="F24" s="36"/>
      <c r="G24" s="29"/>
      <c r="H24" s="29"/>
      <c r="I24" s="29"/>
      <c r="J24" s="45"/>
      <c r="K24" s="35">
        <f>J25+J26+J29</f>
        <v>861714</v>
      </c>
    </row>
    <row r="25" spans="1:20" ht="24.75" customHeight="1" x14ac:dyDescent="0.2">
      <c r="B25" s="61" t="s">
        <v>50</v>
      </c>
      <c r="C25" s="61" t="s">
        <v>51</v>
      </c>
      <c r="D25" s="70" t="s">
        <v>52</v>
      </c>
      <c r="E25" s="50" t="s">
        <v>53</v>
      </c>
      <c r="F25" s="36" t="s">
        <v>14</v>
      </c>
      <c r="G25" s="29"/>
      <c r="H25" s="29"/>
      <c r="I25" s="29"/>
      <c r="J25" s="71">
        <f>114940+8490</f>
        <v>123430</v>
      </c>
      <c r="K25" s="35"/>
    </row>
    <row r="26" spans="1:20" ht="26.25" customHeight="1" x14ac:dyDescent="0.25">
      <c r="B26" s="127" t="s">
        <v>30</v>
      </c>
      <c r="C26" s="129" t="s">
        <v>31</v>
      </c>
      <c r="D26" s="131" t="s">
        <v>32</v>
      </c>
      <c r="E26" s="133" t="s">
        <v>33</v>
      </c>
      <c r="F26" s="36" t="s">
        <v>14</v>
      </c>
      <c r="G26" s="34"/>
      <c r="H26" s="34"/>
      <c r="I26" s="34"/>
      <c r="J26" s="44">
        <f>150000+84650+59604+6630+54000+140000-15100+138500</f>
        <v>618284</v>
      </c>
      <c r="K26" s="35">
        <f>J26+J29</f>
        <v>738284</v>
      </c>
    </row>
    <row r="27" spans="1:20" s="27" customFormat="1" ht="15" x14ac:dyDescent="0.25">
      <c r="A27" s="26"/>
      <c r="B27" s="153"/>
      <c r="C27" s="154"/>
      <c r="D27" s="155"/>
      <c r="E27" s="156"/>
      <c r="F27" s="123" t="s">
        <v>61</v>
      </c>
      <c r="G27" s="80"/>
      <c r="H27" s="110"/>
      <c r="I27" s="111"/>
      <c r="J27" s="112"/>
      <c r="P27" s="99"/>
      <c r="Q27" s="100"/>
      <c r="R27" s="103"/>
      <c r="S27" s="104"/>
      <c r="T27" s="113"/>
    </row>
    <row r="28" spans="1:20" s="27" customFormat="1" ht="51" x14ac:dyDescent="0.25">
      <c r="A28" s="26"/>
      <c r="B28" s="153"/>
      <c r="C28" s="154"/>
      <c r="D28" s="155"/>
      <c r="E28" s="156"/>
      <c r="F28" s="78" t="s">
        <v>80</v>
      </c>
      <c r="G28" s="85"/>
      <c r="H28" s="116"/>
      <c r="I28" s="117"/>
      <c r="J28" s="118">
        <v>138500</v>
      </c>
    </row>
    <row r="29" spans="1:20" ht="37.5" customHeight="1" x14ac:dyDescent="0.25">
      <c r="B29" s="128"/>
      <c r="C29" s="130"/>
      <c r="D29" s="132"/>
      <c r="E29" s="134"/>
      <c r="F29" s="51" t="s">
        <v>34</v>
      </c>
      <c r="G29" s="86">
        <v>120000</v>
      </c>
      <c r="H29" s="86"/>
      <c r="I29" s="86">
        <f>G29</f>
        <v>120000</v>
      </c>
      <c r="J29" s="44">
        <f>I29</f>
        <v>120000</v>
      </c>
    </row>
    <row r="30" spans="1:20" ht="37.5" customHeight="1" x14ac:dyDescent="0.25">
      <c r="B30" s="158" t="s">
        <v>81</v>
      </c>
      <c r="C30" s="158" t="s">
        <v>82</v>
      </c>
      <c r="D30" s="159"/>
      <c r="E30" s="160" t="s">
        <v>83</v>
      </c>
      <c r="F30" s="51"/>
      <c r="G30" s="86"/>
      <c r="H30" s="86"/>
      <c r="I30" s="86"/>
      <c r="J30" s="44"/>
    </row>
    <row r="31" spans="1:20" s="40" customFormat="1" ht="26.25" customHeight="1" x14ac:dyDescent="0.25">
      <c r="A31" s="1"/>
      <c r="B31" s="55" t="s">
        <v>35</v>
      </c>
      <c r="C31" s="52" t="s">
        <v>36</v>
      </c>
      <c r="D31" s="53" t="s">
        <v>17</v>
      </c>
      <c r="E31" s="54" t="s">
        <v>37</v>
      </c>
      <c r="F31" s="36" t="s">
        <v>14</v>
      </c>
      <c r="G31" s="34"/>
      <c r="H31" s="29"/>
      <c r="I31" s="34"/>
      <c r="J31" s="44">
        <v>25000</v>
      </c>
    </row>
    <row r="32" spans="1:20" s="27" customFormat="1" ht="15" x14ac:dyDescent="0.25">
      <c r="A32" s="26"/>
      <c r="B32" s="61" t="s">
        <v>54</v>
      </c>
      <c r="C32" s="61" t="s">
        <v>55</v>
      </c>
      <c r="D32" s="62"/>
      <c r="E32" s="63" t="s">
        <v>56</v>
      </c>
      <c r="F32" s="51"/>
      <c r="G32" s="34"/>
      <c r="H32" s="34"/>
      <c r="I32" s="34"/>
      <c r="J32" s="44"/>
    </row>
    <row r="33" spans="1:20" s="27" customFormat="1" ht="38.25" customHeight="1" x14ac:dyDescent="0.25">
      <c r="A33" s="26"/>
      <c r="B33" s="97" t="s">
        <v>77</v>
      </c>
      <c r="C33" s="97" t="s">
        <v>73</v>
      </c>
      <c r="D33" s="98" t="s">
        <v>59</v>
      </c>
      <c r="E33" s="125" t="s">
        <v>74</v>
      </c>
      <c r="F33" s="75" t="s">
        <v>69</v>
      </c>
      <c r="G33" s="88">
        <v>1413400</v>
      </c>
      <c r="H33" s="87"/>
      <c r="I33" s="86">
        <f>G33</f>
        <v>1413400</v>
      </c>
      <c r="J33" s="71">
        <f t="shared" ref="J33:J34" si="2">I33</f>
        <v>1413400</v>
      </c>
      <c r="K33" s="124">
        <f>J33+J34</f>
        <v>2855600</v>
      </c>
      <c r="P33" s="99"/>
      <c r="Q33" s="100"/>
      <c r="R33" s="103"/>
      <c r="S33" s="104"/>
      <c r="T33" s="105"/>
    </row>
    <row r="34" spans="1:20" s="27" customFormat="1" ht="38.25" customHeight="1" x14ac:dyDescent="0.25">
      <c r="A34" s="26"/>
      <c r="B34" s="107"/>
      <c r="C34" s="108"/>
      <c r="D34" s="109"/>
      <c r="E34" s="126"/>
      <c r="F34" s="75" t="s">
        <v>70</v>
      </c>
      <c r="G34" s="88">
        <v>1442200</v>
      </c>
      <c r="H34" s="87"/>
      <c r="I34" s="86">
        <f>G34</f>
        <v>1442200</v>
      </c>
      <c r="J34" s="71">
        <f t="shared" si="2"/>
        <v>1442200</v>
      </c>
      <c r="P34" s="99"/>
      <c r="Q34" s="100"/>
      <c r="R34" s="103"/>
      <c r="S34" s="104"/>
      <c r="T34" s="105"/>
    </row>
    <row r="35" spans="1:20" s="27" customFormat="1" ht="15" x14ac:dyDescent="0.25">
      <c r="A35" s="26"/>
      <c r="B35" s="108"/>
      <c r="C35" s="108"/>
      <c r="D35" s="109"/>
      <c r="E35" s="72" t="s">
        <v>61</v>
      </c>
      <c r="F35" s="79"/>
      <c r="G35" s="80"/>
      <c r="H35" s="110"/>
      <c r="I35" s="111"/>
      <c r="J35" s="112"/>
      <c r="P35" s="99"/>
      <c r="Q35" s="100"/>
      <c r="R35" s="103"/>
      <c r="S35" s="104"/>
      <c r="T35" s="113"/>
    </row>
    <row r="36" spans="1:20" s="27" customFormat="1" ht="38.25" x14ac:dyDescent="0.25">
      <c r="A36" s="26"/>
      <c r="B36" s="114"/>
      <c r="C36" s="114"/>
      <c r="D36" s="115"/>
      <c r="E36" s="78" t="s">
        <v>68</v>
      </c>
      <c r="F36" s="84"/>
      <c r="G36" s="85">
        <f>SUM(G33:G35)</f>
        <v>2855600</v>
      </c>
      <c r="H36" s="116"/>
      <c r="I36" s="117">
        <f>G36</f>
        <v>2855600</v>
      </c>
      <c r="J36" s="118">
        <f>I36</f>
        <v>2855600</v>
      </c>
    </row>
    <row r="37" spans="1:20" s="27" customFormat="1" ht="38.25" x14ac:dyDescent="0.25">
      <c r="A37" s="26"/>
      <c r="B37" s="142" t="s">
        <v>57</v>
      </c>
      <c r="C37" s="142" t="s">
        <v>58</v>
      </c>
      <c r="D37" s="145" t="s">
        <v>59</v>
      </c>
      <c r="E37" s="69" t="s">
        <v>60</v>
      </c>
      <c r="F37" s="36" t="s">
        <v>14</v>
      </c>
      <c r="G37" s="34"/>
      <c r="H37" s="34"/>
      <c r="I37" s="34"/>
      <c r="J37" s="44">
        <f>151500+3700</f>
        <v>155200</v>
      </c>
      <c r="K37" s="124">
        <f>J37+J33+J34</f>
        <v>3010800</v>
      </c>
    </row>
    <row r="38" spans="1:20" s="27" customFormat="1" ht="15" x14ac:dyDescent="0.25">
      <c r="A38" s="26"/>
      <c r="B38" s="143"/>
      <c r="C38" s="143"/>
      <c r="D38" s="146"/>
      <c r="E38" s="72" t="s">
        <v>61</v>
      </c>
      <c r="F38" s="148"/>
      <c r="G38" s="135"/>
      <c r="H38" s="135"/>
      <c r="I38" s="135"/>
      <c r="J38" s="137">
        <v>150000</v>
      </c>
    </row>
    <row r="39" spans="1:20" s="27" customFormat="1" ht="38.25" x14ac:dyDescent="0.25">
      <c r="A39" s="26"/>
      <c r="B39" s="144"/>
      <c r="C39" s="144"/>
      <c r="D39" s="147"/>
      <c r="E39" s="73" t="s">
        <v>62</v>
      </c>
      <c r="F39" s="149"/>
      <c r="G39" s="136"/>
      <c r="H39" s="136"/>
      <c r="I39" s="136"/>
      <c r="J39" s="138"/>
    </row>
    <row r="40" spans="1:20" s="8" customFormat="1" ht="30" customHeight="1" x14ac:dyDescent="0.25">
      <c r="A40" s="7"/>
      <c r="B40" s="30"/>
      <c r="C40" s="30"/>
      <c r="D40" s="31"/>
      <c r="E40" s="32" t="s">
        <v>3</v>
      </c>
      <c r="F40" s="38"/>
      <c r="G40" s="33">
        <f>SUM(G8:G39)-G14-G22-G28-G36-G38</f>
        <v>5014729</v>
      </c>
      <c r="H40" s="120">
        <f>SUM(H8:H39)-H22-H36</f>
        <v>0</v>
      </c>
      <c r="I40" s="33">
        <f>SUM(I8:I39)-I14-I22-I28-I36-I38</f>
        <v>5014729</v>
      </c>
      <c r="J40" s="33">
        <f>SUM(J8:J39)-J14-J22-J28-J36-J38</f>
        <v>6091538</v>
      </c>
      <c r="K40" s="39">
        <v>5835886</v>
      </c>
      <c r="L40" s="39">
        <f>J40-K40</f>
        <v>255652</v>
      </c>
      <c r="N40" s="39"/>
    </row>
    <row r="41" spans="1:20" ht="105.75" customHeight="1" x14ac:dyDescent="0.3">
      <c r="B41" s="161" t="s">
        <v>84</v>
      </c>
      <c r="C41" s="161"/>
      <c r="D41" s="161"/>
      <c r="E41" s="161"/>
      <c r="F41" s="161"/>
      <c r="G41" s="161"/>
      <c r="H41" s="161"/>
      <c r="I41" s="161"/>
      <c r="J41" s="161"/>
      <c r="K41" s="22">
        <v>6091538</v>
      </c>
      <c r="L41" s="22"/>
      <c r="M41" s="22"/>
      <c r="N41" s="22"/>
      <c r="O41" s="22"/>
      <c r="P41" s="22"/>
      <c r="Q41" s="22"/>
    </row>
    <row r="42" spans="1:20" ht="20.25" customHeight="1" x14ac:dyDescent="0.2">
      <c r="B42" s="122"/>
      <c r="C42" s="122"/>
      <c r="D42" s="122"/>
      <c r="E42" s="122"/>
      <c r="F42" s="122"/>
      <c r="G42" s="122"/>
      <c r="H42" s="122"/>
      <c r="I42" s="122"/>
      <c r="J42" s="122"/>
      <c r="K42" s="157">
        <f>J40-K41</f>
        <v>0</v>
      </c>
      <c r="L42" s="122"/>
      <c r="M42" s="122"/>
      <c r="N42" s="122"/>
      <c r="O42" s="122"/>
      <c r="P42" s="122"/>
      <c r="Q42" s="122"/>
    </row>
    <row r="43" spans="1:20" ht="20.25" customHeight="1" x14ac:dyDescent="0.2">
      <c r="B43" s="151"/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</row>
    <row r="44" spans="1:20" ht="36.75" customHeight="1" x14ac:dyDescent="0.2">
      <c r="B44" s="152"/>
      <c r="C44" s="152"/>
      <c r="D44" s="152"/>
      <c r="E44" s="152"/>
      <c r="F44" s="152"/>
      <c r="G44" s="152"/>
      <c r="H44" s="152"/>
      <c r="I44" s="152"/>
      <c r="J44" s="152"/>
      <c r="K44" s="24"/>
      <c r="L44" s="24"/>
      <c r="M44" s="24"/>
      <c r="N44" s="24"/>
      <c r="O44" s="24"/>
      <c r="P44" s="24"/>
      <c r="Q44" s="24"/>
    </row>
    <row r="45" spans="1:20" ht="21" customHeight="1" x14ac:dyDescent="0.2"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</row>
  </sheetData>
  <mergeCells count="21">
    <mergeCell ref="B43:Q43"/>
    <mergeCell ref="B45:Q45"/>
    <mergeCell ref="B44:J44"/>
    <mergeCell ref="B41:J41"/>
    <mergeCell ref="H38:H39"/>
    <mergeCell ref="I38:I39"/>
    <mergeCell ref="J38:J39"/>
    <mergeCell ref="B1:J1"/>
    <mergeCell ref="B3:J3"/>
    <mergeCell ref="G2:J2"/>
    <mergeCell ref="B37:B39"/>
    <mergeCell ref="C37:C39"/>
    <mergeCell ref="D37:D39"/>
    <mergeCell ref="F38:F39"/>
    <mergeCell ref="G38:G39"/>
    <mergeCell ref="E18:E20"/>
    <mergeCell ref="D26:D29"/>
    <mergeCell ref="C26:C29"/>
    <mergeCell ref="B26:B29"/>
    <mergeCell ref="E26:E29"/>
    <mergeCell ref="E33:E34"/>
  </mergeCells>
  <phoneticPr fontId="16" type="noConversion"/>
  <printOptions horizontalCentered="1"/>
  <pageMargins left="0.43307086614173229" right="0.19685039370078741" top="0.11811023622047245" bottom="0.11811023622047245" header="0" footer="0"/>
  <pageSetup paperSize="9" scale="65" orientation="landscape" r:id="rId1"/>
  <headerFooter alignWithMargins="0">
    <oddFooter>&amp;R&amp;P</oddFooter>
  </headerFooter>
  <rowBreaks count="1" manualBreakCount="1">
    <brk id="45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дод.12</vt:lpstr>
      <vt:lpstr>дод.12!Область_печати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XTreme.ws</cp:lastModifiedBy>
  <cp:lastPrinted>2018-08-21T07:02:43Z</cp:lastPrinted>
  <dcterms:created xsi:type="dcterms:W3CDTF">2014-01-17T10:52:16Z</dcterms:created>
  <dcterms:modified xsi:type="dcterms:W3CDTF">2018-08-21T07:04:17Z</dcterms:modified>
</cp:coreProperties>
</file>