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55" yWindow="240" windowWidth="27795" windowHeight="7080"/>
  </bookViews>
  <sheets>
    <sheet name="Лист1" sheetId="1" r:id="rId1"/>
  </sheets>
  <definedNames>
    <definedName name="_xlnm.Print_Area" localSheetId="0">Лист1!$A$1:$P$77</definedName>
  </definedNames>
  <calcPr calcId="144525"/>
</workbook>
</file>

<file path=xl/calcChain.xml><?xml version="1.0" encoding="utf-8"?>
<calcChain xmlns="http://schemas.openxmlformats.org/spreadsheetml/2006/main">
  <c r="L74" i="1" l="1"/>
  <c r="M74" i="1"/>
  <c r="N74" i="1"/>
  <c r="O74" i="1"/>
  <c r="K74" i="1"/>
  <c r="L72" i="1"/>
  <c r="M72" i="1"/>
  <c r="N72" i="1"/>
  <c r="O72" i="1"/>
  <c r="L73" i="1"/>
  <c r="M73" i="1"/>
  <c r="N73" i="1"/>
  <c r="O73" i="1"/>
  <c r="K73" i="1"/>
  <c r="K68" i="1" s="1"/>
  <c r="K72" i="1"/>
  <c r="L69" i="1"/>
  <c r="M69" i="1"/>
  <c r="N69" i="1"/>
  <c r="O69" i="1"/>
  <c r="L70" i="1"/>
  <c r="M70" i="1"/>
  <c r="N70" i="1"/>
  <c r="O70" i="1"/>
  <c r="K70" i="1"/>
  <c r="K69" i="1"/>
  <c r="I69" i="1"/>
  <c r="G70" i="1"/>
  <c r="H70" i="1"/>
  <c r="G71" i="1"/>
  <c r="H71" i="1"/>
  <c r="G72" i="1"/>
  <c r="H72" i="1"/>
  <c r="G73" i="1"/>
  <c r="H73" i="1"/>
  <c r="L68" i="1"/>
  <c r="M68" i="1"/>
  <c r="N68" i="1"/>
  <c r="O68" i="1"/>
  <c r="H68" i="1"/>
  <c r="I68" i="1"/>
  <c r="G68" i="1"/>
  <c r="F68" i="1"/>
  <c r="E68" i="1"/>
  <c r="J73" i="1"/>
  <c r="I73" i="1"/>
  <c r="F73" i="1"/>
  <c r="E73" i="1"/>
  <c r="L71" i="1"/>
  <c r="M71" i="1"/>
  <c r="N71" i="1"/>
  <c r="I71" i="1"/>
  <c r="F71" i="1"/>
  <c r="E71" i="1" s="1"/>
  <c r="G74" i="1"/>
  <c r="H74" i="1"/>
  <c r="I74" i="1"/>
  <c r="F74" i="1"/>
  <c r="G69" i="1"/>
  <c r="H69" i="1"/>
  <c r="I72" i="1"/>
  <c r="F72" i="1"/>
  <c r="F69" i="1"/>
  <c r="J59" i="1"/>
  <c r="E59" i="1"/>
  <c r="J58" i="1"/>
  <c r="E58" i="1"/>
  <c r="P73" i="1" l="1"/>
  <c r="P58" i="1"/>
  <c r="P59" i="1"/>
  <c r="J74" i="1" l="1"/>
  <c r="E74" i="1"/>
  <c r="P74" i="1" s="1"/>
  <c r="J72" i="1"/>
  <c r="E72" i="1"/>
  <c r="P72" i="1" s="1"/>
  <c r="J70" i="1"/>
  <c r="J69" i="1"/>
  <c r="E69" i="1"/>
  <c r="K56" i="1"/>
  <c r="K61" i="1"/>
  <c r="J56" i="1"/>
  <c r="E56" i="1"/>
  <c r="J61" i="1"/>
  <c r="E61" i="1"/>
  <c r="J60" i="1"/>
  <c r="E60" i="1"/>
  <c r="O66" i="1"/>
  <c r="O71" i="1" s="1"/>
  <c r="K66" i="1"/>
  <c r="K71" i="1" s="1"/>
  <c r="J66" i="1"/>
  <c r="P66" i="1" s="1"/>
  <c r="L54" i="1"/>
  <c r="M54" i="1"/>
  <c r="N54" i="1"/>
  <c r="O54" i="1"/>
  <c r="K54" i="1"/>
  <c r="J54" i="1"/>
  <c r="G54" i="1"/>
  <c r="H54" i="1"/>
  <c r="I54" i="1"/>
  <c r="F54" i="1"/>
  <c r="E54" i="1"/>
  <c r="K27" i="1"/>
  <c r="P30" i="1"/>
  <c r="J68" i="1" l="1"/>
  <c r="J71" i="1"/>
  <c r="P71" i="1" s="1"/>
  <c r="P60" i="1"/>
  <c r="P61" i="1"/>
  <c r="P69" i="1"/>
  <c r="P56" i="1"/>
  <c r="Q61" i="1" s="1"/>
  <c r="F44" i="1" l="1"/>
  <c r="E50" i="1"/>
  <c r="P50" i="1" s="1"/>
  <c r="E51" i="1"/>
  <c r="P51" i="1" s="1"/>
  <c r="E49" i="1"/>
  <c r="P49" i="1" s="1"/>
  <c r="F48" i="1"/>
  <c r="E48" i="1" s="1"/>
  <c r="E47" i="1"/>
  <c r="P47" i="1" s="1"/>
  <c r="E46" i="1"/>
  <c r="P46" i="1" s="1"/>
  <c r="F45" i="1"/>
  <c r="E45" i="1" s="1"/>
  <c r="E44" i="1"/>
  <c r="P44" i="1" s="1"/>
  <c r="E43" i="1"/>
  <c r="P43" i="1" s="1"/>
  <c r="E42" i="1"/>
  <c r="P42" i="1" s="1"/>
  <c r="F40" i="1"/>
  <c r="O40" i="1"/>
  <c r="N40" i="1"/>
  <c r="M40" i="1"/>
  <c r="L40" i="1"/>
  <c r="K40" i="1"/>
  <c r="J40" i="1"/>
  <c r="I40" i="1"/>
  <c r="H40" i="1"/>
  <c r="G40" i="1"/>
  <c r="E40" i="1"/>
  <c r="P41" i="1"/>
  <c r="O38" i="1"/>
  <c r="N38" i="1"/>
  <c r="M38" i="1"/>
  <c r="L38" i="1"/>
  <c r="K38" i="1"/>
  <c r="J38" i="1"/>
  <c r="I38" i="1"/>
  <c r="H38" i="1"/>
  <c r="G38" i="1"/>
  <c r="F38" i="1"/>
  <c r="F70" i="1" s="1"/>
  <c r="E38" i="1"/>
  <c r="F36" i="1"/>
  <c r="G36" i="1"/>
  <c r="H36" i="1"/>
  <c r="I36" i="1"/>
  <c r="J36" i="1"/>
  <c r="K36" i="1"/>
  <c r="L36" i="1"/>
  <c r="M36" i="1"/>
  <c r="N36" i="1"/>
  <c r="O36" i="1"/>
  <c r="E36" i="1"/>
  <c r="P36" i="1" s="1"/>
  <c r="F27" i="1"/>
  <c r="G27" i="1"/>
  <c r="H27" i="1"/>
  <c r="I27" i="1"/>
  <c r="J27" i="1"/>
  <c r="L27" i="1"/>
  <c r="M27" i="1"/>
  <c r="N27" i="1"/>
  <c r="O27" i="1"/>
  <c r="E27" i="1"/>
  <c r="E31" i="1"/>
  <c r="O31" i="1"/>
  <c r="N31" i="1"/>
  <c r="M31" i="1"/>
  <c r="L31" i="1"/>
  <c r="K31" i="1"/>
  <c r="J31" i="1"/>
  <c r="I31" i="1"/>
  <c r="H31" i="1"/>
  <c r="G31" i="1"/>
  <c r="F31" i="1"/>
  <c r="P31" i="1"/>
  <c r="P27" i="1"/>
  <c r="E24" i="1"/>
  <c r="O24" i="1"/>
  <c r="N24" i="1"/>
  <c r="M24" i="1"/>
  <c r="L24" i="1"/>
  <c r="K24" i="1"/>
  <c r="J24" i="1"/>
  <c r="P24" i="1" s="1"/>
  <c r="I24" i="1"/>
  <c r="H24" i="1"/>
  <c r="G24" i="1"/>
  <c r="F24" i="1"/>
  <c r="E22" i="1"/>
  <c r="O22" i="1"/>
  <c r="N22" i="1"/>
  <c r="M22" i="1"/>
  <c r="L22" i="1"/>
  <c r="K22" i="1"/>
  <c r="J22" i="1"/>
  <c r="I22" i="1"/>
  <c r="H22" i="1"/>
  <c r="G22" i="1"/>
  <c r="F22" i="1"/>
  <c r="P22" i="1"/>
  <c r="P23" i="1"/>
  <c r="E17" i="1"/>
  <c r="O17" i="1"/>
  <c r="N17" i="1"/>
  <c r="M17" i="1"/>
  <c r="L17" i="1"/>
  <c r="K17" i="1"/>
  <c r="J17" i="1"/>
  <c r="I17" i="1"/>
  <c r="H17" i="1"/>
  <c r="G17" i="1"/>
  <c r="F17" i="1"/>
  <c r="P17" i="1"/>
  <c r="P18" i="1"/>
  <c r="O15" i="1"/>
  <c r="N15" i="1"/>
  <c r="M15" i="1"/>
  <c r="L15" i="1"/>
  <c r="K15" i="1"/>
  <c r="J15" i="1"/>
  <c r="I15" i="1"/>
  <c r="H15" i="1"/>
  <c r="G15" i="1"/>
  <c r="F15" i="1"/>
  <c r="E15" i="1"/>
  <c r="P15" i="1" s="1"/>
  <c r="I70" i="1" l="1"/>
  <c r="E70" i="1"/>
  <c r="P68" i="1" s="1"/>
  <c r="Q68" i="1" s="1"/>
  <c r="B42" i="1"/>
  <c r="C50" i="1"/>
  <c r="P45" i="1"/>
  <c r="C46" i="1"/>
  <c r="P48" i="1"/>
  <c r="C44" i="1"/>
  <c r="C42" i="1"/>
  <c r="P67" i="1"/>
  <c r="P65" i="1"/>
  <c r="P64" i="1"/>
  <c r="P63" i="1"/>
  <c r="P62" i="1"/>
  <c r="P57" i="1"/>
  <c r="P55" i="1"/>
  <c r="P53" i="1"/>
  <c r="P54" i="1" s="1"/>
  <c r="P52" i="1"/>
  <c r="P39" i="1"/>
  <c r="P40" i="1" s="1"/>
  <c r="P37" i="1"/>
  <c r="P38" i="1" s="1"/>
  <c r="P35" i="1"/>
  <c r="P34" i="1"/>
  <c r="P33" i="1"/>
  <c r="P32" i="1"/>
  <c r="P29" i="1"/>
  <c r="P28" i="1"/>
  <c r="P26" i="1"/>
  <c r="P25" i="1"/>
  <c r="P21" i="1"/>
  <c r="P20" i="1"/>
  <c r="P19" i="1"/>
  <c r="P16" i="1"/>
  <c r="P14" i="1"/>
  <c r="P13" i="1"/>
  <c r="P70" i="1" l="1"/>
</calcChain>
</file>

<file path=xl/sharedStrings.xml><?xml version="1.0" encoding="utf-8"?>
<sst xmlns="http://schemas.openxmlformats.org/spreadsheetml/2006/main" count="175" uniqueCount="155">
  <si>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</si>
  <si>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</si>
  <si>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</si>
  <si>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</si>
  <si>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</si>
  <si>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</si>
  <si>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</si>
  <si>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</si>
  <si>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</si>
  <si>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</si>
  <si>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</si>
  <si>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</si>
  <si>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</si>
  <si>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</si>
  <si>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</si>
  <si>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</si>
  <si>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</si>
  <si>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</si>
  <si>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</si>
  <si>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</si>
  <si>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</si>
  <si>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</si>
  <si>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</si>
  <si>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</si>
  <si>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</si>
  <si>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0113191</t>
  </si>
  <si>
    <t>1030</t>
  </si>
  <si>
    <t>3191</t>
  </si>
  <si>
    <t>Інші видатки на соціальний захист ветеранів війни та праці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</si>
  <si>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</si>
  <si>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</si>
  <si>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</si>
  <si>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</si>
  <si>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</si>
  <si>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</si>
  <si>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</si>
  <si>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</si>
  <si>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</si>
  <si>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</si>
  <si>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</si>
  <si>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</si>
  <si>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</si>
  <si>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</si>
  <si>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</si>
  <si>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</si>
  <si>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</si>
  <si>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</si>
  <si>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</si>
  <si>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</si>
  <si>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</si>
  <si>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</si>
  <si>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</si>
  <si>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</si>
  <si>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</si>
  <si>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</si>
  <si>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</si>
  <si>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0117362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</si>
  <si>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</si>
  <si>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</si>
  <si>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</si>
  <si>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</si>
  <si>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</si>
  <si>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</si>
  <si>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</si>
  <si>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</si>
  <si>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</si>
  <si>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</si>
  <si>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</si>
  <si>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</si>
  <si>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</si>
  <si>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</si>
  <si>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</si>
  <si>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</si>
  <si>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</si>
  <si>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</si>
  <si>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</si>
  <si>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</si>
  <si>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</si>
  <si>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</si>
  <si>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</si>
  <si>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</si>
  <si>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</si>
  <si>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</si>
  <si>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</si>
  <si>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</si>
  <si>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0600000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</si>
  <si>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</si>
  <si>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</si>
  <si>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</si>
  <si>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</si>
  <si>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</si>
  <si>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</si>
  <si>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</si>
  <si>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</si>
  <si>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</si>
  <si>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</si>
  <si>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</si>
  <si>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</si>
  <si>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</si>
  <si>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</si>
  <si>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</si>
  <si>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</si>
  <si>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0617130</t>
  </si>
  <si>
    <t>0421</t>
  </si>
  <si>
    <t>7130</t>
  </si>
  <si>
    <t>Здійснення заходів із землеустрою</t>
  </si>
  <si>
    <t>0617362</t>
  </si>
  <si>
    <t>X</t>
  </si>
  <si>
    <t>Усього</t>
  </si>
  <si>
    <t>Секретар</t>
  </si>
  <si>
    <t>Алексєєва З.А.</t>
  </si>
  <si>
    <t>до рішення Прибужанівської сільської ради</t>
  </si>
  <si>
    <t>від 21.06.2019 №3</t>
  </si>
  <si>
    <t>0110100</t>
  </si>
  <si>
    <t>0100</t>
  </si>
  <si>
    <t>Державне управління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</si>
  <si>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</si>
  <si>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</si>
  <si>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</si>
  <si>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</si>
  <si>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</si>
  <si>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</si>
  <si>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7000</t>
  </si>
  <si>
    <t>Еекономічна діяльність</t>
  </si>
  <si>
    <t>0118000</t>
  </si>
  <si>
    <t>Інша діяльність</t>
  </si>
  <si>
    <t>0119000</t>
  </si>
  <si>
    <t>Міжбюджетні трансферти</t>
  </si>
  <si>
    <t>у т.ч. субвенція з місцевого бюджету до бюджету м.Вознесенськ  за рахунок    медичноїї  субвенції з державного бюджету місцевим бюджетам</t>
  </si>
  <si>
    <t>у т.ч. субвенція з місцевого бюджету до бюджету м.Вознесенськ  за рахунок    залишку коштів медичної субвенції, що утворився на початок бюджетного періоду</t>
  </si>
  <si>
    <t xml:space="preserve">у т.ч. субвенція з сільського бюджету до бюджету Олександрівської селищної ради на проживання в стаціонарному відділенні для постійного або тимчасового проживання в смт Олександрівка Клімовича Леоніда Миколайовича та Браславської Валентини Семенівни </t>
  </si>
  <si>
    <t>у т.ч. субвенція з сільського бюджету до бюджету Олександрівської селищної ради на заробітну плату педагогу філії «Прибужани» Трикратської дитячої школи мистецтв, клас – баян</t>
  </si>
  <si>
    <t>у т.ч. 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</si>
  <si>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</si>
  <si>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 xml:space="preserve">у т.ч. субвенція з сільського бюджету до  бюджету м. Вознесенськ для надання послуг дітям – інвалідам Прибужанівської сільської ради  в Комунальній установі «Центр соціальної реабілітації дітей – інвалідів міста Вознесенська» </t>
  </si>
  <si>
    <t>у т.ч. субвенція з сільського бюджету до  бюджету м. Вознесенськ на заробітну плату лікарю - стоматологу та лаборанту, що обслуговують населення Прибужанівської сільської ради  в комунальному підприємстві "Комунальне некомерційне підприємство Вознесенська багатопрофільна лікарня"</t>
  </si>
  <si>
    <t>у т.ч. субвенція з сільського бюджету до  бюджету м. Вознесенськ на придбання інсуліну для населення Прибужанівської сільської ради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</si>
  <si>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м. Вознесенськ на  відшкодування комунальних послуг та енергоносіїв  комунальниму підприємствому "Комунальне некомерційне підприємство Вознесенська багатопрофільна лікарня"</t>
  </si>
  <si>
    <t>у т.ч. субвенція з сільського бюджету обласному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</t>
  </si>
  <si>
    <t>у тому числі видатки за рахунок  субвенції з державного бюджету місцевим бюджетам на формування інфраструктури об'єднаних територіальних громад</t>
  </si>
  <si>
    <t>Відділ освіти, молоді та спорту Прибужанівської сільської ради</t>
  </si>
  <si>
    <t>0611000</t>
  </si>
  <si>
    <t>Освіта</t>
  </si>
  <si>
    <t xml:space="preserve">у тому числі видатки за рахунок 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</si>
  <si>
    <t xml:space="preserve">у тому числі видатки за рахунок  «Інші субвенції з місцевого бюджету» (Субвенція з обласного бюджету місцевим бюджетам на реалізацію мікропроектів місцевого розвитку) </t>
  </si>
  <si>
    <t>у тому числі видатки за рахунок  цільової   субвенції з державного бюджету місцевим бюджетам</t>
  </si>
  <si>
    <t>з них видатки за рахунок  освітньої  субвенції з державного бюджету місцевим бюджетам</t>
  </si>
  <si>
    <t>з них  видатки за рахунок  Медичної субвенції з державного бюджету місцевим бюджетам</t>
  </si>
  <si>
    <t>з них видатки за рахунок залишку коштів медичної субвенції, що утворився на початок бюджетного періоду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</si>
  <si>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</si>
  <si>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т.ч. видатки за рахунок  освітньої субвенції з державного бюджету місцевим бюджетам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</si>
  <si>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</si>
  <si>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з них видатки 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</si>
  <si>
    <t>з них видатки за рахунок субвенції з державного бюджету місцевим бюджетам на формування інфраструктури об'єднаних територіальних громад</t>
  </si>
  <si>
    <t xml:space="preserve">у т.ч. субвенція з сільського бюджету обласному бюджету для  співфінансування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на закупівлю: музичних інструментів, комп'ютерного обладнання, відповідного контенту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</si>
</sst>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Calibri"/>
      <family val="2"/>
      <charset val="204"/>
    </font>
    <font>
      <b/>
      <sz val="14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i/>
      <sz val="12"/>
      <name val="Calibri"/>
      <family val="2"/>
      <charset val="204"/>
    </font>
    <font>
      <i/>
      <sz val="10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i/>
      <sz val="14"/>
      <color indexed="8"/>
      <name val="Calibri"/>
      <family val="2"/>
      <charset val="204"/>
    </font>
    <font>
      <i/>
      <sz val="14"/>
      <name val="Calibri"/>
      <family val="2"/>
      <charset val="204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i/>
      <sz val="12"/>
      <color theme="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/>
    <xf numFmtId="0" fontId="2" fillId="0" borderId="1" xfId="0" quotePrefix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7" fillId="0" borderId="1" xfId="0" quotePrefix="1" applyFont="1" applyFill="1" applyBorder="1" applyAlignment="1">
      <alignment horizontal="center" vertical="center" wrapText="1"/>
    </xf>
    <xf numFmtId="2" fontId="7" fillId="0" borderId="1" xfId="0" quotePrefix="1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" fontId="8" fillId="3" borderId="1" xfId="0" applyNumberFormat="1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0" fontId="2" fillId="0" borderId="1" xfId="0" applyFont="1" applyBorder="1"/>
    <xf numFmtId="2" fontId="2" fillId="0" borderId="2" xfId="0" quotePrefix="1" applyNumberFormat="1" applyFont="1" applyBorder="1" applyAlignment="1">
      <alignment horizontal="center" vertical="center" wrapText="1"/>
    </xf>
    <xf numFmtId="0" fontId="4" fillId="0" borderId="0" xfId="0" applyFont="1"/>
    <xf numFmtId="0" fontId="10" fillId="0" borderId="1" xfId="0" quotePrefix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vertical="center" wrapText="1"/>
    </xf>
    <xf numFmtId="0" fontId="10" fillId="0" borderId="0" xfId="0" applyFont="1"/>
    <xf numFmtId="0" fontId="11" fillId="0" borderId="0" xfId="0" applyFont="1"/>
    <xf numFmtId="2" fontId="12" fillId="4" borderId="1" xfId="0" quotePrefix="1" applyNumberFormat="1" applyFont="1" applyFill="1" applyBorder="1" applyAlignment="1">
      <alignment vertical="center" wrapText="1"/>
    </xf>
    <xf numFmtId="2" fontId="12" fillId="0" borderId="1" xfId="0" quotePrefix="1" applyNumberFormat="1" applyFont="1" applyFill="1" applyBorder="1" applyAlignment="1">
      <alignment vertical="center" wrapText="1"/>
    </xf>
    <xf numFmtId="4" fontId="13" fillId="0" borderId="0" xfId="0" applyNumberFormat="1" applyFont="1"/>
    <xf numFmtId="4" fontId="13" fillId="4" borderId="0" xfId="0" applyNumberFormat="1" applyFont="1" applyFill="1" applyBorder="1" applyAlignment="1">
      <alignment vertical="center" wrapText="1"/>
    </xf>
    <xf numFmtId="0" fontId="13" fillId="0" borderId="0" xfId="0" applyFont="1"/>
    <xf numFmtId="0" fontId="14" fillId="0" borderId="0" xfId="0" applyFont="1"/>
    <xf numFmtId="2" fontId="15" fillId="0" borderId="1" xfId="0" applyNumberFormat="1" applyFont="1" applyBorder="1" applyAlignment="1">
      <alignment vertical="center" wrapText="1"/>
    </xf>
    <xf numFmtId="0" fontId="15" fillId="0" borderId="1" xfId="0" quotePrefix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0" fontId="16" fillId="0" borderId="0" xfId="0" applyFont="1"/>
    <xf numFmtId="2" fontId="16" fillId="0" borderId="0" xfId="0" applyNumberFormat="1" applyFont="1"/>
    <xf numFmtId="0" fontId="7" fillId="0" borderId="1" xfId="0" quotePrefix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vertical="center" wrapText="1"/>
    </xf>
    <xf numFmtId="4" fontId="17" fillId="0" borderId="0" xfId="0" applyNumberFormat="1" applyFont="1"/>
    <xf numFmtId="0" fontId="7" fillId="0" borderId="0" xfId="0" applyFont="1"/>
    <xf numFmtId="2" fontId="18" fillId="0" borderId="1" xfId="0" quotePrefix="1" applyNumberFormat="1" applyFont="1" applyBorder="1" applyAlignment="1">
      <alignment vertical="center" wrapText="1"/>
    </xf>
    <xf numFmtId="4" fontId="18" fillId="0" borderId="0" xfId="0" applyNumberFormat="1" applyFont="1"/>
    <xf numFmtId="0" fontId="18" fillId="0" borderId="0" xfId="0" applyFont="1"/>
    <xf numFmtId="2" fontId="19" fillId="0" borderId="1" xfId="0" quotePrefix="1" applyNumberFormat="1" applyFont="1" applyBorder="1" applyAlignment="1">
      <alignment vertical="center" wrapText="1"/>
    </xf>
    <xf numFmtId="0" fontId="19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5" fillId="0" borderId="1" xfId="0" quotePrefix="1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21" fillId="0" borderId="1" xfId="0" quotePrefix="1" applyFont="1" applyBorder="1" applyAlignment="1">
      <alignment horizontal="center" vertical="center" wrapText="1"/>
    </xf>
    <xf numFmtId="2" fontId="21" fillId="0" borderId="1" xfId="0" quotePrefix="1" applyNumberFormat="1" applyFont="1" applyBorder="1" applyAlignment="1">
      <alignment horizontal="center" vertical="center" wrapText="1"/>
    </xf>
    <xf numFmtId="2" fontId="21" fillId="0" borderId="1" xfId="0" quotePrefix="1" applyNumberFormat="1" applyFont="1" applyBorder="1" applyAlignment="1">
      <alignment vertical="center" wrapText="1"/>
    </xf>
    <xf numFmtId="0" fontId="30" fillId="0" borderId="1" xfId="0" quotePrefix="1" applyFont="1" applyBorder="1" applyAlignment="1">
      <alignment horizontal="center" vertical="center" wrapText="1"/>
    </xf>
    <xf numFmtId="4" fontId="30" fillId="0" borderId="1" xfId="0" quotePrefix="1" applyNumberFormat="1" applyFont="1" applyBorder="1" applyAlignment="1">
      <alignment horizontal="center" vertical="center" wrapText="1"/>
    </xf>
    <xf numFmtId="4" fontId="30" fillId="4" borderId="1" xfId="0" quotePrefix="1" applyNumberFormat="1" applyFont="1" applyFill="1" applyBorder="1" applyAlignment="1">
      <alignment horizontal="center" vertical="center" wrapText="1"/>
    </xf>
    <xf numFmtId="4" fontId="30" fillId="0" borderId="1" xfId="0" quotePrefix="1" applyNumberFormat="1" applyFont="1" applyFill="1" applyBorder="1" applyAlignment="1">
      <alignment horizontal="center" vertical="center" wrapText="1"/>
    </xf>
    <xf numFmtId="2" fontId="30" fillId="4" borderId="1" xfId="0" quotePrefix="1" applyNumberFormat="1" applyFont="1" applyFill="1" applyBorder="1" applyAlignment="1">
      <alignment horizontal="center" vertical="center" wrapText="1"/>
    </xf>
    <xf numFmtId="0" fontId="22" fillId="0" borderId="1" xfId="0" quotePrefix="1" applyFont="1" applyBorder="1" applyAlignment="1">
      <alignment horizontal="center" vertical="center" wrapText="1"/>
    </xf>
    <xf numFmtId="2" fontId="22" fillId="0" borderId="1" xfId="0" quotePrefix="1" applyNumberFormat="1" applyFont="1" applyBorder="1" applyAlignment="1">
      <alignment horizontal="center" vertical="center" wrapText="1"/>
    </xf>
    <xf numFmtId="2" fontId="22" fillId="0" borderId="1" xfId="0" quotePrefix="1" applyNumberFormat="1" applyFont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quotePrefix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2" fontId="15" fillId="2" borderId="1" xfId="0" quotePrefix="1" applyNumberFormat="1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2" fontId="10" fillId="0" borderId="1" xfId="0" applyNumberFormat="1" applyFont="1" applyBorder="1" applyAlignment="1">
      <alignment vertical="center" wrapText="1"/>
    </xf>
    <xf numFmtId="4" fontId="10" fillId="0" borderId="0" xfId="0" applyNumberFormat="1" applyFont="1"/>
    <xf numFmtId="0" fontId="12" fillId="0" borderId="1" xfId="0" quotePrefix="1" applyFont="1" applyBorder="1" applyAlignment="1">
      <alignment horizontal="center" vertical="center" wrapText="1"/>
    </xf>
    <xf numFmtId="2" fontId="12" fillId="4" borderId="1" xfId="0" quotePrefix="1" applyNumberFormat="1" applyFont="1" applyFill="1" applyBorder="1" applyAlignment="1">
      <alignment horizontal="center" vertical="center" wrapText="1"/>
    </xf>
    <xf numFmtId="4" fontId="24" fillId="2" borderId="1" xfId="0" applyNumberFormat="1" applyFont="1" applyFill="1" applyBorder="1" applyAlignment="1">
      <alignment vertical="center" wrapText="1"/>
    </xf>
    <xf numFmtId="4" fontId="24" fillId="0" borderId="1" xfId="0" applyNumberFormat="1" applyFont="1" applyBorder="1" applyAlignment="1">
      <alignment vertical="center" wrapText="1"/>
    </xf>
    <xf numFmtId="4" fontId="23" fillId="2" borderId="1" xfId="0" applyNumberFormat="1" applyFont="1" applyFill="1" applyBorder="1" applyAlignment="1">
      <alignment vertical="center" wrapText="1"/>
    </xf>
    <xf numFmtId="4" fontId="23" fillId="0" borderId="1" xfId="0" applyNumberFormat="1" applyFont="1" applyBorder="1" applyAlignment="1">
      <alignment vertical="center" wrapText="1"/>
    </xf>
    <xf numFmtId="4" fontId="25" fillId="2" borderId="1" xfId="0" applyNumberFormat="1" applyFont="1" applyFill="1" applyBorder="1" applyAlignment="1">
      <alignment vertical="center" wrapText="1"/>
    </xf>
    <xf numFmtId="4" fontId="25" fillId="0" borderId="1" xfId="0" applyNumberFormat="1" applyFont="1" applyBorder="1" applyAlignment="1">
      <alignment vertical="center" wrapText="1"/>
    </xf>
    <xf numFmtId="4" fontId="26" fillId="2" borderId="1" xfId="0" applyNumberFormat="1" applyFont="1" applyFill="1" applyBorder="1" applyAlignment="1">
      <alignment vertical="center" wrapText="1"/>
    </xf>
    <xf numFmtId="4" fontId="26" fillId="0" borderId="1" xfId="0" applyNumberFormat="1" applyFont="1" applyBorder="1" applyAlignment="1">
      <alignment vertical="center" wrapText="1"/>
    </xf>
    <xf numFmtId="4" fontId="27" fillId="3" borderId="1" xfId="0" applyNumberFormat="1" applyFont="1" applyFill="1" applyBorder="1" applyAlignment="1">
      <alignment vertical="center" wrapText="1"/>
    </xf>
    <xf numFmtId="4" fontId="27" fillId="4" borderId="1" xfId="0" applyNumberFormat="1" applyFont="1" applyFill="1" applyBorder="1" applyAlignment="1">
      <alignment vertical="center" wrapText="1"/>
    </xf>
    <xf numFmtId="4" fontId="27" fillId="0" borderId="1" xfId="0" applyNumberFormat="1" applyFont="1" applyFill="1" applyBorder="1" applyAlignment="1">
      <alignment vertical="center" wrapText="1"/>
    </xf>
    <xf numFmtId="4" fontId="28" fillId="2" borderId="1" xfId="0" applyNumberFormat="1" applyFont="1" applyFill="1" applyBorder="1" applyAlignment="1">
      <alignment vertical="center" wrapText="1"/>
    </xf>
    <xf numFmtId="4" fontId="28" fillId="0" borderId="1" xfId="0" applyNumberFormat="1" applyFont="1" applyBorder="1" applyAlignment="1">
      <alignment vertical="center" wrapText="1"/>
    </xf>
    <xf numFmtId="4" fontId="27" fillId="0" borderId="1" xfId="0" applyNumberFormat="1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29" fillId="0" borderId="1" xfId="0" applyNumberFormat="1" applyFont="1" applyBorder="1" applyAlignment="1">
      <alignment vertical="center" wrapText="1"/>
    </xf>
    <xf numFmtId="4" fontId="29" fillId="4" borderId="1" xfId="0" applyNumberFormat="1" applyFont="1" applyFill="1" applyBorder="1" applyAlignment="1">
      <alignment vertical="center" wrapText="1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abSelected="1" view="pageBreakPreview" topLeftCell="A71" zoomScale="85" zoomScaleNormal="100" zoomScaleSheetLayoutView="85" workbookViewId="0">
      <selection activeCell="B77" sqref="B77:I77"/>
    </sheetView>
  </sheetViews>
  <sheetFormatPr defaultRowHeight="12.75" x14ac:dyDescent="0.2"/>
  <cols>
    <col min="1" max="1" width="16.42578125" customWidth="1"/>
    <col min="2" max="2" width="13.28515625" customWidth="1"/>
    <col min="3" max="3" width="13.5703125" customWidth="1"/>
    <col min="4" max="4" width="54.28515625" customWidth="1"/>
    <col min="5" max="5" width="18" customWidth="1"/>
    <col min="6" max="6" width="17.5703125" customWidth="1"/>
    <col min="7" max="7" width="17.42578125" customWidth="1"/>
    <col min="8" max="11" width="15.85546875" customWidth="1"/>
    <col min="12" max="12" width="15.140625" customWidth="1"/>
    <col min="13" max="13" width="13.28515625" customWidth="1"/>
    <col min="14" max="14" width="13.140625" customWidth="1"/>
    <col min="15" max="15" width="15.85546875" customWidth="1"/>
    <col min="16" max="16" width="18.85546875" customWidth="1"/>
    <col min="17" max="17" width="13.5703125" bestFit="1" customWidth="1"/>
  </cols>
  <sheetData>
    <row r="1" spans="1:16" ht="15.75" x14ac:dyDescent="0.25">
      <c r="M1" s="3" t="s">
        <v>0</v>
      </c>
    </row>
    <row r="2" spans="1:16" ht="15.75" x14ac:dyDescent="0.25">
      <c r="M2" s="3" t="s">
        <v>111</v>
      </c>
    </row>
    <row r="3" spans="1:16" ht="15.75" x14ac:dyDescent="0.25">
      <c r="M3" s="3" t="s">
        <v>112</v>
      </c>
    </row>
    <row r="5" spans="1:16" ht="18.75" x14ac:dyDescent="0.3">
      <c r="A5" s="92" t="s">
        <v>1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</row>
    <row r="6" spans="1:16" ht="18.75" x14ac:dyDescent="0.3">
      <c r="A6" s="92" t="s">
        <v>2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</row>
    <row r="7" spans="1:16" ht="15" x14ac:dyDescent="0.25">
      <c r="P7" s="69" t="s">
        <v>3</v>
      </c>
    </row>
    <row r="8" spans="1:16" ht="32.25" customHeight="1" x14ac:dyDescent="0.2">
      <c r="A8" s="67" t="s">
        <v>4</v>
      </c>
      <c r="B8" s="66" t="s">
        <v>5</v>
      </c>
      <c r="C8" s="66" t="s">
        <v>6</v>
      </c>
      <c r="D8" s="45" t="s">
        <v>7</v>
      </c>
      <c r="E8" s="45" t="s">
        <v>8</v>
      </c>
      <c r="F8" s="45"/>
      <c r="G8" s="45"/>
      <c r="H8" s="45"/>
      <c r="I8" s="45"/>
      <c r="J8" s="45" t="s">
        <v>15</v>
      </c>
      <c r="K8" s="45"/>
      <c r="L8" s="45"/>
      <c r="M8" s="45"/>
      <c r="N8" s="45"/>
      <c r="O8" s="45"/>
      <c r="P8" s="68" t="s">
        <v>17</v>
      </c>
    </row>
    <row r="9" spans="1:16" ht="15.75" x14ac:dyDescent="0.2">
      <c r="A9" s="67"/>
      <c r="B9" s="66"/>
      <c r="C9" s="66"/>
      <c r="D9" s="45"/>
      <c r="E9" s="68" t="s">
        <v>9</v>
      </c>
      <c r="F9" s="45" t="s">
        <v>10</v>
      </c>
      <c r="G9" s="45" t="s">
        <v>11</v>
      </c>
      <c r="H9" s="45"/>
      <c r="I9" s="45" t="s">
        <v>14</v>
      </c>
      <c r="J9" s="68" t="s">
        <v>9</v>
      </c>
      <c r="K9" s="45" t="s">
        <v>16</v>
      </c>
      <c r="L9" s="45" t="s">
        <v>10</v>
      </c>
      <c r="M9" s="45" t="s">
        <v>11</v>
      </c>
      <c r="N9" s="45"/>
      <c r="O9" s="45" t="s">
        <v>14</v>
      </c>
      <c r="P9" s="45"/>
    </row>
    <row r="10" spans="1:16" x14ac:dyDescent="0.2">
      <c r="A10" s="67"/>
      <c r="B10" s="66"/>
      <c r="C10" s="66"/>
      <c r="D10" s="45"/>
      <c r="E10" s="45"/>
      <c r="F10" s="45"/>
      <c r="G10" s="45" t="s">
        <v>12</v>
      </c>
      <c r="H10" s="45" t="s">
        <v>13</v>
      </c>
      <c r="I10" s="45"/>
      <c r="J10" s="45"/>
      <c r="K10" s="45"/>
      <c r="L10" s="45"/>
      <c r="M10" s="45" t="s">
        <v>12</v>
      </c>
      <c r="N10" s="45" t="s">
        <v>13</v>
      </c>
      <c r="O10" s="45"/>
      <c r="P10" s="45"/>
    </row>
    <row r="11" spans="1:16" ht="75.75" customHeight="1" x14ac:dyDescent="0.2">
      <c r="A11" s="67"/>
      <c r="B11" s="66"/>
      <c r="C11" s="66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ht="15.75" x14ac:dyDescent="0.2">
      <c r="A12" s="46">
        <v>1</v>
      </c>
      <c r="B12" s="46">
        <v>2</v>
      </c>
      <c r="C12" s="46">
        <v>3</v>
      </c>
      <c r="D12" s="46">
        <v>4</v>
      </c>
      <c r="E12" s="2">
        <v>5</v>
      </c>
      <c r="F12" s="1">
        <v>6</v>
      </c>
      <c r="G12" s="1">
        <v>7</v>
      </c>
      <c r="H12" s="1">
        <v>8</v>
      </c>
      <c r="I12" s="1">
        <v>9</v>
      </c>
      <c r="J12" s="2">
        <v>10</v>
      </c>
      <c r="K12" s="1">
        <v>11</v>
      </c>
      <c r="L12" s="1">
        <v>12</v>
      </c>
      <c r="M12" s="1">
        <v>13</v>
      </c>
      <c r="N12" s="1">
        <v>14</v>
      </c>
      <c r="O12" s="1">
        <v>15</v>
      </c>
      <c r="P12" s="2">
        <v>16</v>
      </c>
    </row>
    <row r="13" spans="1:16" ht="18.75" x14ac:dyDescent="0.2">
      <c r="A13" s="30" t="s">
        <v>18</v>
      </c>
      <c r="B13" s="31"/>
      <c r="C13" s="32"/>
      <c r="D13" s="47" t="s">
        <v>19</v>
      </c>
      <c r="E13" s="74">
        <v>18443458</v>
      </c>
      <c r="F13" s="75">
        <v>18119682</v>
      </c>
      <c r="G13" s="75">
        <v>4395784</v>
      </c>
      <c r="H13" s="75">
        <v>493195</v>
      </c>
      <c r="I13" s="75">
        <v>313776</v>
      </c>
      <c r="J13" s="74">
        <v>3421782</v>
      </c>
      <c r="K13" s="75">
        <v>3414432</v>
      </c>
      <c r="L13" s="75">
        <v>7350</v>
      </c>
      <c r="M13" s="75">
        <v>0</v>
      </c>
      <c r="N13" s="75">
        <v>0</v>
      </c>
      <c r="O13" s="75">
        <v>3414432</v>
      </c>
      <c r="P13" s="74">
        <f t="shared" ref="P13:P67" si="0">E13+J13</f>
        <v>21865240</v>
      </c>
    </row>
    <row r="14" spans="1:16" ht="18.75" x14ac:dyDescent="0.2">
      <c r="A14" s="30" t="s">
        <v>20</v>
      </c>
      <c r="B14" s="31"/>
      <c r="C14" s="32"/>
      <c r="D14" s="47" t="s">
        <v>19</v>
      </c>
      <c r="E14" s="74">
        <v>18443458</v>
      </c>
      <c r="F14" s="75">
        <v>18119682</v>
      </c>
      <c r="G14" s="75">
        <v>4395784</v>
      </c>
      <c r="H14" s="75">
        <v>493195</v>
      </c>
      <c r="I14" s="75">
        <v>313776</v>
      </c>
      <c r="J14" s="74">
        <v>3421782</v>
      </c>
      <c r="K14" s="75">
        <v>3414432</v>
      </c>
      <c r="L14" s="75">
        <v>7350</v>
      </c>
      <c r="M14" s="75">
        <v>0</v>
      </c>
      <c r="N14" s="75">
        <v>0</v>
      </c>
      <c r="O14" s="75">
        <v>3414432</v>
      </c>
      <c r="P14" s="74">
        <f t="shared" si="0"/>
        <v>21865240</v>
      </c>
    </row>
    <row r="15" spans="1:16" s="8" customFormat="1" ht="34.5" customHeight="1" x14ac:dyDescent="0.25">
      <c r="A15" s="4" t="s">
        <v>113</v>
      </c>
      <c r="B15" s="5" t="s">
        <v>114</v>
      </c>
      <c r="C15" s="6"/>
      <c r="D15" s="7" t="s">
        <v>115</v>
      </c>
      <c r="E15" s="14">
        <f>E16</f>
        <v>5047691</v>
      </c>
      <c r="F15" s="14">
        <f>F16</f>
        <v>5047691</v>
      </c>
      <c r="G15" s="14">
        <f t="shared" ref="G15:O15" si="1">G16</f>
        <v>3480386</v>
      </c>
      <c r="H15" s="14">
        <f t="shared" si="1"/>
        <v>290902</v>
      </c>
      <c r="I15" s="14">
        <f t="shared" si="1"/>
        <v>0</v>
      </c>
      <c r="J15" s="14">
        <f t="shared" si="1"/>
        <v>6000</v>
      </c>
      <c r="K15" s="14">
        <f t="shared" si="1"/>
        <v>0</v>
      </c>
      <c r="L15" s="14">
        <f t="shared" si="1"/>
        <v>6000</v>
      </c>
      <c r="M15" s="14">
        <f t="shared" si="1"/>
        <v>0</v>
      </c>
      <c r="N15" s="14">
        <f t="shared" si="1"/>
        <v>0</v>
      </c>
      <c r="O15" s="14">
        <f t="shared" si="1"/>
        <v>0</v>
      </c>
      <c r="P15" s="14">
        <f t="shared" si="0"/>
        <v>5053691</v>
      </c>
    </row>
    <row r="16" spans="1:16" ht="78.75" x14ac:dyDescent="0.2">
      <c r="A16" s="48" t="s">
        <v>21</v>
      </c>
      <c r="B16" s="48" t="s">
        <v>23</v>
      </c>
      <c r="C16" s="49" t="s">
        <v>22</v>
      </c>
      <c r="D16" s="50" t="s">
        <v>24</v>
      </c>
      <c r="E16" s="76">
        <v>5047691</v>
      </c>
      <c r="F16" s="77">
        <v>5047691</v>
      </c>
      <c r="G16" s="77">
        <v>3480386</v>
      </c>
      <c r="H16" s="77">
        <v>290902</v>
      </c>
      <c r="I16" s="77">
        <v>0</v>
      </c>
      <c r="J16" s="76">
        <v>6000</v>
      </c>
      <c r="K16" s="77">
        <v>0</v>
      </c>
      <c r="L16" s="77">
        <v>6000</v>
      </c>
      <c r="M16" s="77">
        <v>0</v>
      </c>
      <c r="N16" s="77">
        <v>0</v>
      </c>
      <c r="O16" s="77">
        <v>0</v>
      </c>
      <c r="P16" s="76">
        <f t="shared" si="0"/>
        <v>5053691</v>
      </c>
    </row>
    <row r="17" spans="1:16" s="12" customFormat="1" ht="48" customHeight="1" x14ac:dyDescent="0.2">
      <c r="A17" s="10">
        <v>113000</v>
      </c>
      <c r="B17" s="10">
        <v>3000</v>
      </c>
      <c r="C17" s="11"/>
      <c r="D17" s="11" t="s">
        <v>116</v>
      </c>
      <c r="E17" s="13">
        <f>E18+E19+E20</f>
        <v>152000</v>
      </c>
      <c r="F17" s="13">
        <f>SUM(F18:F20)</f>
        <v>152000</v>
      </c>
      <c r="G17" s="13">
        <f t="shared" ref="G17:O17" si="2">SUM(G18:G20)</f>
        <v>100000</v>
      </c>
      <c r="H17" s="13">
        <f t="shared" si="2"/>
        <v>0</v>
      </c>
      <c r="I17" s="13">
        <f t="shared" si="2"/>
        <v>0</v>
      </c>
      <c r="J17" s="13">
        <f t="shared" si="2"/>
        <v>0</v>
      </c>
      <c r="K17" s="13">
        <f t="shared" si="2"/>
        <v>0</v>
      </c>
      <c r="L17" s="13">
        <f t="shared" si="2"/>
        <v>0</v>
      </c>
      <c r="M17" s="13">
        <f t="shared" si="2"/>
        <v>0</v>
      </c>
      <c r="N17" s="13">
        <f t="shared" si="2"/>
        <v>0</v>
      </c>
      <c r="O17" s="13">
        <f t="shared" si="2"/>
        <v>0</v>
      </c>
      <c r="P17" s="14">
        <f t="shared" si="0"/>
        <v>152000</v>
      </c>
    </row>
    <row r="18" spans="1:16" ht="31.5" x14ac:dyDescent="0.2">
      <c r="A18" s="48" t="s">
        <v>25</v>
      </c>
      <c r="B18" s="48" t="s">
        <v>27</v>
      </c>
      <c r="C18" s="49" t="s">
        <v>26</v>
      </c>
      <c r="D18" s="50" t="s">
        <v>28</v>
      </c>
      <c r="E18" s="76">
        <v>5000</v>
      </c>
      <c r="F18" s="77">
        <v>5000</v>
      </c>
      <c r="G18" s="77">
        <v>0</v>
      </c>
      <c r="H18" s="77">
        <v>0</v>
      </c>
      <c r="I18" s="77">
        <v>0</v>
      </c>
      <c r="J18" s="76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6">
        <f t="shared" si="0"/>
        <v>5000</v>
      </c>
    </row>
    <row r="19" spans="1:16" ht="18.75" x14ac:dyDescent="0.2">
      <c r="A19" s="48" t="s">
        <v>29</v>
      </c>
      <c r="B19" s="48" t="s">
        <v>31</v>
      </c>
      <c r="C19" s="49" t="s">
        <v>30</v>
      </c>
      <c r="D19" s="50" t="s">
        <v>32</v>
      </c>
      <c r="E19" s="76">
        <v>122000</v>
      </c>
      <c r="F19" s="77">
        <v>122000</v>
      </c>
      <c r="G19" s="77">
        <v>100000</v>
      </c>
      <c r="H19" s="77">
        <v>0</v>
      </c>
      <c r="I19" s="77">
        <v>0</v>
      </c>
      <c r="J19" s="76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6">
        <f t="shared" si="0"/>
        <v>122000</v>
      </c>
    </row>
    <row r="20" spans="1:16" ht="37.5" customHeight="1" x14ac:dyDescent="0.2">
      <c r="A20" s="48" t="s">
        <v>33</v>
      </c>
      <c r="B20" s="48" t="s">
        <v>35</v>
      </c>
      <c r="C20" s="49" t="s">
        <v>34</v>
      </c>
      <c r="D20" s="50" t="s">
        <v>36</v>
      </c>
      <c r="E20" s="76">
        <v>25000</v>
      </c>
      <c r="F20" s="77">
        <v>25000</v>
      </c>
      <c r="G20" s="77">
        <v>0</v>
      </c>
      <c r="H20" s="77">
        <v>0</v>
      </c>
      <c r="I20" s="77">
        <v>0</v>
      </c>
      <c r="J20" s="76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6">
        <f t="shared" si="0"/>
        <v>25000</v>
      </c>
    </row>
    <row r="21" spans="1:16" ht="26.25" customHeight="1" x14ac:dyDescent="0.2">
      <c r="A21" s="48" t="s">
        <v>37</v>
      </c>
      <c r="B21" s="48" t="s">
        <v>39</v>
      </c>
      <c r="C21" s="49" t="s">
        <v>38</v>
      </c>
      <c r="D21" s="50" t="s">
        <v>40</v>
      </c>
      <c r="E21" s="76">
        <v>251070</v>
      </c>
      <c r="F21" s="77">
        <v>251070</v>
      </c>
      <c r="G21" s="77">
        <v>174680</v>
      </c>
      <c r="H21" s="77">
        <v>0</v>
      </c>
      <c r="I21" s="77">
        <v>0</v>
      </c>
      <c r="J21" s="76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6">
        <f t="shared" si="0"/>
        <v>251070</v>
      </c>
    </row>
    <row r="22" spans="1:16" s="12" customFormat="1" ht="33.75" customHeight="1" x14ac:dyDescent="0.2">
      <c r="A22" s="10" t="s">
        <v>117</v>
      </c>
      <c r="B22" s="10">
        <v>4000</v>
      </c>
      <c r="C22" s="11"/>
      <c r="D22" s="11" t="s">
        <v>118</v>
      </c>
      <c r="E22" s="13">
        <f>E23+E25</f>
        <v>1523433</v>
      </c>
      <c r="F22" s="13">
        <f>F23+F25</f>
        <v>1523433</v>
      </c>
      <c r="G22" s="13">
        <f t="shared" ref="G22:O22" si="3">G23+G25</f>
        <v>640718</v>
      </c>
      <c r="H22" s="13">
        <f t="shared" si="3"/>
        <v>72523</v>
      </c>
      <c r="I22" s="13">
        <f t="shared" si="3"/>
        <v>0</v>
      </c>
      <c r="J22" s="13">
        <f t="shared" si="3"/>
        <v>499000</v>
      </c>
      <c r="K22" s="13">
        <f t="shared" si="3"/>
        <v>499000</v>
      </c>
      <c r="L22" s="13">
        <f t="shared" si="3"/>
        <v>0</v>
      </c>
      <c r="M22" s="13">
        <f t="shared" si="3"/>
        <v>0</v>
      </c>
      <c r="N22" s="13">
        <f t="shared" si="3"/>
        <v>0</v>
      </c>
      <c r="O22" s="13">
        <f t="shared" si="3"/>
        <v>499000</v>
      </c>
      <c r="P22" s="14">
        <f t="shared" si="0"/>
        <v>2022433</v>
      </c>
    </row>
    <row r="23" spans="1:16" ht="47.25" x14ac:dyDescent="0.2">
      <c r="A23" s="48" t="s">
        <v>41</v>
      </c>
      <c r="B23" s="48" t="s">
        <v>43</v>
      </c>
      <c r="C23" s="49" t="s">
        <v>42</v>
      </c>
      <c r="D23" s="50" t="s">
        <v>44</v>
      </c>
      <c r="E23" s="76">
        <v>1031433</v>
      </c>
      <c r="F23" s="77">
        <v>1031433</v>
      </c>
      <c r="G23" s="77">
        <v>640718</v>
      </c>
      <c r="H23" s="77">
        <v>72523</v>
      </c>
      <c r="I23" s="77">
        <v>0</v>
      </c>
      <c r="J23" s="76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6">
        <f t="shared" si="0"/>
        <v>1031433</v>
      </c>
    </row>
    <row r="24" spans="1:16" s="12" customFormat="1" ht="42" customHeight="1" x14ac:dyDescent="0.2">
      <c r="A24" s="10" t="s">
        <v>119</v>
      </c>
      <c r="B24" s="10">
        <v>6000</v>
      </c>
      <c r="C24" s="11"/>
      <c r="D24" s="11" t="s">
        <v>120</v>
      </c>
      <c r="E24" s="13">
        <f>E25+E26</f>
        <v>961643</v>
      </c>
      <c r="F24" s="13">
        <f>F25+F26</f>
        <v>961643</v>
      </c>
      <c r="G24" s="13">
        <f t="shared" ref="G24:O24" si="4">G25+G26</f>
        <v>0</v>
      </c>
      <c r="H24" s="13">
        <f t="shared" si="4"/>
        <v>129770</v>
      </c>
      <c r="I24" s="13">
        <f t="shared" si="4"/>
        <v>0</v>
      </c>
      <c r="J24" s="13">
        <f>J25+J26</f>
        <v>673130</v>
      </c>
      <c r="K24" s="13">
        <f t="shared" si="4"/>
        <v>673130</v>
      </c>
      <c r="L24" s="13">
        <f t="shared" si="4"/>
        <v>0</v>
      </c>
      <c r="M24" s="13">
        <f t="shared" si="4"/>
        <v>0</v>
      </c>
      <c r="N24" s="13">
        <f t="shared" si="4"/>
        <v>0</v>
      </c>
      <c r="O24" s="13">
        <f t="shared" si="4"/>
        <v>673130</v>
      </c>
      <c r="P24" s="14">
        <f t="shared" si="0"/>
        <v>1634773</v>
      </c>
    </row>
    <row r="25" spans="1:16" ht="31.5" x14ac:dyDescent="0.2">
      <c r="A25" s="48" t="s">
        <v>45</v>
      </c>
      <c r="B25" s="48" t="s">
        <v>47</v>
      </c>
      <c r="C25" s="49" t="s">
        <v>46</v>
      </c>
      <c r="D25" s="50" t="s">
        <v>48</v>
      </c>
      <c r="E25" s="76">
        <v>492000</v>
      </c>
      <c r="F25" s="77">
        <v>492000</v>
      </c>
      <c r="G25" s="77">
        <v>0</v>
      </c>
      <c r="H25" s="77">
        <v>0</v>
      </c>
      <c r="I25" s="77">
        <v>0</v>
      </c>
      <c r="J25" s="76">
        <v>499000</v>
      </c>
      <c r="K25" s="77">
        <v>499000</v>
      </c>
      <c r="L25" s="77">
        <v>0</v>
      </c>
      <c r="M25" s="77">
        <v>0</v>
      </c>
      <c r="N25" s="77">
        <v>0</v>
      </c>
      <c r="O25" s="77">
        <v>499000</v>
      </c>
      <c r="P25" s="76">
        <f t="shared" si="0"/>
        <v>991000</v>
      </c>
    </row>
    <row r="26" spans="1:16" ht="18.75" x14ac:dyDescent="0.2">
      <c r="A26" s="48" t="s">
        <v>49</v>
      </c>
      <c r="B26" s="48" t="s">
        <v>50</v>
      </c>
      <c r="C26" s="49" t="s">
        <v>46</v>
      </c>
      <c r="D26" s="50" t="s">
        <v>51</v>
      </c>
      <c r="E26" s="76">
        <v>469643</v>
      </c>
      <c r="F26" s="77">
        <v>469643</v>
      </c>
      <c r="G26" s="77">
        <v>0</v>
      </c>
      <c r="H26" s="77">
        <v>129770</v>
      </c>
      <c r="I26" s="77">
        <v>0</v>
      </c>
      <c r="J26" s="76">
        <v>174130</v>
      </c>
      <c r="K26" s="77">
        <v>174130</v>
      </c>
      <c r="L26" s="77">
        <v>0</v>
      </c>
      <c r="M26" s="77">
        <v>0</v>
      </c>
      <c r="N26" s="77">
        <v>0</v>
      </c>
      <c r="O26" s="77">
        <v>174130</v>
      </c>
      <c r="P26" s="76">
        <f t="shared" si="0"/>
        <v>643773</v>
      </c>
    </row>
    <row r="27" spans="1:16" s="9" customFormat="1" ht="29.25" customHeight="1" x14ac:dyDescent="0.25">
      <c r="A27" s="4" t="s">
        <v>121</v>
      </c>
      <c r="B27" s="5" t="s">
        <v>122</v>
      </c>
      <c r="C27" s="6"/>
      <c r="D27" s="7" t="s">
        <v>123</v>
      </c>
      <c r="E27" s="14">
        <f>E28+E29</f>
        <v>0</v>
      </c>
      <c r="F27" s="14">
        <f t="shared" ref="F27:O27" si="5">F28+F29</f>
        <v>0</v>
      </c>
      <c r="G27" s="14">
        <f t="shared" si="5"/>
        <v>0</v>
      </c>
      <c r="H27" s="14">
        <f t="shared" si="5"/>
        <v>0</v>
      </c>
      <c r="I27" s="14">
        <f t="shared" si="5"/>
        <v>0</v>
      </c>
      <c r="J27" s="14">
        <f t="shared" si="5"/>
        <v>2615402</v>
      </c>
      <c r="K27" s="14">
        <f>K28+K29</f>
        <v>2615402</v>
      </c>
      <c r="L27" s="14">
        <f t="shared" si="5"/>
        <v>0</v>
      </c>
      <c r="M27" s="14">
        <f t="shared" si="5"/>
        <v>0</v>
      </c>
      <c r="N27" s="14">
        <f t="shared" si="5"/>
        <v>0</v>
      </c>
      <c r="O27" s="14">
        <f t="shared" si="5"/>
        <v>2615402</v>
      </c>
      <c r="P27" s="14">
        <f t="shared" si="0"/>
        <v>2615402</v>
      </c>
    </row>
    <row r="28" spans="1:16" ht="31.5" x14ac:dyDescent="0.2">
      <c r="A28" s="48" t="s">
        <v>52</v>
      </c>
      <c r="B28" s="48" t="s">
        <v>54</v>
      </c>
      <c r="C28" s="49" t="s">
        <v>53</v>
      </c>
      <c r="D28" s="50" t="s">
        <v>55</v>
      </c>
      <c r="E28" s="76">
        <v>0</v>
      </c>
      <c r="F28" s="77">
        <v>0</v>
      </c>
      <c r="G28" s="77">
        <v>0</v>
      </c>
      <c r="H28" s="77">
        <v>0</v>
      </c>
      <c r="I28" s="77">
        <v>0</v>
      </c>
      <c r="J28" s="76">
        <v>10000</v>
      </c>
      <c r="K28" s="77">
        <v>10000</v>
      </c>
      <c r="L28" s="77">
        <v>0</v>
      </c>
      <c r="M28" s="77">
        <v>0</v>
      </c>
      <c r="N28" s="77">
        <v>0</v>
      </c>
      <c r="O28" s="77">
        <v>10000</v>
      </c>
      <c r="P28" s="76">
        <f t="shared" si="0"/>
        <v>10000</v>
      </c>
    </row>
    <row r="29" spans="1:16" ht="58.5" customHeight="1" x14ac:dyDescent="0.2">
      <c r="A29" s="48" t="s">
        <v>56</v>
      </c>
      <c r="B29" s="48" t="s">
        <v>58</v>
      </c>
      <c r="C29" s="49" t="s">
        <v>57</v>
      </c>
      <c r="D29" s="50" t="s">
        <v>59</v>
      </c>
      <c r="E29" s="76">
        <v>0</v>
      </c>
      <c r="F29" s="77">
        <v>0</v>
      </c>
      <c r="G29" s="77">
        <v>0</v>
      </c>
      <c r="H29" s="77">
        <v>0</v>
      </c>
      <c r="I29" s="77">
        <v>0</v>
      </c>
      <c r="J29" s="76">
        <v>2605402</v>
      </c>
      <c r="K29" s="77">
        <v>2605402</v>
      </c>
      <c r="L29" s="77">
        <v>0</v>
      </c>
      <c r="M29" s="77">
        <v>0</v>
      </c>
      <c r="N29" s="77">
        <v>0</v>
      </c>
      <c r="O29" s="77">
        <v>2605402</v>
      </c>
      <c r="P29" s="76">
        <f t="shared" si="0"/>
        <v>2605402</v>
      </c>
    </row>
    <row r="30" spans="1:16" s="28" customFormat="1" ht="69.75" customHeight="1" x14ac:dyDescent="0.2">
      <c r="A30" s="51"/>
      <c r="B30" s="51"/>
      <c r="C30" s="52"/>
      <c r="D30" s="53" t="s">
        <v>139</v>
      </c>
      <c r="E30" s="78">
        <v>0</v>
      </c>
      <c r="F30" s="79">
        <v>0</v>
      </c>
      <c r="G30" s="79">
        <v>0</v>
      </c>
      <c r="H30" s="79">
        <v>0</v>
      </c>
      <c r="I30" s="79">
        <v>0</v>
      </c>
      <c r="J30" s="78">
        <v>2605402</v>
      </c>
      <c r="K30" s="79">
        <v>2605402</v>
      </c>
      <c r="L30" s="79">
        <v>0</v>
      </c>
      <c r="M30" s="79">
        <v>0</v>
      </c>
      <c r="N30" s="79">
        <v>0</v>
      </c>
      <c r="O30" s="79">
        <v>2605402</v>
      </c>
      <c r="P30" s="78">
        <f t="shared" ref="P30" si="6">E30+J30</f>
        <v>2605402</v>
      </c>
    </row>
    <row r="31" spans="1:16" s="12" customFormat="1" ht="25.5" customHeight="1" x14ac:dyDescent="0.2">
      <c r="A31" s="10" t="s">
        <v>124</v>
      </c>
      <c r="B31" s="10">
        <v>8000</v>
      </c>
      <c r="C31" s="11"/>
      <c r="D31" s="11" t="s">
        <v>125</v>
      </c>
      <c r="E31" s="13">
        <f>E32+E33+E34+E35</f>
        <v>179291</v>
      </c>
      <c r="F31" s="13">
        <f>F32+F33+F34+F35</f>
        <v>169291</v>
      </c>
      <c r="G31" s="13">
        <f t="shared" ref="G31:N31" si="7">G32+G33+G34+G35</f>
        <v>0</v>
      </c>
      <c r="H31" s="13">
        <f t="shared" si="7"/>
        <v>0</v>
      </c>
      <c r="I31" s="13">
        <f t="shared" si="7"/>
        <v>0</v>
      </c>
      <c r="J31" s="13">
        <f>J32+J33+J34+J35</f>
        <v>127250</v>
      </c>
      <c r="K31" s="13">
        <f>K32+K33+K34+K35</f>
        <v>125900</v>
      </c>
      <c r="L31" s="13">
        <f t="shared" si="7"/>
        <v>1350</v>
      </c>
      <c r="M31" s="13">
        <f t="shared" si="7"/>
        <v>0</v>
      </c>
      <c r="N31" s="13">
        <f t="shared" si="7"/>
        <v>0</v>
      </c>
      <c r="O31" s="13">
        <f>O32+O33+O34+O35</f>
        <v>125900</v>
      </c>
      <c r="P31" s="14">
        <f t="shared" si="0"/>
        <v>306541</v>
      </c>
    </row>
    <row r="32" spans="1:16" ht="31.5" x14ac:dyDescent="0.2">
      <c r="A32" s="48" t="s">
        <v>60</v>
      </c>
      <c r="B32" s="48" t="s">
        <v>62</v>
      </c>
      <c r="C32" s="49" t="s">
        <v>61</v>
      </c>
      <c r="D32" s="50" t="s">
        <v>63</v>
      </c>
      <c r="E32" s="76">
        <v>42891</v>
      </c>
      <c r="F32" s="77">
        <v>42891</v>
      </c>
      <c r="G32" s="77">
        <v>0</v>
      </c>
      <c r="H32" s="77">
        <v>0</v>
      </c>
      <c r="I32" s="77">
        <v>0</v>
      </c>
      <c r="J32" s="76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6">
        <f t="shared" si="0"/>
        <v>42891</v>
      </c>
    </row>
    <row r="33" spans="1:21" ht="31.5" x14ac:dyDescent="0.2">
      <c r="A33" s="48" t="s">
        <v>64</v>
      </c>
      <c r="B33" s="48" t="s">
        <v>65</v>
      </c>
      <c r="C33" s="49" t="s">
        <v>61</v>
      </c>
      <c r="D33" s="50" t="s">
        <v>66</v>
      </c>
      <c r="E33" s="76">
        <v>126400</v>
      </c>
      <c r="F33" s="77">
        <v>126400</v>
      </c>
      <c r="G33" s="77">
        <v>0</v>
      </c>
      <c r="H33" s="77">
        <v>0</v>
      </c>
      <c r="I33" s="77">
        <v>0</v>
      </c>
      <c r="J33" s="76">
        <v>125900</v>
      </c>
      <c r="K33" s="77">
        <v>125900</v>
      </c>
      <c r="L33" s="77">
        <v>0</v>
      </c>
      <c r="M33" s="77">
        <v>0</v>
      </c>
      <c r="N33" s="77">
        <v>0</v>
      </c>
      <c r="O33" s="77">
        <v>125900</v>
      </c>
      <c r="P33" s="76">
        <f t="shared" si="0"/>
        <v>252300</v>
      </c>
    </row>
    <row r="34" spans="1:21" ht="31.5" x14ac:dyDescent="0.2">
      <c r="A34" s="48" t="s">
        <v>67</v>
      </c>
      <c r="B34" s="48" t="s">
        <v>69</v>
      </c>
      <c r="C34" s="49" t="s">
        <v>68</v>
      </c>
      <c r="D34" s="50" t="s">
        <v>70</v>
      </c>
      <c r="E34" s="76">
        <v>0</v>
      </c>
      <c r="F34" s="77">
        <v>0</v>
      </c>
      <c r="G34" s="77">
        <v>0</v>
      </c>
      <c r="H34" s="77">
        <v>0</v>
      </c>
      <c r="I34" s="77">
        <v>0</v>
      </c>
      <c r="J34" s="76">
        <v>1350</v>
      </c>
      <c r="K34" s="77">
        <v>0</v>
      </c>
      <c r="L34" s="77">
        <v>1350</v>
      </c>
      <c r="M34" s="77">
        <v>0</v>
      </c>
      <c r="N34" s="77">
        <v>0</v>
      </c>
      <c r="O34" s="77">
        <v>0</v>
      </c>
      <c r="P34" s="76">
        <f t="shared" si="0"/>
        <v>1350</v>
      </c>
    </row>
    <row r="35" spans="1:21" ht="18.75" x14ac:dyDescent="0.2">
      <c r="A35" s="48" t="s">
        <v>71</v>
      </c>
      <c r="B35" s="48" t="s">
        <v>73</v>
      </c>
      <c r="C35" s="49" t="s">
        <v>72</v>
      </c>
      <c r="D35" s="50" t="s">
        <v>74</v>
      </c>
      <c r="E35" s="76">
        <v>10000</v>
      </c>
      <c r="F35" s="77">
        <v>0</v>
      </c>
      <c r="G35" s="77">
        <v>0</v>
      </c>
      <c r="H35" s="77">
        <v>0</v>
      </c>
      <c r="I35" s="77">
        <v>0</v>
      </c>
      <c r="J35" s="76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6">
        <f t="shared" si="0"/>
        <v>10000</v>
      </c>
    </row>
    <row r="36" spans="1:21" s="17" customFormat="1" ht="36.75" customHeight="1" x14ac:dyDescent="0.25">
      <c r="A36" s="10" t="s">
        <v>126</v>
      </c>
      <c r="B36" s="4">
        <v>9000</v>
      </c>
      <c r="C36" s="15"/>
      <c r="D36" s="16" t="s">
        <v>127</v>
      </c>
      <c r="E36" s="14">
        <f>E37+E39+E41</f>
        <v>10820330</v>
      </c>
      <c r="F36" s="14">
        <f t="shared" ref="F36:O36" si="8">F37+F39+F41</f>
        <v>10506554</v>
      </c>
      <c r="G36" s="14">
        <f t="shared" si="8"/>
        <v>0</v>
      </c>
      <c r="H36" s="14">
        <f t="shared" si="8"/>
        <v>0</v>
      </c>
      <c r="I36" s="14">
        <f t="shared" si="8"/>
        <v>313776</v>
      </c>
      <c r="J36" s="14">
        <f t="shared" si="8"/>
        <v>0</v>
      </c>
      <c r="K36" s="14">
        <f t="shared" si="8"/>
        <v>0</v>
      </c>
      <c r="L36" s="14">
        <f t="shared" si="8"/>
        <v>0</v>
      </c>
      <c r="M36" s="14">
        <f t="shared" si="8"/>
        <v>0</v>
      </c>
      <c r="N36" s="14">
        <f t="shared" si="8"/>
        <v>0</v>
      </c>
      <c r="O36" s="14">
        <f t="shared" si="8"/>
        <v>0</v>
      </c>
      <c r="P36" s="14">
        <f t="shared" si="0"/>
        <v>10820330</v>
      </c>
    </row>
    <row r="37" spans="1:21" ht="47.25" x14ac:dyDescent="0.2">
      <c r="A37" s="48" t="s">
        <v>75</v>
      </c>
      <c r="B37" s="48" t="s">
        <v>77</v>
      </c>
      <c r="C37" s="49" t="s">
        <v>76</v>
      </c>
      <c r="D37" s="50" t="s">
        <v>78</v>
      </c>
      <c r="E37" s="76">
        <v>5319500</v>
      </c>
      <c r="F37" s="77">
        <v>5319500</v>
      </c>
      <c r="G37" s="77">
        <v>0</v>
      </c>
      <c r="H37" s="77">
        <v>0</v>
      </c>
      <c r="I37" s="77">
        <v>0</v>
      </c>
      <c r="J37" s="76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6">
        <f t="shared" si="0"/>
        <v>5319500</v>
      </c>
    </row>
    <row r="38" spans="1:21" s="22" customFormat="1" ht="59.25" customHeight="1" x14ac:dyDescent="0.2">
      <c r="A38" s="18"/>
      <c r="B38" s="18"/>
      <c r="C38" s="19"/>
      <c r="D38" s="20" t="s">
        <v>128</v>
      </c>
      <c r="E38" s="80">
        <f t="shared" ref="E38:P38" si="9">E37</f>
        <v>5319500</v>
      </c>
      <c r="F38" s="81">
        <f t="shared" si="9"/>
        <v>5319500</v>
      </c>
      <c r="G38" s="81">
        <f t="shared" si="9"/>
        <v>0</v>
      </c>
      <c r="H38" s="81">
        <f t="shared" si="9"/>
        <v>0</v>
      </c>
      <c r="I38" s="81">
        <f t="shared" si="9"/>
        <v>0</v>
      </c>
      <c r="J38" s="80">
        <f t="shared" si="9"/>
        <v>0</v>
      </c>
      <c r="K38" s="81">
        <f t="shared" si="9"/>
        <v>0</v>
      </c>
      <c r="L38" s="81">
        <f t="shared" si="9"/>
        <v>0</v>
      </c>
      <c r="M38" s="81">
        <f t="shared" si="9"/>
        <v>0</v>
      </c>
      <c r="N38" s="81">
        <f t="shared" si="9"/>
        <v>0</v>
      </c>
      <c r="O38" s="81">
        <f t="shared" si="9"/>
        <v>0</v>
      </c>
      <c r="P38" s="80">
        <f t="shared" si="9"/>
        <v>5319500</v>
      </c>
    </row>
    <row r="39" spans="1:21" ht="47.25" x14ac:dyDescent="0.2">
      <c r="A39" s="48" t="s">
        <v>79</v>
      </c>
      <c r="B39" s="48" t="s">
        <v>80</v>
      </c>
      <c r="C39" s="49" t="s">
        <v>76</v>
      </c>
      <c r="D39" s="50" t="s">
        <v>81</v>
      </c>
      <c r="E39" s="76">
        <v>207872</v>
      </c>
      <c r="F39" s="77">
        <v>207872</v>
      </c>
      <c r="G39" s="77">
        <v>0</v>
      </c>
      <c r="H39" s="77">
        <v>0</v>
      </c>
      <c r="I39" s="77">
        <v>0</v>
      </c>
      <c r="J39" s="76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6">
        <f t="shared" si="0"/>
        <v>207872</v>
      </c>
    </row>
    <row r="40" spans="1:21" s="22" customFormat="1" ht="68.25" customHeight="1" x14ac:dyDescent="0.2">
      <c r="A40" s="18"/>
      <c r="B40" s="18"/>
      <c r="C40" s="19"/>
      <c r="D40" s="20" t="s">
        <v>129</v>
      </c>
      <c r="E40" s="80">
        <f t="shared" ref="E40:P40" si="10">E39</f>
        <v>207872</v>
      </c>
      <c r="F40" s="81">
        <f>F39</f>
        <v>207872</v>
      </c>
      <c r="G40" s="81">
        <f t="shared" si="10"/>
        <v>0</v>
      </c>
      <c r="H40" s="81">
        <f t="shared" si="10"/>
        <v>0</v>
      </c>
      <c r="I40" s="81">
        <f t="shared" si="10"/>
        <v>0</v>
      </c>
      <c r="J40" s="80">
        <f t="shared" si="10"/>
        <v>0</v>
      </c>
      <c r="K40" s="81">
        <f t="shared" si="10"/>
        <v>0</v>
      </c>
      <c r="L40" s="81">
        <f t="shared" si="10"/>
        <v>0</v>
      </c>
      <c r="M40" s="81">
        <f t="shared" si="10"/>
        <v>0</v>
      </c>
      <c r="N40" s="81">
        <f t="shared" si="10"/>
        <v>0</v>
      </c>
      <c r="O40" s="81">
        <f t="shared" si="10"/>
        <v>0</v>
      </c>
      <c r="P40" s="80">
        <f t="shared" si="10"/>
        <v>207872</v>
      </c>
    </row>
    <row r="41" spans="1:21" ht="30" customHeight="1" x14ac:dyDescent="0.2">
      <c r="A41" s="48" t="s">
        <v>82</v>
      </c>
      <c r="B41" s="48" t="s">
        <v>83</v>
      </c>
      <c r="C41" s="49" t="s">
        <v>76</v>
      </c>
      <c r="D41" s="50" t="s">
        <v>84</v>
      </c>
      <c r="E41" s="76">
        <v>5292958</v>
      </c>
      <c r="F41" s="77">
        <v>4979182</v>
      </c>
      <c r="G41" s="77">
        <v>0</v>
      </c>
      <c r="H41" s="77">
        <v>0</v>
      </c>
      <c r="I41" s="77">
        <v>313776</v>
      </c>
      <c r="J41" s="76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6">
        <f t="shared" si="0"/>
        <v>5292958</v>
      </c>
    </row>
    <row r="42" spans="1:21" s="27" customFormat="1" ht="102.75" customHeight="1" x14ac:dyDescent="0.2">
      <c r="A42" s="54"/>
      <c r="B42" s="55">
        <f>SUM(E42:E51)-E41</f>
        <v>0</v>
      </c>
      <c r="C42" s="56">
        <f>SUM(E42:E43)</f>
        <v>176864</v>
      </c>
      <c r="D42" s="23" t="s">
        <v>130</v>
      </c>
      <c r="E42" s="82">
        <f>F42+I42</f>
        <v>176864</v>
      </c>
      <c r="F42" s="83">
        <v>176864</v>
      </c>
      <c r="G42" s="83"/>
      <c r="H42" s="83"/>
      <c r="I42" s="83"/>
      <c r="J42" s="82"/>
      <c r="K42" s="83"/>
      <c r="L42" s="83"/>
      <c r="M42" s="83"/>
      <c r="N42" s="83"/>
      <c r="O42" s="83"/>
      <c r="P42" s="82">
        <f t="shared" si="0"/>
        <v>176864</v>
      </c>
      <c r="Q42" s="25"/>
      <c r="R42" s="25"/>
      <c r="S42" s="26"/>
    </row>
    <row r="43" spans="1:21" s="27" customFormat="1" ht="97.5" hidden="1" customHeight="1" x14ac:dyDescent="0.2">
      <c r="A43" s="54"/>
      <c r="B43" s="55"/>
      <c r="C43" s="56"/>
      <c r="D43" s="23" t="s">
        <v>131</v>
      </c>
      <c r="E43" s="82">
        <f>F43+I43</f>
        <v>0</v>
      </c>
      <c r="F43" s="83"/>
      <c r="G43" s="83"/>
      <c r="H43" s="83"/>
      <c r="I43" s="83"/>
      <c r="J43" s="82"/>
      <c r="K43" s="83"/>
      <c r="L43" s="83"/>
      <c r="M43" s="83"/>
      <c r="N43" s="83"/>
      <c r="O43" s="83"/>
      <c r="P43" s="82">
        <f>E43+J43</f>
        <v>0</v>
      </c>
      <c r="Q43" s="25"/>
      <c r="R43" s="25"/>
      <c r="S43" s="26"/>
    </row>
    <row r="44" spans="1:21" s="27" customFormat="1" ht="56.25" customHeight="1" x14ac:dyDescent="0.2">
      <c r="A44" s="54"/>
      <c r="B44" s="55"/>
      <c r="C44" s="57">
        <f>SUM(E44:E45)</f>
        <v>4214646</v>
      </c>
      <c r="D44" s="24" t="s">
        <v>132</v>
      </c>
      <c r="E44" s="82">
        <f>F44</f>
        <v>2056966</v>
      </c>
      <c r="F44" s="84">
        <f>2031106+3360+12500+10000</f>
        <v>2056966</v>
      </c>
      <c r="G44" s="84"/>
      <c r="H44" s="84"/>
      <c r="I44" s="84"/>
      <c r="J44" s="82"/>
      <c r="K44" s="84"/>
      <c r="L44" s="84"/>
      <c r="M44" s="84"/>
      <c r="N44" s="84"/>
      <c r="O44" s="84"/>
      <c r="P44" s="82">
        <f t="shared" si="0"/>
        <v>2056966</v>
      </c>
      <c r="Q44" s="25"/>
      <c r="R44" s="25"/>
      <c r="S44" s="25"/>
      <c r="T44" s="25"/>
      <c r="U44" s="25"/>
    </row>
    <row r="45" spans="1:21" s="27" customFormat="1" ht="91.5" customHeight="1" x14ac:dyDescent="0.2">
      <c r="A45" s="54"/>
      <c r="B45" s="55"/>
      <c r="C45" s="56"/>
      <c r="D45" s="23" t="s">
        <v>133</v>
      </c>
      <c r="E45" s="82">
        <f t="shared" ref="E45:E51" si="11">F45+I45</f>
        <v>2157680</v>
      </c>
      <c r="F45" s="83">
        <f>1788488+300000+69192</f>
        <v>2157680</v>
      </c>
      <c r="G45" s="83"/>
      <c r="H45" s="83"/>
      <c r="I45" s="83"/>
      <c r="J45" s="82"/>
      <c r="K45" s="83"/>
      <c r="L45" s="83"/>
      <c r="M45" s="83"/>
      <c r="N45" s="83"/>
      <c r="O45" s="83"/>
      <c r="P45" s="82">
        <f t="shared" si="0"/>
        <v>2157680</v>
      </c>
      <c r="Q45" s="25"/>
      <c r="R45" s="25"/>
      <c r="S45" s="26"/>
    </row>
    <row r="46" spans="1:21" s="27" customFormat="1" ht="93.75" customHeight="1" x14ac:dyDescent="0.2">
      <c r="A46" s="54"/>
      <c r="B46" s="55"/>
      <c r="C46" s="56">
        <f>SUM(E46:E49)</f>
        <v>587672</v>
      </c>
      <c r="D46" s="23" t="s">
        <v>134</v>
      </c>
      <c r="E46" s="82">
        <f t="shared" si="11"/>
        <v>200000</v>
      </c>
      <c r="F46" s="83">
        <v>200000</v>
      </c>
      <c r="G46" s="83"/>
      <c r="H46" s="83"/>
      <c r="I46" s="83"/>
      <c r="J46" s="82"/>
      <c r="K46" s="83"/>
      <c r="L46" s="83"/>
      <c r="M46" s="83"/>
      <c r="N46" s="83"/>
      <c r="O46" s="83"/>
      <c r="P46" s="82">
        <f t="shared" si="0"/>
        <v>200000</v>
      </c>
      <c r="Q46" s="25"/>
      <c r="R46" s="25"/>
      <c r="S46" s="26"/>
    </row>
    <row r="47" spans="1:21" s="27" customFormat="1" ht="126.75" customHeight="1" x14ac:dyDescent="0.2">
      <c r="A47" s="54"/>
      <c r="B47" s="54"/>
      <c r="C47" s="58"/>
      <c r="D47" s="23" t="s">
        <v>135</v>
      </c>
      <c r="E47" s="82">
        <f t="shared" si="11"/>
        <v>89836</v>
      </c>
      <c r="F47" s="83">
        <v>89836</v>
      </c>
      <c r="G47" s="83"/>
      <c r="H47" s="83"/>
      <c r="I47" s="83"/>
      <c r="J47" s="82"/>
      <c r="K47" s="83"/>
      <c r="L47" s="83"/>
      <c r="M47" s="83"/>
      <c r="N47" s="83"/>
      <c r="O47" s="83"/>
      <c r="P47" s="82">
        <f t="shared" si="0"/>
        <v>89836</v>
      </c>
      <c r="Q47" s="25"/>
      <c r="R47" s="25"/>
      <c r="S47" s="26"/>
    </row>
    <row r="48" spans="1:21" s="27" customFormat="1" ht="102" customHeight="1" x14ac:dyDescent="0.2">
      <c r="A48" s="54"/>
      <c r="B48" s="54"/>
      <c r="C48" s="58"/>
      <c r="D48" s="23" t="s">
        <v>136</v>
      </c>
      <c r="E48" s="82">
        <f t="shared" si="11"/>
        <v>97836</v>
      </c>
      <c r="F48" s="83">
        <f>30985+66851</f>
        <v>97836</v>
      </c>
      <c r="G48" s="83"/>
      <c r="H48" s="83"/>
      <c r="I48" s="83"/>
      <c r="J48" s="82"/>
      <c r="K48" s="83"/>
      <c r="L48" s="83"/>
      <c r="M48" s="83"/>
      <c r="N48" s="83"/>
      <c r="O48" s="83"/>
      <c r="P48" s="82">
        <f t="shared" si="0"/>
        <v>97836</v>
      </c>
      <c r="Q48" s="25"/>
      <c r="R48" s="25"/>
      <c r="S48" s="26"/>
    </row>
    <row r="49" spans="1:19" s="27" customFormat="1" ht="93.75" customHeight="1" x14ac:dyDescent="0.2">
      <c r="A49" s="54"/>
      <c r="B49" s="54"/>
      <c r="C49" s="58"/>
      <c r="D49" s="23" t="s">
        <v>137</v>
      </c>
      <c r="E49" s="82">
        <f t="shared" si="11"/>
        <v>200000</v>
      </c>
      <c r="F49" s="83">
        <v>200000</v>
      </c>
      <c r="G49" s="83"/>
      <c r="H49" s="83">
        <v>200000</v>
      </c>
      <c r="I49" s="83"/>
      <c r="J49" s="82"/>
      <c r="K49" s="83"/>
      <c r="L49" s="83"/>
      <c r="M49" s="83"/>
      <c r="N49" s="83"/>
      <c r="O49" s="83"/>
      <c r="P49" s="82">
        <f t="shared" si="0"/>
        <v>200000</v>
      </c>
      <c r="Q49" s="25"/>
      <c r="R49" s="25"/>
      <c r="S49" s="26"/>
    </row>
    <row r="50" spans="1:19" s="27" customFormat="1" ht="105" customHeight="1" x14ac:dyDescent="0.2">
      <c r="A50" s="54"/>
      <c r="B50" s="54"/>
      <c r="C50" s="58">
        <f>SUM(E50:E51)</f>
        <v>313776</v>
      </c>
      <c r="D50" s="23" t="s">
        <v>138</v>
      </c>
      <c r="E50" s="82">
        <f t="shared" ref="E50" si="12">F50+I50</f>
        <v>300000</v>
      </c>
      <c r="F50" s="83"/>
      <c r="G50" s="83"/>
      <c r="H50" s="83"/>
      <c r="I50" s="83">
        <v>300000</v>
      </c>
      <c r="J50" s="82"/>
      <c r="K50" s="83"/>
      <c r="L50" s="83"/>
      <c r="M50" s="83"/>
      <c r="N50" s="83"/>
      <c r="O50" s="83"/>
      <c r="P50" s="82">
        <f t="shared" ref="P50" si="13">E50+J50</f>
        <v>300000</v>
      </c>
      <c r="Q50" s="25"/>
      <c r="R50" s="25"/>
      <c r="S50" s="26"/>
    </row>
    <row r="51" spans="1:19" s="27" customFormat="1" ht="123" customHeight="1" x14ac:dyDescent="0.2">
      <c r="A51" s="72"/>
      <c r="B51" s="72"/>
      <c r="C51" s="73"/>
      <c r="D51" s="23" t="s">
        <v>154</v>
      </c>
      <c r="E51" s="82">
        <f t="shared" si="11"/>
        <v>13776</v>
      </c>
      <c r="F51" s="83"/>
      <c r="G51" s="83"/>
      <c r="H51" s="83"/>
      <c r="I51" s="83">
        <v>13776</v>
      </c>
      <c r="J51" s="82"/>
      <c r="K51" s="83"/>
      <c r="L51" s="83"/>
      <c r="M51" s="83"/>
      <c r="N51" s="83"/>
      <c r="O51" s="83"/>
      <c r="P51" s="82">
        <f t="shared" si="0"/>
        <v>13776</v>
      </c>
      <c r="Q51" s="25"/>
      <c r="R51" s="25"/>
      <c r="S51" s="26"/>
    </row>
    <row r="52" spans="1:19" ht="31.5" x14ac:dyDescent="0.2">
      <c r="A52" s="30" t="s">
        <v>85</v>
      </c>
      <c r="B52" s="31"/>
      <c r="C52" s="32"/>
      <c r="D52" s="29" t="s">
        <v>140</v>
      </c>
      <c r="E52" s="74">
        <v>34664324</v>
      </c>
      <c r="F52" s="75">
        <v>34568324</v>
      </c>
      <c r="G52" s="75">
        <v>23517790</v>
      </c>
      <c r="H52" s="75">
        <v>2942934</v>
      </c>
      <c r="I52" s="75">
        <v>96000</v>
      </c>
      <c r="J52" s="74">
        <v>3116654</v>
      </c>
      <c r="K52" s="75">
        <v>2303749</v>
      </c>
      <c r="L52" s="75">
        <v>812905</v>
      </c>
      <c r="M52" s="75">
        <v>0</v>
      </c>
      <c r="N52" s="75">
        <v>0</v>
      </c>
      <c r="O52" s="75">
        <v>2303749</v>
      </c>
      <c r="P52" s="74">
        <f t="shared" si="0"/>
        <v>37780978</v>
      </c>
    </row>
    <row r="53" spans="1:19" ht="31.5" x14ac:dyDescent="0.2">
      <c r="A53" s="30" t="s">
        <v>86</v>
      </c>
      <c r="B53" s="31"/>
      <c r="C53" s="32"/>
      <c r="D53" s="47" t="s">
        <v>140</v>
      </c>
      <c r="E53" s="74">
        <v>34664324</v>
      </c>
      <c r="F53" s="75">
        <v>34568324</v>
      </c>
      <c r="G53" s="75">
        <v>23517790</v>
      </c>
      <c r="H53" s="75">
        <v>2942934</v>
      </c>
      <c r="I53" s="75">
        <v>96000</v>
      </c>
      <c r="J53" s="74">
        <v>3116654</v>
      </c>
      <c r="K53" s="75">
        <v>2303749</v>
      </c>
      <c r="L53" s="75">
        <v>812905</v>
      </c>
      <c r="M53" s="75">
        <v>0</v>
      </c>
      <c r="N53" s="75">
        <v>0</v>
      </c>
      <c r="O53" s="75">
        <v>2303749</v>
      </c>
      <c r="P53" s="74">
        <f t="shared" si="0"/>
        <v>37780978</v>
      </c>
    </row>
    <row r="54" spans="1:19" s="3" customFormat="1" ht="18.75" x14ac:dyDescent="0.25">
      <c r="A54" s="30" t="s">
        <v>141</v>
      </c>
      <c r="B54" s="31">
        <v>1000</v>
      </c>
      <c r="C54" s="32"/>
      <c r="D54" s="29" t="s">
        <v>142</v>
      </c>
      <c r="E54" s="74">
        <f>E53</f>
        <v>34664324</v>
      </c>
      <c r="F54" s="75">
        <f>F53</f>
        <v>34568324</v>
      </c>
      <c r="G54" s="75">
        <f t="shared" ref="G54:I54" si="14">G53</f>
        <v>23517790</v>
      </c>
      <c r="H54" s="75">
        <f t="shared" si="14"/>
        <v>2942934</v>
      </c>
      <c r="I54" s="75">
        <f t="shared" si="14"/>
        <v>96000</v>
      </c>
      <c r="J54" s="74">
        <f>J53</f>
        <v>3116654</v>
      </c>
      <c r="K54" s="75">
        <f>K53</f>
        <v>2303749</v>
      </c>
      <c r="L54" s="75">
        <f t="shared" ref="L54:O54" si="15">L53</f>
        <v>812905</v>
      </c>
      <c r="M54" s="75">
        <f t="shared" si="15"/>
        <v>0</v>
      </c>
      <c r="N54" s="75">
        <f t="shared" si="15"/>
        <v>0</v>
      </c>
      <c r="O54" s="75">
        <f t="shared" si="15"/>
        <v>2303749</v>
      </c>
      <c r="P54" s="74">
        <f>P53</f>
        <v>37780978</v>
      </c>
    </row>
    <row r="55" spans="1:19" ht="18.75" x14ac:dyDescent="0.2">
      <c r="A55" s="48" t="s">
        <v>87</v>
      </c>
      <c r="B55" s="48" t="s">
        <v>89</v>
      </c>
      <c r="C55" s="49" t="s">
        <v>88</v>
      </c>
      <c r="D55" s="50" t="s">
        <v>90</v>
      </c>
      <c r="E55" s="76">
        <v>6295162</v>
      </c>
      <c r="F55" s="77">
        <v>6295162</v>
      </c>
      <c r="G55" s="77">
        <v>3681165</v>
      </c>
      <c r="H55" s="77">
        <v>727967</v>
      </c>
      <c r="I55" s="77">
        <v>0</v>
      </c>
      <c r="J55" s="76">
        <v>568305</v>
      </c>
      <c r="K55" s="77">
        <v>186000</v>
      </c>
      <c r="L55" s="77">
        <v>382305</v>
      </c>
      <c r="M55" s="77">
        <v>0</v>
      </c>
      <c r="N55" s="77">
        <v>0</v>
      </c>
      <c r="O55" s="77">
        <v>186000</v>
      </c>
      <c r="P55" s="76">
        <f t="shared" si="0"/>
        <v>6863467</v>
      </c>
    </row>
    <row r="56" spans="1:19" s="33" customFormat="1" ht="75" customHeight="1" x14ac:dyDescent="0.2">
      <c r="A56" s="59"/>
      <c r="B56" s="59"/>
      <c r="C56" s="60"/>
      <c r="D56" s="61" t="s">
        <v>144</v>
      </c>
      <c r="E56" s="85">
        <f>F56+I56</f>
        <v>0</v>
      </c>
      <c r="F56" s="86">
        <v>0</v>
      </c>
      <c r="G56" s="86">
        <v>0</v>
      </c>
      <c r="H56" s="86">
        <v>0</v>
      </c>
      <c r="I56" s="86">
        <v>0</v>
      </c>
      <c r="J56" s="85">
        <f>L56+O56</f>
        <v>179000</v>
      </c>
      <c r="K56" s="86">
        <f>O56</f>
        <v>179000</v>
      </c>
      <c r="L56" s="86">
        <v>0</v>
      </c>
      <c r="M56" s="86">
        <v>0</v>
      </c>
      <c r="N56" s="86">
        <v>0</v>
      </c>
      <c r="O56" s="86">
        <v>179000</v>
      </c>
      <c r="P56" s="85">
        <f t="shared" si="0"/>
        <v>179000</v>
      </c>
    </row>
    <row r="57" spans="1:19" ht="78.75" x14ac:dyDescent="0.2">
      <c r="A57" s="48" t="s">
        <v>91</v>
      </c>
      <c r="B57" s="48" t="s">
        <v>93</v>
      </c>
      <c r="C57" s="49" t="s">
        <v>92</v>
      </c>
      <c r="D57" s="50" t="s">
        <v>94</v>
      </c>
      <c r="E57" s="76">
        <v>26834420</v>
      </c>
      <c r="F57" s="77">
        <v>26834420</v>
      </c>
      <c r="G57" s="77">
        <v>18986030</v>
      </c>
      <c r="H57" s="77">
        <v>2214967</v>
      </c>
      <c r="I57" s="77">
        <v>0</v>
      </c>
      <c r="J57" s="76">
        <v>1201551</v>
      </c>
      <c r="K57" s="77">
        <v>770951</v>
      </c>
      <c r="L57" s="77">
        <v>430600</v>
      </c>
      <c r="M57" s="77">
        <v>0</v>
      </c>
      <c r="N57" s="77">
        <v>0</v>
      </c>
      <c r="O57" s="77">
        <v>770951</v>
      </c>
      <c r="P57" s="76">
        <f t="shared" si="0"/>
        <v>28035971</v>
      </c>
    </row>
    <row r="58" spans="1:19" s="21" customFormat="1" ht="48.75" customHeight="1" x14ac:dyDescent="0.25">
      <c r="A58" s="18"/>
      <c r="B58" s="18"/>
      <c r="C58" s="19"/>
      <c r="D58" s="70" t="s">
        <v>150</v>
      </c>
      <c r="E58" s="80">
        <f>SUM(F58)</f>
        <v>17612500</v>
      </c>
      <c r="F58" s="81">
        <v>17612500</v>
      </c>
      <c r="G58" s="87">
        <v>14436475</v>
      </c>
      <c r="H58" s="81"/>
      <c r="I58" s="81"/>
      <c r="J58" s="80">
        <f>N58</f>
        <v>0</v>
      </c>
      <c r="K58" s="81"/>
      <c r="L58" s="81"/>
      <c r="M58" s="81"/>
      <c r="N58" s="81"/>
      <c r="O58" s="81"/>
      <c r="P58" s="80">
        <f t="shared" si="0"/>
        <v>17612500</v>
      </c>
      <c r="R58" s="71"/>
    </row>
    <row r="59" spans="1:19" s="21" customFormat="1" ht="102" customHeight="1" x14ac:dyDescent="0.25">
      <c r="A59" s="18"/>
      <c r="B59" s="18"/>
      <c r="C59" s="19"/>
      <c r="D59" s="70" t="s">
        <v>151</v>
      </c>
      <c r="E59" s="80">
        <f>SUM(F59)</f>
        <v>2940400</v>
      </c>
      <c r="F59" s="81">
        <v>2940400</v>
      </c>
      <c r="G59" s="81">
        <v>2410163</v>
      </c>
      <c r="H59" s="81"/>
      <c r="I59" s="81"/>
      <c r="J59" s="80">
        <f>N59</f>
        <v>0</v>
      </c>
      <c r="K59" s="81"/>
      <c r="L59" s="81"/>
      <c r="M59" s="81"/>
      <c r="N59" s="81"/>
      <c r="O59" s="81"/>
      <c r="P59" s="80">
        <f t="shared" si="0"/>
        <v>2940400</v>
      </c>
    </row>
    <row r="60" spans="1:19" s="33" customFormat="1" ht="87" customHeight="1" x14ac:dyDescent="0.2">
      <c r="A60" s="59"/>
      <c r="B60" s="59"/>
      <c r="C60" s="60"/>
      <c r="D60" s="61" t="s">
        <v>143</v>
      </c>
      <c r="E60" s="85">
        <f>F60+I60</f>
        <v>167160</v>
      </c>
      <c r="F60" s="86">
        <v>167160</v>
      </c>
      <c r="G60" s="86">
        <v>0</v>
      </c>
      <c r="H60" s="86">
        <v>0</v>
      </c>
      <c r="I60" s="86">
        <v>0</v>
      </c>
      <c r="J60" s="85">
        <f>L60+O60</f>
        <v>0</v>
      </c>
      <c r="K60" s="86">
        <v>0</v>
      </c>
      <c r="L60" s="86">
        <v>0</v>
      </c>
      <c r="M60" s="86">
        <v>0</v>
      </c>
      <c r="N60" s="86">
        <v>0</v>
      </c>
      <c r="O60" s="86">
        <v>0</v>
      </c>
      <c r="P60" s="85">
        <f t="shared" ref="P60:P61" si="16">E60+J60</f>
        <v>167160</v>
      </c>
    </row>
    <row r="61" spans="1:19" s="33" customFormat="1" ht="75" customHeight="1" x14ac:dyDescent="0.2">
      <c r="A61" s="59"/>
      <c r="B61" s="59"/>
      <c r="C61" s="60"/>
      <c r="D61" s="61" t="s">
        <v>144</v>
      </c>
      <c r="E61" s="85">
        <f>F61+I61</f>
        <v>45959</v>
      </c>
      <c r="F61" s="86">
        <v>45959</v>
      </c>
      <c r="G61" s="86">
        <v>0</v>
      </c>
      <c r="H61" s="86">
        <v>0</v>
      </c>
      <c r="I61" s="86">
        <v>0</v>
      </c>
      <c r="J61" s="85">
        <f>L61+O61</f>
        <v>220333</v>
      </c>
      <c r="K61" s="86">
        <f>O61</f>
        <v>220333</v>
      </c>
      <c r="L61" s="86">
        <v>0</v>
      </c>
      <c r="M61" s="86">
        <v>0</v>
      </c>
      <c r="N61" s="86">
        <v>0</v>
      </c>
      <c r="O61" s="86">
        <v>220333</v>
      </c>
      <c r="P61" s="85">
        <f t="shared" si="16"/>
        <v>266292</v>
      </c>
      <c r="Q61" s="34">
        <f>P56+P61</f>
        <v>445292</v>
      </c>
    </row>
    <row r="62" spans="1:19" ht="31.5" x14ac:dyDescent="0.2">
      <c r="A62" s="48" t="s">
        <v>95</v>
      </c>
      <c r="B62" s="48" t="s">
        <v>97</v>
      </c>
      <c r="C62" s="49" t="s">
        <v>96</v>
      </c>
      <c r="D62" s="50" t="s">
        <v>98</v>
      </c>
      <c r="E62" s="76">
        <v>1061714</v>
      </c>
      <c r="F62" s="77">
        <v>1061714</v>
      </c>
      <c r="G62" s="77">
        <v>850595</v>
      </c>
      <c r="H62" s="77">
        <v>0</v>
      </c>
      <c r="I62" s="77">
        <v>0</v>
      </c>
      <c r="J62" s="76">
        <v>0</v>
      </c>
      <c r="K62" s="77">
        <v>0</v>
      </c>
      <c r="L62" s="77">
        <v>0</v>
      </c>
      <c r="M62" s="77">
        <v>0</v>
      </c>
      <c r="N62" s="77">
        <v>0</v>
      </c>
      <c r="O62" s="77">
        <v>0</v>
      </c>
      <c r="P62" s="76">
        <f t="shared" si="0"/>
        <v>1061714</v>
      </c>
    </row>
    <row r="63" spans="1:19" ht="18.75" x14ac:dyDescent="0.2">
      <c r="A63" s="48" t="s">
        <v>99</v>
      </c>
      <c r="B63" s="48" t="s">
        <v>100</v>
      </c>
      <c r="C63" s="49" t="s">
        <v>96</v>
      </c>
      <c r="D63" s="50" t="s">
        <v>101</v>
      </c>
      <c r="E63" s="76">
        <v>377028</v>
      </c>
      <c r="F63" s="77">
        <v>377028</v>
      </c>
      <c r="G63" s="77">
        <v>0</v>
      </c>
      <c r="H63" s="77">
        <v>0</v>
      </c>
      <c r="I63" s="77">
        <v>0</v>
      </c>
      <c r="J63" s="76">
        <v>0</v>
      </c>
      <c r="K63" s="77">
        <v>0</v>
      </c>
      <c r="L63" s="77">
        <v>0</v>
      </c>
      <c r="M63" s="77">
        <v>0</v>
      </c>
      <c r="N63" s="77">
        <v>0</v>
      </c>
      <c r="O63" s="77">
        <v>0</v>
      </c>
      <c r="P63" s="76">
        <f t="shared" si="0"/>
        <v>377028</v>
      </c>
    </row>
    <row r="64" spans="1:19" ht="18.75" x14ac:dyDescent="0.2">
      <c r="A64" s="48" t="s">
        <v>102</v>
      </c>
      <c r="B64" s="48" t="s">
        <v>104</v>
      </c>
      <c r="C64" s="49" t="s">
        <v>103</v>
      </c>
      <c r="D64" s="50" t="s">
        <v>105</v>
      </c>
      <c r="E64" s="76">
        <v>96000</v>
      </c>
      <c r="F64" s="77">
        <v>0</v>
      </c>
      <c r="G64" s="77">
        <v>0</v>
      </c>
      <c r="H64" s="77">
        <v>0</v>
      </c>
      <c r="I64" s="77">
        <v>96000</v>
      </c>
      <c r="J64" s="76">
        <v>0</v>
      </c>
      <c r="K64" s="77">
        <v>0</v>
      </c>
      <c r="L64" s="77">
        <v>0</v>
      </c>
      <c r="M64" s="77">
        <v>0</v>
      </c>
      <c r="N64" s="77">
        <v>0</v>
      </c>
      <c r="O64" s="77">
        <v>0</v>
      </c>
      <c r="P64" s="76">
        <f t="shared" si="0"/>
        <v>96000</v>
      </c>
    </row>
    <row r="65" spans="1:17" ht="47.25" x14ac:dyDescent="0.2">
      <c r="A65" s="48" t="s">
        <v>106</v>
      </c>
      <c r="B65" s="48" t="s">
        <v>58</v>
      </c>
      <c r="C65" s="49" t="s">
        <v>57</v>
      </c>
      <c r="D65" s="50" t="s">
        <v>59</v>
      </c>
      <c r="E65" s="76">
        <v>0</v>
      </c>
      <c r="F65" s="77">
        <v>0</v>
      </c>
      <c r="G65" s="77">
        <v>0</v>
      </c>
      <c r="H65" s="77">
        <v>0</v>
      </c>
      <c r="I65" s="77">
        <v>0</v>
      </c>
      <c r="J65" s="76">
        <v>1346798</v>
      </c>
      <c r="K65" s="77">
        <v>1346798</v>
      </c>
      <c r="L65" s="77">
        <v>0</v>
      </c>
      <c r="M65" s="77">
        <v>0</v>
      </c>
      <c r="N65" s="77">
        <v>0</v>
      </c>
      <c r="O65" s="77">
        <v>1346798</v>
      </c>
      <c r="P65" s="76">
        <f t="shared" si="0"/>
        <v>1346798</v>
      </c>
    </row>
    <row r="66" spans="1:17" s="33" customFormat="1" ht="78" customHeight="1" x14ac:dyDescent="0.2">
      <c r="A66" s="59"/>
      <c r="B66" s="59"/>
      <c r="C66" s="60"/>
      <c r="D66" s="61" t="s">
        <v>139</v>
      </c>
      <c r="E66" s="85">
        <v>0</v>
      </c>
      <c r="F66" s="86">
        <v>0</v>
      </c>
      <c r="G66" s="86">
        <v>0</v>
      </c>
      <c r="H66" s="86">
        <v>0</v>
      </c>
      <c r="I66" s="86">
        <v>0</v>
      </c>
      <c r="J66" s="85">
        <f>J65</f>
        <v>1346798</v>
      </c>
      <c r="K66" s="86">
        <f>K65</f>
        <v>1346798</v>
      </c>
      <c r="L66" s="86">
        <v>0</v>
      </c>
      <c r="M66" s="86">
        <v>0</v>
      </c>
      <c r="N66" s="86">
        <v>0</v>
      </c>
      <c r="O66" s="86">
        <f>O65</f>
        <v>1346798</v>
      </c>
      <c r="P66" s="85">
        <f t="shared" ref="P66" si="17">E66+J66</f>
        <v>1346798</v>
      </c>
    </row>
    <row r="67" spans="1:17" ht="18.75" x14ac:dyDescent="0.2">
      <c r="A67" s="62" t="s">
        <v>107</v>
      </c>
      <c r="B67" s="63" t="s">
        <v>107</v>
      </c>
      <c r="C67" s="64" t="s">
        <v>107</v>
      </c>
      <c r="D67" s="65" t="s">
        <v>108</v>
      </c>
      <c r="E67" s="74">
        <v>53107782</v>
      </c>
      <c r="F67" s="74">
        <v>52688006</v>
      </c>
      <c r="G67" s="74">
        <v>27913574</v>
      </c>
      <c r="H67" s="74">
        <v>3436129</v>
      </c>
      <c r="I67" s="74">
        <v>409776</v>
      </c>
      <c r="J67" s="74">
        <v>6538436</v>
      </c>
      <c r="K67" s="74">
        <v>5718181</v>
      </c>
      <c r="L67" s="74">
        <v>820255</v>
      </c>
      <c r="M67" s="74">
        <v>0</v>
      </c>
      <c r="N67" s="74">
        <v>0</v>
      </c>
      <c r="O67" s="74">
        <v>5718181</v>
      </c>
      <c r="P67" s="74">
        <f t="shared" si="0"/>
        <v>59646218</v>
      </c>
    </row>
    <row r="68" spans="1:17" s="39" customFormat="1" ht="52.5" customHeight="1" x14ac:dyDescent="0.25">
      <c r="A68" s="35"/>
      <c r="B68" s="35"/>
      <c r="C68" s="36"/>
      <c r="D68" s="37" t="s">
        <v>145</v>
      </c>
      <c r="E68" s="88">
        <f>SUM(E69:E73)</f>
        <v>23516900</v>
      </c>
      <c r="F68" s="89">
        <f>SUM(F69:F73)</f>
        <v>23516900</v>
      </c>
      <c r="G68" s="89">
        <f>SUM(G69:G73)</f>
        <v>14436475</v>
      </c>
      <c r="H68" s="89">
        <f t="shared" ref="H68:I68" si="18">SUM(H69:H73)</f>
        <v>0</v>
      </c>
      <c r="I68" s="89">
        <f t="shared" si="18"/>
        <v>313776</v>
      </c>
      <c r="J68" s="88">
        <f>SUM(J69:J73)</f>
        <v>3952200</v>
      </c>
      <c r="K68" s="89">
        <f>SUM(K69:K73)</f>
        <v>3952200</v>
      </c>
      <c r="L68" s="89">
        <f t="shared" ref="L68:O68" si="19">SUM(L69:L73)</f>
        <v>0</v>
      </c>
      <c r="M68" s="89">
        <f t="shared" si="19"/>
        <v>0</v>
      </c>
      <c r="N68" s="89">
        <f t="shared" si="19"/>
        <v>0</v>
      </c>
      <c r="O68" s="89">
        <f t="shared" si="19"/>
        <v>3952200</v>
      </c>
      <c r="P68" s="88">
        <f>E68+J68</f>
        <v>27469100</v>
      </c>
      <c r="Q68" s="38">
        <f>26884200-P68+207872+377028</f>
        <v>0</v>
      </c>
    </row>
    <row r="69" spans="1:17" s="42" customFormat="1" ht="53.25" customHeight="1" x14ac:dyDescent="0.25">
      <c r="A69" s="35"/>
      <c r="B69" s="35"/>
      <c r="C69" s="36"/>
      <c r="D69" s="40" t="s">
        <v>146</v>
      </c>
      <c r="E69" s="88">
        <f>SUM(F69)</f>
        <v>17612500</v>
      </c>
      <c r="F69" s="90">
        <f>F58</f>
        <v>17612500</v>
      </c>
      <c r="G69" s="90">
        <f t="shared" ref="G69:I69" si="20">G58</f>
        <v>14436475</v>
      </c>
      <c r="H69" s="90">
        <f t="shared" si="20"/>
        <v>0</v>
      </c>
      <c r="I69" s="90">
        <f>I58</f>
        <v>0</v>
      </c>
      <c r="J69" s="88">
        <f>N69</f>
        <v>0</v>
      </c>
      <c r="K69" s="90">
        <f>K58</f>
        <v>0</v>
      </c>
      <c r="L69" s="90">
        <f t="shared" ref="L69:O69" si="21">L58</f>
        <v>0</v>
      </c>
      <c r="M69" s="90">
        <f t="shared" si="21"/>
        <v>0</v>
      </c>
      <c r="N69" s="90">
        <f t="shared" si="21"/>
        <v>0</v>
      </c>
      <c r="O69" s="90">
        <f t="shared" si="21"/>
        <v>0</v>
      </c>
      <c r="P69" s="88">
        <f t="shared" ref="P69:P74" si="22">E69+J69</f>
        <v>17612500</v>
      </c>
      <c r="Q69" s="41"/>
    </row>
    <row r="70" spans="1:17" s="42" customFormat="1" ht="58.5" customHeight="1" x14ac:dyDescent="0.25">
      <c r="A70" s="35"/>
      <c r="B70" s="35"/>
      <c r="C70" s="36"/>
      <c r="D70" s="40" t="s">
        <v>147</v>
      </c>
      <c r="E70" s="88">
        <f>SUM(F70)</f>
        <v>5319500</v>
      </c>
      <c r="F70" s="91">
        <f>F38</f>
        <v>5319500</v>
      </c>
      <c r="G70" s="91">
        <f t="shared" ref="G70:I70" si="23">G38</f>
        <v>0</v>
      </c>
      <c r="H70" s="91">
        <f t="shared" si="23"/>
        <v>0</v>
      </c>
      <c r="I70" s="91">
        <f t="shared" si="23"/>
        <v>0</v>
      </c>
      <c r="J70" s="88">
        <f>N70</f>
        <v>0</v>
      </c>
      <c r="K70" s="91">
        <f t="shared" ref="K70:O70" si="24">K38</f>
        <v>0</v>
      </c>
      <c r="L70" s="91">
        <f t="shared" si="24"/>
        <v>0</v>
      </c>
      <c r="M70" s="91">
        <f t="shared" si="24"/>
        <v>0</v>
      </c>
      <c r="N70" s="91">
        <f t="shared" si="24"/>
        <v>0</v>
      </c>
      <c r="O70" s="91">
        <f t="shared" si="24"/>
        <v>0</v>
      </c>
      <c r="P70" s="88">
        <f t="shared" si="22"/>
        <v>5319500</v>
      </c>
      <c r="Q70" s="41"/>
    </row>
    <row r="71" spans="1:17" s="42" customFormat="1" ht="63.75" customHeight="1" x14ac:dyDescent="0.25">
      <c r="A71" s="35"/>
      <c r="B71" s="35"/>
      <c r="C71" s="36"/>
      <c r="D71" s="43" t="s">
        <v>153</v>
      </c>
      <c r="E71" s="88">
        <f>SUM(F71)</f>
        <v>0</v>
      </c>
      <c r="F71" s="91">
        <f>F66+F30</f>
        <v>0</v>
      </c>
      <c r="G71" s="91">
        <f>G66+G30</f>
        <v>0</v>
      </c>
      <c r="H71" s="91">
        <f>H66+H30</f>
        <v>0</v>
      </c>
      <c r="I71" s="91">
        <f>I66+I30</f>
        <v>0</v>
      </c>
      <c r="J71" s="85">
        <f>L71+O71</f>
        <v>3952200</v>
      </c>
      <c r="K71" s="91">
        <f>K66+K30</f>
        <v>3952200</v>
      </c>
      <c r="L71" s="91">
        <f>L66+L30</f>
        <v>0</v>
      </c>
      <c r="M71" s="91">
        <f>M66+M30</f>
        <v>0</v>
      </c>
      <c r="N71" s="91">
        <f>N66+N30</f>
        <v>0</v>
      </c>
      <c r="O71" s="91">
        <f>O66+O30</f>
        <v>3952200</v>
      </c>
      <c r="P71" s="88">
        <f t="shared" ref="P71" si="25">E71+J71</f>
        <v>3952200</v>
      </c>
      <c r="Q71" s="41"/>
    </row>
    <row r="72" spans="1:17" s="44" customFormat="1" ht="72.75" customHeight="1" x14ac:dyDescent="0.25">
      <c r="A72" s="35"/>
      <c r="B72" s="35"/>
      <c r="C72" s="36"/>
      <c r="D72" s="43" t="s">
        <v>148</v>
      </c>
      <c r="E72" s="88">
        <f t="shared" ref="E72" si="26">SUM(F72)</f>
        <v>207872</v>
      </c>
      <c r="F72" s="91">
        <f>F39</f>
        <v>207872</v>
      </c>
      <c r="G72" s="91">
        <f t="shared" ref="G72:I72" si="27">G39</f>
        <v>0</v>
      </c>
      <c r="H72" s="91">
        <f t="shared" si="27"/>
        <v>0</v>
      </c>
      <c r="I72" s="91">
        <f t="shared" si="27"/>
        <v>0</v>
      </c>
      <c r="J72" s="88">
        <f>N72</f>
        <v>0</v>
      </c>
      <c r="K72" s="91">
        <f t="shared" ref="K72:O72" si="28">K39</f>
        <v>0</v>
      </c>
      <c r="L72" s="91">
        <f t="shared" si="28"/>
        <v>0</v>
      </c>
      <c r="M72" s="91">
        <f t="shared" si="28"/>
        <v>0</v>
      </c>
      <c r="N72" s="91">
        <f t="shared" si="28"/>
        <v>0</v>
      </c>
      <c r="O72" s="91">
        <f t="shared" si="28"/>
        <v>0</v>
      </c>
      <c r="P72" s="88">
        <f t="shared" si="22"/>
        <v>207872</v>
      </c>
    </row>
    <row r="73" spans="1:17" s="42" customFormat="1" ht="77.25" customHeight="1" x14ac:dyDescent="0.25">
      <c r="A73" s="35"/>
      <c r="B73" s="35"/>
      <c r="C73" s="36"/>
      <c r="D73" s="43" t="s">
        <v>152</v>
      </c>
      <c r="E73" s="88">
        <f>SUM(F73)</f>
        <v>377028</v>
      </c>
      <c r="F73" s="91">
        <f>F63</f>
        <v>377028</v>
      </c>
      <c r="G73" s="91">
        <f>G41</f>
        <v>0</v>
      </c>
      <c r="H73" s="91">
        <f>H41</f>
        <v>0</v>
      </c>
      <c r="I73" s="91">
        <f>I41</f>
        <v>313776</v>
      </c>
      <c r="J73" s="88">
        <f>N73</f>
        <v>0</v>
      </c>
      <c r="K73" s="91">
        <f>K41</f>
        <v>0</v>
      </c>
      <c r="L73" s="91">
        <f t="shared" ref="L73:O73" si="29">L41</f>
        <v>0</v>
      </c>
      <c r="M73" s="91">
        <f t="shared" si="29"/>
        <v>0</v>
      </c>
      <c r="N73" s="91">
        <f t="shared" si="29"/>
        <v>0</v>
      </c>
      <c r="O73" s="91">
        <f t="shared" si="29"/>
        <v>0</v>
      </c>
      <c r="P73" s="88">
        <f>E73+J73</f>
        <v>377028</v>
      </c>
      <c r="Q73" s="41"/>
    </row>
    <row r="74" spans="1:17" s="39" customFormat="1" ht="125.25" customHeight="1" x14ac:dyDescent="0.25">
      <c r="A74" s="35"/>
      <c r="B74" s="35"/>
      <c r="C74" s="36"/>
      <c r="D74" s="37" t="s">
        <v>149</v>
      </c>
      <c r="E74" s="88">
        <f>SUM(F74)</f>
        <v>2940400</v>
      </c>
      <c r="F74" s="89">
        <f>F59</f>
        <v>2940400</v>
      </c>
      <c r="G74" s="89">
        <f t="shared" ref="G74:O74" si="30">G59</f>
        <v>2410163</v>
      </c>
      <c r="H74" s="89">
        <f t="shared" si="30"/>
        <v>0</v>
      </c>
      <c r="I74" s="89">
        <f t="shared" si="30"/>
        <v>0</v>
      </c>
      <c r="J74" s="88">
        <f>N74</f>
        <v>0</v>
      </c>
      <c r="K74" s="89">
        <f t="shared" si="30"/>
        <v>0</v>
      </c>
      <c r="L74" s="89">
        <f t="shared" si="30"/>
        <v>0</v>
      </c>
      <c r="M74" s="89">
        <f t="shared" si="30"/>
        <v>0</v>
      </c>
      <c r="N74" s="89">
        <f t="shared" si="30"/>
        <v>0</v>
      </c>
      <c r="O74" s="89">
        <f t="shared" si="30"/>
        <v>0</v>
      </c>
      <c r="P74" s="88">
        <f t="shared" si="22"/>
        <v>2940400</v>
      </c>
    </row>
    <row r="77" spans="1:17" ht="18.75" x14ac:dyDescent="0.3">
      <c r="B77" s="94" t="s">
        <v>109</v>
      </c>
      <c r="C77" s="95"/>
      <c r="D77" s="95"/>
      <c r="E77" s="95"/>
      <c r="F77" s="95"/>
      <c r="G77" s="95"/>
      <c r="H77" s="95"/>
      <c r="I77" s="94" t="s">
        <v>110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" right="0" top="0.19685039370078741" bottom="0.19685039370078741" header="0" footer="0"/>
  <pageSetup paperSize="9" scale="5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2019-06-24T10:35:03Z</cp:lastPrinted>
  <dcterms:created xsi:type="dcterms:W3CDTF">2019-06-20T11:52:56Z</dcterms:created>
  <dcterms:modified xsi:type="dcterms:W3CDTF">2019-06-24T10:35:23Z</dcterms:modified>
</cp:coreProperties>
</file>