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13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20" i="1" l="1"/>
  <c r="F15" i="1"/>
  <c r="E20" i="1"/>
  <c r="J32" i="1" l="1"/>
  <c r="J31" i="1"/>
  <c r="L37" i="1" l="1"/>
  <c r="L38" i="1"/>
  <c r="O37" i="1"/>
  <c r="O38" i="1"/>
  <c r="E58" i="1" l="1"/>
  <c r="J46" i="1" l="1"/>
  <c r="J38" i="1" s="1"/>
  <c r="J37" i="1" s="1"/>
  <c r="E38" i="1" l="1"/>
  <c r="E37" i="1" s="1"/>
  <c r="G37" i="1"/>
  <c r="H38" i="1"/>
  <c r="G38" i="1"/>
  <c r="F38" i="1"/>
  <c r="F37" i="1" s="1"/>
  <c r="P51" i="1"/>
  <c r="E51" i="1"/>
  <c r="E48" i="1"/>
  <c r="E45" i="1"/>
  <c r="E47" i="1"/>
  <c r="E50" i="1"/>
  <c r="E41" i="1"/>
  <c r="E43" i="1"/>
  <c r="E40" i="1"/>
  <c r="E42" i="1"/>
  <c r="E39" i="1"/>
  <c r="H53" i="1"/>
  <c r="H52" i="1" s="1"/>
  <c r="G53" i="1"/>
  <c r="G52" i="1" s="1"/>
  <c r="F53" i="1"/>
  <c r="F52" i="1" s="1"/>
  <c r="E53" i="1"/>
  <c r="P53" i="1" s="1"/>
  <c r="E54" i="1"/>
  <c r="P54" i="1" s="1"/>
  <c r="E52" i="1" l="1"/>
  <c r="P52" i="1" s="1"/>
  <c r="E56" i="1"/>
  <c r="E55" i="1" s="1"/>
  <c r="P67" i="1"/>
  <c r="P63" i="1"/>
  <c r="P59" i="1"/>
  <c r="E67" i="1"/>
  <c r="E66" i="1"/>
  <c r="P66" i="1" s="1"/>
  <c r="E65" i="1"/>
  <c r="P65" i="1" s="1"/>
  <c r="E64" i="1"/>
  <c r="P64" i="1" s="1"/>
  <c r="E63" i="1"/>
  <c r="E62" i="1"/>
  <c r="P62" i="1" s="1"/>
  <c r="E61" i="1"/>
  <c r="P61" i="1" s="1"/>
  <c r="E60" i="1"/>
  <c r="P60" i="1" s="1"/>
  <c r="E59" i="1"/>
  <c r="F58" i="1"/>
  <c r="F56" i="1" s="1"/>
  <c r="I56" i="1" l="1"/>
  <c r="I55" i="1" s="1"/>
  <c r="H56" i="1"/>
  <c r="H55" i="1" s="1"/>
  <c r="G56" i="1"/>
  <c r="G55" i="1" s="1"/>
  <c r="F55" i="1"/>
  <c r="O29" i="1" l="1"/>
  <c r="O28" i="1" s="1"/>
  <c r="O68" i="1" s="1"/>
  <c r="J29" i="1"/>
  <c r="J28" i="1" s="1"/>
  <c r="J68" i="1" s="1"/>
  <c r="N29" i="1"/>
  <c r="M29" i="1"/>
  <c r="L29" i="1"/>
  <c r="L28" i="1" s="1"/>
  <c r="K29" i="1"/>
  <c r="K28" i="1" s="1"/>
  <c r="E30" i="1"/>
  <c r="E31" i="1"/>
  <c r="E32" i="1"/>
  <c r="E34" i="1"/>
  <c r="E35" i="1"/>
  <c r="E36" i="1"/>
  <c r="E33" i="1"/>
  <c r="I29" i="1"/>
  <c r="I28" i="1" s="1"/>
  <c r="I68" i="1" s="1"/>
  <c r="H29" i="1"/>
  <c r="H28" i="1" s="1"/>
  <c r="H68" i="1" s="1"/>
  <c r="G29" i="1"/>
  <c r="G28" i="1" s="1"/>
  <c r="F29" i="1"/>
  <c r="F28" i="1" s="1"/>
  <c r="O15" i="1"/>
  <c r="K26" i="1"/>
  <c r="J26" i="1" s="1"/>
  <c r="P26" i="1" s="1"/>
  <c r="O14" i="1"/>
  <c r="L15" i="1"/>
  <c r="L14" i="1" s="1"/>
  <c r="M15" i="1"/>
  <c r="M14" i="1" s="1"/>
  <c r="M68" i="1" s="1"/>
  <c r="N15" i="1"/>
  <c r="N14" i="1" s="1"/>
  <c r="N68" i="1" s="1"/>
  <c r="G15" i="1"/>
  <c r="E27" i="1"/>
  <c r="E25" i="1"/>
  <c r="E24" i="1"/>
  <c r="E23" i="1"/>
  <c r="E22" i="1"/>
  <c r="E21" i="1"/>
  <c r="E19" i="1"/>
  <c r="E18" i="1"/>
  <c r="E17" i="1"/>
  <c r="E16" i="1"/>
  <c r="H15" i="1"/>
  <c r="H14" i="1" s="1"/>
  <c r="G14" i="1"/>
  <c r="G68" i="1" s="1"/>
  <c r="L68" i="1" l="1"/>
  <c r="E29" i="1"/>
  <c r="E28" i="1" s="1"/>
  <c r="K15" i="1"/>
  <c r="K14" i="1" s="1"/>
  <c r="K68" i="1" s="1"/>
  <c r="E15" i="1"/>
  <c r="E14" i="1" s="1"/>
  <c r="E68" i="1" s="1"/>
  <c r="P58" i="1"/>
  <c r="P57" i="1"/>
  <c r="P56" i="1"/>
  <c r="P55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7" i="1"/>
  <c r="P25" i="1"/>
  <c r="P24" i="1"/>
  <c r="P23" i="1"/>
  <c r="P22" i="1"/>
  <c r="P21" i="1"/>
  <c r="P19" i="1"/>
  <c r="P18" i="1"/>
  <c r="P17" i="1"/>
  <c r="P16" i="1"/>
  <c r="P28" i="1" l="1"/>
  <c r="P29" i="1"/>
  <c r="J15" i="1"/>
  <c r="P15" i="1" s="1"/>
  <c r="F14" i="1"/>
  <c r="F68" i="1" s="1"/>
  <c r="J14" i="1" l="1"/>
  <c r="P14" i="1" l="1"/>
  <c r="P68" i="1"/>
</calcChain>
</file>

<file path=xl/sharedStrings.xml><?xml version="1.0" encoding="utf-8"?>
<sst xmlns="http://schemas.openxmlformats.org/spreadsheetml/2006/main" count="204" uniqueCount="166">
  <si>
    <t>Додаток 3</t>
  </si>
  <si>
    <t>до рішення ____________ ради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</si>
  <si>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</si>
  <si>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</si>
  <si>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</si>
  <si>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</si>
  <si>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</si>
  <si>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</si>
  <si>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</si>
  <si>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</si>
  <si>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</si>
  <si>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</si>
  <si>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</si>
  <si>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</si>
  <si>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</si>
  <si>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</si>
  <si>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</si>
  <si>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</si>
  <si>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</si>
  <si>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Шевченківська  сільська 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</si>
  <si>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</si>
  <si>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</si>
  <si>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</si>
  <si>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</si>
  <si>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</si>
  <si>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</si>
  <si>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0111080</t>
  </si>
  <si>
    <t>0960</t>
  </si>
  <si>
    <t>1080</t>
  </si>
  <si>
    <t>Надання спеціальної освіти мистецькими школами</t>
  </si>
  <si>
    <t>1060</t>
  </si>
  <si>
    <t>3020</t>
  </si>
  <si>
    <t>Забезпечення побутовим вугіллям окремих категорій громадян</t>
  </si>
  <si>
    <t>1070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</si>
  <si>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</si>
  <si>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</si>
  <si>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</si>
  <si>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</si>
  <si>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</si>
  <si>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</si>
  <si>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</si>
  <si>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</si>
  <si>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1030</t>
  </si>
  <si>
    <t>3090</t>
  </si>
  <si>
    <t>Видатки на поховання учасників бойових дій та осіб з інвалідністю внаслідок війни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</si>
  <si>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</si>
  <si>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</si>
  <si>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</si>
  <si>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1010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</si>
  <si>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</si>
  <si>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</si>
  <si>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</si>
  <si>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</si>
  <si>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3191</t>
  </si>
  <si>
    <t>Інші видатки на соціальний захист ветеранів війни та праці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</si>
  <si>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</si>
  <si>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</si>
  <si>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</si>
  <si>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</si>
  <si>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</si>
  <si>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</si>
  <si>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</si>
  <si>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0114040</t>
  </si>
  <si>
    <t>4040</t>
  </si>
  <si>
    <t>Забезпечення діяльності музеїв i виставок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</si>
  <si>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</si>
  <si>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</si>
  <si>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</si>
  <si>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</si>
  <si>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</si>
  <si>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0116030</t>
  </si>
  <si>
    <t>6030</t>
  </si>
  <si>
    <t>Організація благоустрою населених пунктів</t>
  </si>
  <si>
    <t>0490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</si>
  <si>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</si>
  <si>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</si>
  <si>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</si>
  <si>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</si>
  <si>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</si>
  <si>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</si>
  <si>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</si>
  <si>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</si>
  <si>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</si>
  <si>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</si>
  <si>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0118340</t>
  </si>
  <si>
    <t>0540</t>
  </si>
  <si>
    <t>Природоохоронні заходи за рахунок цільових фондів</t>
  </si>
  <si>
    <t>0118710</t>
  </si>
  <si>
    <t>0133</t>
  </si>
  <si>
    <t>8710</t>
  </si>
  <si>
    <t>Резервний фонд місцевого бюджету</t>
  </si>
  <si>
    <t>0600000</t>
  </si>
  <si>
    <t>Відділ ОМС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</si>
  <si>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</si>
  <si>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</si>
  <si>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</si>
  <si>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</si>
  <si>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</si>
  <si>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</si>
  <si>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</si>
  <si>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</si>
  <si>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</si>
  <si>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</si>
  <si>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</si>
  <si>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</si>
  <si>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</si>
  <si>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</si>
  <si>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</si>
  <si>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</si>
  <si>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</si>
  <si>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</si>
  <si>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</si>
  <si>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</si>
  <si>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</si>
  <si>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</si>
  <si>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0180</t>
  </si>
  <si>
    <t>0800000</t>
  </si>
  <si>
    <t>Відділ соціального захисту населення</t>
  </si>
  <si>
    <t>0810000</t>
  </si>
  <si>
    <t>0810160</t>
  </si>
  <si>
    <t>0813020</t>
  </si>
  <si>
    <t>0813032</t>
  </si>
  <si>
    <t>0813033</t>
  </si>
  <si>
    <t>0813035</t>
  </si>
  <si>
    <t>0813050</t>
  </si>
  <si>
    <t>0813090</t>
  </si>
  <si>
    <t>0813104</t>
  </si>
  <si>
    <t>0813171</t>
  </si>
  <si>
    <t>0813180</t>
  </si>
  <si>
    <t>0813191</t>
  </si>
  <si>
    <t>0813242</t>
  </si>
  <si>
    <t>3700000</t>
  </si>
  <si>
    <t>Фінансовий відділ Шевченківської сільської ради</t>
  </si>
  <si>
    <t>3710000</t>
  </si>
  <si>
    <t>3710160</t>
  </si>
  <si>
    <t>3719770</t>
  </si>
  <si>
    <t>9770</t>
  </si>
  <si>
    <t>Інші субвенції з місцевого бюджету</t>
  </si>
  <si>
    <t>X</t>
  </si>
  <si>
    <t>УСЬОГО</t>
  </si>
  <si>
    <t>1451900000</t>
  </si>
  <si>
    <t>(код бюджету)</t>
  </si>
  <si>
    <t>"Про _____________ бюджет на 2022 рік"</t>
  </si>
  <si>
    <t>видатків місцевого бюджету на 2022 рік</t>
  </si>
  <si>
    <t>утримання КП " Медичний центр первинної медико-санітарної допомоги" Мішково-Погорілівської сільської ради</t>
  </si>
  <si>
    <t>утримання спільної  комунальної установи " Обєднаний трудовий архів Воскресенської, Первомайської селищних рад та Галицинівської Мішкоо-Погорілівської Шевченківської сільських рад</t>
  </si>
  <si>
    <t>утримання громадської організації " організація Ветеранів України територіальної спільноти " Вітовчанка" Миколаївської області, Мішково-Погорілівська сільська територіальна громада</t>
  </si>
  <si>
    <t>утримання Централізованої бухгалтерії інклюзивно ресурсного центру Мішково-Погорілівської сільської територіальної громади</t>
  </si>
  <si>
    <t>утримання інклюзивно ресурсного центру Мішково-Погорілівської сільської територіальної громади</t>
  </si>
  <si>
    <t>субвенція  Галицинівській СТГ наутримання спорт інструктора</t>
  </si>
  <si>
    <t>субвенція Галицинівській СТГ на спортивні заходи</t>
  </si>
  <si>
    <t>утримання апарату ГО " Вітовської місцевої організації ВФСТ " Колос" Галицинівській СТГ</t>
  </si>
  <si>
    <t xml:space="preserve">субвенція Галицинівській СТГ на утримання громадської організації інвалідів </t>
  </si>
  <si>
    <t>0900000</t>
  </si>
  <si>
    <t>0910000</t>
  </si>
  <si>
    <t>0910160</t>
  </si>
  <si>
    <t>Служба у справах дітей</t>
  </si>
  <si>
    <t>0814082</t>
  </si>
  <si>
    <t>4082</t>
  </si>
  <si>
    <t>0829</t>
  </si>
  <si>
    <t>Інші заходи в галузі культури і мистецтва</t>
  </si>
  <si>
    <t>Сільський голова</t>
  </si>
  <si>
    <t>О.В. Пилипенко</t>
  </si>
  <si>
    <t>Начальник фінансового відділу</t>
  </si>
  <si>
    <t>Н.В. Жеребило</t>
  </si>
  <si>
    <t>0114082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</si>
</sst>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49" fontId="0" fillId="0" borderId="2" xfId="0" quotePrefix="1" applyNumberFormat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0" xfId="0" applyFill="1"/>
    <xf numFmtId="49" fontId="0" fillId="2" borderId="2" xfId="0" quotePrefix="1" applyNumberFormat="1" applyFill="1" applyBorder="1" applyAlignment="1">
      <alignment horizontal="center" vertical="center" wrapText="1"/>
    </xf>
    <xf numFmtId="49" fontId="0" fillId="2" borderId="2" xfId="0" quotePrefix="1" applyNumberFormat="1" applyFill="1" applyBorder="1" applyAlignment="1">
      <alignment vertical="center" wrapText="1"/>
    </xf>
    <xf numFmtId="49" fontId="1" fillId="2" borderId="2" xfId="0" quotePrefix="1" applyNumberFormat="1" applyFont="1" applyFill="1" applyBorder="1" applyAlignment="1">
      <alignment horizontal="center" vertical="center" wrapText="1"/>
    </xf>
    <xf numFmtId="49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0" xfId="0" applyFont="1" applyFill="1"/>
    <xf numFmtId="0" fontId="0" fillId="3" borderId="2" xfId="0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4" fontId="0" fillId="3" borderId="2" xfId="0" applyNumberForma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quotePrefix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2" xfId="0" quotePrefix="1" applyNumberFormat="1" applyFont="1" applyFill="1" applyBorder="1" applyAlignment="1">
      <alignment vertical="center" wrapText="1"/>
    </xf>
    <xf numFmtId="0" fontId="0" fillId="3" borderId="0" xfId="0" applyFill="1"/>
    <xf numFmtId="4" fontId="0" fillId="0" borderId="0" xfId="0" applyNumberFormat="1" applyFill="1" applyBorder="1" applyAlignment="1">
      <alignment vertical="center" wrapText="1"/>
    </xf>
    <xf numFmtId="49" fontId="0" fillId="0" borderId="2" xfId="0" quotePrefix="1" applyNumberFormat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topLeftCell="C1" workbookViewId="0">
      <selection activeCell="L34" sqref="L34:M3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142</v>
      </c>
    </row>
    <row r="5" spans="1:16" x14ac:dyDescent="0.2">
      <c r="A5" s="40" t="s">
        <v>2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</row>
    <row r="6" spans="1:16" x14ac:dyDescent="0.2">
      <c r="A6" s="40" t="s">
        <v>143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6" x14ac:dyDescent="0.2">
      <c r="A7" s="15" t="s">
        <v>140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4" t="s">
        <v>141</v>
      </c>
      <c r="P8" s="1" t="s">
        <v>3</v>
      </c>
    </row>
    <row r="9" spans="1:16" x14ac:dyDescent="0.2">
      <c r="A9" s="42" t="s">
        <v>4</v>
      </c>
      <c r="B9" s="42" t="s">
        <v>5</v>
      </c>
      <c r="C9" s="42" t="s">
        <v>6</v>
      </c>
      <c r="D9" s="39" t="s">
        <v>7</v>
      </c>
      <c r="E9" s="39" t="s">
        <v>8</v>
      </c>
      <c r="F9" s="39"/>
      <c r="G9" s="39"/>
      <c r="H9" s="39"/>
      <c r="I9" s="39"/>
      <c r="J9" s="39" t="s">
        <v>15</v>
      </c>
      <c r="K9" s="39"/>
      <c r="L9" s="39"/>
      <c r="M9" s="39"/>
      <c r="N9" s="39"/>
      <c r="O9" s="39"/>
      <c r="P9" s="38" t="s">
        <v>17</v>
      </c>
    </row>
    <row r="10" spans="1:16" x14ac:dyDescent="0.2">
      <c r="A10" s="39"/>
      <c r="B10" s="39"/>
      <c r="C10" s="39"/>
      <c r="D10" s="39"/>
      <c r="E10" s="38" t="s">
        <v>9</v>
      </c>
      <c r="F10" s="39" t="s">
        <v>10</v>
      </c>
      <c r="G10" s="39" t="s">
        <v>11</v>
      </c>
      <c r="H10" s="39"/>
      <c r="I10" s="39" t="s">
        <v>14</v>
      </c>
      <c r="J10" s="38" t="s">
        <v>9</v>
      </c>
      <c r="K10" s="39" t="s">
        <v>16</v>
      </c>
      <c r="L10" s="39" t="s">
        <v>10</v>
      </c>
      <c r="M10" s="39" t="s">
        <v>11</v>
      </c>
      <c r="N10" s="39"/>
      <c r="O10" s="39" t="s">
        <v>14</v>
      </c>
      <c r="P10" s="38"/>
    </row>
    <row r="11" spans="1:16" x14ac:dyDescent="0.2">
      <c r="A11" s="39"/>
      <c r="B11" s="39"/>
      <c r="C11" s="39"/>
      <c r="D11" s="39"/>
      <c r="E11" s="38"/>
      <c r="F11" s="39"/>
      <c r="G11" s="39" t="s">
        <v>12</v>
      </c>
      <c r="H11" s="39" t="s">
        <v>13</v>
      </c>
      <c r="I11" s="39"/>
      <c r="J11" s="38"/>
      <c r="K11" s="39"/>
      <c r="L11" s="39"/>
      <c r="M11" s="39" t="s">
        <v>12</v>
      </c>
      <c r="N11" s="39" t="s">
        <v>13</v>
      </c>
      <c r="O11" s="39"/>
      <c r="P11" s="38"/>
    </row>
    <row r="12" spans="1:16" ht="44.25" customHeight="1" x14ac:dyDescent="0.2">
      <c r="A12" s="39"/>
      <c r="B12" s="39"/>
      <c r="C12" s="39"/>
      <c r="D12" s="39"/>
      <c r="E12" s="38"/>
      <c r="F12" s="39"/>
      <c r="G12" s="39"/>
      <c r="H12" s="39"/>
      <c r="I12" s="39"/>
      <c r="J12" s="38"/>
      <c r="K12" s="39"/>
      <c r="L12" s="39"/>
      <c r="M12" s="39"/>
      <c r="N12" s="39"/>
      <c r="O12" s="39"/>
      <c r="P12" s="38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28">
        <v>5</v>
      </c>
      <c r="F13" s="4">
        <v>6</v>
      </c>
      <c r="G13" s="4">
        <v>7</v>
      </c>
      <c r="H13" s="4">
        <v>8</v>
      </c>
      <c r="I13" s="4">
        <v>9</v>
      </c>
      <c r="J13" s="28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28">
        <v>16</v>
      </c>
    </row>
    <row r="14" spans="1:16" x14ac:dyDescent="0.2">
      <c r="A14" s="5" t="s">
        <v>18</v>
      </c>
      <c r="B14" s="6"/>
      <c r="C14" s="7"/>
      <c r="D14" s="8" t="s">
        <v>19</v>
      </c>
      <c r="E14" s="29">
        <f>E15</f>
        <v>22968185</v>
      </c>
      <c r="F14" s="9">
        <f>F15</f>
        <v>22968185</v>
      </c>
      <c r="G14" s="9">
        <f>G15</f>
        <v>15318074</v>
      </c>
      <c r="H14" s="9">
        <f>H15</f>
        <v>2550761</v>
      </c>
      <c r="I14" s="9">
        <v>0</v>
      </c>
      <c r="J14" s="29">
        <f t="shared" ref="J14:O14" si="0">J15</f>
        <v>270300</v>
      </c>
      <c r="K14" s="9">
        <f t="shared" si="0"/>
        <v>30000</v>
      </c>
      <c r="L14" s="9">
        <f t="shared" si="0"/>
        <v>240300</v>
      </c>
      <c r="M14" s="9">
        <f t="shared" si="0"/>
        <v>101067</v>
      </c>
      <c r="N14" s="9">
        <f t="shared" si="0"/>
        <v>131615</v>
      </c>
      <c r="O14" s="9">
        <f t="shared" si="0"/>
        <v>30000</v>
      </c>
      <c r="P14" s="29">
        <f t="shared" ref="P14:P29" si="1">E14+J14</f>
        <v>23238485</v>
      </c>
    </row>
    <row r="15" spans="1:16" ht="76.5" x14ac:dyDescent="0.2">
      <c r="A15" s="5" t="s">
        <v>20</v>
      </c>
      <c r="B15" s="6"/>
      <c r="C15" s="7"/>
      <c r="D15" s="8" t="s">
        <v>21</v>
      </c>
      <c r="E15" s="29">
        <f>F15+I15</f>
        <v>22968185</v>
      </c>
      <c r="F15" s="9">
        <f>F16+F17+F18+F19+F21+F22+F23+F24+F25+F27+F20</f>
        <v>22968185</v>
      </c>
      <c r="G15" s="9">
        <f>G16+G17+G18+G19+G21+G22+G23+G24+G25+G27</f>
        <v>15318074</v>
      </c>
      <c r="H15" s="9">
        <f>H16+H17+H18+H19+H21+H22+H23+H24+H25+H27</f>
        <v>2550761</v>
      </c>
      <c r="I15" s="9">
        <v>0</v>
      </c>
      <c r="J15" s="29">
        <f>K15+L15</f>
        <v>270300</v>
      </c>
      <c r="K15" s="9">
        <f>K26</f>
        <v>30000</v>
      </c>
      <c r="L15" s="9">
        <f>L16+L17+L18+L19+L21+L22+L23+L24+L25+L27</f>
        <v>240300</v>
      </c>
      <c r="M15" s="9">
        <f>M16+M17+M18+M19+M21+M22+M23+M24+M25+M27</f>
        <v>101067</v>
      </c>
      <c r="N15" s="9">
        <f>N16+N17+N18+N19+N21+N22++N23+N24+N25+N27</f>
        <v>131615</v>
      </c>
      <c r="O15" s="9">
        <f>O26</f>
        <v>30000</v>
      </c>
      <c r="P15" s="29">
        <f>E15+J15</f>
        <v>23238485</v>
      </c>
    </row>
    <row r="16" spans="1:16" ht="63.75" x14ac:dyDescent="0.2">
      <c r="A16" s="10" t="s">
        <v>22</v>
      </c>
      <c r="B16" s="10" t="s">
        <v>24</v>
      </c>
      <c r="C16" s="11" t="s">
        <v>23</v>
      </c>
      <c r="D16" s="12" t="s">
        <v>25</v>
      </c>
      <c r="E16" s="30">
        <f t="shared" ref="E16:E25" si="2">F16</f>
        <v>12973960</v>
      </c>
      <c r="F16" s="13">
        <v>12973960</v>
      </c>
      <c r="G16" s="13">
        <v>9350075</v>
      </c>
      <c r="H16" s="13">
        <v>704300</v>
      </c>
      <c r="I16" s="13">
        <v>0</v>
      </c>
      <c r="J16" s="30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30">
        <f t="shared" si="1"/>
        <v>12973960</v>
      </c>
    </row>
    <row r="17" spans="1:16" ht="25.5" x14ac:dyDescent="0.2">
      <c r="A17" s="10" t="s">
        <v>26</v>
      </c>
      <c r="B17" s="10" t="s">
        <v>28</v>
      </c>
      <c r="C17" s="11" t="s">
        <v>27</v>
      </c>
      <c r="D17" s="12" t="s">
        <v>29</v>
      </c>
      <c r="E17" s="30">
        <f t="shared" si="2"/>
        <v>3139339</v>
      </c>
      <c r="F17" s="13">
        <v>3139339</v>
      </c>
      <c r="G17" s="13">
        <v>2530125</v>
      </c>
      <c r="H17" s="13">
        <v>23985</v>
      </c>
      <c r="I17" s="13">
        <v>0</v>
      </c>
      <c r="J17" s="30">
        <v>0</v>
      </c>
      <c r="K17" s="13">
        <v>0</v>
      </c>
      <c r="L17" s="13">
        <v>240300</v>
      </c>
      <c r="M17" s="13">
        <v>101067</v>
      </c>
      <c r="N17" s="13">
        <v>131615</v>
      </c>
      <c r="O17" s="13">
        <v>0</v>
      </c>
      <c r="P17" s="30">
        <f t="shared" si="1"/>
        <v>3139339</v>
      </c>
    </row>
    <row r="18" spans="1:16" x14ac:dyDescent="0.2">
      <c r="A18" s="10" t="s">
        <v>58</v>
      </c>
      <c r="B18" s="10" t="s">
        <v>60</v>
      </c>
      <c r="C18" s="11" t="s">
        <v>59</v>
      </c>
      <c r="D18" s="12" t="s">
        <v>61</v>
      </c>
      <c r="E18" s="30">
        <f t="shared" si="2"/>
        <v>1045271</v>
      </c>
      <c r="F18" s="13">
        <v>1045271</v>
      </c>
      <c r="G18" s="13">
        <v>743813</v>
      </c>
      <c r="H18" s="13">
        <v>49035</v>
      </c>
      <c r="I18" s="13">
        <v>0</v>
      </c>
      <c r="J18" s="30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30">
        <f t="shared" si="1"/>
        <v>1045271</v>
      </c>
    </row>
    <row r="19" spans="1:16" x14ac:dyDescent="0.2">
      <c r="A19" s="10" t="s">
        <v>62</v>
      </c>
      <c r="B19" s="10" t="s">
        <v>63</v>
      </c>
      <c r="C19" s="11" t="s">
        <v>59</v>
      </c>
      <c r="D19" s="12" t="s">
        <v>64</v>
      </c>
      <c r="E19" s="30">
        <f t="shared" si="2"/>
        <v>72690</v>
      </c>
      <c r="F19" s="13">
        <v>72690</v>
      </c>
      <c r="G19" s="13">
        <v>46848</v>
      </c>
      <c r="H19" s="13">
        <v>4550</v>
      </c>
      <c r="I19" s="13">
        <v>0</v>
      </c>
      <c r="J19" s="30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30">
        <f t="shared" si="1"/>
        <v>72690</v>
      </c>
    </row>
    <row r="20" spans="1:16" x14ac:dyDescent="0.2">
      <c r="A20" s="16" t="s">
        <v>165</v>
      </c>
      <c r="B20" s="16" t="s">
        <v>158</v>
      </c>
      <c r="C20" s="16" t="s">
        <v>159</v>
      </c>
      <c r="D20" s="37" t="s">
        <v>160</v>
      </c>
      <c r="E20" s="30">
        <f t="shared" si="2"/>
        <v>20000</v>
      </c>
      <c r="F20" s="13">
        <v>20000</v>
      </c>
      <c r="G20" s="13">
        <v>0</v>
      </c>
      <c r="H20" s="13">
        <v>0</v>
      </c>
      <c r="I20" s="13">
        <v>0</v>
      </c>
      <c r="J20" s="30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30">
        <f>E20+J20</f>
        <v>20000</v>
      </c>
    </row>
    <row r="21" spans="1:16" ht="38.25" x14ac:dyDescent="0.2">
      <c r="A21" s="10" t="s">
        <v>65</v>
      </c>
      <c r="B21" s="10" t="s">
        <v>67</v>
      </c>
      <c r="C21" s="11" t="s">
        <v>66</v>
      </c>
      <c r="D21" s="12" t="s">
        <v>68</v>
      </c>
      <c r="E21" s="30">
        <f t="shared" si="2"/>
        <v>2966752</v>
      </c>
      <c r="F21" s="13">
        <v>2966752</v>
      </c>
      <c r="G21" s="13">
        <v>1919601</v>
      </c>
      <c r="H21" s="13">
        <v>349320</v>
      </c>
      <c r="I21" s="13">
        <v>0</v>
      </c>
      <c r="J21" s="30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30">
        <f t="shared" si="1"/>
        <v>2966752</v>
      </c>
    </row>
    <row r="22" spans="1:16" x14ac:dyDescent="0.2">
      <c r="A22" s="10" t="s">
        <v>70</v>
      </c>
      <c r="B22" s="10" t="s">
        <v>71</v>
      </c>
      <c r="C22" s="11" t="s">
        <v>69</v>
      </c>
      <c r="D22" s="12" t="s">
        <v>72</v>
      </c>
      <c r="E22" s="30">
        <f t="shared" si="2"/>
        <v>1771417</v>
      </c>
      <c r="F22" s="13">
        <v>1771417</v>
      </c>
      <c r="G22" s="13">
        <v>208000</v>
      </c>
      <c r="H22" s="13">
        <v>1347665</v>
      </c>
      <c r="I22" s="13">
        <v>0</v>
      </c>
      <c r="J22" s="30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30">
        <f t="shared" si="1"/>
        <v>1771417</v>
      </c>
    </row>
    <row r="23" spans="1:16" ht="25.5" x14ac:dyDescent="0.2">
      <c r="A23" s="10" t="s">
        <v>74</v>
      </c>
      <c r="B23" s="10" t="s">
        <v>75</v>
      </c>
      <c r="C23" s="11" t="s">
        <v>73</v>
      </c>
      <c r="D23" s="12" t="s">
        <v>76</v>
      </c>
      <c r="E23" s="30">
        <f t="shared" si="2"/>
        <v>16786</v>
      </c>
      <c r="F23" s="13">
        <v>16786</v>
      </c>
      <c r="G23" s="13">
        <v>0</v>
      </c>
      <c r="H23" s="13">
        <v>0</v>
      </c>
      <c r="I23" s="13">
        <v>0</v>
      </c>
      <c r="J23" s="30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30">
        <f t="shared" si="1"/>
        <v>16786</v>
      </c>
    </row>
    <row r="24" spans="1:16" ht="38.25" x14ac:dyDescent="0.2">
      <c r="A24" s="10" t="s">
        <v>77</v>
      </c>
      <c r="B24" s="10" t="s">
        <v>79</v>
      </c>
      <c r="C24" s="11" t="s">
        <v>78</v>
      </c>
      <c r="D24" s="12" t="s">
        <v>80</v>
      </c>
      <c r="E24" s="30">
        <f t="shared" si="2"/>
        <v>100000</v>
      </c>
      <c r="F24" s="13">
        <v>100000</v>
      </c>
      <c r="G24" s="13">
        <v>0</v>
      </c>
      <c r="H24" s="13">
        <v>0</v>
      </c>
      <c r="I24" s="13">
        <v>0</v>
      </c>
      <c r="J24" s="30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30">
        <f t="shared" si="1"/>
        <v>100000</v>
      </c>
    </row>
    <row r="25" spans="1:16" ht="25.5" x14ac:dyDescent="0.2">
      <c r="A25" s="10" t="s">
        <v>81</v>
      </c>
      <c r="B25" s="10" t="s">
        <v>82</v>
      </c>
      <c r="C25" s="11" t="s">
        <v>78</v>
      </c>
      <c r="D25" s="12" t="s">
        <v>83</v>
      </c>
      <c r="E25" s="30">
        <f t="shared" si="2"/>
        <v>795970</v>
      </c>
      <c r="F25" s="13">
        <v>795970</v>
      </c>
      <c r="G25" s="13">
        <v>519612</v>
      </c>
      <c r="H25" s="13">
        <v>71906</v>
      </c>
      <c r="I25" s="13">
        <v>0</v>
      </c>
      <c r="J25" s="30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30">
        <f t="shared" si="1"/>
        <v>795970</v>
      </c>
    </row>
    <row r="26" spans="1:16" ht="25.5" x14ac:dyDescent="0.2">
      <c r="A26" s="16" t="s">
        <v>84</v>
      </c>
      <c r="B26" s="10">
        <v>8340</v>
      </c>
      <c r="C26" s="16" t="s">
        <v>85</v>
      </c>
      <c r="D26" s="12" t="s">
        <v>86</v>
      </c>
      <c r="E26" s="30">
        <v>0</v>
      </c>
      <c r="F26" s="13">
        <v>0</v>
      </c>
      <c r="G26" s="13">
        <v>0</v>
      </c>
      <c r="H26" s="13">
        <v>0</v>
      </c>
      <c r="I26" s="13">
        <v>0</v>
      </c>
      <c r="J26" s="30">
        <f>K26</f>
        <v>30000</v>
      </c>
      <c r="K26" s="13">
        <f>O26</f>
        <v>30000</v>
      </c>
      <c r="L26" s="13">
        <v>0</v>
      </c>
      <c r="M26" s="13">
        <v>0</v>
      </c>
      <c r="N26" s="13">
        <v>0</v>
      </c>
      <c r="O26" s="13">
        <v>30000</v>
      </c>
      <c r="P26" s="30">
        <f>J26</f>
        <v>30000</v>
      </c>
    </row>
    <row r="27" spans="1:16" x14ac:dyDescent="0.2">
      <c r="A27" s="10" t="s">
        <v>87</v>
      </c>
      <c r="B27" s="10" t="s">
        <v>89</v>
      </c>
      <c r="C27" s="11" t="s">
        <v>88</v>
      </c>
      <c r="D27" s="12" t="s">
        <v>90</v>
      </c>
      <c r="E27" s="30">
        <f>F27</f>
        <v>66000</v>
      </c>
      <c r="F27" s="13">
        <v>66000</v>
      </c>
      <c r="G27" s="13">
        <v>0</v>
      </c>
      <c r="H27" s="13">
        <v>0</v>
      </c>
      <c r="I27" s="13">
        <v>0</v>
      </c>
      <c r="J27" s="30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30">
        <f t="shared" si="1"/>
        <v>66000</v>
      </c>
    </row>
    <row r="28" spans="1:16" x14ac:dyDescent="0.2">
      <c r="A28" s="5" t="s">
        <v>91</v>
      </c>
      <c r="B28" s="6"/>
      <c r="C28" s="7"/>
      <c r="D28" s="8" t="s">
        <v>92</v>
      </c>
      <c r="E28" s="29">
        <f t="shared" ref="E28:L28" si="3">E29</f>
        <v>115885100</v>
      </c>
      <c r="F28" s="9">
        <f t="shared" si="3"/>
        <v>115885100</v>
      </c>
      <c r="G28" s="9">
        <f t="shared" si="3"/>
        <v>81988742</v>
      </c>
      <c r="H28" s="9">
        <f t="shared" si="3"/>
        <v>9724808</v>
      </c>
      <c r="I28" s="9">
        <f t="shared" si="3"/>
        <v>0</v>
      </c>
      <c r="J28" s="29">
        <f t="shared" si="3"/>
        <v>1810854</v>
      </c>
      <c r="K28" s="9">
        <f t="shared" si="3"/>
        <v>0</v>
      </c>
      <c r="L28" s="9">
        <f t="shared" si="3"/>
        <v>1810854</v>
      </c>
      <c r="M28" s="9">
        <v>0</v>
      </c>
      <c r="N28" s="9">
        <v>0</v>
      </c>
      <c r="O28" s="9">
        <f>O29</f>
        <v>0</v>
      </c>
      <c r="P28" s="29">
        <f t="shared" si="1"/>
        <v>117695954</v>
      </c>
    </row>
    <row r="29" spans="1:16" x14ac:dyDescent="0.2">
      <c r="A29" s="5" t="s">
        <v>93</v>
      </c>
      <c r="B29" s="6"/>
      <c r="C29" s="7"/>
      <c r="D29" s="8" t="s">
        <v>92</v>
      </c>
      <c r="E29" s="29">
        <f>E30+E31+E32+E33+E34+E35+E36</f>
        <v>115885100</v>
      </c>
      <c r="F29" s="9">
        <f>F30+F31+F32+F33+F34+F35+F36</f>
        <v>115885100</v>
      </c>
      <c r="G29" s="9">
        <f>G30+G31+G32+G33+G34+G35+G36</f>
        <v>81988742</v>
      </c>
      <c r="H29" s="9">
        <f>H30+H31+H32+H33+H34+H35+H36</f>
        <v>9724808</v>
      </c>
      <c r="I29" s="9">
        <f>I30+I31+I32+I33+I34+I35</f>
        <v>0</v>
      </c>
      <c r="J29" s="29">
        <f>J30+J31+J32+J33+J34+J35+J36</f>
        <v>1810854</v>
      </c>
      <c r="K29" s="9">
        <f>K30+K31+K32+K33+K34+K35+K36</f>
        <v>0</v>
      </c>
      <c r="L29" s="9">
        <f>L30+L31+L32+L33+L34+L35</f>
        <v>1810854</v>
      </c>
      <c r="M29" s="9">
        <f>M30+M31+M32+M33+M34+M35+M36</f>
        <v>0</v>
      </c>
      <c r="N29" s="9">
        <f>N30+N31+N32+N33+N34+N35</f>
        <v>0</v>
      </c>
      <c r="O29" s="9">
        <f>O30+O31+O32+O33+O34+O35+O36</f>
        <v>0</v>
      </c>
      <c r="P29" s="29">
        <f t="shared" si="1"/>
        <v>117695954</v>
      </c>
    </row>
    <row r="30" spans="1:16" ht="38.25" x14ac:dyDescent="0.2">
      <c r="A30" s="10" t="s">
        <v>94</v>
      </c>
      <c r="B30" s="10" t="s">
        <v>95</v>
      </c>
      <c r="C30" s="11" t="s">
        <v>23</v>
      </c>
      <c r="D30" s="12" t="s">
        <v>96</v>
      </c>
      <c r="E30" s="30">
        <f t="shared" ref="E30:E36" si="4">F30</f>
        <v>2140601</v>
      </c>
      <c r="F30" s="13">
        <v>2140601</v>
      </c>
      <c r="G30" s="13">
        <v>1467681</v>
      </c>
      <c r="H30" s="13">
        <v>217715</v>
      </c>
      <c r="I30" s="13">
        <v>0</v>
      </c>
      <c r="J30" s="30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30">
        <f t="shared" ref="P30:P55" si="5">E30+J30</f>
        <v>2140601</v>
      </c>
    </row>
    <row r="31" spans="1:16" x14ac:dyDescent="0.2">
      <c r="A31" s="10" t="s">
        <v>97</v>
      </c>
      <c r="B31" s="10" t="s">
        <v>48</v>
      </c>
      <c r="C31" s="11" t="s">
        <v>98</v>
      </c>
      <c r="D31" s="12" t="s">
        <v>99</v>
      </c>
      <c r="E31" s="30">
        <f t="shared" si="4"/>
        <v>25027447</v>
      </c>
      <c r="F31" s="13">
        <v>25027447</v>
      </c>
      <c r="G31" s="13">
        <v>15867129</v>
      </c>
      <c r="H31" s="13">
        <v>2381959</v>
      </c>
      <c r="I31" s="13">
        <v>0</v>
      </c>
      <c r="J31" s="30">
        <f>L31</f>
        <v>1238400</v>
      </c>
      <c r="K31" s="13">
        <v>0</v>
      </c>
      <c r="L31" s="13">
        <v>1238400</v>
      </c>
      <c r="M31" s="13">
        <v>0</v>
      </c>
      <c r="N31" s="13">
        <v>0</v>
      </c>
      <c r="O31" s="13">
        <v>0</v>
      </c>
      <c r="P31" s="30">
        <f t="shared" si="5"/>
        <v>26265847</v>
      </c>
    </row>
    <row r="32" spans="1:16" ht="25.5" x14ac:dyDescent="0.2">
      <c r="A32" s="10" t="s">
        <v>100</v>
      </c>
      <c r="B32" s="10" t="s">
        <v>102</v>
      </c>
      <c r="C32" s="11" t="s">
        <v>101</v>
      </c>
      <c r="D32" s="12" t="s">
        <v>103</v>
      </c>
      <c r="E32" s="30">
        <f t="shared" si="4"/>
        <v>25711646</v>
      </c>
      <c r="F32" s="13">
        <v>25711646</v>
      </c>
      <c r="G32" s="13">
        <v>13933686</v>
      </c>
      <c r="H32" s="13">
        <v>6907419</v>
      </c>
      <c r="I32" s="13">
        <v>0</v>
      </c>
      <c r="J32" s="30">
        <f>L32</f>
        <v>572454</v>
      </c>
      <c r="K32" s="13">
        <v>0</v>
      </c>
      <c r="L32" s="13">
        <v>572454</v>
      </c>
      <c r="M32" s="13">
        <v>0</v>
      </c>
      <c r="N32" s="13">
        <v>0</v>
      </c>
      <c r="O32" s="13">
        <v>0</v>
      </c>
      <c r="P32" s="30">
        <f t="shared" si="5"/>
        <v>26284100</v>
      </c>
    </row>
    <row r="33" spans="1:16" s="21" customFormat="1" ht="25.5" x14ac:dyDescent="0.2">
      <c r="A33" s="17" t="s">
        <v>104</v>
      </c>
      <c r="B33" s="17" t="s">
        <v>105</v>
      </c>
      <c r="C33" s="18" t="s">
        <v>101</v>
      </c>
      <c r="D33" s="19" t="s">
        <v>103</v>
      </c>
      <c r="E33" s="30">
        <f t="shared" si="4"/>
        <v>57885100</v>
      </c>
      <c r="F33" s="20">
        <v>57885100</v>
      </c>
      <c r="G33" s="20">
        <v>47446803</v>
      </c>
      <c r="H33" s="20">
        <v>0</v>
      </c>
      <c r="I33" s="20">
        <v>0</v>
      </c>
      <c r="J33" s="3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30">
        <f t="shared" si="5"/>
        <v>57885100</v>
      </c>
    </row>
    <row r="34" spans="1:16" ht="38.25" x14ac:dyDescent="0.2">
      <c r="A34" s="10" t="s">
        <v>106</v>
      </c>
      <c r="B34" s="10" t="s">
        <v>33</v>
      </c>
      <c r="C34" s="11" t="s">
        <v>27</v>
      </c>
      <c r="D34" s="12" t="s">
        <v>107</v>
      </c>
      <c r="E34" s="30">
        <f t="shared" si="4"/>
        <v>1003363</v>
      </c>
      <c r="F34" s="13">
        <v>1003363</v>
      </c>
      <c r="G34" s="13">
        <v>752953</v>
      </c>
      <c r="H34" s="13">
        <v>0</v>
      </c>
      <c r="I34" s="13">
        <v>0</v>
      </c>
      <c r="J34" s="30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30">
        <f t="shared" si="5"/>
        <v>1003363</v>
      </c>
    </row>
    <row r="35" spans="1:16" ht="25.5" x14ac:dyDescent="0.2">
      <c r="A35" s="10" t="s">
        <v>108</v>
      </c>
      <c r="B35" s="10" t="s">
        <v>110</v>
      </c>
      <c r="C35" s="11" t="s">
        <v>109</v>
      </c>
      <c r="D35" s="12" t="s">
        <v>111</v>
      </c>
      <c r="E35" s="30">
        <f t="shared" si="4"/>
        <v>3346513</v>
      </c>
      <c r="F35" s="13">
        <v>3346513</v>
      </c>
      <c r="G35" s="13">
        <v>2520490</v>
      </c>
      <c r="H35" s="13">
        <v>217715</v>
      </c>
      <c r="I35" s="13">
        <v>0</v>
      </c>
      <c r="J35" s="30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30">
        <f t="shared" si="5"/>
        <v>3346513</v>
      </c>
    </row>
    <row r="36" spans="1:16" ht="16.5" customHeight="1" x14ac:dyDescent="0.2">
      <c r="A36" s="10" t="s">
        <v>112</v>
      </c>
      <c r="B36" s="10" t="s">
        <v>113</v>
      </c>
      <c r="C36" s="11" t="s">
        <v>109</v>
      </c>
      <c r="D36" s="12" t="s">
        <v>114</v>
      </c>
      <c r="E36" s="30">
        <f t="shared" si="4"/>
        <v>770430</v>
      </c>
      <c r="F36" s="13">
        <v>770430</v>
      </c>
      <c r="G36" s="13">
        <v>0</v>
      </c>
      <c r="H36" s="13">
        <v>0</v>
      </c>
      <c r="I36" s="13">
        <v>0</v>
      </c>
      <c r="J36" s="30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30">
        <f t="shared" si="5"/>
        <v>770430</v>
      </c>
    </row>
    <row r="37" spans="1:16" s="21" customFormat="1" x14ac:dyDescent="0.2">
      <c r="A37" s="43" t="s">
        <v>116</v>
      </c>
      <c r="B37" s="44"/>
      <c r="C37" s="45"/>
      <c r="D37" s="46" t="s">
        <v>117</v>
      </c>
      <c r="E37" s="29">
        <f>E38</f>
        <v>5641982</v>
      </c>
      <c r="F37" s="26">
        <f>F38</f>
        <v>5641982</v>
      </c>
      <c r="G37" s="26">
        <f>G38</f>
        <v>3719130</v>
      </c>
      <c r="H37" s="26">
        <v>282450</v>
      </c>
      <c r="I37" s="26">
        <v>0</v>
      </c>
      <c r="J37" s="29">
        <f>J38</f>
        <v>453958</v>
      </c>
      <c r="K37" s="26">
        <v>0</v>
      </c>
      <c r="L37" s="26">
        <f>L38</f>
        <v>453958</v>
      </c>
      <c r="M37" s="26">
        <v>0</v>
      </c>
      <c r="N37" s="26">
        <v>0</v>
      </c>
      <c r="O37" s="26">
        <f>O38</f>
        <v>0</v>
      </c>
      <c r="P37" s="29">
        <f t="shared" si="5"/>
        <v>6095940</v>
      </c>
    </row>
    <row r="38" spans="1:16" s="21" customFormat="1" x14ac:dyDescent="0.2">
      <c r="A38" s="43" t="s">
        <v>118</v>
      </c>
      <c r="B38" s="44"/>
      <c r="C38" s="45"/>
      <c r="D38" s="46" t="s">
        <v>117</v>
      </c>
      <c r="E38" s="29">
        <f>E39+E40+E41+E42+E43+E44+E45+E46+E47+E48+E49+E50+E51</f>
        <v>5641982</v>
      </c>
      <c r="F38" s="26">
        <f>F39+F40+F41+F42++F43+F44+F45+F47+F48+F46+F49+F50+F51</f>
        <v>5641982</v>
      </c>
      <c r="G38" s="26">
        <f>G39+G40+G41+G42+G43+G44+G45+G46+G47+G48+G49+G50+G51</f>
        <v>3719130</v>
      </c>
      <c r="H38" s="26">
        <f>H39+H40+H41+H42+H43+H44+H45+H46+H47+H48+H49+H50+H51</f>
        <v>302215</v>
      </c>
      <c r="I38" s="26">
        <v>0</v>
      </c>
      <c r="J38" s="29">
        <f>J46</f>
        <v>453958</v>
      </c>
      <c r="K38" s="26">
        <v>0</v>
      </c>
      <c r="L38" s="26">
        <f>L46</f>
        <v>453958</v>
      </c>
      <c r="M38" s="26">
        <v>0</v>
      </c>
      <c r="N38" s="26">
        <v>0</v>
      </c>
      <c r="O38" s="26">
        <f>O46</f>
        <v>0</v>
      </c>
      <c r="P38" s="29">
        <f t="shared" si="5"/>
        <v>6095940</v>
      </c>
    </row>
    <row r="39" spans="1:16" s="21" customFormat="1" ht="38.25" x14ac:dyDescent="0.2">
      <c r="A39" s="17" t="s">
        <v>119</v>
      </c>
      <c r="B39" s="17" t="s">
        <v>95</v>
      </c>
      <c r="C39" s="18" t="s">
        <v>23</v>
      </c>
      <c r="D39" s="19" t="s">
        <v>96</v>
      </c>
      <c r="E39" s="30">
        <f>F39</f>
        <v>663722</v>
      </c>
      <c r="F39" s="20">
        <v>663722</v>
      </c>
      <c r="G39" s="20">
        <v>528239</v>
      </c>
      <c r="H39" s="20">
        <v>0</v>
      </c>
      <c r="I39" s="20">
        <v>0</v>
      </c>
      <c r="J39" s="3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30">
        <f t="shared" si="5"/>
        <v>663722</v>
      </c>
    </row>
    <row r="40" spans="1:16" s="21" customFormat="1" ht="25.5" x14ac:dyDescent="0.2">
      <c r="A40" s="17" t="s">
        <v>120</v>
      </c>
      <c r="B40" s="17" t="s">
        <v>31</v>
      </c>
      <c r="C40" s="18" t="s">
        <v>30</v>
      </c>
      <c r="D40" s="19" t="s">
        <v>32</v>
      </c>
      <c r="E40" s="30">
        <f>F40</f>
        <v>4000</v>
      </c>
      <c r="F40" s="20">
        <v>4000</v>
      </c>
      <c r="G40" s="20">
        <v>0</v>
      </c>
      <c r="H40" s="20">
        <v>0</v>
      </c>
      <c r="I40" s="20">
        <v>0</v>
      </c>
      <c r="J40" s="3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30">
        <f t="shared" si="5"/>
        <v>4000</v>
      </c>
    </row>
    <row r="41" spans="1:16" s="21" customFormat="1" ht="25.5" x14ac:dyDescent="0.2">
      <c r="A41" s="17" t="s">
        <v>121</v>
      </c>
      <c r="B41" s="17" t="s">
        <v>34</v>
      </c>
      <c r="C41" s="18" t="s">
        <v>33</v>
      </c>
      <c r="D41" s="19" t="s">
        <v>35</v>
      </c>
      <c r="E41" s="30">
        <f>F41</f>
        <v>5100</v>
      </c>
      <c r="F41" s="20">
        <v>5100</v>
      </c>
      <c r="G41" s="20">
        <v>0</v>
      </c>
      <c r="H41" s="20">
        <v>0</v>
      </c>
      <c r="I41" s="20">
        <v>0</v>
      </c>
      <c r="J41" s="3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30">
        <f t="shared" si="5"/>
        <v>5100</v>
      </c>
    </row>
    <row r="42" spans="1:16" s="21" customFormat="1" ht="38.25" x14ac:dyDescent="0.2">
      <c r="A42" s="17" t="s">
        <v>122</v>
      </c>
      <c r="B42" s="17" t="s">
        <v>36</v>
      </c>
      <c r="C42" s="18" t="s">
        <v>33</v>
      </c>
      <c r="D42" s="19" t="s">
        <v>37</v>
      </c>
      <c r="E42" s="30">
        <f>F42</f>
        <v>2000</v>
      </c>
      <c r="F42" s="20">
        <v>2000</v>
      </c>
      <c r="G42" s="20">
        <v>0</v>
      </c>
      <c r="H42" s="20">
        <v>0</v>
      </c>
      <c r="I42" s="20">
        <v>0</v>
      </c>
      <c r="J42" s="3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30">
        <f t="shared" si="5"/>
        <v>2000</v>
      </c>
    </row>
    <row r="43" spans="1:16" s="21" customFormat="1" ht="38.25" x14ac:dyDescent="0.2">
      <c r="A43" s="17" t="s">
        <v>123</v>
      </c>
      <c r="B43" s="17" t="s">
        <v>38</v>
      </c>
      <c r="C43" s="18" t="s">
        <v>33</v>
      </c>
      <c r="D43" s="19" t="s">
        <v>39</v>
      </c>
      <c r="E43" s="30">
        <f>F43</f>
        <v>10020</v>
      </c>
      <c r="F43" s="20">
        <v>10020</v>
      </c>
      <c r="G43" s="20">
        <v>0</v>
      </c>
      <c r="H43" s="20">
        <v>0</v>
      </c>
      <c r="I43" s="20">
        <v>0</v>
      </c>
      <c r="J43" s="3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30">
        <f t="shared" si="5"/>
        <v>10020</v>
      </c>
    </row>
    <row r="44" spans="1:16" s="21" customFormat="1" ht="38.25" x14ac:dyDescent="0.2">
      <c r="A44" s="17" t="s">
        <v>124</v>
      </c>
      <c r="B44" s="17" t="s">
        <v>40</v>
      </c>
      <c r="C44" s="18" t="s">
        <v>33</v>
      </c>
      <c r="D44" s="19" t="s">
        <v>41</v>
      </c>
      <c r="E44" s="30">
        <v>21100</v>
      </c>
      <c r="F44" s="20">
        <v>21100</v>
      </c>
      <c r="G44" s="20">
        <v>0</v>
      </c>
      <c r="H44" s="20">
        <v>0</v>
      </c>
      <c r="I44" s="20">
        <v>0</v>
      </c>
      <c r="J44" s="3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30">
        <f t="shared" si="5"/>
        <v>21100</v>
      </c>
    </row>
    <row r="45" spans="1:16" s="21" customFormat="1" ht="25.5" x14ac:dyDescent="0.2">
      <c r="A45" s="17" t="s">
        <v>125</v>
      </c>
      <c r="B45" s="17" t="s">
        <v>43</v>
      </c>
      <c r="C45" s="18" t="s">
        <v>42</v>
      </c>
      <c r="D45" s="19" t="s">
        <v>44</v>
      </c>
      <c r="E45" s="30">
        <f>F45</f>
        <v>7740</v>
      </c>
      <c r="F45" s="20">
        <v>7740</v>
      </c>
      <c r="G45" s="20">
        <v>0</v>
      </c>
      <c r="H45" s="20">
        <v>0</v>
      </c>
      <c r="I45" s="20">
        <v>0</v>
      </c>
      <c r="J45" s="3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30">
        <f t="shared" si="5"/>
        <v>7740</v>
      </c>
    </row>
    <row r="46" spans="1:16" s="21" customFormat="1" ht="51" x14ac:dyDescent="0.2">
      <c r="A46" s="17" t="s">
        <v>126</v>
      </c>
      <c r="B46" s="17" t="s">
        <v>46</v>
      </c>
      <c r="C46" s="18" t="s">
        <v>45</v>
      </c>
      <c r="D46" s="19" t="s">
        <v>47</v>
      </c>
      <c r="E46" s="30">
        <v>4583588</v>
      </c>
      <c r="F46" s="20">
        <v>4583588</v>
      </c>
      <c r="G46" s="20">
        <v>3190891</v>
      </c>
      <c r="H46" s="20">
        <v>302215</v>
      </c>
      <c r="I46" s="20">
        <v>0</v>
      </c>
      <c r="J46" s="30">
        <f>L46</f>
        <v>453958</v>
      </c>
      <c r="K46" s="20">
        <v>0</v>
      </c>
      <c r="L46" s="20">
        <v>453958</v>
      </c>
      <c r="M46" s="20">
        <v>0</v>
      </c>
      <c r="N46" s="20">
        <v>0</v>
      </c>
      <c r="O46" s="20">
        <v>0</v>
      </c>
      <c r="P46" s="30">
        <f t="shared" si="5"/>
        <v>5037546</v>
      </c>
    </row>
    <row r="47" spans="1:16" s="21" customFormat="1" ht="51" x14ac:dyDescent="0.2">
      <c r="A47" s="17" t="s">
        <v>127</v>
      </c>
      <c r="B47" s="17" t="s">
        <v>49</v>
      </c>
      <c r="C47" s="18" t="s">
        <v>48</v>
      </c>
      <c r="D47" s="19" t="s">
        <v>50</v>
      </c>
      <c r="E47" s="30">
        <f>F47</f>
        <v>2800</v>
      </c>
      <c r="F47" s="20">
        <v>2800</v>
      </c>
      <c r="G47" s="20">
        <v>0</v>
      </c>
      <c r="H47" s="20">
        <v>0</v>
      </c>
      <c r="I47" s="20">
        <v>0</v>
      </c>
      <c r="J47" s="3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30">
        <f t="shared" si="5"/>
        <v>2800</v>
      </c>
    </row>
    <row r="48" spans="1:16" s="21" customFormat="1" ht="63.75" x14ac:dyDescent="0.2">
      <c r="A48" s="17" t="s">
        <v>128</v>
      </c>
      <c r="B48" s="17" t="s">
        <v>51</v>
      </c>
      <c r="C48" s="18" t="s">
        <v>30</v>
      </c>
      <c r="D48" s="19" t="s">
        <v>52</v>
      </c>
      <c r="E48" s="30">
        <f>F48</f>
        <v>73692</v>
      </c>
      <c r="F48" s="20">
        <v>73692</v>
      </c>
      <c r="G48" s="20">
        <v>0</v>
      </c>
      <c r="H48" s="20">
        <v>0</v>
      </c>
      <c r="I48" s="20">
        <v>0</v>
      </c>
      <c r="J48" s="3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30">
        <f t="shared" si="5"/>
        <v>73692</v>
      </c>
    </row>
    <row r="49" spans="1:16" s="21" customFormat="1" ht="25.5" x14ac:dyDescent="0.2">
      <c r="A49" s="17" t="s">
        <v>129</v>
      </c>
      <c r="B49" s="17" t="s">
        <v>53</v>
      </c>
      <c r="C49" s="18" t="s">
        <v>42</v>
      </c>
      <c r="D49" s="19" t="s">
        <v>54</v>
      </c>
      <c r="E49" s="30">
        <v>151520</v>
      </c>
      <c r="F49" s="20">
        <v>151520</v>
      </c>
      <c r="G49" s="20">
        <v>0</v>
      </c>
      <c r="H49" s="20">
        <v>0</v>
      </c>
      <c r="I49" s="20">
        <v>0</v>
      </c>
      <c r="J49" s="3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30">
        <f t="shared" si="5"/>
        <v>151520</v>
      </c>
    </row>
    <row r="50" spans="1:16" s="21" customFormat="1" ht="25.5" x14ac:dyDescent="0.2">
      <c r="A50" s="17" t="s">
        <v>130</v>
      </c>
      <c r="B50" s="17" t="s">
        <v>56</v>
      </c>
      <c r="C50" s="18" t="s">
        <v>55</v>
      </c>
      <c r="D50" s="19" t="s">
        <v>57</v>
      </c>
      <c r="E50" s="30">
        <f>F50</f>
        <v>90500</v>
      </c>
      <c r="F50" s="20">
        <v>90500</v>
      </c>
      <c r="G50" s="20">
        <v>0</v>
      </c>
      <c r="H50" s="20">
        <v>0</v>
      </c>
      <c r="I50" s="20">
        <v>0</v>
      </c>
      <c r="J50" s="3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30">
        <f t="shared" si="5"/>
        <v>90500</v>
      </c>
    </row>
    <row r="51" spans="1:16" s="21" customFormat="1" x14ac:dyDescent="0.2">
      <c r="A51" s="22" t="s">
        <v>157</v>
      </c>
      <c r="B51" s="22" t="s">
        <v>158</v>
      </c>
      <c r="C51" s="22" t="s">
        <v>159</v>
      </c>
      <c r="D51" s="23" t="s">
        <v>160</v>
      </c>
      <c r="E51" s="30">
        <f>F51</f>
        <v>26200</v>
      </c>
      <c r="F51" s="20">
        <v>26200</v>
      </c>
      <c r="G51" s="20">
        <v>0</v>
      </c>
      <c r="H51" s="20">
        <v>0</v>
      </c>
      <c r="I51" s="20">
        <v>0</v>
      </c>
      <c r="J51" s="3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30">
        <f>E51</f>
        <v>26200</v>
      </c>
    </row>
    <row r="52" spans="1:16" s="27" customFormat="1" x14ac:dyDescent="0.2">
      <c r="A52" s="24" t="s">
        <v>153</v>
      </c>
      <c r="B52" s="24"/>
      <c r="C52" s="24"/>
      <c r="D52" s="25" t="s">
        <v>156</v>
      </c>
      <c r="E52" s="29">
        <f>E54</f>
        <v>700000</v>
      </c>
      <c r="F52" s="26">
        <f t="shared" ref="F52:H53" si="6">F53</f>
        <v>700000</v>
      </c>
      <c r="G52" s="26">
        <f t="shared" si="6"/>
        <v>545175</v>
      </c>
      <c r="H52" s="26">
        <f t="shared" si="6"/>
        <v>26999</v>
      </c>
      <c r="I52" s="26">
        <v>0</v>
      </c>
      <c r="J52" s="29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9">
        <f>E52</f>
        <v>700000</v>
      </c>
    </row>
    <row r="53" spans="1:16" s="27" customFormat="1" x14ac:dyDescent="0.2">
      <c r="A53" s="24" t="s">
        <v>154</v>
      </c>
      <c r="B53" s="24"/>
      <c r="C53" s="24"/>
      <c r="D53" s="25" t="s">
        <v>156</v>
      </c>
      <c r="E53" s="29">
        <f>E54</f>
        <v>700000</v>
      </c>
      <c r="F53" s="26">
        <f t="shared" si="6"/>
        <v>700000</v>
      </c>
      <c r="G53" s="26">
        <f t="shared" si="6"/>
        <v>545175</v>
      </c>
      <c r="H53" s="26">
        <f t="shared" si="6"/>
        <v>26999</v>
      </c>
      <c r="I53" s="26">
        <v>0</v>
      </c>
      <c r="J53" s="29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9">
        <f>E53</f>
        <v>700000</v>
      </c>
    </row>
    <row r="54" spans="1:16" s="21" customFormat="1" ht="38.25" x14ac:dyDescent="0.2">
      <c r="A54" s="22" t="s">
        <v>155</v>
      </c>
      <c r="B54" s="22" t="s">
        <v>95</v>
      </c>
      <c r="C54" s="22" t="s">
        <v>23</v>
      </c>
      <c r="D54" s="23" t="s">
        <v>96</v>
      </c>
      <c r="E54" s="30">
        <f>F54</f>
        <v>700000</v>
      </c>
      <c r="F54" s="20">
        <v>700000</v>
      </c>
      <c r="G54" s="20">
        <v>545175</v>
      </c>
      <c r="H54" s="20">
        <v>26999</v>
      </c>
      <c r="I54" s="20">
        <v>0</v>
      </c>
      <c r="J54" s="3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30">
        <f>E54</f>
        <v>700000</v>
      </c>
    </row>
    <row r="55" spans="1:16" ht="25.5" x14ac:dyDescent="0.2">
      <c r="A55" s="5" t="s">
        <v>131</v>
      </c>
      <c r="B55" s="6"/>
      <c r="C55" s="7"/>
      <c r="D55" s="8" t="s">
        <v>132</v>
      </c>
      <c r="E55" s="29">
        <f>E56</f>
        <v>5692141</v>
      </c>
      <c r="F55" s="9">
        <f t="shared" ref="F55:I56" si="7">F56</f>
        <v>5692141</v>
      </c>
      <c r="G55" s="9">
        <f t="shared" si="7"/>
        <v>1461017</v>
      </c>
      <c r="H55" s="9">
        <f t="shared" si="7"/>
        <v>54447</v>
      </c>
      <c r="I55" s="9">
        <f t="shared" si="7"/>
        <v>0</v>
      </c>
      <c r="J55" s="2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29">
        <f t="shared" si="5"/>
        <v>5692141</v>
      </c>
    </row>
    <row r="56" spans="1:16" ht="25.5" x14ac:dyDescent="0.2">
      <c r="A56" s="5" t="s">
        <v>133</v>
      </c>
      <c r="B56" s="6"/>
      <c r="C56" s="7"/>
      <c r="D56" s="8" t="s">
        <v>132</v>
      </c>
      <c r="E56" s="29">
        <f>E57+E58</f>
        <v>5692141</v>
      </c>
      <c r="F56" s="9">
        <f>F57+F58</f>
        <v>5692141</v>
      </c>
      <c r="G56" s="9">
        <f t="shared" si="7"/>
        <v>1461017</v>
      </c>
      <c r="H56" s="9">
        <f t="shared" si="7"/>
        <v>54447</v>
      </c>
      <c r="I56" s="9">
        <f t="shared" si="7"/>
        <v>0</v>
      </c>
      <c r="J56" s="29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29">
        <f t="shared" ref="P56:P68" si="8">E56+J56</f>
        <v>5692141</v>
      </c>
    </row>
    <row r="57" spans="1:16" ht="38.25" x14ac:dyDescent="0.2">
      <c r="A57" s="10" t="s">
        <v>134</v>
      </c>
      <c r="B57" s="10" t="s">
        <v>95</v>
      </c>
      <c r="C57" s="11" t="s">
        <v>23</v>
      </c>
      <c r="D57" s="12" t="s">
        <v>96</v>
      </c>
      <c r="E57" s="30">
        <v>1992141</v>
      </c>
      <c r="F57" s="13">
        <v>1992141</v>
      </c>
      <c r="G57" s="13">
        <v>1461017</v>
      </c>
      <c r="H57" s="13">
        <v>54447</v>
      </c>
      <c r="I57" s="13">
        <v>0</v>
      </c>
      <c r="J57" s="30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30">
        <f t="shared" si="8"/>
        <v>1992141</v>
      </c>
    </row>
    <row r="58" spans="1:16" x14ac:dyDescent="0.2">
      <c r="A58" s="10" t="s">
        <v>135</v>
      </c>
      <c r="B58" s="10" t="s">
        <v>136</v>
      </c>
      <c r="C58" s="11" t="s">
        <v>115</v>
      </c>
      <c r="D58" s="12" t="s">
        <v>137</v>
      </c>
      <c r="E58" s="30">
        <f>F58</f>
        <v>3700000</v>
      </c>
      <c r="F58" s="13">
        <f>SUM(F59:F67)</f>
        <v>3700000</v>
      </c>
      <c r="G58" s="13">
        <v>0</v>
      </c>
      <c r="H58" s="13">
        <v>0</v>
      </c>
      <c r="I58" s="13">
        <v>0</v>
      </c>
      <c r="J58" s="30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30">
        <f t="shared" si="8"/>
        <v>3700000</v>
      </c>
    </row>
    <row r="59" spans="1:16" ht="49.5" customHeight="1" x14ac:dyDescent="0.2">
      <c r="A59" s="10"/>
      <c r="B59" s="10"/>
      <c r="C59" s="11"/>
      <c r="D59" s="12" t="s">
        <v>144</v>
      </c>
      <c r="E59" s="30">
        <f t="shared" ref="E59:E67" si="9">F59</f>
        <v>3111761</v>
      </c>
      <c r="F59" s="13">
        <v>3111761</v>
      </c>
      <c r="G59" s="13">
        <v>0</v>
      </c>
      <c r="H59" s="13">
        <v>0</v>
      </c>
      <c r="I59" s="13">
        <v>0</v>
      </c>
      <c r="J59" s="30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30">
        <f t="shared" ref="P59:P67" si="10">E59</f>
        <v>3111761</v>
      </c>
    </row>
    <row r="60" spans="1:16" ht="69.75" customHeight="1" x14ac:dyDescent="0.2">
      <c r="A60" s="10"/>
      <c r="B60" s="10"/>
      <c r="C60" s="11"/>
      <c r="D60" s="12" t="s">
        <v>145</v>
      </c>
      <c r="E60" s="30">
        <f t="shared" si="9"/>
        <v>122279</v>
      </c>
      <c r="F60" s="13">
        <v>122279</v>
      </c>
      <c r="G60" s="13">
        <v>0</v>
      </c>
      <c r="H60" s="13">
        <v>0</v>
      </c>
      <c r="I60" s="13">
        <v>0</v>
      </c>
      <c r="J60" s="30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30">
        <f t="shared" si="10"/>
        <v>122279</v>
      </c>
    </row>
    <row r="61" spans="1:16" ht="37.5" customHeight="1" x14ac:dyDescent="0.2">
      <c r="A61" s="10"/>
      <c r="B61" s="10"/>
      <c r="C61" s="11"/>
      <c r="D61" s="12" t="s">
        <v>148</v>
      </c>
      <c r="E61" s="30">
        <f t="shared" si="9"/>
        <v>207909</v>
      </c>
      <c r="F61" s="13">
        <v>207909</v>
      </c>
      <c r="G61" s="13">
        <v>0</v>
      </c>
      <c r="H61" s="13">
        <v>0</v>
      </c>
      <c r="I61" s="13">
        <v>0</v>
      </c>
      <c r="J61" s="30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30">
        <f t="shared" si="10"/>
        <v>207909</v>
      </c>
    </row>
    <row r="62" spans="1:16" ht="51" x14ac:dyDescent="0.2">
      <c r="A62" s="10"/>
      <c r="B62" s="10"/>
      <c r="C62" s="11"/>
      <c r="D62" s="12" t="s">
        <v>147</v>
      </c>
      <c r="E62" s="30">
        <f t="shared" si="9"/>
        <v>31092</v>
      </c>
      <c r="F62" s="13">
        <v>31092</v>
      </c>
      <c r="G62" s="13">
        <v>0</v>
      </c>
      <c r="H62" s="13">
        <v>0</v>
      </c>
      <c r="I62" s="13">
        <v>0</v>
      </c>
      <c r="J62" s="30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30">
        <f t="shared" si="10"/>
        <v>31092</v>
      </c>
    </row>
    <row r="63" spans="1:16" ht="63.75" x14ac:dyDescent="0.2">
      <c r="A63" s="10"/>
      <c r="B63" s="10"/>
      <c r="C63" s="11"/>
      <c r="D63" s="12" t="s">
        <v>146</v>
      </c>
      <c r="E63" s="30">
        <f t="shared" si="9"/>
        <v>19686</v>
      </c>
      <c r="F63" s="13">
        <v>19686</v>
      </c>
      <c r="G63" s="13">
        <v>0</v>
      </c>
      <c r="H63" s="13">
        <v>0</v>
      </c>
      <c r="I63" s="13">
        <v>0</v>
      </c>
      <c r="J63" s="30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30">
        <f t="shared" si="10"/>
        <v>19686</v>
      </c>
    </row>
    <row r="64" spans="1:16" ht="25.5" x14ac:dyDescent="0.2">
      <c r="A64" s="10"/>
      <c r="B64" s="10"/>
      <c r="C64" s="11"/>
      <c r="D64" s="12" t="s">
        <v>152</v>
      </c>
      <c r="E64" s="30">
        <f t="shared" si="9"/>
        <v>50731</v>
      </c>
      <c r="F64" s="13">
        <v>50731</v>
      </c>
      <c r="G64" s="13">
        <v>0</v>
      </c>
      <c r="H64" s="13">
        <v>0</v>
      </c>
      <c r="I64" s="13">
        <v>0</v>
      </c>
      <c r="J64" s="30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30">
        <f t="shared" si="10"/>
        <v>50731</v>
      </c>
    </row>
    <row r="65" spans="1:16" ht="47.25" customHeight="1" x14ac:dyDescent="0.2">
      <c r="A65" s="10"/>
      <c r="B65" s="10"/>
      <c r="C65" s="11"/>
      <c r="D65" s="12" t="s">
        <v>151</v>
      </c>
      <c r="E65" s="30">
        <f t="shared" si="9"/>
        <v>72055</v>
      </c>
      <c r="F65" s="13">
        <v>72055</v>
      </c>
      <c r="G65" s="13">
        <v>0</v>
      </c>
      <c r="H65" s="13">
        <v>0</v>
      </c>
      <c r="I65" s="13">
        <v>0</v>
      </c>
      <c r="J65" s="30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30">
        <f t="shared" si="10"/>
        <v>72055</v>
      </c>
    </row>
    <row r="66" spans="1:16" ht="25.5" x14ac:dyDescent="0.2">
      <c r="A66" s="10"/>
      <c r="B66" s="10"/>
      <c r="C66" s="11"/>
      <c r="D66" s="12" t="s">
        <v>150</v>
      </c>
      <c r="E66" s="30">
        <f t="shared" si="9"/>
        <v>33649</v>
      </c>
      <c r="F66" s="13">
        <v>33649</v>
      </c>
      <c r="G66" s="13">
        <v>0</v>
      </c>
      <c r="H66" s="13">
        <v>0</v>
      </c>
      <c r="I66" s="13">
        <v>0</v>
      </c>
      <c r="J66" s="30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30">
        <f t="shared" si="10"/>
        <v>33649</v>
      </c>
    </row>
    <row r="67" spans="1:16" ht="25.5" x14ac:dyDescent="0.2">
      <c r="A67" s="10"/>
      <c r="B67" s="10"/>
      <c r="C67" s="11"/>
      <c r="D67" s="12" t="s">
        <v>149</v>
      </c>
      <c r="E67" s="30">
        <f t="shared" si="9"/>
        <v>50838</v>
      </c>
      <c r="F67" s="13">
        <v>50838</v>
      </c>
      <c r="G67" s="13">
        <v>0</v>
      </c>
      <c r="H67" s="13">
        <v>0</v>
      </c>
      <c r="I67" s="13">
        <v>0</v>
      </c>
      <c r="J67" s="30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30">
        <f t="shared" si="10"/>
        <v>50838</v>
      </c>
    </row>
    <row r="68" spans="1:16" s="35" customFormat="1" x14ac:dyDescent="0.2">
      <c r="A68" s="31" t="s">
        <v>138</v>
      </c>
      <c r="B68" s="32" t="s">
        <v>138</v>
      </c>
      <c r="C68" s="33" t="s">
        <v>138</v>
      </c>
      <c r="D68" s="34" t="s">
        <v>139</v>
      </c>
      <c r="E68" s="29">
        <f>E55+E37+E28+E14+E52</f>
        <v>150887408</v>
      </c>
      <c r="F68" s="29">
        <f t="shared" ref="F68:O68" si="11">F55+F37+F28+F14</f>
        <v>150187408</v>
      </c>
      <c r="G68" s="29">
        <f t="shared" si="11"/>
        <v>102486963</v>
      </c>
      <c r="H68" s="29">
        <f t="shared" si="11"/>
        <v>12612466</v>
      </c>
      <c r="I68" s="29">
        <f t="shared" si="11"/>
        <v>0</v>
      </c>
      <c r="J68" s="29">
        <f>J37+J28+J14</f>
        <v>2535112</v>
      </c>
      <c r="K68" s="29">
        <f t="shared" si="11"/>
        <v>30000</v>
      </c>
      <c r="L68" s="29">
        <f t="shared" si="11"/>
        <v>2505112</v>
      </c>
      <c r="M68" s="29">
        <f t="shared" si="11"/>
        <v>101067</v>
      </c>
      <c r="N68" s="29">
        <f t="shared" si="11"/>
        <v>131615</v>
      </c>
      <c r="O68" s="29">
        <f t="shared" si="11"/>
        <v>30000</v>
      </c>
      <c r="P68" s="29">
        <f t="shared" si="8"/>
        <v>153422520</v>
      </c>
    </row>
    <row r="70" spans="1:16" x14ac:dyDescent="0.2">
      <c r="D70" s="36" t="s">
        <v>161</v>
      </c>
      <c r="E70" t="s">
        <v>162</v>
      </c>
    </row>
    <row r="71" spans="1:16" x14ac:dyDescent="0.2">
      <c r="B71" s="3"/>
      <c r="D71" t="s">
        <v>163</v>
      </c>
      <c r="E71" t="s">
        <v>164</v>
      </c>
      <c r="I71" s="3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2021-12-14T11:15:30Z</cp:lastPrinted>
  <dcterms:created xsi:type="dcterms:W3CDTF">2021-12-14T09:07:37Z</dcterms:created>
  <dcterms:modified xsi:type="dcterms:W3CDTF">2021-12-15T13:11:23Z</dcterms:modified>
</cp:coreProperties>
</file>