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115" windowHeight="6225"/>
  </bookViews>
  <sheets>
    <sheet name="2020 (01-03)" sheetId="3" r:id="rId1"/>
  </sheets>
  <definedNames>
    <definedName name="_xlnm.Print_Titles" localSheetId="0">'2020 (01-03)'!$5:$5</definedName>
  </definedNames>
  <calcPr calcId="144525"/>
</workbook>
</file>

<file path=xl/calcChain.xml><?xml version="1.0" encoding="utf-8"?>
<calcChain xmlns="http://schemas.openxmlformats.org/spreadsheetml/2006/main">
  <c r="L48" i="3" l="1"/>
  <c r="L47" i="3"/>
  <c r="H17" i="3"/>
  <c r="L42" i="3"/>
  <c r="L40" i="3"/>
  <c r="L39" i="3"/>
  <c r="L38" i="3"/>
  <c r="L32" i="3"/>
  <c r="L29" i="3"/>
  <c r="K31" i="3"/>
  <c r="P16" i="3"/>
  <c r="O16" i="3"/>
  <c r="N16" i="3"/>
  <c r="M16" i="3"/>
  <c r="P9" i="3"/>
  <c r="O9" i="3"/>
  <c r="N9" i="3"/>
  <c r="M9" i="3"/>
  <c r="P7" i="3"/>
  <c r="O7" i="3"/>
  <c r="N7" i="3"/>
  <c r="M7" i="3"/>
  <c r="P13" i="3"/>
  <c r="O13" i="3"/>
  <c r="N13" i="3"/>
  <c r="M13" i="3"/>
  <c r="P26" i="3"/>
  <c r="O26" i="3"/>
  <c r="N26" i="3"/>
  <c r="M26" i="3"/>
  <c r="P25" i="3"/>
  <c r="Q25" i="3" s="1"/>
  <c r="O25" i="3"/>
  <c r="N25" i="3"/>
  <c r="M25" i="3"/>
  <c r="P20" i="3"/>
  <c r="O20" i="3"/>
  <c r="N20" i="3"/>
  <c r="M20" i="3"/>
  <c r="P6" i="3"/>
  <c r="O6" i="3"/>
  <c r="N6" i="3"/>
  <c r="M6" i="3"/>
  <c r="F21" i="3"/>
  <c r="E21" i="3"/>
  <c r="D21" i="3"/>
  <c r="C21" i="3"/>
  <c r="K17" i="3"/>
  <c r="J17" i="3"/>
  <c r="I17" i="3"/>
  <c r="F17" i="3"/>
  <c r="E17" i="3"/>
  <c r="D17" i="3"/>
  <c r="C17" i="3"/>
  <c r="L15" i="3"/>
  <c r="L14" i="3"/>
  <c r="G15" i="3"/>
  <c r="G14" i="3"/>
  <c r="G13" i="3"/>
  <c r="L11" i="3"/>
  <c r="M11" i="3"/>
  <c r="L12" i="3"/>
  <c r="M12" i="3"/>
  <c r="M14" i="3"/>
  <c r="F27" i="3"/>
  <c r="E27" i="3"/>
  <c r="D27" i="3"/>
  <c r="C27" i="3"/>
  <c r="Q13" i="3" l="1"/>
  <c r="Q7" i="3"/>
  <c r="Q9" i="3"/>
  <c r="Q16" i="3"/>
  <c r="Q20" i="3"/>
  <c r="Q26" i="3"/>
  <c r="L17" i="3"/>
  <c r="J44" i="3"/>
  <c r="K49" i="3"/>
  <c r="J49" i="3"/>
  <c r="L49" i="3" s="1"/>
  <c r="I49" i="3"/>
  <c r="H49" i="3"/>
  <c r="H10" i="3"/>
  <c r="I10" i="3"/>
  <c r="J10" i="3"/>
  <c r="K10" i="3"/>
  <c r="F49" i="3"/>
  <c r="P49" i="3" s="1"/>
  <c r="E49" i="3"/>
  <c r="D49" i="3"/>
  <c r="C49" i="3"/>
  <c r="F10" i="3"/>
  <c r="E10" i="3"/>
  <c r="D10" i="3"/>
  <c r="C10" i="3"/>
  <c r="P53" i="3"/>
  <c r="O53" i="3"/>
  <c r="N53" i="3"/>
  <c r="M53" i="3"/>
  <c r="P51" i="3"/>
  <c r="O51" i="3"/>
  <c r="N51" i="3"/>
  <c r="M51" i="3"/>
  <c r="P50" i="3"/>
  <c r="O50" i="3"/>
  <c r="N50" i="3"/>
  <c r="M50" i="3"/>
  <c r="P48" i="3"/>
  <c r="O48" i="3"/>
  <c r="N48" i="3"/>
  <c r="M48" i="3"/>
  <c r="P47" i="3"/>
  <c r="O47" i="3"/>
  <c r="N47" i="3"/>
  <c r="M47" i="3"/>
  <c r="P45" i="3"/>
  <c r="O45" i="3"/>
  <c r="N45" i="3"/>
  <c r="M45" i="3"/>
  <c r="P43" i="3"/>
  <c r="O43" i="3"/>
  <c r="N43" i="3"/>
  <c r="M43" i="3"/>
  <c r="P42" i="3"/>
  <c r="Q42" i="3" s="1"/>
  <c r="O42" i="3"/>
  <c r="N42" i="3"/>
  <c r="M42" i="3"/>
  <c r="P41" i="3"/>
  <c r="O41" i="3"/>
  <c r="N41" i="3"/>
  <c r="M41" i="3"/>
  <c r="P40" i="3"/>
  <c r="O40" i="3"/>
  <c r="N40" i="3"/>
  <c r="M40" i="3"/>
  <c r="P39" i="3"/>
  <c r="O39" i="3"/>
  <c r="N39" i="3"/>
  <c r="M39" i="3"/>
  <c r="P38" i="3"/>
  <c r="O38" i="3"/>
  <c r="N38" i="3"/>
  <c r="M38" i="3"/>
  <c r="P36" i="3"/>
  <c r="O36" i="3"/>
  <c r="N36" i="3"/>
  <c r="M36" i="3"/>
  <c r="P34" i="3"/>
  <c r="O34" i="3"/>
  <c r="N34" i="3"/>
  <c r="M34" i="3"/>
  <c r="P32" i="3"/>
  <c r="O32" i="3"/>
  <c r="N32" i="3"/>
  <c r="M32" i="3"/>
  <c r="P30" i="3"/>
  <c r="O30" i="3"/>
  <c r="N30" i="3"/>
  <c r="M30" i="3"/>
  <c r="P29" i="3"/>
  <c r="O29" i="3"/>
  <c r="N29" i="3"/>
  <c r="M29" i="3"/>
  <c r="P28" i="3"/>
  <c r="O28" i="3"/>
  <c r="N28" i="3"/>
  <c r="M28" i="3"/>
  <c r="P24" i="3"/>
  <c r="O24" i="3"/>
  <c r="N24" i="3"/>
  <c r="M24" i="3"/>
  <c r="P23" i="3"/>
  <c r="O23" i="3"/>
  <c r="N23" i="3"/>
  <c r="M23" i="3"/>
  <c r="P22" i="3"/>
  <c r="P27" i="3" s="1"/>
  <c r="O22" i="3"/>
  <c r="O27" i="3" s="1"/>
  <c r="N22" i="3"/>
  <c r="N27" i="3" s="1"/>
  <c r="M22" i="3"/>
  <c r="M27" i="3" s="1"/>
  <c r="P19" i="3"/>
  <c r="O19" i="3"/>
  <c r="N19" i="3"/>
  <c r="M19" i="3"/>
  <c r="P18" i="3"/>
  <c r="P21" i="3" s="1"/>
  <c r="O18" i="3"/>
  <c r="O21" i="3" s="1"/>
  <c r="N18" i="3"/>
  <c r="N21" i="3" s="1"/>
  <c r="M18" i="3"/>
  <c r="M21" i="3" s="1"/>
  <c r="P15" i="3"/>
  <c r="O15" i="3"/>
  <c r="N15" i="3"/>
  <c r="M15" i="3"/>
  <c r="M17" i="3" s="1"/>
  <c r="P14" i="3"/>
  <c r="O14" i="3"/>
  <c r="N14" i="3"/>
  <c r="P12" i="3"/>
  <c r="O12" i="3"/>
  <c r="N12" i="3"/>
  <c r="P11" i="3"/>
  <c r="O11" i="3"/>
  <c r="N11" i="3"/>
  <c r="P8" i="3"/>
  <c r="O8" i="3"/>
  <c r="N8" i="3"/>
  <c r="M8" i="3"/>
  <c r="L45" i="3"/>
  <c r="L34" i="3"/>
  <c r="J52" i="3"/>
  <c r="J33" i="3"/>
  <c r="J46" i="3"/>
  <c r="J35" i="3"/>
  <c r="J31" i="3"/>
  <c r="L31" i="3" s="1"/>
  <c r="G36" i="3"/>
  <c r="G34" i="3"/>
  <c r="G32" i="3"/>
  <c r="G30" i="3"/>
  <c r="G29" i="3"/>
  <c r="G28" i="3"/>
  <c r="G23" i="3"/>
  <c r="G22" i="3"/>
  <c r="G19" i="3"/>
  <c r="G18" i="3"/>
  <c r="G12" i="3"/>
  <c r="G11" i="3"/>
  <c r="G8" i="3"/>
  <c r="G6" i="3"/>
  <c r="E54" i="3"/>
  <c r="E52" i="3"/>
  <c r="E46" i="3"/>
  <c r="E44" i="3"/>
  <c r="E37" i="3"/>
  <c r="O37" i="3" s="1"/>
  <c r="E35" i="3"/>
  <c r="E33" i="3"/>
  <c r="E31" i="3"/>
  <c r="K52" i="3"/>
  <c r="I52" i="3"/>
  <c r="H52" i="3"/>
  <c r="F54" i="3"/>
  <c r="D54" i="3"/>
  <c r="C54" i="3"/>
  <c r="M54" i="3" s="1"/>
  <c r="F52" i="3"/>
  <c r="P52" i="3" s="1"/>
  <c r="D52" i="3"/>
  <c r="C52" i="3"/>
  <c r="I44" i="3"/>
  <c r="H44" i="3"/>
  <c r="F44" i="3"/>
  <c r="D44" i="3"/>
  <c r="C44" i="3"/>
  <c r="M49" i="3"/>
  <c r="K46" i="3"/>
  <c r="I46" i="3"/>
  <c r="H46" i="3"/>
  <c r="F46" i="3"/>
  <c r="P46" i="3" s="1"/>
  <c r="D46" i="3"/>
  <c r="C46" i="3"/>
  <c r="F37" i="3"/>
  <c r="P37" i="3" s="1"/>
  <c r="Q37" i="3" s="1"/>
  <c r="D37" i="3"/>
  <c r="N37" i="3" s="1"/>
  <c r="C37" i="3"/>
  <c r="M37" i="3" s="1"/>
  <c r="I35" i="3"/>
  <c r="H35" i="3"/>
  <c r="F35" i="3"/>
  <c r="D35" i="3"/>
  <c r="C35" i="3"/>
  <c r="K33" i="3"/>
  <c r="L33" i="3" s="1"/>
  <c r="I33" i="3"/>
  <c r="H33" i="3"/>
  <c r="F33" i="3"/>
  <c r="D33" i="3"/>
  <c r="C33" i="3"/>
  <c r="M33" i="3" s="1"/>
  <c r="H31" i="3"/>
  <c r="F31" i="3"/>
  <c r="D31" i="3"/>
  <c r="C31" i="3"/>
  <c r="Q21" i="3"/>
  <c r="I31" i="3"/>
  <c r="Q6" i="3"/>
  <c r="K44" i="3"/>
  <c r="L44" i="3" s="1"/>
  <c r="K35" i="3"/>
  <c r="N49" i="3" l="1"/>
  <c r="O49" i="3"/>
  <c r="G31" i="3"/>
  <c r="I55" i="3"/>
  <c r="J55" i="3"/>
  <c r="P17" i="3"/>
  <c r="N54" i="3"/>
  <c r="D55" i="3"/>
  <c r="N17" i="3"/>
  <c r="Q15" i="3"/>
  <c r="Q23" i="3"/>
  <c r="Q38" i="3"/>
  <c r="Q39" i="3"/>
  <c r="Q40" i="3"/>
  <c r="Q45" i="3"/>
  <c r="F55" i="3"/>
  <c r="O54" i="3"/>
  <c r="E55" i="3"/>
  <c r="O17" i="3"/>
  <c r="Q17" i="3" s="1"/>
  <c r="C55" i="3"/>
  <c r="H55" i="3"/>
  <c r="K55" i="3"/>
  <c r="Q22" i="3"/>
  <c r="M35" i="3"/>
  <c r="M46" i="3"/>
  <c r="L35" i="3"/>
  <c r="N52" i="3"/>
  <c r="L46" i="3"/>
  <c r="O46" i="3"/>
  <c r="N44" i="3"/>
  <c r="O52" i="3"/>
  <c r="P44" i="3"/>
  <c r="O44" i="3"/>
  <c r="M44" i="3"/>
  <c r="N33" i="3"/>
  <c r="O31" i="3"/>
  <c r="N35" i="3"/>
  <c r="N46" i="3"/>
  <c r="O33" i="3"/>
  <c r="P35" i="3"/>
  <c r="M52" i="3"/>
  <c r="O35" i="3"/>
  <c r="O10" i="3"/>
  <c r="M31" i="3"/>
  <c r="G37" i="3"/>
  <c r="N31" i="3"/>
  <c r="M10" i="3"/>
  <c r="P33" i="3"/>
  <c r="G35" i="3"/>
  <c r="G49" i="3"/>
  <c r="N10" i="3"/>
  <c r="P54" i="3"/>
  <c r="G33" i="3"/>
  <c r="P31" i="3"/>
  <c r="G27" i="3"/>
  <c r="Q29" i="3"/>
  <c r="Q30" i="3"/>
  <c r="Q36" i="3"/>
  <c r="Q46" i="3"/>
  <c r="G21" i="3"/>
  <c r="Q27" i="3"/>
  <c r="Q28" i="3"/>
  <c r="Q34" i="3"/>
  <c r="Q11" i="3"/>
  <c r="Q12" i="3"/>
  <c r="Q14" i="3"/>
  <c r="G17" i="3"/>
  <c r="Q18" i="3"/>
  <c r="Q19" i="3"/>
  <c r="Q32" i="3"/>
  <c r="Q49" i="3"/>
  <c r="Q8" i="3"/>
  <c r="P10" i="3"/>
  <c r="G10" i="3"/>
  <c r="Q35" i="3" l="1"/>
  <c r="M55" i="3"/>
  <c r="N55" i="3"/>
  <c r="Q33" i="3"/>
  <c r="Q44" i="3"/>
  <c r="O55" i="3"/>
  <c r="G55" i="3"/>
  <c r="Q31" i="3"/>
  <c r="L55" i="3"/>
  <c r="P55" i="3"/>
  <c r="Q10" i="3"/>
  <c r="Q55" i="3" l="1"/>
</calcChain>
</file>

<file path=xl/sharedStrings.xml><?xml version="1.0" encoding="utf-8"?>
<sst xmlns="http://schemas.openxmlformats.org/spreadsheetml/2006/main" count="97" uniqueCount="93">
  <si>
    <t>Бюджет отг с. Муроване</t>
  </si>
  <si>
    <t>грн.</t>
  </si>
  <si>
    <t>Код</t>
  </si>
  <si>
    <t>Показник</t>
  </si>
  <si>
    <t>% виконання на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</si>
  <si>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</si>
  <si>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</si>
  <si>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1010</t>
  </si>
  <si>
    <t>Надання дошкільної освіти</t>
  </si>
  <si>
    <t>Інші програми та заходи у сфері освіти</t>
  </si>
  <si>
    <t>2112</t>
  </si>
  <si>
    <t>Первинна медична допомога населенню, що надається фельдшерськими, фельдшерсько-акушерськими пунктами</t>
  </si>
  <si>
    <t>2113</t>
  </si>
  <si>
    <t>Первинна медична допомога населенню, що надається амбулаторно-поліклінічними закладами (відділеннями)</t>
  </si>
  <si>
    <t>3035</t>
  </si>
  <si>
    <t>Компенсаційні виплати за пільговий проїзд окремих категорій громадян на залізничному транспорті</t>
  </si>
  <si>
    <t>3242</t>
  </si>
  <si>
    <t>Інші заходи у сфері соціального захисту і соціального забезпечення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</si>
  <si>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</si>
  <si>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</si>
  <si>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</si>
  <si>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</si>
  <si>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</si>
  <si>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</si>
  <si>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</si>
  <si>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</si>
  <si>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</si>
  <si>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</si>
  <si>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</si>
  <si>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</si>
  <si>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</si>
  <si>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</si>
  <si>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</si>
  <si>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 xml:space="preserve"> </t>
  </si>
  <si>
    <t xml:space="preserve">Усього </t>
  </si>
  <si>
    <t>Затверджений план на рік З.Ф,</t>
  </si>
  <si>
    <t>План на рік з урахуванням змін З.Ф</t>
  </si>
  <si>
    <t>Касові видатки за вказаний період З.Ф.</t>
  </si>
  <si>
    <t>План на рік з урахуванням змін С.Ф.</t>
  </si>
  <si>
    <t>Затверджений план на рік С.Ф,</t>
  </si>
  <si>
    <t>Касові видатки за вказаний період С.Ф.</t>
  </si>
  <si>
    <t>Затверджений план на рік разом</t>
  </si>
  <si>
    <t>План на рік з урахуванням змін разом</t>
  </si>
  <si>
    <t>Касові видатки за вказаний період разом</t>
  </si>
  <si>
    <t>Розроблення схем планування та забудови територій (містобудівної документації)</t>
  </si>
  <si>
    <t>Органи місцевого самоврядування</t>
  </si>
  <si>
    <t>Освіта</t>
  </si>
  <si>
    <t>Охорона здоров"я</t>
  </si>
  <si>
    <t>Соцзахист</t>
  </si>
  <si>
    <t>Культура</t>
  </si>
  <si>
    <t>Фізкультура і спорт</t>
  </si>
  <si>
    <t>Житлово-комунальне господарство</t>
  </si>
  <si>
    <t>Будівництво</t>
  </si>
  <si>
    <t>Охорона навколишнього середовища</t>
  </si>
  <si>
    <t>Дорожнє господарство</t>
  </si>
  <si>
    <t>Сільське господарство</t>
  </si>
  <si>
    <t>Інші видатки</t>
  </si>
  <si>
    <t xml:space="preserve">Економічна діяльність </t>
  </si>
  <si>
    <t>Надання спеціальної освіти мистецькими школами</t>
  </si>
  <si>
    <t>3033</t>
  </si>
  <si>
    <t>Компенсаційні виплати на пільговий проїзд автомобільним транспортом окремим категоріям громадян</t>
  </si>
  <si>
    <t>8110</t>
  </si>
  <si>
    <t>Заходи із запобігання та ліквідації надзвичайних ситуацій та наслідків стихійного лиха</t>
  </si>
  <si>
    <t>7330</t>
  </si>
  <si>
    <t>Будівництво1 інших об`єктів комунальної власності</t>
  </si>
  <si>
    <t>8340</t>
  </si>
  <si>
    <t>Природоохоронні заходи за рахунок цільових фондів</t>
  </si>
  <si>
    <t>План на січень-березень З.Ф.</t>
  </si>
  <si>
    <t>План на січень-березень С.Ф.</t>
  </si>
  <si>
    <t>План на січень-березень разом</t>
  </si>
  <si>
    <t xml:space="preserve">Аналіз виконання сільського бюджету за загальним та спеціальним фондами у січні-березні 2021 року  </t>
  </si>
  <si>
    <t>Керівництво і управління у відповідній сфері у містах (місті Києві), селищах, селах, територіальних громадах</t>
  </si>
  <si>
    <t>Проведення місцевих виборів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</si>
  <si>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</si>
  <si>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</si>
  <si>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</si>
  <si>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</si>
  <si>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1080</t>
  </si>
  <si>
    <t>1142</t>
  </si>
  <si>
    <t>2144</t>
  </si>
  <si>
    <t>Централізовані заходи з лікування хворих на цукровий та нецукровий діабет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</si>
  <si>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</si>
  <si>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</si>
  <si>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</si>
  <si>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</si>
  <si>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4030</t>
  </si>
  <si>
    <t>8710</t>
  </si>
  <si>
    <t>Резервний фонд місцевого бюджету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</si>
  <si>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</si>
  <si>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r>
      <t>Будівництво</t>
    </r>
    <r>
      <rPr>
        <vertAlign val="superscript"/>
        <sz val="16"/>
        <color indexed="8"/>
        <rFont val="Times New Roman"/>
        <family val="1"/>
        <charset val="204"/>
      </rPr>
      <t>-1</t>
    </r>
    <r>
      <rPr>
        <sz val="16"/>
        <color indexed="8"/>
        <rFont val="Times New Roman"/>
        <family val="1"/>
        <charset val="204"/>
      </rPr>
      <t> об'єктів житлово-комунального господарства</t>
    </r>
  </si>
  <si>
    <r>
      <t>Будівництво</t>
    </r>
    <r>
      <rPr>
        <vertAlign val="superscript"/>
        <sz val="16"/>
        <color indexed="8"/>
        <rFont val="Times New Roman"/>
        <family val="1"/>
        <charset val="204"/>
      </rPr>
      <t>-1</t>
    </r>
    <r>
      <rPr>
        <sz val="16"/>
        <color indexed="8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</si>
  <si>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vertAlign val="superscript"/>
        <sz val="16"/>
        <color indexed="8"/>
        <rFont val="Times New Roman"/>
        <family val="1"/>
        <charset val="204"/>
      </rPr>
      <t>-1</t>
    </r>
    <r>
      <rPr>
        <sz val="16"/>
        <color indexed="8"/>
        <rFont val="Times New Roman"/>
        <family val="1"/>
        <charset val="204"/>
      </rPr>
      <t> медичних установ та закладів</t>
    </r>
  </si>
  <si>
    <r>
      <t>Будівництво</t>
    </r>
    <r>
      <rPr>
        <vertAlign val="superscript"/>
        <sz val="16"/>
        <color indexed="8"/>
        <rFont val="Times New Roman"/>
        <family val="1"/>
        <charset val="204"/>
      </rPr>
      <t>-1</t>
    </r>
    <r>
      <rPr>
        <sz val="16"/>
        <color indexed="8"/>
        <rFont val="Times New Roman"/>
        <family val="1"/>
        <charset val="204"/>
      </rPr>
      <t> споруд, установ та закладів фізичної культури і спорту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</si>
</sst>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vertAlign val="superscript"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/>
    <xf numFmtId="16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0" fillId="0" borderId="0" xfId="0"/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zoomScale="75" zoomScaleNormal="75" workbookViewId="0">
      <pane xSplit="1" topLeftCell="B1" activePane="topRight" state="frozen"/>
      <selection pane="topRight" activeCell="I48" sqref="I48:J48"/>
    </sheetView>
  </sheetViews>
  <sheetFormatPr defaultRowHeight="12.75" x14ac:dyDescent="0.2"/>
  <cols>
    <col min="1" max="1" width="7.42578125" customWidth="1"/>
    <col min="2" max="2" width="48.42578125" customWidth="1"/>
    <col min="3" max="3" width="19.42578125" customWidth="1"/>
    <col min="4" max="4" width="21.42578125" customWidth="1"/>
    <col min="5" max="6" width="19" customWidth="1"/>
    <col min="7" max="7" width="10.42578125" customWidth="1"/>
    <col min="8" max="8" width="17.5703125" customWidth="1"/>
    <col min="9" max="9" width="17.85546875" customWidth="1"/>
    <col min="10" max="10" width="17.5703125" customWidth="1"/>
    <col min="11" max="11" width="18.42578125" customWidth="1"/>
    <col min="12" max="12" width="10.140625" customWidth="1"/>
    <col min="13" max="13" width="19.28515625" customWidth="1"/>
    <col min="14" max="14" width="20.140625" customWidth="1"/>
    <col min="15" max="15" width="19" customWidth="1"/>
    <col min="16" max="16" width="17.42578125" customWidth="1"/>
    <col min="17" max="17" width="12.140625" customWidth="1"/>
  </cols>
  <sheetData>
    <row r="1" spans="1:17" x14ac:dyDescent="0.2">
      <c r="A1" t="s">
        <v>0</v>
      </c>
    </row>
    <row r="2" spans="1:17" ht="18.75" x14ac:dyDescent="0.3">
      <c r="A2" s="22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7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7" x14ac:dyDescent="0.2">
      <c r="K4" s="1" t="s">
        <v>1</v>
      </c>
    </row>
    <row r="5" spans="1:17" s="3" customFormat="1" ht="78.75" x14ac:dyDescent="0.2">
      <c r="A5" s="4" t="s">
        <v>2</v>
      </c>
      <c r="B5" s="4" t="s">
        <v>3</v>
      </c>
      <c r="C5" s="4" t="s">
        <v>35</v>
      </c>
      <c r="D5" s="4" t="s">
        <v>36</v>
      </c>
      <c r="E5" s="4" t="s">
        <v>67</v>
      </c>
      <c r="F5" s="4" t="s">
        <v>37</v>
      </c>
      <c r="G5" s="4" t="s">
        <v>4</v>
      </c>
      <c r="H5" s="4" t="s">
        <v>39</v>
      </c>
      <c r="I5" s="4" t="s">
        <v>38</v>
      </c>
      <c r="J5" s="4" t="s">
        <v>68</v>
      </c>
      <c r="K5" s="4" t="s">
        <v>40</v>
      </c>
      <c r="L5" s="4" t="s">
        <v>4</v>
      </c>
      <c r="M5" s="4" t="s">
        <v>41</v>
      </c>
      <c r="N5" s="4" t="s">
        <v>42</v>
      </c>
      <c r="O5" s="4" t="s">
        <v>69</v>
      </c>
      <c r="P5" s="4" t="s">
        <v>43</v>
      </c>
      <c r="Q5" s="4" t="s">
        <v>4</v>
      </c>
    </row>
    <row r="6" spans="1:17" ht="121.5" x14ac:dyDescent="0.2">
      <c r="A6" s="14">
        <v>150</v>
      </c>
      <c r="B6" s="17" t="s">
        <v>5</v>
      </c>
      <c r="C6" s="8">
        <v>18212844</v>
      </c>
      <c r="D6" s="8">
        <v>18212844</v>
      </c>
      <c r="E6" s="8">
        <v>4563218</v>
      </c>
      <c r="F6" s="8">
        <v>3637927.37</v>
      </c>
      <c r="G6" s="8">
        <f>F6/E6*100</f>
        <v>79.722848437221288</v>
      </c>
      <c r="H6" s="7">
        <v>300000</v>
      </c>
      <c r="I6" s="7">
        <v>300000</v>
      </c>
      <c r="J6" s="7">
        <v>0</v>
      </c>
      <c r="K6" s="7">
        <v>0</v>
      </c>
      <c r="L6" s="8"/>
      <c r="M6" s="8">
        <f t="shared" ref="M6:P7" si="0">C6+H6</f>
        <v>18512844</v>
      </c>
      <c r="N6" s="8">
        <f t="shared" si="0"/>
        <v>18512844</v>
      </c>
      <c r="O6" s="8">
        <f t="shared" si="0"/>
        <v>4563218</v>
      </c>
      <c r="P6" s="8">
        <f t="shared" si="0"/>
        <v>3637927.37</v>
      </c>
      <c r="Q6" s="8">
        <f>P6/O6*100</f>
        <v>79.722848437221288</v>
      </c>
    </row>
    <row r="7" spans="1:17" ht="81" x14ac:dyDescent="0.2">
      <c r="A7" s="14">
        <v>160</v>
      </c>
      <c r="B7" s="17" t="s">
        <v>71</v>
      </c>
      <c r="C7" s="8">
        <v>2581547</v>
      </c>
      <c r="D7" s="8">
        <v>2581547</v>
      </c>
      <c r="E7" s="8">
        <v>615285</v>
      </c>
      <c r="F7" s="8">
        <v>321829.27</v>
      </c>
      <c r="G7" s="8"/>
      <c r="H7" s="8"/>
      <c r="I7" s="8"/>
      <c r="J7" s="8"/>
      <c r="K7" s="8"/>
      <c r="L7" s="8"/>
      <c r="M7" s="8">
        <f t="shared" si="0"/>
        <v>2581547</v>
      </c>
      <c r="N7" s="8">
        <f t="shared" si="0"/>
        <v>2581547</v>
      </c>
      <c r="O7" s="8">
        <f t="shared" si="0"/>
        <v>615285</v>
      </c>
      <c r="P7" s="8">
        <f t="shared" si="0"/>
        <v>321829.27</v>
      </c>
      <c r="Q7" s="8">
        <f>P7/O7*100</f>
        <v>52.305723363969548</v>
      </c>
    </row>
    <row r="8" spans="1:17" ht="40.5" x14ac:dyDescent="0.2">
      <c r="A8" s="14">
        <v>180</v>
      </c>
      <c r="B8" s="17" t="s">
        <v>6</v>
      </c>
      <c r="C8" s="8">
        <v>76997</v>
      </c>
      <c r="D8" s="8">
        <v>76997</v>
      </c>
      <c r="E8" s="8">
        <v>19200</v>
      </c>
      <c r="F8" s="8">
        <v>17161</v>
      </c>
      <c r="G8" s="8">
        <f t="shared" ref="G8:G37" si="1">F8/E8*100</f>
        <v>89.380208333333329</v>
      </c>
      <c r="H8" s="8"/>
      <c r="I8" s="8"/>
      <c r="J8" s="8"/>
      <c r="K8" s="8"/>
      <c r="L8" s="8"/>
      <c r="M8" s="8">
        <f t="shared" ref="M8:M54" si="2">C8+H8</f>
        <v>76997</v>
      </c>
      <c r="N8" s="8">
        <f t="shared" ref="N8:N54" si="3">D8+I8</f>
        <v>76997</v>
      </c>
      <c r="O8" s="8">
        <f t="shared" ref="O8:O54" si="4">E8+J8</f>
        <v>19200</v>
      </c>
      <c r="P8" s="8">
        <f t="shared" ref="P8:P54" si="5">F8+K8</f>
        <v>17161</v>
      </c>
      <c r="Q8" s="8">
        <f t="shared" ref="Q8:Q42" si="6">P8/O8*100</f>
        <v>89.380208333333329</v>
      </c>
    </row>
    <row r="9" spans="1:17" ht="20.25" x14ac:dyDescent="0.2">
      <c r="A9" s="14">
        <v>191</v>
      </c>
      <c r="B9" s="17" t="s">
        <v>72</v>
      </c>
      <c r="C9" s="8">
        <v>310000</v>
      </c>
      <c r="D9" s="8">
        <v>310000</v>
      </c>
      <c r="E9" s="8">
        <v>310000</v>
      </c>
      <c r="F9" s="8">
        <v>310000</v>
      </c>
      <c r="G9" s="8"/>
      <c r="H9" s="8"/>
      <c r="I9" s="8"/>
      <c r="J9" s="8"/>
      <c r="K9" s="8"/>
      <c r="L9" s="8"/>
      <c r="M9" s="8">
        <f>C9+H9</f>
        <v>310000</v>
      </c>
      <c r="N9" s="8">
        <f>D9+I9</f>
        <v>310000</v>
      </c>
      <c r="O9" s="8">
        <f>E9+J9</f>
        <v>310000</v>
      </c>
      <c r="P9" s="8">
        <f>F9+K9</f>
        <v>310000</v>
      </c>
      <c r="Q9" s="8">
        <f>P9/O9*100</f>
        <v>100</v>
      </c>
    </row>
    <row r="10" spans="1:17" ht="24" customHeight="1" x14ac:dyDescent="0.2">
      <c r="A10" s="14"/>
      <c r="B10" s="15" t="s">
        <v>45</v>
      </c>
      <c r="C10" s="13">
        <f>SUM(C6:C9)</f>
        <v>21181388</v>
      </c>
      <c r="D10" s="13">
        <f t="shared" ref="D10:F10" si="7">SUM(D6:D9)</f>
        <v>21181388</v>
      </c>
      <c r="E10" s="13">
        <f t="shared" si="7"/>
        <v>5507703</v>
      </c>
      <c r="F10" s="13">
        <f t="shared" si="7"/>
        <v>4286917.6400000006</v>
      </c>
      <c r="G10" s="8">
        <f t="shared" si="1"/>
        <v>77.834945711488075</v>
      </c>
      <c r="H10" s="13">
        <f t="shared" ref="H10:K10" si="8">SUM(H6:H9)</f>
        <v>300000</v>
      </c>
      <c r="I10" s="13">
        <f t="shared" si="8"/>
        <v>300000</v>
      </c>
      <c r="J10" s="13">
        <f t="shared" si="8"/>
        <v>0</v>
      </c>
      <c r="K10" s="13">
        <f t="shared" si="8"/>
        <v>0</v>
      </c>
      <c r="L10" s="8"/>
      <c r="M10" s="13">
        <f t="shared" ref="M10:P10" si="9">SUM(M6:M9)</f>
        <v>21481388</v>
      </c>
      <c r="N10" s="13">
        <f t="shared" si="9"/>
        <v>21481388</v>
      </c>
      <c r="O10" s="13">
        <f t="shared" si="9"/>
        <v>5507703</v>
      </c>
      <c r="P10" s="13">
        <f t="shared" si="9"/>
        <v>4286917.6400000006</v>
      </c>
      <c r="Q10" s="13">
        <f t="shared" si="6"/>
        <v>77.834945711488075</v>
      </c>
    </row>
    <row r="11" spans="1:17" ht="40.5" x14ac:dyDescent="0.2">
      <c r="A11" s="10" t="s">
        <v>7</v>
      </c>
      <c r="B11" s="11" t="s">
        <v>8</v>
      </c>
      <c r="C11" s="12">
        <v>8136999</v>
      </c>
      <c r="D11" s="12">
        <v>8136999</v>
      </c>
      <c r="E11" s="12">
        <v>2163956</v>
      </c>
      <c r="F11" s="12">
        <v>1844550.0300000003</v>
      </c>
      <c r="G11" s="8">
        <f t="shared" si="1"/>
        <v>85.239719754006103</v>
      </c>
      <c r="H11" s="12">
        <v>536612</v>
      </c>
      <c r="I11" s="12">
        <v>536612</v>
      </c>
      <c r="J11" s="12">
        <v>142653</v>
      </c>
      <c r="K11" s="12">
        <v>44222.37</v>
      </c>
      <c r="L11" s="8">
        <f>K11/J11*100</f>
        <v>30.99995793989611</v>
      </c>
      <c r="M11" s="8">
        <f t="shared" si="2"/>
        <v>8673611</v>
      </c>
      <c r="N11" s="8">
        <f t="shared" si="3"/>
        <v>8673611</v>
      </c>
      <c r="O11" s="8">
        <f t="shared" si="4"/>
        <v>2306609</v>
      </c>
      <c r="P11" s="8">
        <f t="shared" si="5"/>
        <v>1888772.4000000004</v>
      </c>
      <c r="Q11" s="8">
        <f t="shared" si="6"/>
        <v>81.885243662883497</v>
      </c>
    </row>
    <row r="12" spans="1:17" ht="60.75" x14ac:dyDescent="0.2">
      <c r="A12" s="10" t="s">
        <v>73</v>
      </c>
      <c r="B12" s="11" t="s">
        <v>74</v>
      </c>
      <c r="C12" s="12">
        <v>12455279</v>
      </c>
      <c r="D12" s="12">
        <v>12455279</v>
      </c>
      <c r="E12" s="12">
        <v>3214329</v>
      </c>
      <c r="F12" s="12">
        <v>2785611.7</v>
      </c>
      <c r="G12" s="8">
        <f t="shared" si="1"/>
        <v>86.662308058695928</v>
      </c>
      <c r="H12" s="12">
        <v>175500</v>
      </c>
      <c r="I12" s="12">
        <v>175500</v>
      </c>
      <c r="J12" s="12">
        <v>43875</v>
      </c>
      <c r="K12" s="12">
        <v>13857.64</v>
      </c>
      <c r="L12" s="8">
        <f>K12/J12*100</f>
        <v>31.584364672364671</v>
      </c>
      <c r="M12" s="8">
        <f t="shared" si="2"/>
        <v>12630779</v>
      </c>
      <c r="N12" s="8">
        <f t="shared" si="3"/>
        <v>12630779</v>
      </c>
      <c r="O12" s="8">
        <f t="shared" si="4"/>
        <v>3258204</v>
      </c>
      <c r="P12" s="8">
        <f t="shared" si="5"/>
        <v>2799469.3400000003</v>
      </c>
      <c r="Q12" s="8">
        <f t="shared" si="6"/>
        <v>85.920628051527785</v>
      </c>
    </row>
    <row r="13" spans="1:17" ht="60.75" x14ac:dyDescent="0.2">
      <c r="A13" s="10" t="s">
        <v>75</v>
      </c>
      <c r="B13" s="11" t="s">
        <v>74</v>
      </c>
      <c r="C13" s="12">
        <v>23994700</v>
      </c>
      <c r="D13" s="12">
        <v>23994700</v>
      </c>
      <c r="E13" s="12">
        <v>5067600</v>
      </c>
      <c r="F13" s="12">
        <v>4724892.54</v>
      </c>
      <c r="G13" s="8">
        <f t="shared" si="1"/>
        <v>93.237282737390487</v>
      </c>
      <c r="H13" s="12"/>
      <c r="I13" s="12"/>
      <c r="J13" s="12"/>
      <c r="K13" s="12"/>
      <c r="L13" s="8"/>
      <c r="M13" s="8">
        <f t="shared" ref="M13" si="10">C13+H13</f>
        <v>23994700</v>
      </c>
      <c r="N13" s="8">
        <f t="shared" ref="N13" si="11">D13+I13</f>
        <v>23994700</v>
      </c>
      <c r="O13" s="8">
        <f t="shared" ref="O13" si="12">E13+J13</f>
        <v>5067600</v>
      </c>
      <c r="P13" s="8">
        <f t="shared" ref="P13" si="13">F13+K13</f>
        <v>4724892.54</v>
      </c>
      <c r="Q13" s="8">
        <f t="shared" ref="Q13" si="14">P13/O13*100</f>
        <v>93.237282737390487</v>
      </c>
    </row>
    <row r="14" spans="1:17" ht="60.75" x14ac:dyDescent="0.2">
      <c r="A14" s="10" t="s">
        <v>76</v>
      </c>
      <c r="B14" s="11" t="s">
        <v>74</v>
      </c>
      <c r="C14" s="12">
        <v>0</v>
      </c>
      <c r="D14" s="12">
        <v>244000</v>
      </c>
      <c r="E14" s="12">
        <v>244000</v>
      </c>
      <c r="F14" s="12">
        <v>244000</v>
      </c>
      <c r="G14" s="8">
        <f t="shared" si="1"/>
        <v>100</v>
      </c>
      <c r="H14" s="12">
        <v>0</v>
      </c>
      <c r="I14" s="12">
        <v>4938902.4800000004</v>
      </c>
      <c r="J14" s="12">
        <v>4938902.4800000004</v>
      </c>
      <c r="K14" s="12">
        <v>64388.25</v>
      </c>
      <c r="L14" s="8">
        <f t="shared" ref="L14:L15" si="15">K14/J14*100</f>
        <v>1.3036955125301442</v>
      </c>
      <c r="M14" s="8">
        <f t="shared" si="2"/>
        <v>0</v>
      </c>
      <c r="N14" s="8">
        <f t="shared" si="3"/>
        <v>5182902.4800000004</v>
      </c>
      <c r="O14" s="8">
        <f t="shared" si="4"/>
        <v>5182902.4800000004</v>
      </c>
      <c r="P14" s="8">
        <f t="shared" si="5"/>
        <v>308388.25</v>
      </c>
      <c r="Q14" s="8">
        <f t="shared" si="6"/>
        <v>5.9501071299338815</v>
      </c>
    </row>
    <row r="15" spans="1:17" ht="40.5" x14ac:dyDescent="0.2">
      <c r="A15" s="10" t="s">
        <v>77</v>
      </c>
      <c r="B15" s="11" t="s">
        <v>58</v>
      </c>
      <c r="C15" s="12">
        <v>2476358</v>
      </c>
      <c r="D15" s="12">
        <v>2476358</v>
      </c>
      <c r="E15" s="12">
        <v>589852</v>
      </c>
      <c r="F15" s="12">
        <v>521992.51</v>
      </c>
      <c r="G15" s="8">
        <f t="shared" si="1"/>
        <v>88.495505652265322</v>
      </c>
      <c r="H15" s="12">
        <v>216000</v>
      </c>
      <c r="I15" s="12">
        <v>216000</v>
      </c>
      <c r="J15" s="12">
        <v>54000</v>
      </c>
      <c r="K15" s="12">
        <v>0</v>
      </c>
      <c r="L15" s="8">
        <f t="shared" si="15"/>
        <v>0</v>
      </c>
      <c r="M15" s="8">
        <f t="shared" si="2"/>
        <v>2692358</v>
      </c>
      <c r="N15" s="8">
        <f t="shared" si="3"/>
        <v>2692358</v>
      </c>
      <c r="O15" s="8">
        <f t="shared" si="4"/>
        <v>643852</v>
      </c>
      <c r="P15" s="8">
        <f t="shared" si="5"/>
        <v>521992.51</v>
      </c>
      <c r="Q15" s="8">
        <f t="shared" si="6"/>
        <v>81.073369345750265</v>
      </c>
    </row>
    <row r="16" spans="1:17" s="16" customFormat="1" ht="40.5" x14ac:dyDescent="0.2">
      <c r="A16" s="10" t="s">
        <v>78</v>
      </c>
      <c r="B16" s="11" t="s">
        <v>9</v>
      </c>
      <c r="C16" s="12">
        <v>88800</v>
      </c>
      <c r="D16" s="12">
        <v>88800</v>
      </c>
      <c r="E16" s="12">
        <v>5000</v>
      </c>
      <c r="F16" s="12">
        <v>0</v>
      </c>
      <c r="G16" s="8"/>
      <c r="H16" s="8"/>
      <c r="I16" s="8"/>
      <c r="J16" s="8"/>
      <c r="K16" s="8"/>
      <c r="L16" s="8"/>
      <c r="M16" s="8">
        <f t="shared" ref="M16" si="16">C16+H16</f>
        <v>88800</v>
      </c>
      <c r="N16" s="8">
        <f t="shared" ref="N16" si="17">D16+I16</f>
        <v>88800</v>
      </c>
      <c r="O16" s="8">
        <f t="shared" ref="O16" si="18">E16+J16</f>
        <v>5000</v>
      </c>
      <c r="P16" s="8">
        <f t="shared" ref="P16" si="19">F16+K16</f>
        <v>0</v>
      </c>
      <c r="Q16" s="8">
        <f t="shared" ref="Q16" si="20">P16/O16*100</f>
        <v>0</v>
      </c>
    </row>
    <row r="17" spans="1:17" ht="24.75" customHeight="1" x14ac:dyDescent="0.2">
      <c r="A17" s="14"/>
      <c r="B17" s="15" t="s">
        <v>46</v>
      </c>
      <c r="C17" s="13">
        <f>SUM(C11:C16)</f>
        <v>47152136</v>
      </c>
      <c r="D17" s="13">
        <f t="shared" ref="D17:F17" si="21">SUM(D11:D16)</f>
        <v>47396136</v>
      </c>
      <c r="E17" s="13">
        <f t="shared" si="21"/>
        <v>11284737</v>
      </c>
      <c r="F17" s="13">
        <f t="shared" si="21"/>
        <v>10121046.779999999</v>
      </c>
      <c r="G17" s="8">
        <f t="shared" si="1"/>
        <v>89.687927862208923</v>
      </c>
      <c r="H17" s="13">
        <f>SUM(H11:H16)</f>
        <v>928112</v>
      </c>
      <c r="I17" s="13">
        <f t="shared" ref="I17:K17" si="22">SUM(I11:I16)</f>
        <v>5867014.4800000004</v>
      </c>
      <c r="J17" s="13">
        <f t="shared" si="22"/>
        <v>5179430.4800000004</v>
      </c>
      <c r="K17" s="13">
        <f t="shared" si="22"/>
        <v>122468.26000000001</v>
      </c>
      <c r="L17" s="8">
        <f>K17/J17*100</f>
        <v>2.3645120920707869</v>
      </c>
      <c r="M17" s="13">
        <f t="shared" ref="M17:P17" si="23">SUM(M11:M16)</f>
        <v>48080248</v>
      </c>
      <c r="N17" s="13">
        <f t="shared" si="23"/>
        <v>53263150.480000004</v>
      </c>
      <c r="O17" s="13">
        <f t="shared" si="23"/>
        <v>16464167.48</v>
      </c>
      <c r="P17" s="13">
        <f t="shared" si="23"/>
        <v>10243515.040000001</v>
      </c>
      <c r="Q17" s="13">
        <f t="shared" si="6"/>
        <v>62.21702404596774</v>
      </c>
    </row>
    <row r="18" spans="1:17" ht="81" x14ac:dyDescent="0.2">
      <c r="A18" s="10" t="s">
        <v>10</v>
      </c>
      <c r="B18" s="11" t="s">
        <v>11</v>
      </c>
      <c r="C18" s="7">
        <v>5500</v>
      </c>
      <c r="D18" s="7">
        <v>5500</v>
      </c>
      <c r="E18" s="7">
        <v>1920</v>
      </c>
      <c r="F18" s="7">
        <v>0</v>
      </c>
      <c r="G18" s="8">
        <f t="shared" si="1"/>
        <v>0</v>
      </c>
      <c r="H18" s="8"/>
      <c r="I18" s="8"/>
      <c r="J18" s="8"/>
      <c r="K18" s="8"/>
      <c r="L18" s="8"/>
      <c r="M18" s="8">
        <f t="shared" si="2"/>
        <v>5500</v>
      </c>
      <c r="N18" s="8">
        <f t="shared" si="3"/>
        <v>5500</v>
      </c>
      <c r="O18" s="8">
        <f t="shared" si="4"/>
        <v>1920</v>
      </c>
      <c r="P18" s="8">
        <f t="shared" si="5"/>
        <v>0</v>
      </c>
      <c r="Q18" s="8">
        <f t="shared" si="6"/>
        <v>0</v>
      </c>
    </row>
    <row r="19" spans="1:17" ht="81" x14ac:dyDescent="0.2">
      <c r="A19" s="10" t="s">
        <v>12</v>
      </c>
      <c r="B19" s="11" t="s">
        <v>13</v>
      </c>
      <c r="C19" s="7">
        <v>740828</v>
      </c>
      <c r="D19" s="7">
        <v>740828</v>
      </c>
      <c r="E19" s="7">
        <v>306716</v>
      </c>
      <c r="F19" s="7">
        <v>139514.68</v>
      </c>
      <c r="G19" s="8">
        <f t="shared" si="1"/>
        <v>45.486599981742067</v>
      </c>
      <c r="H19" s="8"/>
      <c r="I19" s="8"/>
      <c r="J19" s="8"/>
      <c r="K19" s="8"/>
      <c r="L19" s="8"/>
      <c r="M19" s="8">
        <f t="shared" si="2"/>
        <v>740828</v>
      </c>
      <c r="N19" s="8">
        <f t="shared" si="3"/>
        <v>740828</v>
      </c>
      <c r="O19" s="8">
        <f t="shared" si="4"/>
        <v>306716</v>
      </c>
      <c r="P19" s="8">
        <f t="shared" si="5"/>
        <v>139514.68</v>
      </c>
      <c r="Q19" s="8">
        <f t="shared" si="6"/>
        <v>45.486599981742067</v>
      </c>
    </row>
    <row r="20" spans="1:17" s="6" customFormat="1" ht="60.75" x14ac:dyDescent="0.2">
      <c r="A20" s="10" t="s">
        <v>79</v>
      </c>
      <c r="B20" s="11" t="s">
        <v>80</v>
      </c>
      <c r="C20" s="7">
        <v>0</v>
      </c>
      <c r="D20" s="7">
        <v>82000</v>
      </c>
      <c r="E20" s="7">
        <v>41100</v>
      </c>
      <c r="F20" s="7">
        <v>0</v>
      </c>
      <c r="G20" s="8"/>
      <c r="H20" s="8"/>
      <c r="I20" s="8"/>
      <c r="J20" s="8"/>
      <c r="K20" s="8"/>
      <c r="L20" s="8"/>
      <c r="M20" s="8">
        <f t="shared" ref="M20" si="24">C20+H20</f>
        <v>0</v>
      </c>
      <c r="N20" s="8">
        <f t="shared" ref="N20" si="25">D20+I20</f>
        <v>82000</v>
      </c>
      <c r="O20" s="8">
        <f t="shared" ref="O20" si="26">E20+J20</f>
        <v>41100</v>
      </c>
      <c r="P20" s="8">
        <f t="shared" ref="P20" si="27">F20+K20</f>
        <v>0</v>
      </c>
      <c r="Q20" s="8">
        <f t="shared" ref="Q20" si="28">P20/O20*100</f>
        <v>0</v>
      </c>
    </row>
    <row r="21" spans="1:17" ht="24" customHeight="1" x14ac:dyDescent="0.2">
      <c r="A21" s="14"/>
      <c r="B21" s="15" t="s">
        <v>47</v>
      </c>
      <c r="C21" s="13">
        <f>SUM(C18:C20)</f>
        <v>746328</v>
      </c>
      <c r="D21" s="13">
        <f t="shared" ref="D21:F21" si="29">SUM(D18:D20)</f>
        <v>828328</v>
      </c>
      <c r="E21" s="13">
        <f t="shared" si="29"/>
        <v>349736</v>
      </c>
      <c r="F21" s="13">
        <f t="shared" si="29"/>
        <v>139514.68</v>
      </c>
      <c r="G21" s="8">
        <f t="shared" si="1"/>
        <v>39.891426676121419</v>
      </c>
      <c r="H21" s="13"/>
      <c r="I21" s="13"/>
      <c r="J21" s="13"/>
      <c r="K21" s="13"/>
      <c r="L21" s="8"/>
      <c r="M21" s="13">
        <f t="shared" ref="M21:P21" si="30">SUM(M18:M20)</f>
        <v>746328</v>
      </c>
      <c r="N21" s="13">
        <f t="shared" si="30"/>
        <v>828328</v>
      </c>
      <c r="O21" s="13">
        <f t="shared" si="30"/>
        <v>349736</v>
      </c>
      <c r="P21" s="13">
        <f t="shared" si="30"/>
        <v>139514.68</v>
      </c>
      <c r="Q21" s="8">
        <f t="shared" si="6"/>
        <v>39.891426676121419</v>
      </c>
    </row>
    <row r="22" spans="1:17" ht="54.75" customHeight="1" x14ac:dyDescent="0.2">
      <c r="A22" s="10" t="s">
        <v>59</v>
      </c>
      <c r="B22" s="11" t="s">
        <v>60</v>
      </c>
      <c r="C22" s="7">
        <v>200000</v>
      </c>
      <c r="D22" s="7">
        <v>200000</v>
      </c>
      <c r="E22" s="7">
        <v>50000</v>
      </c>
      <c r="F22" s="7">
        <v>0</v>
      </c>
      <c r="G22" s="8">
        <f t="shared" si="1"/>
        <v>0</v>
      </c>
      <c r="H22" s="13"/>
      <c r="I22" s="13"/>
      <c r="J22" s="13"/>
      <c r="K22" s="13"/>
      <c r="L22" s="13"/>
      <c r="M22" s="8">
        <f t="shared" si="2"/>
        <v>200000</v>
      </c>
      <c r="N22" s="8">
        <f t="shared" si="3"/>
        <v>200000</v>
      </c>
      <c r="O22" s="8">
        <f t="shared" si="4"/>
        <v>50000</v>
      </c>
      <c r="P22" s="8">
        <f t="shared" si="5"/>
        <v>0</v>
      </c>
      <c r="Q22" s="8">
        <f t="shared" si="6"/>
        <v>0</v>
      </c>
    </row>
    <row r="23" spans="1:17" ht="81" x14ac:dyDescent="0.2">
      <c r="A23" s="10" t="s">
        <v>14</v>
      </c>
      <c r="B23" s="11" t="s">
        <v>15</v>
      </c>
      <c r="C23" s="7">
        <v>18700</v>
      </c>
      <c r="D23" s="7">
        <v>18700</v>
      </c>
      <c r="E23" s="7">
        <v>4675</v>
      </c>
      <c r="F23" s="7">
        <v>0</v>
      </c>
      <c r="G23" s="8">
        <f t="shared" si="1"/>
        <v>0</v>
      </c>
      <c r="H23" s="8"/>
      <c r="I23" s="8"/>
      <c r="J23" s="8"/>
      <c r="K23" s="8"/>
      <c r="L23" s="8"/>
      <c r="M23" s="8">
        <f t="shared" si="2"/>
        <v>18700</v>
      </c>
      <c r="N23" s="8">
        <f t="shared" si="3"/>
        <v>18700</v>
      </c>
      <c r="O23" s="8">
        <f t="shared" si="4"/>
        <v>4675</v>
      </c>
      <c r="P23" s="8">
        <f t="shared" si="5"/>
        <v>0</v>
      </c>
      <c r="Q23" s="8">
        <f t="shared" si="6"/>
        <v>0</v>
      </c>
    </row>
    <row r="24" spans="1:17" ht="121.5" x14ac:dyDescent="0.2">
      <c r="A24" s="10" t="s">
        <v>81</v>
      </c>
      <c r="B24" s="11" t="s">
        <v>82</v>
      </c>
      <c r="C24" s="7">
        <v>100000</v>
      </c>
      <c r="D24" s="7">
        <v>100000</v>
      </c>
      <c r="E24" s="7">
        <v>0</v>
      </c>
      <c r="F24" s="7">
        <v>0</v>
      </c>
      <c r="G24" s="8"/>
      <c r="H24" s="8"/>
      <c r="I24" s="8"/>
      <c r="J24" s="8"/>
      <c r="K24" s="8"/>
      <c r="L24" s="8"/>
      <c r="M24" s="8">
        <f t="shared" si="2"/>
        <v>100000</v>
      </c>
      <c r="N24" s="8">
        <f t="shared" si="3"/>
        <v>100000</v>
      </c>
      <c r="O24" s="8">
        <f t="shared" si="4"/>
        <v>0</v>
      </c>
      <c r="P24" s="8">
        <f t="shared" si="5"/>
        <v>0</v>
      </c>
      <c r="Q24" s="8"/>
    </row>
    <row r="25" spans="1:17" s="9" customFormat="1" ht="141.75" x14ac:dyDescent="0.2">
      <c r="A25" s="10" t="s">
        <v>83</v>
      </c>
      <c r="B25" s="11" t="s">
        <v>84</v>
      </c>
      <c r="C25" s="7">
        <v>186000</v>
      </c>
      <c r="D25" s="7">
        <v>186000</v>
      </c>
      <c r="E25" s="7">
        <v>93000</v>
      </c>
      <c r="F25" s="7">
        <v>0</v>
      </c>
      <c r="G25" s="8"/>
      <c r="H25" s="8"/>
      <c r="I25" s="8"/>
      <c r="J25" s="8"/>
      <c r="K25" s="8"/>
      <c r="L25" s="8"/>
      <c r="M25" s="8">
        <f t="shared" ref="M25:M26" si="31">C25+H25</f>
        <v>186000</v>
      </c>
      <c r="N25" s="8">
        <f t="shared" ref="N25:N26" si="32">D25+I25</f>
        <v>186000</v>
      </c>
      <c r="O25" s="8">
        <f t="shared" ref="O25:O26" si="33">E25+J25</f>
        <v>93000</v>
      </c>
      <c r="P25" s="8">
        <f t="shared" ref="P25:P26" si="34">F25+K25</f>
        <v>0</v>
      </c>
      <c r="Q25" s="8">
        <f t="shared" ref="Q25:Q26" si="35">P25/O25*100</f>
        <v>0</v>
      </c>
    </row>
    <row r="26" spans="1:17" s="9" customFormat="1" ht="40.5" x14ac:dyDescent="0.2">
      <c r="A26" s="10" t="s">
        <v>16</v>
      </c>
      <c r="B26" s="11" t="s">
        <v>17</v>
      </c>
      <c r="C26" s="7">
        <v>438200</v>
      </c>
      <c r="D26" s="7">
        <v>438200</v>
      </c>
      <c r="E26" s="7">
        <v>76500</v>
      </c>
      <c r="F26" s="7">
        <v>54000</v>
      </c>
      <c r="G26" s="8"/>
      <c r="H26" s="8"/>
      <c r="I26" s="8"/>
      <c r="J26" s="8"/>
      <c r="K26" s="8"/>
      <c r="L26" s="8"/>
      <c r="M26" s="8">
        <f t="shared" si="31"/>
        <v>438200</v>
      </c>
      <c r="N26" s="8">
        <f t="shared" si="32"/>
        <v>438200</v>
      </c>
      <c r="O26" s="8">
        <f t="shared" si="33"/>
        <v>76500</v>
      </c>
      <c r="P26" s="8">
        <f t="shared" si="34"/>
        <v>54000</v>
      </c>
      <c r="Q26" s="8">
        <f t="shared" si="35"/>
        <v>70.588235294117652</v>
      </c>
    </row>
    <row r="27" spans="1:17" ht="24" customHeight="1" x14ac:dyDescent="0.2">
      <c r="A27" s="14"/>
      <c r="B27" s="15" t="s">
        <v>48</v>
      </c>
      <c r="C27" s="13">
        <f>SUM(C22:C26)</f>
        <v>942900</v>
      </c>
      <c r="D27" s="13">
        <f t="shared" ref="D27:F27" si="36">SUM(D22:D26)</f>
        <v>942900</v>
      </c>
      <c r="E27" s="13">
        <f t="shared" si="36"/>
        <v>224175</v>
      </c>
      <c r="F27" s="13">
        <f t="shared" si="36"/>
        <v>54000</v>
      </c>
      <c r="G27" s="8">
        <f t="shared" si="1"/>
        <v>24.088323854131815</v>
      </c>
      <c r="H27" s="13"/>
      <c r="I27" s="13"/>
      <c r="J27" s="13"/>
      <c r="K27" s="13"/>
      <c r="L27" s="13"/>
      <c r="M27" s="13">
        <f t="shared" ref="M27:P27" si="37">SUM(M22:M26)</f>
        <v>942900</v>
      </c>
      <c r="N27" s="13">
        <f t="shared" si="37"/>
        <v>942900</v>
      </c>
      <c r="O27" s="13">
        <f t="shared" si="37"/>
        <v>224175</v>
      </c>
      <c r="P27" s="13">
        <f t="shared" si="37"/>
        <v>54000</v>
      </c>
      <c r="Q27" s="13">
        <f t="shared" si="6"/>
        <v>24.088323854131815</v>
      </c>
    </row>
    <row r="28" spans="1:17" ht="40.5" x14ac:dyDescent="0.2">
      <c r="A28" s="10" t="s">
        <v>85</v>
      </c>
      <c r="B28" s="11" t="s">
        <v>18</v>
      </c>
      <c r="C28" s="7">
        <v>482307</v>
      </c>
      <c r="D28" s="7">
        <v>482307</v>
      </c>
      <c r="E28" s="7">
        <v>125573</v>
      </c>
      <c r="F28" s="7">
        <v>91104.7</v>
      </c>
      <c r="G28" s="8">
        <f t="shared" si="1"/>
        <v>72.551185366280961</v>
      </c>
      <c r="H28" s="8"/>
      <c r="I28" s="8"/>
      <c r="J28" s="8"/>
      <c r="K28" s="8"/>
      <c r="L28" s="8"/>
      <c r="M28" s="8">
        <f t="shared" si="2"/>
        <v>482307</v>
      </c>
      <c r="N28" s="8">
        <f t="shared" si="3"/>
        <v>482307</v>
      </c>
      <c r="O28" s="8">
        <f t="shared" si="4"/>
        <v>125573</v>
      </c>
      <c r="P28" s="8">
        <f t="shared" si="5"/>
        <v>91104.7</v>
      </c>
      <c r="Q28" s="8">
        <f t="shared" si="6"/>
        <v>72.551185366280961</v>
      </c>
    </row>
    <row r="29" spans="1:17" ht="60.75" x14ac:dyDescent="0.2">
      <c r="A29" s="10" t="s">
        <v>19</v>
      </c>
      <c r="B29" s="11" t="s">
        <v>20</v>
      </c>
      <c r="C29" s="7">
        <v>1167047</v>
      </c>
      <c r="D29" s="7">
        <v>1167047</v>
      </c>
      <c r="E29" s="7">
        <v>341725</v>
      </c>
      <c r="F29" s="7">
        <v>239434.73</v>
      </c>
      <c r="G29" s="8">
        <f t="shared" si="1"/>
        <v>70.06649498866048</v>
      </c>
      <c r="H29" s="8">
        <v>106438</v>
      </c>
      <c r="I29" s="8">
        <v>106438</v>
      </c>
      <c r="J29" s="8">
        <v>60909.5</v>
      </c>
      <c r="K29" s="8">
        <v>59246</v>
      </c>
      <c r="L29" s="8">
        <f t="shared" ref="L29:L33" si="38">K29/J29*100</f>
        <v>97.268898940230997</v>
      </c>
      <c r="M29" s="8">
        <f t="shared" si="2"/>
        <v>1273485</v>
      </c>
      <c r="N29" s="8">
        <f t="shared" si="3"/>
        <v>1273485</v>
      </c>
      <c r="O29" s="8">
        <f t="shared" si="4"/>
        <v>402634.5</v>
      </c>
      <c r="P29" s="8">
        <f t="shared" si="5"/>
        <v>298680.73</v>
      </c>
      <c r="Q29" s="8">
        <f t="shared" si="6"/>
        <v>74.181603911239591</v>
      </c>
    </row>
    <row r="30" spans="1:17" ht="40.5" x14ac:dyDescent="0.2">
      <c r="A30" s="10" t="s">
        <v>21</v>
      </c>
      <c r="B30" s="11" t="s">
        <v>22</v>
      </c>
      <c r="C30" s="7">
        <v>120000</v>
      </c>
      <c r="D30" s="7">
        <v>120000</v>
      </c>
      <c r="E30" s="7">
        <v>25000</v>
      </c>
      <c r="F30" s="7">
        <v>4600</v>
      </c>
      <c r="G30" s="8">
        <f t="shared" si="1"/>
        <v>18.399999999999999</v>
      </c>
      <c r="H30" s="8"/>
      <c r="I30" s="8"/>
      <c r="J30" s="8"/>
      <c r="K30" s="8"/>
      <c r="L30" s="8"/>
      <c r="M30" s="8">
        <f t="shared" si="2"/>
        <v>120000</v>
      </c>
      <c r="N30" s="8">
        <f t="shared" si="3"/>
        <v>120000</v>
      </c>
      <c r="O30" s="8">
        <f t="shared" si="4"/>
        <v>25000</v>
      </c>
      <c r="P30" s="8">
        <f t="shared" si="5"/>
        <v>4600</v>
      </c>
      <c r="Q30" s="8">
        <f t="shared" si="6"/>
        <v>18.399999999999999</v>
      </c>
    </row>
    <row r="31" spans="1:17" ht="31.5" customHeight="1" x14ac:dyDescent="0.2">
      <c r="A31" s="14"/>
      <c r="B31" s="15" t="s">
        <v>49</v>
      </c>
      <c r="C31" s="13">
        <f>SUM(C28:C30)</f>
        <v>1769354</v>
      </c>
      <c r="D31" s="13">
        <f t="shared" ref="D31:K31" si="39">SUM(D28:D30)</f>
        <v>1769354</v>
      </c>
      <c r="E31" s="13">
        <f t="shared" si="39"/>
        <v>492298</v>
      </c>
      <c r="F31" s="13">
        <f t="shared" si="39"/>
        <v>335139.43</v>
      </c>
      <c r="G31" s="8">
        <f t="shared" si="1"/>
        <v>68.076536975571699</v>
      </c>
      <c r="H31" s="13">
        <f t="shared" si="39"/>
        <v>106438</v>
      </c>
      <c r="I31" s="13">
        <f t="shared" si="39"/>
        <v>106438</v>
      </c>
      <c r="J31" s="13">
        <f t="shared" si="39"/>
        <v>60909.5</v>
      </c>
      <c r="K31" s="13">
        <f t="shared" si="39"/>
        <v>59246</v>
      </c>
      <c r="L31" s="8">
        <f t="shared" si="38"/>
        <v>97.268898940230997</v>
      </c>
      <c r="M31" s="8">
        <f t="shared" si="2"/>
        <v>1875792</v>
      </c>
      <c r="N31" s="8">
        <f t="shared" si="3"/>
        <v>1875792</v>
      </c>
      <c r="O31" s="8">
        <f t="shared" si="4"/>
        <v>553207.5</v>
      </c>
      <c r="P31" s="8">
        <f t="shared" si="5"/>
        <v>394385.43</v>
      </c>
      <c r="Q31" s="13">
        <f t="shared" si="6"/>
        <v>71.290687490679346</v>
      </c>
    </row>
    <row r="32" spans="1:17" ht="60.75" x14ac:dyDescent="0.2">
      <c r="A32" s="10" t="s">
        <v>23</v>
      </c>
      <c r="B32" s="11" t="s">
        <v>24</v>
      </c>
      <c r="C32" s="7">
        <v>910236</v>
      </c>
      <c r="D32" s="7">
        <v>910236</v>
      </c>
      <c r="E32" s="7">
        <v>228170</v>
      </c>
      <c r="F32" s="7">
        <v>156228.66</v>
      </c>
      <c r="G32" s="8">
        <f t="shared" si="1"/>
        <v>68.470289696279096</v>
      </c>
      <c r="H32" s="7">
        <v>160950</v>
      </c>
      <c r="I32" s="7">
        <v>160950</v>
      </c>
      <c r="J32" s="7">
        <v>40237.5</v>
      </c>
      <c r="K32" s="7">
        <v>0</v>
      </c>
      <c r="L32" s="8">
        <f t="shared" si="38"/>
        <v>0</v>
      </c>
      <c r="M32" s="8">
        <f t="shared" si="2"/>
        <v>1071186</v>
      </c>
      <c r="N32" s="8">
        <f t="shared" si="3"/>
        <v>1071186</v>
      </c>
      <c r="O32" s="8">
        <f t="shared" si="4"/>
        <v>268407.5</v>
      </c>
      <c r="P32" s="8">
        <f t="shared" si="5"/>
        <v>156228.66</v>
      </c>
      <c r="Q32" s="8">
        <f t="shared" si="6"/>
        <v>58.205772938535624</v>
      </c>
    </row>
    <row r="33" spans="1:17" ht="25.5" customHeight="1" x14ac:dyDescent="0.2">
      <c r="A33" s="14"/>
      <c r="B33" s="15" t="s">
        <v>50</v>
      </c>
      <c r="C33" s="13">
        <f>SUM(C32:C32)</f>
        <v>910236</v>
      </c>
      <c r="D33" s="13">
        <f>SUM(D32:D32)</f>
        <v>910236</v>
      </c>
      <c r="E33" s="13">
        <f>SUM(E32:E32)</f>
        <v>228170</v>
      </c>
      <c r="F33" s="13">
        <f>SUM(F32:F32)</f>
        <v>156228.66</v>
      </c>
      <c r="G33" s="8">
        <f t="shared" si="1"/>
        <v>68.470289696279096</v>
      </c>
      <c r="H33" s="13">
        <f>SUM(H32:H32)</f>
        <v>160950</v>
      </c>
      <c r="I33" s="13">
        <f>SUM(I32:I32)</f>
        <v>160950</v>
      </c>
      <c r="J33" s="13">
        <f>SUM(J32:J32)</f>
        <v>40237.5</v>
      </c>
      <c r="K33" s="13">
        <f>SUM(K32:K32)</f>
        <v>0</v>
      </c>
      <c r="L33" s="8">
        <f t="shared" si="38"/>
        <v>0</v>
      </c>
      <c r="M33" s="8">
        <f t="shared" si="2"/>
        <v>1071186</v>
      </c>
      <c r="N33" s="8">
        <f t="shared" si="3"/>
        <v>1071186</v>
      </c>
      <c r="O33" s="8">
        <f t="shared" si="4"/>
        <v>268407.5</v>
      </c>
      <c r="P33" s="8">
        <f t="shared" si="5"/>
        <v>156228.66</v>
      </c>
      <c r="Q33" s="13">
        <f t="shared" si="6"/>
        <v>58.205772938535624</v>
      </c>
    </row>
    <row r="34" spans="1:17" ht="40.5" x14ac:dyDescent="0.2">
      <c r="A34" s="10" t="s">
        <v>25</v>
      </c>
      <c r="B34" s="11" t="s">
        <v>26</v>
      </c>
      <c r="C34" s="7">
        <v>7842407</v>
      </c>
      <c r="D34" s="7">
        <v>6973512</v>
      </c>
      <c r="E34" s="7">
        <v>1703152</v>
      </c>
      <c r="F34" s="7">
        <v>1216760.3699999999</v>
      </c>
      <c r="G34" s="8">
        <f t="shared" si="1"/>
        <v>71.441678135597982</v>
      </c>
      <c r="H34" s="7">
        <v>0</v>
      </c>
      <c r="I34" s="7">
        <v>868895</v>
      </c>
      <c r="J34" s="7">
        <v>868895</v>
      </c>
      <c r="K34" s="7">
        <v>0</v>
      </c>
      <c r="L34" s="8">
        <f>K34/J34*100</f>
        <v>0</v>
      </c>
      <c r="M34" s="8">
        <f t="shared" si="2"/>
        <v>7842407</v>
      </c>
      <c r="N34" s="8">
        <f t="shared" si="3"/>
        <v>7842407</v>
      </c>
      <c r="O34" s="8">
        <f t="shared" si="4"/>
        <v>2572047</v>
      </c>
      <c r="P34" s="8">
        <f t="shared" si="5"/>
        <v>1216760.3699999999</v>
      </c>
      <c r="Q34" s="8">
        <f t="shared" si="6"/>
        <v>47.307081480237336</v>
      </c>
    </row>
    <row r="35" spans="1:17" ht="25.5" customHeight="1" x14ac:dyDescent="0.2">
      <c r="A35" s="14"/>
      <c r="B35" s="15" t="s">
        <v>51</v>
      </c>
      <c r="C35" s="13">
        <f>SUM(C34:C34)</f>
        <v>7842407</v>
      </c>
      <c r="D35" s="13">
        <f>SUM(D34:D34)</f>
        <v>6973512</v>
      </c>
      <c r="E35" s="13">
        <f>SUM(E34:E34)</f>
        <v>1703152</v>
      </c>
      <c r="F35" s="13">
        <f>SUM(F34:F34)</f>
        <v>1216760.3699999999</v>
      </c>
      <c r="G35" s="8">
        <f t="shared" si="1"/>
        <v>71.441678135597982</v>
      </c>
      <c r="H35" s="13">
        <f>SUM(H34:H34)</f>
        <v>0</v>
      </c>
      <c r="I35" s="13">
        <f>SUM(I34:I34)</f>
        <v>868895</v>
      </c>
      <c r="J35" s="13">
        <f>SUM(J34:J34)</f>
        <v>868895</v>
      </c>
      <c r="K35" s="13">
        <f>SUM(K34:K34)</f>
        <v>0</v>
      </c>
      <c r="L35" s="8">
        <f>K35/J35*100</f>
        <v>0</v>
      </c>
      <c r="M35" s="8">
        <f t="shared" si="2"/>
        <v>7842407</v>
      </c>
      <c r="N35" s="8">
        <f t="shared" si="3"/>
        <v>7842407</v>
      </c>
      <c r="O35" s="8">
        <f t="shared" si="4"/>
        <v>2572047</v>
      </c>
      <c r="P35" s="8">
        <f t="shared" si="5"/>
        <v>1216760.3699999999</v>
      </c>
      <c r="Q35" s="13">
        <f t="shared" si="6"/>
        <v>47.307081480237336</v>
      </c>
    </row>
    <row r="36" spans="1:17" ht="40.5" x14ac:dyDescent="0.2">
      <c r="A36" s="10" t="s">
        <v>27</v>
      </c>
      <c r="B36" s="11" t="s">
        <v>28</v>
      </c>
      <c r="C36" s="7">
        <v>150000</v>
      </c>
      <c r="D36" s="7">
        <v>150000</v>
      </c>
      <c r="E36" s="7">
        <v>75000</v>
      </c>
      <c r="F36" s="7">
        <v>4000</v>
      </c>
      <c r="G36" s="8">
        <f t="shared" si="1"/>
        <v>5.3333333333333339</v>
      </c>
      <c r="H36" s="8"/>
      <c r="I36" s="8"/>
      <c r="J36" s="8"/>
      <c r="K36" s="8"/>
      <c r="L36" s="8"/>
      <c r="M36" s="8">
        <f t="shared" si="2"/>
        <v>150000</v>
      </c>
      <c r="N36" s="8">
        <f t="shared" si="3"/>
        <v>150000</v>
      </c>
      <c r="O36" s="8">
        <f t="shared" si="4"/>
        <v>75000</v>
      </c>
      <c r="P36" s="8">
        <f t="shared" si="5"/>
        <v>4000</v>
      </c>
      <c r="Q36" s="8">
        <f t="shared" si="6"/>
        <v>5.3333333333333339</v>
      </c>
    </row>
    <row r="37" spans="1:17" ht="34.5" customHeight="1" x14ac:dyDescent="0.2">
      <c r="A37" s="14"/>
      <c r="B37" s="15" t="s">
        <v>55</v>
      </c>
      <c r="C37" s="13">
        <f>C36</f>
        <v>150000</v>
      </c>
      <c r="D37" s="13">
        <f t="shared" ref="D37:F37" si="40">D36</f>
        <v>150000</v>
      </c>
      <c r="E37" s="13">
        <f t="shared" si="40"/>
        <v>75000</v>
      </c>
      <c r="F37" s="13">
        <f t="shared" si="40"/>
        <v>4000</v>
      </c>
      <c r="G37" s="8">
        <f t="shared" si="1"/>
        <v>5.3333333333333339</v>
      </c>
      <c r="H37" s="13"/>
      <c r="I37" s="13"/>
      <c r="J37" s="13"/>
      <c r="K37" s="13"/>
      <c r="L37" s="13"/>
      <c r="M37" s="13">
        <f t="shared" si="2"/>
        <v>150000</v>
      </c>
      <c r="N37" s="13">
        <f t="shared" si="3"/>
        <v>150000</v>
      </c>
      <c r="O37" s="13">
        <f t="shared" si="4"/>
        <v>75000</v>
      </c>
      <c r="P37" s="13">
        <f t="shared" si="5"/>
        <v>4000</v>
      </c>
      <c r="Q37" s="8">
        <f t="shared" si="6"/>
        <v>5.3333333333333339</v>
      </c>
    </row>
    <row r="38" spans="1:17" ht="44.25" x14ac:dyDescent="0.3">
      <c r="A38" s="18">
        <v>7310</v>
      </c>
      <c r="B38" s="19" t="s">
        <v>89</v>
      </c>
      <c r="C38" s="8"/>
      <c r="D38" s="8"/>
      <c r="E38" s="8"/>
      <c r="F38" s="8"/>
      <c r="G38" s="8"/>
      <c r="H38" s="8">
        <v>2034330</v>
      </c>
      <c r="I38" s="8">
        <v>2034330</v>
      </c>
      <c r="J38" s="8">
        <v>50000</v>
      </c>
      <c r="K38" s="8">
        <v>0</v>
      </c>
      <c r="L38" s="8">
        <f t="shared" ref="L38:L42" si="41">K38/J38*100</f>
        <v>0</v>
      </c>
      <c r="M38" s="8">
        <f t="shared" si="2"/>
        <v>2034330</v>
      </c>
      <c r="N38" s="8">
        <f t="shared" si="3"/>
        <v>2034330</v>
      </c>
      <c r="O38" s="8">
        <f t="shared" si="4"/>
        <v>50000</v>
      </c>
      <c r="P38" s="8">
        <f t="shared" si="5"/>
        <v>0</v>
      </c>
      <c r="Q38" s="8">
        <f t="shared" si="6"/>
        <v>0</v>
      </c>
    </row>
    <row r="39" spans="1:17" ht="24" x14ac:dyDescent="0.3">
      <c r="A39" s="18">
        <v>7321</v>
      </c>
      <c r="B39" s="20" t="s">
        <v>90</v>
      </c>
      <c r="C39" s="8"/>
      <c r="D39" s="8"/>
      <c r="E39" s="8"/>
      <c r="F39" s="8"/>
      <c r="G39" s="8"/>
      <c r="H39" s="8">
        <v>1600000</v>
      </c>
      <c r="I39" s="8">
        <v>1600000</v>
      </c>
      <c r="J39" s="8">
        <v>500000</v>
      </c>
      <c r="K39" s="8">
        <v>0</v>
      </c>
      <c r="L39" s="8">
        <f t="shared" si="41"/>
        <v>0</v>
      </c>
      <c r="M39" s="8">
        <f t="shared" si="2"/>
        <v>1600000</v>
      </c>
      <c r="N39" s="8">
        <f t="shared" si="3"/>
        <v>1600000</v>
      </c>
      <c r="O39" s="8">
        <f t="shared" si="4"/>
        <v>500000</v>
      </c>
      <c r="P39" s="8">
        <f t="shared" si="5"/>
        <v>0</v>
      </c>
      <c r="Q39" s="8">
        <f t="shared" si="6"/>
        <v>0</v>
      </c>
    </row>
    <row r="40" spans="1:17" ht="24" x14ac:dyDescent="0.3">
      <c r="A40" s="18">
        <v>7322</v>
      </c>
      <c r="B40" s="20" t="s">
        <v>91</v>
      </c>
      <c r="C40" s="8"/>
      <c r="D40" s="8"/>
      <c r="E40" s="8"/>
      <c r="F40" s="8"/>
      <c r="G40" s="8"/>
      <c r="H40" s="8">
        <v>1900000</v>
      </c>
      <c r="I40" s="8">
        <v>1900000</v>
      </c>
      <c r="J40" s="8">
        <v>1900000</v>
      </c>
      <c r="K40" s="8">
        <v>112363.66</v>
      </c>
      <c r="L40" s="8">
        <f t="shared" si="41"/>
        <v>5.913876842105263</v>
      </c>
      <c r="M40" s="8">
        <f t="shared" si="2"/>
        <v>1900000</v>
      </c>
      <c r="N40" s="8">
        <f t="shared" si="3"/>
        <v>1900000</v>
      </c>
      <c r="O40" s="8">
        <f t="shared" si="4"/>
        <v>1900000</v>
      </c>
      <c r="P40" s="8">
        <f t="shared" si="5"/>
        <v>112363.66</v>
      </c>
      <c r="Q40" s="8">
        <f t="shared" si="6"/>
        <v>5.913876842105263</v>
      </c>
    </row>
    <row r="41" spans="1:17" ht="44.25" x14ac:dyDescent="0.3">
      <c r="A41" s="18">
        <v>7325</v>
      </c>
      <c r="B41" s="19" t="s">
        <v>92</v>
      </c>
      <c r="C41" s="8"/>
      <c r="D41" s="8"/>
      <c r="E41" s="8"/>
      <c r="F41" s="8"/>
      <c r="G41" s="8"/>
      <c r="H41" s="8">
        <v>940000</v>
      </c>
      <c r="I41" s="8">
        <v>940000</v>
      </c>
      <c r="J41" s="8">
        <v>0</v>
      </c>
      <c r="K41" s="8">
        <v>0</v>
      </c>
      <c r="L41" s="8"/>
      <c r="M41" s="8">
        <f t="shared" si="2"/>
        <v>940000</v>
      </c>
      <c r="N41" s="8">
        <f t="shared" si="3"/>
        <v>940000</v>
      </c>
      <c r="O41" s="8">
        <f t="shared" si="4"/>
        <v>0</v>
      </c>
      <c r="P41" s="8">
        <f t="shared" si="5"/>
        <v>0</v>
      </c>
      <c r="Q41" s="8"/>
    </row>
    <row r="42" spans="1:17" ht="40.5" x14ac:dyDescent="0.3">
      <c r="A42" s="18" t="s">
        <v>63</v>
      </c>
      <c r="B42" s="19" t="s">
        <v>64</v>
      </c>
      <c r="C42" s="8"/>
      <c r="D42" s="8"/>
      <c r="E42" s="8"/>
      <c r="F42" s="8"/>
      <c r="G42" s="8"/>
      <c r="H42" s="8">
        <v>2742600</v>
      </c>
      <c r="I42" s="8">
        <v>2742600</v>
      </c>
      <c r="J42" s="8">
        <v>742600</v>
      </c>
      <c r="K42" s="8">
        <v>0</v>
      </c>
      <c r="L42" s="8">
        <f t="shared" si="41"/>
        <v>0</v>
      </c>
      <c r="M42" s="8">
        <f t="shared" si="2"/>
        <v>2742600</v>
      </c>
      <c r="N42" s="8">
        <f t="shared" si="3"/>
        <v>2742600</v>
      </c>
      <c r="O42" s="8">
        <f t="shared" si="4"/>
        <v>742600</v>
      </c>
      <c r="P42" s="8">
        <f t="shared" si="5"/>
        <v>0</v>
      </c>
      <c r="Q42" s="8">
        <f t="shared" si="6"/>
        <v>0</v>
      </c>
    </row>
    <row r="43" spans="1:17" ht="60.75" x14ac:dyDescent="0.3">
      <c r="A43" s="18">
        <v>7350</v>
      </c>
      <c r="B43" s="19" t="s">
        <v>44</v>
      </c>
      <c r="C43" s="8"/>
      <c r="D43" s="8"/>
      <c r="E43" s="8"/>
      <c r="F43" s="8"/>
      <c r="G43" s="8"/>
      <c r="H43" s="7">
        <v>450000</v>
      </c>
      <c r="I43" s="7">
        <v>450000</v>
      </c>
      <c r="J43" s="7">
        <v>0</v>
      </c>
      <c r="K43" s="7">
        <v>0</v>
      </c>
      <c r="L43" s="8"/>
      <c r="M43" s="8">
        <f t="shared" si="2"/>
        <v>450000</v>
      </c>
      <c r="N43" s="8">
        <f t="shared" si="3"/>
        <v>450000</v>
      </c>
      <c r="O43" s="8">
        <f t="shared" si="4"/>
        <v>0</v>
      </c>
      <c r="P43" s="8">
        <f t="shared" si="5"/>
        <v>0</v>
      </c>
      <c r="Q43" s="8"/>
    </row>
    <row r="44" spans="1:17" ht="27" customHeight="1" x14ac:dyDescent="0.3">
      <c r="A44" s="14"/>
      <c r="B44" s="21" t="s">
        <v>52</v>
      </c>
      <c r="C44" s="13">
        <f>SUM(C38:C43)</f>
        <v>0</v>
      </c>
      <c r="D44" s="13">
        <f>SUM(D38:D43)</f>
        <v>0</v>
      </c>
      <c r="E44" s="13">
        <f>SUM(E38:E43)</f>
        <v>0</v>
      </c>
      <c r="F44" s="13">
        <f>SUM(F38:F43)</f>
        <v>0</v>
      </c>
      <c r="G44" s="8"/>
      <c r="H44" s="13">
        <f>SUM(H38:H43)</f>
        <v>9666930</v>
      </c>
      <c r="I44" s="13">
        <f>SUM(I38:I43)</f>
        <v>9666930</v>
      </c>
      <c r="J44" s="13">
        <f>SUM(J38:J43)</f>
        <v>3192600</v>
      </c>
      <c r="K44" s="13">
        <f>SUM(K38:K43)</f>
        <v>112363.66</v>
      </c>
      <c r="L44" s="8">
        <f>K44/J44*100</f>
        <v>3.5195032262106123</v>
      </c>
      <c r="M44" s="13">
        <f t="shared" si="2"/>
        <v>9666930</v>
      </c>
      <c r="N44" s="13">
        <f t="shared" si="3"/>
        <v>9666930</v>
      </c>
      <c r="O44" s="13">
        <f t="shared" si="4"/>
        <v>3192600</v>
      </c>
      <c r="P44" s="13">
        <f t="shared" si="5"/>
        <v>112363.66</v>
      </c>
      <c r="Q44" s="13">
        <f>P44/O44*100</f>
        <v>3.5195032262106123</v>
      </c>
    </row>
    <row r="45" spans="1:17" ht="81" x14ac:dyDescent="0.2">
      <c r="A45" s="14" t="s">
        <v>29</v>
      </c>
      <c r="B45" s="17" t="s">
        <v>30</v>
      </c>
      <c r="C45" s="8"/>
      <c r="D45" s="8"/>
      <c r="E45" s="13"/>
      <c r="F45" s="8"/>
      <c r="G45" s="8"/>
      <c r="H45" s="8">
        <v>9669821</v>
      </c>
      <c r="I45" s="8">
        <v>13369697.4</v>
      </c>
      <c r="J45" s="8">
        <v>4755980.4000000004</v>
      </c>
      <c r="K45" s="8">
        <v>4752942.28</v>
      </c>
      <c r="L45" s="8">
        <f>K45/J45*100</f>
        <v>99.936120005877228</v>
      </c>
      <c r="M45" s="8">
        <f t="shared" si="2"/>
        <v>9669821</v>
      </c>
      <c r="N45" s="8">
        <f t="shared" si="3"/>
        <v>13369697.4</v>
      </c>
      <c r="O45" s="8">
        <f t="shared" si="4"/>
        <v>4755980.4000000004</v>
      </c>
      <c r="P45" s="8">
        <f t="shared" si="5"/>
        <v>4752942.28</v>
      </c>
      <c r="Q45" s="8">
        <f>P45/O45*100</f>
        <v>99.936120005877228</v>
      </c>
    </row>
    <row r="46" spans="1:17" ht="26.25" customHeight="1" x14ac:dyDescent="0.2">
      <c r="A46" s="14"/>
      <c r="B46" s="15" t="s">
        <v>54</v>
      </c>
      <c r="C46" s="13">
        <f>C45</f>
        <v>0</v>
      </c>
      <c r="D46" s="13">
        <f t="shared" ref="D46:K46" si="42">D45</f>
        <v>0</v>
      </c>
      <c r="E46" s="13">
        <f t="shared" si="42"/>
        <v>0</v>
      </c>
      <c r="F46" s="13">
        <f t="shared" si="42"/>
        <v>0</v>
      </c>
      <c r="G46" s="8"/>
      <c r="H46" s="13">
        <f t="shared" si="42"/>
        <v>9669821</v>
      </c>
      <c r="I46" s="13">
        <f t="shared" si="42"/>
        <v>13369697.4</v>
      </c>
      <c r="J46" s="13">
        <f t="shared" si="42"/>
        <v>4755980.4000000004</v>
      </c>
      <c r="K46" s="13">
        <f t="shared" si="42"/>
        <v>4752942.28</v>
      </c>
      <c r="L46" s="8">
        <f>K46/J46*100</f>
        <v>99.936120005877228</v>
      </c>
      <c r="M46" s="13">
        <f t="shared" si="2"/>
        <v>9669821</v>
      </c>
      <c r="N46" s="13">
        <f t="shared" si="3"/>
        <v>13369697.4</v>
      </c>
      <c r="O46" s="13">
        <f t="shared" si="4"/>
        <v>4755980.4000000004</v>
      </c>
      <c r="P46" s="13">
        <f t="shared" si="5"/>
        <v>4752942.28</v>
      </c>
      <c r="Q46" s="13">
        <f>P46/O46*100</f>
        <v>99.936120005877228</v>
      </c>
    </row>
    <row r="47" spans="1:17" ht="121.5" x14ac:dyDescent="0.2">
      <c r="A47" s="18">
        <v>7660</v>
      </c>
      <c r="B47" s="17" t="s">
        <v>88</v>
      </c>
      <c r="C47" s="8"/>
      <c r="D47" s="8"/>
      <c r="E47" s="8"/>
      <c r="F47" s="8"/>
      <c r="G47" s="8"/>
      <c r="H47" s="7">
        <v>0</v>
      </c>
      <c r="I47" s="7">
        <v>100000</v>
      </c>
      <c r="J47" s="7">
        <v>100000</v>
      </c>
      <c r="K47" s="7">
        <v>16200</v>
      </c>
      <c r="L47" s="8">
        <f t="shared" ref="L47:L49" si="43">K47/J47*100</f>
        <v>16.2</v>
      </c>
      <c r="M47" s="8">
        <f t="shared" si="2"/>
        <v>0</v>
      </c>
      <c r="N47" s="8">
        <f t="shared" si="3"/>
        <v>100000</v>
      </c>
      <c r="O47" s="8">
        <f t="shared" si="4"/>
        <v>100000</v>
      </c>
      <c r="P47" s="8">
        <f t="shared" si="5"/>
        <v>16200</v>
      </c>
      <c r="Q47" s="8"/>
    </row>
    <row r="48" spans="1:17" ht="40.5" x14ac:dyDescent="0.2">
      <c r="A48" s="10" t="s">
        <v>31</v>
      </c>
      <c r="B48" s="11" t="s">
        <v>32</v>
      </c>
      <c r="C48" s="7">
        <v>300000</v>
      </c>
      <c r="D48" s="7">
        <v>300000</v>
      </c>
      <c r="E48" s="7">
        <v>100000</v>
      </c>
      <c r="F48" s="7">
        <v>100000</v>
      </c>
      <c r="G48" s="8"/>
      <c r="H48" s="8"/>
      <c r="I48" s="8"/>
      <c r="J48" s="8"/>
      <c r="K48" s="8"/>
      <c r="L48" s="8" t="e">
        <f t="shared" si="43"/>
        <v>#DIV/0!</v>
      </c>
      <c r="M48" s="8">
        <f t="shared" si="2"/>
        <v>300000</v>
      </c>
      <c r="N48" s="8">
        <f t="shared" si="3"/>
        <v>300000</v>
      </c>
      <c r="O48" s="8">
        <f t="shared" si="4"/>
        <v>100000</v>
      </c>
      <c r="P48" s="8">
        <f t="shared" si="5"/>
        <v>100000</v>
      </c>
      <c r="Q48" s="8"/>
    </row>
    <row r="49" spans="1:17" ht="27.75" customHeight="1" x14ac:dyDescent="0.2">
      <c r="A49" s="14"/>
      <c r="B49" s="15" t="s">
        <v>57</v>
      </c>
      <c r="C49" s="13">
        <f>SUM(C47:C48)</f>
        <v>300000</v>
      </c>
      <c r="D49" s="13">
        <f t="shared" ref="D49:F49" si="44">SUM(D47:D48)</f>
        <v>300000</v>
      </c>
      <c r="E49" s="13">
        <f t="shared" si="44"/>
        <v>100000</v>
      </c>
      <c r="F49" s="13">
        <f t="shared" si="44"/>
        <v>100000</v>
      </c>
      <c r="G49" s="8">
        <f t="shared" ref="G49:G55" si="45">F49/E49*100</f>
        <v>100</v>
      </c>
      <c r="H49" s="13">
        <f t="shared" ref="H49" si="46">SUM(H47:H48)</f>
        <v>0</v>
      </c>
      <c r="I49" s="13">
        <f t="shared" ref="I49" si="47">SUM(I47:I48)</f>
        <v>100000</v>
      </c>
      <c r="J49" s="13">
        <f t="shared" ref="J49" si="48">SUM(J47:J48)</f>
        <v>100000</v>
      </c>
      <c r="K49" s="13">
        <f t="shared" ref="K49" si="49">SUM(K47:K48)</f>
        <v>16200</v>
      </c>
      <c r="L49" s="8">
        <f t="shared" si="43"/>
        <v>16.2</v>
      </c>
      <c r="M49" s="13">
        <f t="shared" si="2"/>
        <v>300000</v>
      </c>
      <c r="N49" s="13">
        <f t="shared" si="3"/>
        <v>400000</v>
      </c>
      <c r="O49" s="13">
        <f t="shared" si="4"/>
        <v>200000</v>
      </c>
      <c r="P49" s="13">
        <f t="shared" si="5"/>
        <v>116200</v>
      </c>
      <c r="Q49" s="13">
        <f>P49/O49*100</f>
        <v>58.099999999999994</v>
      </c>
    </row>
    <row r="50" spans="1:17" ht="37.5" customHeight="1" x14ac:dyDescent="0.2">
      <c r="A50" s="14" t="s">
        <v>61</v>
      </c>
      <c r="B50" s="17" t="s">
        <v>62</v>
      </c>
      <c r="C50" s="8"/>
      <c r="D50" s="8"/>
      <c r="E50" s="8"/>
      <c r="F50" s="8"/>
      <c r="G50" s="8"/>
      <c r="H50" s="13">
        <v>8000</v>
      </c>
      <c r="I50" s="13">
        <v>8000</v>
      </c>
      <c r="J50" s="13">
        <v>0</v>
      </c>
      <c r="K50" s="13">
        <v>0</v>
      </c>
      <c r="L50" s="13"/>
      <c r="M50" s="8">
        <f t="shared" si="2"/>
        <v>8000</v>
      </c>
      <c r="N50" s="8">
        <f t="shared" si="3"/>
        <v>8000</v>
      </c>
      <c r="O50" s="8">
        <f t="shared" si="4"/>
        <v>0</v>
      </c>
      <c r="P50" s="8">
        <f t="shared" si="5"/>
        <v>0</v>
      </c>
      <c r="Q50" s="13"/>
    </row>
    <row r="51" spans="1:17" ht="40.5" x14ac:dyDescent="0.2">
      <c r="A51" s="18" t="s">
        <v>65</v>
      </c>
      <c r="B51" s="17" t="s">
        <v>66</v>
      </c>
      <c r="C51" s="8"/>
      <c r="D51" s="8"/>
      <c r="E51" s="8"/>
      <c r="F51" s="8"/>
      <c r="G51" s="8"/>
      <c r="H51" s="8">
        <v>26500</v>
      </c>
      <c r="I51" s="8">
        <v>26500</v>
      </c>
      <c r="J51" s="8">
        <v>0</v>
      </c>
      <c r="K51" s="8">
        <v>0</v>
      </c>
      <c r="L51" s="8"/>
      <c r="M51" s="8">
        <f t="shared" si="2"/>
        <v>26500</v>
      </c>
      <c r="N51" s="8">
        <f t="shared" si="3"/>
        <v>26500</v>
      </c>
      <c r="O51" s="8">
        <f t="shared" si="4"/>
        <v>0</v>
      </c>
      <c r="P51" s="8">
        <f t="shared" si="5"/>
        <v>0</v>
      </c>
      <c r="Q51" s="8"/>
    </row>
    <row r="52" spans="1:17" ht="33.75" customHeight="1" x14ac:dyDescent="0.2">
      <c r="A52" s="18"/>
      <c r="B52" s="15" t="s">
        <v>53</v>
      </c>
      <c r="C52" s="13">
        <f>SUM(C50:C50)</f>
        <v>0</v>
      </c>
      <c r="D52" s="13">
        <f>SUM(D50:D50)</f>
        <v>0</v>
      </c>
      <c r="E52" s="13">
        <f>SUM(E50:E50)</f>
        <v>0</v>
      </c>
      <c r="F52" s="13">
        <f>SUM(F50:F50)</f>
        <v>0</v>
      </c>
      <c r="G52" s="13"/>
      <c r="H52" s="13">
        <f>SUM(H50:H51)</f>
        <v>34500</v>
      </c>
      <c r="I52" s="13">
        <f>SUM(I50:I51)</f>
        <v>34500</v>
      </c>
      <c r="J52" s="13">
        <f>SUM(J50:J51)</f>
        <v>0</v>
      </c>
      <c r="K52" s="13">
        <f>SUM(K50:K51)</f>
        <v>0</v>
      </c>
      <c r="L52" s="13"/>
      <c r="M52" s="13">
        <f t="shared" si="2"/>
        <v>34500</v>
      </c>
      <c r="N52" s="13">
        <f t="shared" si="3"/>
        <v>34500</v>
      </c>
      <c r="O52" s="13">
        <f t="shared" si="4"/>
        <v>0</v>
      </c>
      <c r="P52" s="13">
        <f t="shared" si="5"/>
        <v>0</v>
      </c>
      <c r="Q52" s="13"/>
    </row>
    <row r="53" spans="1:17" ht="40.5" x14ac:dyDescent="0.2">
      <c r="A53" s="10" t="s">
        <v>86</v>
      </c>
      <c r="B53" s="11" t="s">
        <v>87</v>
      </c>
      <c r="C53" s="7">
        <v>520000</v>
      </c>
      <c r="D53" s="7">
        <v>520000</v>
      </c>
      <c r="E53" s="7">
        <v>0</v>
      </c>
      <c r="F53" s="7">
        <v>0</v>
      </c>
      <c r="G53" s="8"/>
      <c r="H53" s="8"/>
      <c r="I53" s="8"/>
      <c r="J53" s="8"/>
      <c r="K53" s="8"/>
      <c r="L53" s="8"/>
      <c r="M53" s="8">
        <f t="shared" si="2"/>
        <v>520000</v>
      </c>
      <c r="N53" s="8">
        <f t="shared" si="3"/>
        <v>520000</v>
      </c>
      <c r="O53" s="8">
        <f t="shared" si="4"/>
        <v>0</v>
      </c>
      <c r="P53" s="8">
        <f t="shared" si="5"/>
        <v>0</v>
      </c>
      <c r="Q53" s="8"/>
    </row>
    <row r="54" spans="1:17" ht="33" customHeight="1" x14ac:dyDescent="0.2">
      <c r="A54" s="14"/>
      <c r="B54" s="15" t="s">
        <v>56</v>
      </c>
      <c r="C54" s="13">
        <f>SUM(C53:C53)</f>
        <v>520000</v>
      </c>
      <c r="D54" s="13">
        <f>SUM(D53:D53)</f>
        <v>520000</v>
      </c>
      <c r="E54" s="13">
        <f>SUM(E53:E53)</f>
        <v>0</v>
      </c>
      <c r="F54" s="13">
        <f>SUM(F53:F53)</f>
        <v>0</v>
      </c>
      <c r="G54" s="8"/>
      <c r="H54" s="13"/>
      <c r="I54" s="13"/>
      <c r="J54" s="13"/>
      <c r="K54" s="13"/>
      <c r="L54" s="13"/>
      <c r="M54" s="13">
        <f t="shared" si="2"/>
        <v>520000</v>
      </c>
      <c r="N54" s="13">
        <f t="shared" si="3"/>
        <v>520000</v>
      </c>
      <c r="O54" s="13">
        <f t="shared" si="4"/>
        <v>0</v>
      </c>
      <c r="P54" s="13">
        <f t="shared" si="5"/>
        <v>0</v>
      </c>
      <c r="Q54" s="13"/>
    </row>
    <row r="55" spans="1:17" ht="31.5" customHeight="1" x14ac:dyDescent="0.2">
      <c r="A55" s="14" t="s">
        <v>33</v>
      </c>
      <c r="B55" s="17" t="s">
        <v>34</v>
      </c>
      <c r="C55" s="8">
        <f>C54+C52+C49+C46+C44+C37+C35+C33+C31+C27+C21+C17+C10</f>
        <v>81514749</v>
      </c>
      <c r="D55" s="8">
        <f>D54+D52+D49+D46+D44+D37+D35+D33+D31+D27+D21+D17+D10</f>
        <v>80971854</v>
      </c>
      <c r="E55" s="8">
        <f>E54+E52+E49+E46+E44+E37+E35+E33+E31+E27+E21+E17+E10</f>
        <v>19964971</v>
      </c>
      <c r="F55" s="8">
        <f>F54+F52+F49+F46+F44+F37+F35+F33+F31+F27+F21+F17+F10</f>
        <v>16413607.559999999</v>
      </c>
      <c r="G55" s="8">
        <f t="shared" si="45"/>
        <v>82.212028056539623</v>
      </c>
      <c r="H55" s="8">
        <f>H54+H52+H49+H46+H44+H37+H35+H33+H31+H27+H21+H17+H10</f>
        <v>20866751</v>
      </c>
      <c r="I55" s="8">
        <f>I54+I52+I49+I46+I44+I37+I35+I33+I31+I27+I21+I17+I10</f>
        <v>30474424.879999999</v>
      </c>
      <c r="J55" s="8">
        <f>J54+J52+J49+J46+J44+J37+J35+J33+J31+J27+J21+J17+J10</f>
        <v>14198052.880000001</v>
      </c>
      <c r="K55" s="8">
        <f>K54+K52+K49+K46+K44+K37+K35+K33+K31+K27+K21+K17+K10</f>
        <v>5063220.2</v>
      </c>
      <c r="L55" s="8">
        <f>K55/J55*100</f>
        <v>35.66137020895502</v>
      </c>
      <c r="M55" s="8">
        <f>M54+M52+M49+M46+M44+M37+M35+M33+M31+M27+M21+M17+M10</f>
        <v>102381500</v>
      </c>
      <c r="N55" s="8">
        <f>N54+N52+N49+N46+N44+N37+N35+N33+N31+N27+N21+N17+N10</f>
        <v>111446278.88</v>
      </c>
      <c r="O55" s="8">
        <f>O54+O52+O49+O46+O44+O37+O35+O33+O31+O27+O21+O17+O10</f>
        <v>34163023.880000003</v>
      </c>
      <c r="P55" s="8">
        <f>P54+P52+P49+P46+P44+P37+P35+P33+P31+P27+P21+P17+P10</f>
        <v>21476827.760000002</v>
      </c>
      <c r="Q55" s="8">
        <f>P55/O55*100</f>
        <v>62.865710703592434</v>
      </c>
    </row>
    <row r="56" spans="1:1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7" x14ac:dyDescent="0.2">
      <c r="F57" s="5"/>
      <c r="P57" s="5"/>
    </row>
  </sheetData>
  <mergeCells count="2">
    <mergeCell ref="A2:K2"/>
    <mergeCell ref="A3:K3"/>
  </mergeCells>
  <pageMargins left="0" right="0" top="0.19685039370078741" bottom="0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2020 (01-03)</vt:lpstr>
      <vt:lpstr>'2020 (01-03)'!Заголовки_для_друку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Затвердження квартального звіту</dc:subject>
  <dc:creator>Олег</dc:creator>
  <cp:lastModifiedBy>Zinoviy</cp:lastModifiedBy>
  <cp:lastPrinted>2021-04-07T14:38:25Z</cp:lastPrinted>
  <dcterms:created xsi:type="dcterms:W3CDTF">2020-02-07T11:58:29Z</dcterms:created>
  <dcterms:modified xsi:type="dcterms:W3CDTF">2021-04-15T12:32:55Z</dcterms:modified>
</cp:coreProperties>
</file>