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ЗВІТ 2020\Інформація про стан виконання звіту за 2020 рік\"/>
    </mc:Choice>
  </mc:AlternateContent>
  <bookViews>
    <workbookView xWindow="120" yWindow="105" windowWidth="20115" windowHeight="6225"/>
  </bookViews>
  <sheets>
    <sheet name="2020 " sheetId="3" r:id="rId1"/>
  </sheets>
  <definedNames>
    <definedName name="_xlnm.Print_Titles" localSheetId="0">'2020 '!$5:$5</definedName>
    <definedName name="_xlnm.Print_Area" localSheetId="0">'2020 '!$A$1:$N$61</definedName>
  </definedNames>
  <calcPr calcId="152511"/>
</workbook>
</file>

<file path=xl/calcChain.xml><?xml version="1.0" encoding="utf-8"?>
<calcChain xmlns="http://schemas.openxmlformats.org/spreadsheetml/2006/main">
  <c r="M58" i="3" l="1"/>
  <c r="L58" i="3"/>
  <c r="K58" i="3"/>
  <c r="M57" i="3"/>
  <c r="L57" i="3"/>
  <c r="K57" i="3"/>
  <c r="M56" i="3"/>
  <c r="L56" i="3"/>
  <c r="K56" i="3"/>
  <c r="M55" i="3"/>
  <c r="L55" i="3"/>
  <c r="K55" i="3"/>
  <c r="M54" i="3"/>
  <c r="L54" i="3"/>
  <c r="K54" i="3"/>
  <c r="M52" i="3"/>
  <c r="L52" i="3"/>
  <c r="K52" i="3"/>
  <c r="M51" i="3"/>
  <c r="L51" i="3"/>
  <c r="K51" i="3"/>
  <c r="M50" i="3"/>
  <c r="L50" i="3"/>
  <c r="K50" i="3"/>
  <c r="M48" i="3"/>
  <c r="L48" i="3"/>
  <c r="K48" i="3"/>
  <c r="M47" i="3"/>
  <c r="L47" i="3"/>
  <c r="K47" i="3"/>
  <c r="M46" i="3"/>
  <c r="L46" i="3"/>
  <c r="K46" i="3"/>
  <c r="M44" i="3"/>
  <c r="L44" i="3"/>
  <c r="K44" i="3"/>
  <c r="M43" i="3"/>
  <c r="L43" i="3"/>
  <c r="K43" i="3"/>
  <c r="M41" i="3"/>
  <c r="L41" i="3"/>
  <c r="K41" i="3"/>
  <c r="M40" i="3"/>
  <c r="L40" i="3"/>
  <c r="K40" i="3"/>
  <c r="M39" i="3"/>
  <c r="L39" i="3"/>
  <c r="K39" i="3"/>
  <c r="M38" i="3"/>
  <c r="L38" i="3"/>
  <c r="K38" i="3"/>
  <c r="M37" i="3"/>
  <c r="L37" i="3"/>
  <c r="K37" i="3"/>
  <c r="M36" i="3"/>
  <c r="L36" i="3"/>
  <c r="K36" i="3"/>
  <c r="M35" i="3"/>
  <c r="L35" i="3"/>
  <c r="K35" i="3"/>
  <c r="M34" i="3"/>
  <c r="L34" i="3"/>
  <c r="K34" i="3"/>
  <c r="M32" i="3"/>
  <c r="L32" i="3"/>
  <c r="K32" i="3"/>
  <c r="M30" i="3"/>
  <c r="L30" i="3"/>
  <c r="K30" i="3"/>
  <c r="M28" i="3"/>
  <c r="L28" i="3"/>
  <c r="K28" i="3"/>
  <c r="M27" i="3"/>
  <c r="L27" i="3"/>
  <c r="K27" i="3"/>
  <c r="M26" i="3"/>
  <c r="L26" i="3"/>
  <c r="K26" i="3"/>
  <c r="M24" i="3"/>
  <c r="L24" i="3"/>
  <c r="K24" i="3"/>
  <c r="M23" i="3"/>
  <c r="L23" i="3"/>
  <c r="K23" i="3"/>
  <c r="M22" i="3"/>
  <c r="L22" i="3"/>
  <c r="K22" i="3"/>
  <c r="M20" i="3"/>
  <c r="L20" i="3"/>
  <c r="K20" i="3"/>
  <c r="M19" i="3"/>
  <c r="L19" i="3"/>
  <c r="K19" i="3"/>
  <c r="M18" i="3"/>
  <c r="L18" i="3"/>
  <c r="K18" i="3"/>
  <c r="M16" i="3"/>
  <c r="L16" i="3"/>
  <c r="K16" i="3"/>
  <c r="M15" i="3"/>
  <c r="L15" i="3"/>
  <c r="K15" i="3"/>
  <c r="M13" i="3"/>
  <c r="L13" i="3"/>
  <c r="K13" i="3"/>
  <c r="M12" i="3"/>
  <c r="L12" i="3"/>
  <c r="K12" i="3"/>
  <c r="M11" i="3"/>
  <c r="L11" i="3"/>
  <c r="K11" i="3"/>
  <c r="M10" i="3"/>
  <c r="L10" i="3"/>
  <c r="K10" i="3"/>
  <c r="M8" i="3"/>
  <c r="L8" i="3"/>
  <c r="K8" i="3"/>
  <c r="M7" i="3"/>
  <c r="L7" i="3"/>
  <c r="K7" i="3"/>
  <c r="M6" i="3"/>
  <c r="L6" i="3"/>
  <c r="K6" i="3"/>
  <c r="N8" i="3" l="1"/>
  <c r="J58" i="3" l="1"/>
  <c r="J57" i="3"/>
  <c r="J56" i="3"/>
  <c r="N56" i="3"/>
  <c r="N52" i="3"/>
  <c r="N51" i="3"/>
  <c r="N47" i="3"/>
  <c r="N46" i="3"/>
  <c r="N44" i="3"/>
  <c r="N40" i="3"/>
  <c r="J50" i="3" l="1"/>
  <c r="I45" i="3"/>
  <c r="G45" i="3"/>
  <c r="H45" i="3"/>
  <c r="J44" i="3"/>
  <c r="I42" i="3"/>
  <c r="H42" i="3"/>
  <c r="G42" i="3"/>
  <c r="J47" i="3"/>
  <c r="J46" i="3"/>
  <c r="I49" i="3"/>
  <c r="H49" i="3"/>
  <c r="G49" i="3"/>
  <c r="E49" i="3"/>
  <c r="M49" i="3" s="1"/>
  <c r="D49" i="3"/>
  <c r="L49" i="3" s="1"/>
  <c r="C49" i="3"/>
  <c r="K49" i="3" s="1"/>
  <c r="J52" i="3"/>
  <c r="J51" i="3"/>
  <c r="J43" i="3"/>
  <c r="J38" i="3"/>
  <c r="J37" i="3"/>
  <c r="J36" i="3"/>
  <c r="J35" i="3"/>
  <c r="J34" i="3"/>
  <c r="J30" i="3"/>
  <c r="J28" i="3"/>
  <c r="J26" i="3"/>
  <c r="J23" i="3"/>
  <c r="J22" i="3"/>
  <c r="J11" i="3"/>
  <c r="J10" i="3"/>
  <c r="J6" i="3"/>
  <c r="J40" i="3"/>
  <c r="I53" i="3"/>
  <c r="H53" i="3"/>
  <c r="G53" i="3"/>
  <c r="E53" i="3"/>
  <c r="M53" i="3" s="1"/>
  <c r="D53" i="3"/>
  <c r="C53" i="3"/>
  <c r="K53" i="3" s="1"/>
  <c r="L53" i="3" l="1"/>
  <c r="J53" i="3"/>
  <c r="J49" i="3"/>
  <c r="F58" i="3"/>
  <c r="F57" i="3"/>
  <c r="F55" i="3"/>
  <c r="F54" i="3"/>
  <c r="F50" i="3"/>
  <c r="F48" i="3"/>
  <c r="F49" i="3" s="1"/>
  <c r="F43" i="3"/>
  <c r="F41" i="3"/>
  <c r="F32" i="3"/>
  <c r="F30" i="3"/>
  <c r="F27" i="3"/>
  <c r="F26" i="3"/>
  <c r="F24" i="3"/>
  <c r="F23" i="3"/>
  <c r="F22" i="3"/>
  <c r="F20" i="3"/>
  <c r="F19" i="3"/>
  <c r="F16" i="3"/>
  <c r="F15" i="3"/>
  <c r="F12" i="3"/>
  <c r="F11" i="3"/>
  <c r="F10" i="3"/>
  <c r="F8" i="3"/>
  <c r="F7" i="3"/>
  <c r="E9" i="3"/>
  <c r="D9" i="3"/>
  <c r="C9" i="3"/>
  <c r="F6" i="3"/>
  <c r="F9" i="3" l="1"/>
  <c r="N58" i="3"/>
  <c r="I59" i="3"/>
  <c r="J59" i="3" s="1"/>
  <c r="H59" i="3"/>
  <c r="G59" i="3"/>
  <c r="E59" i="3"/>
  <c r="D59" i="3"/>
  <c r="L59" i="3" s="1"/>
  <c r="C59" i="3"/>
  <c r="I25" i="3"/>
  <c r="D33" i="3"/>
  <c r="L33" i="3" s="1"/>
  <c r="D29" i="3"/>
  <c r="N55" i="3"/>
  <c r="N50" i="3"/>
  <c r="N43" i="3"/>
  <c r="N30" i="3"/>
  <c r="N27" i="3"/>
  <c r="N24" i="3"/>
  <c r="N22" i="3"/>
  <c r="N16" i="3"/>
  <c r="N11" i="3"/>
  <c r="N7" i="3"/>
  <c r="I14" i="3"/>
  <c r="H14" i="3"/>
  <c r="G14" i="3"/>
  <c r="E14" i="3"/>
  <c r="M14" i="3" s="1"/>
  <c r="D14" i="3"/>
  <c r="C14" i="3"/>
  <c r="K14" i="3" s="1"/>
  <c r="E21" i="3"/>
  <c r="M21" i="3" s="1"/>
  <c r="D21" i="3"/>
  <c r="L21" i="3" s="1"/>
  <c r="C21" i="3"/>
  <c r="K21" i="3" s="1"/>
  <c r="E42" i="3"/>
  <c r="M42" i="3" s="1"/>
  <c r="D42" i="3"/>
  <c r="L42" i="3" s="1"/>
  <c r="C42" i="3"/>
  <c r="K42" i="3" s="1"/>
  <c r="E45" i="3"/>
  <c r="M45" i="3" s="1"/>
  <c r="D45" i="3"/>
  <c r="L45" i="3" s="1"/>
  <c r="C45" i="3"/>
  <c r="K45" i="3" s="1"/>
  <c r="E33" i="3"/>
  <c r="M33" i="3" s="1"/>
  <c r="C33" i="3"/>
  <c r="K33" i="3" s="1"/>
  <c r="H31" i="3"/>
  <c r="G31" i="3"/>
  <c r="E31" i="3"/>
  <c r="D31" i="3"/>
  <c r="C31" i="3"/>
  <c r="K31" i="3" s="1"/>
  <c r="I29" i="3"/>
  <c r="H29" i="3"/>
  <c r="G29" i="3"/>
  <c r="E29" i="3"/>
  <c r="M29" i="3" s="1"/>
  <c r="C29" i="3"/>
  <c r="K29" i="3" s="1"/>
  <c r="G25" i="3"/>
  <c r="E25" i="3"/>
  <c r="D25" i="3"/>
  <c r="C25" i="3"/>
  <c r="E17" i="3"/>
  <c r="M17" i="3" s="1"/>
  <c r="D17" i="3"/>
  <c r="L17" i="3" s="1"/>
  <c r="C17" i="3"/>
  <c r="K17" i="3" s="1"/>
  <c r="I9" i="3"/>
  <c r="H9" i="3"/>
  <c r="G9" i="3"/>
  <c r="H25" i="3"/>
  <c r="J42" i="3"/>
  <c r="I31" i="3"/>
  <c r="J31" i="3" s="1"/>
  <c r="H60" i="3" l="1"/>
  <c r="L25" i="3"/>
  <c r="M31" i="3"/>
  <c r="L29" i="3"/>
  <c r="D60" i="3"/>
  <c r="E60" i="3"/>
  <c r="C60" i="3"/>
  <c r="G60" i="3"/>
  <c r="I60" i="3"/>
  <c r="K25" i="3"/>
  <c r="M25" i="3"/>
  <c r="L31" i="3"/>
  <c r="L14" i="3"/>
  <c r="K59" i="3"/>
  <c r="M59" i="3"/>
  <c r="L9" i="3"/>
  <c r="L60" i="3" s="1"/>
  <c r="M9" i="3"/>
  <c r="M60" i="3" s="1"/>
  <c r="K9" i="3"/>
  <c r="K60" i="3" s="1"/>
  <c r="J9" i="3"/>
  <c r="J29" i="3"/>
  <c r="N6" i="3"/>
  <c r="J45" i="3"/>
  <c r="J14" i="3"/>
  <c r="N10" i="3"/>
  <c r="N12" i="3"/>
  <c r="N15" i="3"/>
  <c r="N20" i="3"/>
  <c r="N23" i="3"/>
  <c r="N26" i="3"/>
  <c r="N28" i="3"/>
  <c r="N32" i="3"/>
  <c r="N35" i="3"/>
  <c r="N37" i="3"/>
  <c r="N41" i="3"/>
  <c r="N48" i="3"/>
  <c r="N54" i="3"/>
  <c r="N57" i="3"/>
  <c r="J25" i="3"/>
  <c r="N34" i="3"/>
  <c r="N36" i="3"/>
  <c r="N38" i="3"/>
  <c r="N19" i="3"/>
  <c r="F25" i="3"/>
  <c r="F45" i="3"/>
  <c r="F42" i="3"/>
  <c r="F14" i="3"/>
  <c r="F59" i="3"/>
  <c r="F53" i="3"/>
  <c r="F17" i="3"/>
  <c r="F33" i="3"/>
  <c r="F31" i="3"/>
  <c r="F29" i="3"/>
  <c r="F21" i="3"/>
  <c r="N9" i="3"/>
  <c r="N17" i="3"/>
  <c r="N31" i="3"/>
  <c r="N21" i="3"/>
  <c r="N42" i="3"/>
  <c r="J60" i="3"/>
  <c r="N14" i="3"/>
  <c r="N25" i="3" l="1"/>
  <c r="N29" i="3"/>
  <c r="N53" i="3"/>
  <c r="N59" i="3"/>
  <c r="N49" i="3"/>
  <c r="N45" i="3"/>
  <c r="N33" i="3"/>
  <c r="N60" i="3"/>
  <c r="F60" i="3"/>
  <c r="N61" i="3" l="1"/>
</calcChain>
</file>

<file path=xl/sharedStrings.xml><?xml version="1.0" encoding="utf-8"?>
<sst xmlns="http://schemas.openxmlformats.org/spreadsheetml/2006/main" count="115" uniqueCount="112">
  <si>
    <t>Бюджет отг с. Муроване</t>
  </si>
  <si>
    <t>грн.</t>
  </si>
  <si>
    <t>Код</t>
  </si>
  <si>
    <t>Показник</t>
  </si>
  <si>
    <t>% виконання на вказаний період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</si>
  <si>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</si>
  <si>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Інша діяльність у сфері державного управління</t>
  </si>
  <si>
    <t>Надання дошкільної освіти</t>
  </si>
  <si>
    <t>Інші програми та заходи у сфері освіти</t>
  </si>
  <si>
    <t>Первинна медична допомога населенню, що надається фельдшерськими, фельдшерсько-акушерськими пунктами</t>
  </si>
  <si>
    <t>Первинна медична допомога населенню, що надається амбулаторно-поліклінічними закладами (відділеннями)</t>
  </si>
  <si>
    <t>Компенсаційні виплати за пільговий проїзд окремих категорій громадян на залізничному транспорті</t>
  </si>
  <si>
    <t>Інші заходи у сфері соціального захисту і соціального забезпечення</t>
  </si>
  <si>
    <t>Забезпечення діяльності бібліотек</t>
  </si>
  <si>
    <t>Забезпечення діяльності палаців i будинків культури, клубів, центрів дозвілля та iнших клубних закладів</t>
  </si>
  <si>
    <t>Інші заходи в галузі культури і мистецтва</t>
  </si>
  <si>
    <t>Утримання та навчально-тренувальна робота комунальних дитячо-юнацьких спортивних шкіл</t>
  </si>
  <si>
    <t>Підтримка спорту вищих досягнень та організацій, які здійснюють фізкультурно-спортивну діяльність в регіоні</t>
  </si>
  <si>
    <t>Організація благоустрою населених пунктів</t>
  </si>
  <si>
    <t>Здійснення заходів із землеустрою</t>
  </si>
  <si>
    <t>Реалізація інших заходів щодо соціально-економічного розвитку територій</t>
  </si>
  <si>
    <t>Утримання та розвиток автомобільних доріг та дорожньої інфраструктури за рахунок коштів місцевого бюджету</t>
  </si>
  <si>
    <t>Членські внески до асоціацій органів місцевого самоврядування</t>
  </si>
  <si>
    <t>Резервний фонд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</si>
  <si>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</si>
  <si>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Інші субвенції з місцевого бюджету</t>
  </si>
  <si>
    <t xml:space="preserve"> </t>
  </si>
  <si>
    <t xml:space="preserve">Усього </t>
  </si>
  <si>
    <t>Затверджений план на рік З.Ф,</t>
  </si>
  <si>
    <t>План на рік з урахуванням змін З.Ф</t>
  </si>
  <si>
    <t>Касові видатки за вказаний період З.Ф.</t>
  </si>
  <si>
    <t>План на рік з урахуванням змін С.Ф.</t>
  </si>
  <si>
    <t>Затверджений план на рік С.Ф,</t>
  </si>
  <si>
    <t>Касові видатки за вказаний період С.Ф.</t>
  </si>
  <si>
    <t>Затверджений план на рік разом</t>
  </si>
  <si>
    <t>План на рік з урахуванням змін разом</t>
  </si>
  <si>
    <t>Касові видатки за вказаний період разом</t>
  </si>
  <si>
    <t>Розроблення схем планування та забудови територій (містобудівної документації)</t>
  </si>
  <si>
    <r>
      <t>Будівництво</t>
    </r>
    <r>
      <rPr>
        <vertAlign val="superscript"/>
        <sz val="12"/>
        <color indexed="8"/>
        <rFont val="Times New Roman"/>
        <family val="1"/>
        <charset val="204"/>
      </rPr>
      <t>-1</t>
    </r>
    <r>
      <rPr>
        <sz val="12"/>
        <color indexed="8"/>
        <rFont val="Times New Roman"/>
        <family val="1"/>
        <charset val="204"/>
      </rPr>
      <t> об'єктів житлово-комунального господарства</t>
    </r>
  </si>
  <si>
    <r>
      <t>Будівництво</t>
    </r>
    <r>
      <rPr>
        <vertAlign val="superscript"/>
        <sz val="12"/>
        <color indexed="8"/>
        <rFont val="Times New Roman"/>
        <family val="1"/>
        <charset val="204"/>
      </rPr>
      <t>-1</t>
    </r>
    <r>
      <rPr>
        <sz val="12"/>
        <color indexed="8"/>
        <rFont val="Times New Roman"/>
        <family val="1"/>
        <charset val="204"/>
      </rPr>
      <t> освітніх установ та закладів</t>
    </r>
  </si>
  <si>
    <r>
      <t>Будівництво</t>
    </r>
    <r>
      <rPr>
        <vertAlign val="superscript"/>
        <sz val="12"/>
        <color indexed="8"/>
        <rFont val="Times New Roman"/>
        <family val="1"/>
        <charset val="204"/>
      </rPr>
      <t>-1</t>
    </r>
    <r>
      <rPr>
        <sz val="12"/>
        <color indexed="8"/>
        <rFont val="Times New Roman"/>
        <family val="1"/>
        <charset val="204"/>
      </rPr>
      <t> медичних установ та закладів</t>
    </r>
  </si>
  <si>
    <r>
      <t>Будівництво</t>
    </r>
    <r>
      <rPr>
        <vertAlign val="superscript"/>
        <sz val="12"/>
        <color indexed="8"/>
        <rFont val="Times New Roman"/>
        <family val="1"/>
        <charset val="204"/>
      </rPr>
      <t>-1</t>
    </r>
    <r>
      <rPr>
        <sz val="12"/>
        <color indexed="8"/>
        <rFont val="Times New Roman"/>
        <family val="1"/>
        <charset val="204"/>
      </rPr>
      <t> установ та закладів культури</t>
    </r>
  </si>
  <si>
    <r>
      <t>Будівництво</t>
    </r>
    <r>
      <rPr>
        <vertAlign val="superscript"/>
        <sz val="12"/>
        <color indexed="8"/>
        <rFont val="Times New Roman"/>
        <family val="1"/>
        <charset val="204"/>
      </rPr>
      <t>-1</t>
    </r>
    <r>
      <rPr>
        <sz val="12"/>
        <color indexed="8"/>
        <rFont val="Times New Roman"/>
        <family val="1"/>
        <charset val="204"/>
      </rPr>
      <t> споруд, установ та закладів фізичної культури і спорту</t>
    </r>
  </si>
  <si>
    <t>Охорона та раціональне використання природних ресурсів</t>
  </si>
  <si>
    <t>Органи місцевого самоврядування</t>
  </si>
  <si>
    <t>Освіта</t>
  </si>
  <si>
    <t>Охорона здоров"я</t>
  </si>
  <si>
    <t>Соцзахист</t>
  </si>
  <si>
    <t>Культура</t>
  </si>
  <si>
    <t>Фізкультура і спорт</t>
  </si>
  <si>
    <t>Житлово-комунальне господарство</t>
  </si>
  <si>
    <t>Будівництво</t>
  </si>
  <si>
    <t>Охорона навколишнього середовища</t>
  </si>
  <si>
    <t>Дорожнє господарство</t>
  </si>
  <si>
    <t>Сільське господарство</t>
  </si>
  <si>
    <t>Інші видатки</t>
  </si>
  <si>
    <t xml:space="preserve">Економічна діяльність </t>
  </si>
  <si>
    <t>Надання спеціальної освіти мистецькими школами</t>
  </si>
  <si>
    <t>Компенсаційні виплати на пільговий проїзд автомобільним транспортом окремим категоріям громадян</t>
  </si>
  <si>
    <t>Заходи із запобігання та ліквідації надзвичайних ситуацій та наслідків стихійного лиха</t>
  </si>
  <si>
    <t>Будівництво1 інших об`єктів комунальної власності</t>
  </si>
  <si>
    <t>Природоохоронні заходи за рахунок цільових фондів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</si>
  <si>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</si>
  <si>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Аналіз виконання сільського бюджету за загальним та спеціальним фондами у  2020 році  </t>
  </si>
  <si>
    <t>0110150</t>
  </si>
  <si>
    <t>0110180</t>
  </si>
  <si>
    <t>0110191</t>
  </si>
  <si>
    <t>Проведення місцевих виборів</t>
  </si>
  <si>
    <t>0111010</t>
  </si>
  <si>
    <t>0111020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</si>
  <si>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</si>
  <si>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0111100</t>
  </si>
  <si>
    <t>0111162</t>
  </si>
  <si>
    <t>0112112</t>
  </si>
  <si>
    <t>0112113</t>
  </si>
  <si>
    <t>0113033</t>
  </si>
  <si>
    <t>0113035</t>
  </si>
  <si>
    <t>0113242</t>
  </si>
  <si>
    <t>0114030</t>
  </si>
  <si>
    <t>0114060</t>
  </si>
  <si>
    <t>0114082</t>
  </si>
  <si>
    <t>0115031</t>
  </si>
  <si>
    <t>0115062</t>
  </si>
  <si>
    <t>0116030</t>
  </si>
  <si>
    <t>0117130</t>
  </si>
  <si>
    <t>0117370</t>
  </si>
  <si>
    <t>0117461</t>
  </si>
  <si>
    <t>0117680</t>
  </si>
  <si>
    <t>0118110</t>
  </si>
  <si>
    <t>0118700</t>
  </si>
  <si>
    <t>0119410</t>
  </si>
  <si>
    <t>0119770</t>
  </si>
  <si>
    <t>0119800</t>
  </si>
  <si>
    <t>0117660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</si>
  <si>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</si>
  <si>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0117670</t>
  </si>
  <si>
    <t>Внески до статутного капіталу суб`єктів господарювання</t>
  </si>
  <si>
    <t>0118311</t>
  </si>
  <si>
    <t>0118340</t>
  </si>
  <si>
    <t>0119750</t>
  </si>
  <si>
    <t>Субвенція з місцевого бюджету на співфінансування інвестиційних проектів</t>
  </si>
  <si>
    <t>0117310</t>
  </si>
  <si>
    <t>0117321</t>
  </si>
  <si>
    <t>0117322</t>
  </si>
  <si>
    <t>0117324</t>
  </si>
  <si>
    <t>0117325</t>
  </si>
  <si>
    <t>0117330</t>
  </si>
  <si>
    <t>0117350</t>
  </si>
  <si>
    <t>0117462</t>
  </si>
  <si>
    <t>Утримання та розвиток автомобільних доріг та дорожньої інфраструктури за рахунок субвенції з державного бюджету</t>
  </si>
  <si>
    <t>до ут.план</t>
  </si>
  <si>
    <t>до затв плану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</si>
</sst>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₴"/>
  </numFmts>
  <fonts count="11" x14ac:knownFonts="1">
    <font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4" fillId="0" borderId="1" xfId="0" quotePrefix="1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/>
    <xf numFmtId="0" fontId="4" fillId="0" borderId="1" xfId="0" applyFont="1" applyBorder="1" applyAlignment="1">
      <alignment horizontal="center" vertical="center" wrapText="1"/>
    </xf>
    <xf numFmtId="0" fontId="4" fillId="0" borderId="1" xfId="0" quotePrefix="1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wrapText="1"/>
    </xf>
    <xf numFmtId="4" fontId="0" fillId="0" borderId="0" xfId="0" applyNumberFormat="1"/>
    <xf numFmtId="0" fontId="0" fillId="0" borderId="0" xfId="0"/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6" fillId="0" borderId="1" xfId="0" applyNumberFormat="1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vertical="center" wrapText="1"/>
    </xf>
    <xf numFmtId="164" fontId="8" fillId="0" borderId="1" xfId="0" applyNumberFormat="1" applyFont="1" applyBorder="1" applyAlignment="1">
      <alignment vertical="center" wrapText="1"/>
    </xf>
    <xf numFmtId="164" fontId="9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Border="1" applyAlignment="1">
      <alignment vertical="center" wrapText="1"/>
    </xf>
    <xf numFmtId="0" fontId="10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2"/>
  <sheetViews>
    <sheetView tabSelected="1" view="pageBreakPreview" topLeftCell="C55" zoomScale="89" zoomScaleNormal="75" zoomScaleSheetLayoutView="89" workbookViewId="0">
      <selection activeCell="K72" sqref="K72"/>
    </sheetView>
  </sheetViews>
  <sheetFormatPr defaultRowHeight="12.75" x14ac:dyDescent="0.2"/>
  <cols>
    <col min="1" max="1" width="10.85546875" customWidth="1"/>
    <col min="2" max="2" width="50.7109375" customWidth="1"/>
    <col min="3" max="5" width="15.7109375" customWidth="1"/>
    <col min="6" max="6" width="14.28515625" customWidth="1"/>
    <col min="7" max="9" width="15.7109375" customWidth="1"/>
    <col min="10" max="10" width="11" customWidth="1"/>
    <col min="11" max="11" width="15.7109375" customWidth="1"/>
    <col min="12" max="12" width="16.7109375" customWidth="1"/>
    <col min="13" max="13" width="18.28515625" customWidth="1"/>
    <col min="14" max="14" width="10.140625" customWidth="1"/>
  </cols>
  <sheetData>
    <row r="1" spans="1:14" x14ac:dyDescent="0.2">
      <c r="A1" t="s">
        <v>0</v>
      </c>
    </row>
    <row r="2" spans="1:14" ht="18.75" x14ac:dyDescent="0.3">
      <c r="A2" s="26" t="s">
        <v>63</v>
      </c>
      <c r="B2" s="27"/>
      <c r="C2" s="27"/>
      <c r="D2" s="27"/>
      <c r="E2" s="27"/>
      <c r="F2" s="27"/>
      <c r="G2" s="27"/>
      <c r="H2" s="27"/>
      <c r="I2" s="27"/>
    </row>
    <row r="3" spans="1:14" x14ac:dyDescent="0.2">
      <c r="A3" s="28"/>
      <c r="B3" s="28"/>
      <c r="C3" s="28"/>
      <c r="D3" s="28"/>
      <c r="E3" s="28"/>
      <c r="F3" s="28"/>
      <c r="G3" s="28"/>
      <c r="H3" s="28"/>
      <c r="I3" s="28"/>
    </row>
    <row r="4" spans="1:14" x14ac:dyDescent="0.2">
      <c r="I4" s="1" t="s">
        <v>1</v>
      </c>
    </row>
    <row r="5" spans="1:14" s="3" customFormat="1" ht="78.75" x14ac:dyDescent="0.2">
      <c r="A5" s="8" t="s">
        <v>2</v>
      </c>
      <c r="B5" s="8" t="s">
        <v>3</v>
      </c>
      <c r="C5" s="16" t="s">
        <v>28</v>
      </c>
      <c r="D5" s="16" t="s">
        <v>29</v>
      </c>
      <c r="E5" s="16" t="s">
        <v>30</v>
      </c>
      <c r="F5" s="16" t="s">
        <v>4</v>
      </c>
      <c r="G5" s="17" t="s">
        <v>32</v>
      </c>
      <c r="H5" s="17" t="s">
        <v>31</v>
      </c>
      <c r="I5" s="17" t="s">
        <v>33</v>
      </c>
      <c r="J5" s="17" t="s">
        <v>4</v>
      </c>
      <c r="K5" s="18" t="s">
        <v>34</v>
      </c>
      <c r="L5" s="18" t="s">
        <v>35</v>
      </c>
      <c r="M5" s="18" t="s">
        <v>36</v>
      </c>
      <c r="N5" s="18" t="s">
        <v>4</v>
      </c>
    </row>
    <row r="6" spans="1:14" ht="78.75" x14ac:dyDescent="0.2">
      <c r="A6" s="4" t="s">
        <v>64</v>
      </c>
      <c r="B6" s="5" t="s">
        <v>5</v>
      </c>
      <c r="C6" s="20">
        <v>15897700</v>
      </c>
      <c r="D6" s="20">
        <v>15317510</v>
      </c>
      <c r="E6" s="20">
        <v>15161752.649999999</v>
      </c>
      <c r="F6" s="20">
        <f>E6/D6*100</f>
        <v>98.983141842244578</v>
      </c>
      <c r="G6" s="20">
        <v>100000</v>
      </c>
      <c r="H6" s="20">
        <v>54843</v>
      </c>
      <c r="I6" s="20">
        <v>200298.14</v>
      </c>
      <c r="J6" s="20">
        <f>I6/H6*100</f>
        <v>365.22097624127053</v>
      </c>
      <c r="K6" s="20">
        <f>C6+G6</f>
        <v>15997700</v>
      </c>
      <c r="L6" s="20">
        <f>D6+H6</f>
        <v>15372353</v>
      </c>
      <c r="M6" s="20">
        <f>E6+I6</f>
        <v>15362050.789999999</v>
      </c>
      <c r="N6" s="20">
        <f>M6/L6*100</f>
        <v>99.932982218141873</v>
      </c>
    </row>
    <row r="7" spans="1:14" ht="15.75" x14ac:dyDescent="0.2">
      <c r="A7" s="4" t="s">
        <v>65</v>
      </c>
      <c r="B7" s="5" t="s">
        <v>6</v>
      </c>
      <c r="C7" s="20">
        <v>200000</v>
      </c>
      <c r="D7" s="20">
        <v>70119</v>
      </c>
      <c r="E7" s="20">
        <v>47411.619999999995</v>
      </c>
      <c r="F7" s="20">
        <f t="shared" ref="F7:F60" si="0">E7/D7*100</f>
        <v>67.615938618634033</v>
      </c>
      <c r="G7" s="20"/>
      <c r="H7" s="20"/>
      <c r="I7" s="20"/>
      <c r="J7" s="20"/>
      <c r="K7" s="20">
        <f t="shared" ref="K7:K59" si="1">C7+G7</f>
        <v>200000</v>
      </c>
      <c r="L7" s="20">
        <f t="shared" ref="L7:L59" si="2">D7+H7</f>
        <v>70119</v>
      </c>
      <c r="M7" s="20">
        <f t="shared" ref="M7:M59" si="3">E7+I7</f>
        <v>47411.619999999995</v>
      </c>
      <c r="N7" s="20">
        <f t="shared" ref="N7:N59" si="4">M7/L7*100</f>
        <v>67.615938618634033</v>
      </c>
    </row>
    <row r="8" spans="1:14" s="15" customFormat="1" ht="15.75" x14ac:dyDescent="0.2">
      <c r="A8" s="4" t="s">
        <v>66</v>
      </c>
      <c r="B8" s="5" t="s">
        <v>67</v>
      </c>
      <c r="C8" s="20">
        <v>0</v>
      </c>
      <c r="D8" s="20">
        <v>518062</v>
      </c>
      <c r="E8" s="20">
        <v>517989.28</v>
      </c>
      <c r="F8" s="20">
        <f t="shared" si="0"/>
        <v>99.985963070057267</v>
      </c>
      <c r="G8" s="20"/>
      <c r="H8" s="20"/>
      <c r="I8" s="20"/>
      <c r="J8" s="20"/>
      <c r="K8" s="20">
        <f t="shared" si="1"/>
        <v>0</v>
      </c>
      <c r="L8" s="20">
        <f t="shared" si="2"/>
        <v>518062</v>
      </c>
      <c r="M8" s="20">
        <f t="shared" si="3"/>
        <v>517989.28</v>
      </c>
      <c r="N8" s="20">
        <f t="shared" si="4"/>
        <v>99.985963070057267</v>
      </c>
    </row>
    <row r="9" spans="1:14" ht="24" customHeight="1" x14ac:dyDescent="0.2">
      <c r="A9" s="4"/>
      <c r="B9" s="11" t="s">
        <v>44</v>
      </c>
      <c r="C9" s="21">
        <f>SUM(C6:C8)</f>
        <v>16097700</v>
      </c>
      <c r="D9" s="21">
        <f t="shared" ref="D9:E9" si="5">SUM(D6:D8)</f>
        <v>15905691</v>
      </c>
      <c r="E9" s="21">
        <f t="shared" si="5"/>
        <v>15727153.549999997</v>
      </c>
      <c r="F9" s="20">
        <f t="shared" si="0"/>
        <v>98.877524717410878</v>
      </c>
      <c r="G9" s="21">
        <f>SUM(G6:G7)</f>
        <v>100000</v>
      </c>
      <c r="H9" s="21">
        <f>SUM(H6:H7)</f>
        <v>54843</v>
      </c>
      <c r="I9" s="21">
        <f>SUM(I6:I7)</f>
        <v>200298.14</v>
      </c>
      <c r="J9" s="20">
        <f t="shared" ref="J9:J11" si="6">I9/H9*100</f>
        <v>365.22097624127053</v>
      </c>
      <c r="K9" s="20">
        <f t="shared" si="1"/>
        <v>16197700</v>
      </c>
      <c r="L9" s="20">
        <f t="shared" si="2"/>
        <v>15960534</v>
      </c>
      <c r="M9" s="20">
        <f t="shared" si="3"/>
        <v>15927451.689999998</v>
      </c>
      <c r="N9" s="20">
        <f t="shared" si="4"/>
        <v>99.792724291054398</v>
      </c>
    </row>
    <row r="10" spans="1:14" ht="15.75" x14ac:dyDescent="0.2">
      <c r="A10" s="4" t="s">
        <v>68</v>
      </c>
      <c r="B10" s="5" t="s">
        <v>7</v>
      </c>
      <c r="C10" s="20">
        <v>8119000</v>
      </c>
      <c r="D10" s="20">
        <v>7008100</v>
      </c>
      <c r="E10" s="20">
        <v>6138483.4000000004</v>
      </c>
      <c r="F10" s="20">
        <f t="shared" si="0"/>
        <v>87.591264394058314</v>
      </c>
      <c r="G10" s="22">
        <v>2271000</v>
      </c>
      <c r="H10" s="22">
        <v>981757</v>
      </c>
      <c r="I10" s="22">
        <v>413962.89</v>
      </c>
      <c r="J10" s="20">
        <f t="shared" si="6"/>
        <v>42.165514480670879</v>
      </c>
      <c r="K10" s="20">
        <f t="shared" si="1"/>
        <v>10390000</v>
      </c>
      <c r="L10" s="20">
        <f t="shared" si="2"/>
        <v>7989857</v>
      </c>
      <c r="M10" s="20">
        <f t="shared" si="3"/>
        <v>6552446.29</v>
      </c>
      <c r="N10" s="20">
        <f t="shared" si="4"/>
        <v>82.009556491436584</v>
      </c>
    </row>
    <row r="11" spans="1:14" ht="63" x14ac:dyDescent="0.2">
      <c r="A11" s="4" t="s">
        <v>69</v>
      </c>
      <c r="B11" s="5" t="s">
        <v>70</v>
      </c>
      <c r="C11" s="20">
        <v>31333900</v>
      </c>
      <c r="D11" s="20">
        <v>33410840</v>
      </c>
      <c r="E11" s="20">
        <v>28181465.520000007</v>
      </c>
      <c r="F11" s="20">
        <f t="shared" si="0"/>
        <v>84.348269962682792</v>
      </c>
      <c r="G11" s="22">
        <v>2875500</v>
      </c>
      <c r="H11" s="22">
        <v>4441733.41</v>
      </c>
      <c r="I11" s="22">
        <v>6774619.7999999998</v>
      </c>
      <c r="J11" s="20">
        <f t="shared" si="6"/>
        <v>152.52198127757512</v>
      </c>
      <c r="K11" s="20">
        <f t="shared" si="1"/>
        <v>34209400</v>
      </c>
      <c r="L11" s="20">
        <f t="shared" si="2"/>
        <v>37852573.409999996</v>
      </c>
      <c r="M11" s="20">
        <f t="shared" si="3"/>
        <v>34956085.320000008</v>
      </c>
      <c r="N11" s="20">
        <f t="shared" si="4"/>
        <v>92.347975767389215</v>
      </c>
    </row>
    <row r="12" spans="1:14" ht="31.5" x14ac:dyDescent="0.2">
      <c r="A12" s="4" t="s">
        <v>71</v>
      </c>
      <c r="B12" s="5" t="s">
        <v>57</v>
      </c>
      <c r="C12" s="20">
        <v>949000</v>
      </c>
      <c r="D12" s="20">
        <v>1038695</v>
      </c>
      <c r="E12" s="20">
        <v>1005514.7499999999</v>
      </c>
      <c r="F12" s="20">
        <f t="shared" si="0"/>
        <v>96.805582967088498</v>
      </c>
      <c r="G12" s="20"/>
      <c r="H12" s="20"/>
      <c r="I12" s="20"/>
      <c r="J12" s="20"/>
      <c r="K12" s="20">
        <f t="shared" si="1"/>
        <v>949000</v>
      </c>
      <c r="L12" s="20">
        <f t="shared" si="2"/>
        <v>1038695</v>
      </c>
      <c r="M12" s="20">
        <f t="shared" si="3"/>
        <v>1005514.7499999999</v>
      </c>
      <c r="N12" s="20">
        <f t="shared" si="4"/>
        <v>96.805582967088498</v>
      </c>
    </row>
    <row r="13" spans="1:14" ht="15.75" x14ac:dyDescent="0.2">
      <c r="A13" s="4" t="s">
        <v>72</v>
      </c>
      <c r="B13" s="5" t="s">
        <v>8</v>
      </c>
      <c r="C13" s="20">
        <v>47500</v>
      </c>
      <c r="D13" s="20">
        <v>0</v>
      </c>
      <c r="E13" s="20">
        <v>0</v>
      </c>
      <c r="F13" s="20"/>
      <c r="G13" s="20"/>
      <c r="H13" s="20"/>
      <c r="I13" s="20"/>
      <c r="J13" s="20"/>
      <c r="K13" s="20">
        <f t="shared" si="1"/>
        <v>47500</v>
      </c>
      <c r="L13" s="20">
        <f t="shared" si="2"/>
        <v>0</v>
      </c>
      <c r="M13" s="20">
        <f t="shared" si="3"/>
        <v>0</v>
      </c>
      <c r="N13" s="20"/>
    </row>
    <row r="14" spans="1:14" ht="24.75" customHeight="1" x14ac:dyDescent="0.2">
      <c r="A14" s="4"/>
      <c r="B14" s="11" t="s">
        <v>45</v>
      </c>
      <c r="C14" s="21">
        <f>SUM(C10:C13)</f>
        <v>40449400</v>
      </c>
      <c r="D14" s="21">
        <f>SUM(D10:D13)</f>
        <v>41457635</v>
      </c>
      <c r="E14" s="21">
        <f>SUM(E10:E13)</f>
        <v>35325463.670000009</v>
      </c>
      <c r="F14" s="20">
        <f t="shared" si="0"/>
        <v>85.208583822979804</v>
      </c>
      <c r="G14" s="21">
        <f>SUM(G10:G13)</f>
        <v>5146500</v>
      </c>
      <c r="H14" s="21">
        <f>SUM(H10:H13)</f>
        <v>5423490.4100000001</v>
      </c>
      <c r="I14" s="21">
        <f>SUM(I10:I13)</f>
        <v>7188582.6899999995</v>
      </c>
      <c r="J14" s="20">
        <f>I14/H14*100</f>
        <v>132.54531946337488</v>
      </c>
      <c r="K14" s="20">
        <f t="shared" si="1"/>
        <v>45595900</v>
      </c>
      <c r="L14" s="20">
        <f t="shared" si="2"/>
        <v>46881125.409999996</v>
      </c>
      <c r="M14" s="20">
        <f t="shared" si="3"/>
        <v>42514046.360000007</v>
      </c>
      <c r="N14" s="20">
        <f t="shared" si="4"/>
        <v>90.684781963300594</v>
      </c>
    </row>
    <row r="15" spans="1:14" ht="47.25" x14ac:dyDescent="0.2">
      <c r="A15" s="4" t="s">
        <v>73</v>
      </c>
      <c r="B15" s="5" t="s">
        <v>9</v>
      </c>
      <c r="C15" s="20">
        <v>24300</v>
      </c>
      <c r="D15" s="20">
        <v>24300</v>
      </c>
      <c r="E15" s="20">
        <v>4886.96</v>
      </c>
      <c r="F15" s="20">
        <f t="shared" si="0"/>
        <v>20.110946502057615</v>
      </c>
      <c r="G15" s="20"/>
      <c r="H15" s="20"/>
      <c r="I15" s="20"/>
      <c r="J15" s="20"/>
      <c r="K15" s="20">
        <f t="shared" si="1"/>
        <v>24300</v>
      </c>
      <c r="L15" s="20">
        <f t="shared" si="2"/>
        <v>24300</v>
      </c>
      <c r="M15" s="20">
        <f t="shared" si="3"/>
        <v>4886.96</v>
      </c>
      <c r="N15" s="20">
        <f t="shared" si="4"/>
        <v>20.110946502057615</v>
      </c>
    </row>
    <row r="16" spans="1:14" ht="47.25" x14ac:dyDescent="0.2">
      <c r="A16" s="4" t="s">
        <v>74</v>
      </c>
      <c r="B16" s="5" t="s">
        <v>10</v>
      </c>
      <c r="C16" s="20">
        <v>469200</v>
      </c>
      <c r="D16" s="20">
        <v>519085</v>
      </c>
      <c r="E16" s="20">
        <v>465659.65</v>
      </c>
      <c r="F16" s="20">
        <f t="shared" si="0"/>
        <v>89.70778388895846</v>
      </c>
      <c r="G16" s="20"/>
      <c r="H16" s="20"/>
      <c r="I16" s="20"/>
      <c r="J16" s="20"/>
      <c r="K16" s="20">
        <f t="shared" si="1"/>
        <v>469200</v>
      </c>
      <c r="L16" s="20">
        <f t="shared" si="2"/>
        <v>519085</v>
      </c>
      <c r="M16" s="20">
        <f t="shared" si="3"/>
        <v>465659.65</v>
      </c>
      <c r="N16" s="20">
        <f t="shared" si="4"/>
        <v>89.70778388895846</v>
      </c>
    </row>
    <row r="17" spans="1:14" ht="24" customHeight="1" x14ac:dyDescent="0.2">
      <c r="A17" s="4"/>
      <c r="B17" s="11" t="s">
        <v>46</v>
      </c>
      <c r="C17" s="21">
        <f>SUM(C15:C16)</f>
        <v>493500</v>
      </c>
      <c r="D17" s="21">
        <f>SUM(D15:D16)</f>
        <v>543385</v>
      </c>
      <c r="E17" s="21">
        <f>SUM(E15:E16)</f>
        <v>470546.61000000004</v>
      </c>
      <c r="F17" s="20">
        <f t="shared" si="0"/>
        <v>86.595436016820486</v>
      </c>
      <c r="G17" s="21"/>
      <c r="H17" s="21"/>
      <c r="I17" s="21"/>
      <c r="J17" s="20"/>
      <c r="K17" s="20">
        <f t="shared" si="1"/>
        <v>493500</v>
      </c>
      <c r="L17" s="20">
        <f t="shared" si="2"/>
        <v>543385</v>
      </c>
      <c r="M17" s="20">
        <f t="shared" si="3"/>
        <v>470546.61000000004</v>
      </c>
      <c r="N17" s="20">
        <f t="shared" si="4"/>
        <v>86.595436016820486</v>
      </c>
    </row>
    <row r="18" spans="1:14" ht="54.75" customHeight="1" x14ac:dyDescent="0.2">
      <c r="A18" s="4" t="s">
        <v>75</v>
      </c>
      <c r="B18" s="5" t="s">
        <v>58</v>
      </c>
      <c r="C18" s="20">
        <v>273200</v>
      </c>
      <c r="D18" s="20">
        <v>0</v>
      </c>
      <c r="E18" s="20">
        <v>0</v>
      </c>
      <c r="F18" s="20"/>
      <c r="G18" s="23"/>
      <c r="H18" s="23"/>
      <c r="I18" s="23"/>
      <c r="J18" s="20"/>
      <c r="K18" s="20">
        <f t="shared" si="1"/>
        <v>273200</v>
      </c>
      <c r="L18" s="20">
        <f t="shared" si="2"/>
        <v>0</v>
      </c>
      <c r="M18" s="20">
        <f t="shared" si="3"/>
        <v>0</v>
      </c>
      <c r="N18" s="20"/>
    </row>
    <row r="19" spans="1:14" ht="47.25" x14ac:dyDescent="0.2">
      <c r="A19" s="4" t="s">
        <v>76</v>
      </c>
      <c r="B19" s="5" t="s">
        <v>11</v>
      </c>
      <c r="C19" s="20">
        <v>28000</v>
      </c>
      <c r="D19" s="20">
        <v>28000</v>
      </c>
      <c r="E19" s="20">
        <v>28000</v>
      </c>
      <c r="F19" s="20">
        <f t="shared" si="0"/>
        <v>100</v>
      </c>
      <c r="G19" s="23"/>
      <c r="H19" s="23"/>
      <c r="I19" s="23"/>
      <c r="J19" s="20"/>
      <c r="K19" s="20">
        <f t="shared" si="1"/>
        <v>28000</v>
      </c>
      <c r="L19" s="20">
        <f t="shared" si="2"/>
        <v>28000</v>
      </c>
      <c r="M19" s="20">
        <f t="shared" si="3"/>
        <v>28000</v>
      </c>
      <c r="N19" s="20">
        <f t="shared" si="4"/>
        <v>100</v>
      </c>
    </row>
    <row r="20" spans="1:14" ht="31.5" x14ac:dyDescent="0.2">
      <c r="A20" s="4" t="s">
        <v>77</v>
      </c>
      <c r="B20" s="5" t="s">
        <v>12</v>
      </c>
      <c r="C20" s="20">
        <v>500000</v>
      </c>
      <c r="D20" s="20">
        <v>500000</v>
      </c>
      <c r="E20" s="20">
        <v>439813.64</v>
      </c>
      <c r="F20" s="20">
        <f t="shared" si="0"/>
        <v>87.962727999999998</v>
      </c>
      <c r="G20" s="24"/>
      <c r="H20" s="24"/>
      <c r="I20" s="24"/>
      <c r="J20" s="20"/>
      <c r="K20" s="20">
        <f t="shared" si="1"/>
        <v>500000</v>
      </c>
      <c r="L20" s="20">
        <f t="shared" si="2"/>
        <v>500000</v>
      </c>
      <c r="M20" s="20">
        <f t="shared" si="3"/>
        <v>439813.64</v>
      </c>
      <c r="N20" s="20">
        <f t="shared" si="4"/>
        <v>87.962727999999998</v>
      </c>
    </row>
    <row r="21" spans="1:14" ht="24" customHeight="1" x14ac:dyDescent="0.2">
      <c r="A21" s="4"/>
      <c r="B21" s="11" t="s">
        <v>47</v>
      </c>
      <c r="C21" s="21">
        <f>SUM(C18:C20)</f>
        <v>801200</v>
      </c>
      <c r="D21" s="21">
        <f>SUM(D18:D20)</f>
        <v>528000</v>
      </c>
      <c r="E21" s="21">
        <f>SUM(E18:E20)</f>
        <v>467813.64</v>
      </c>
      <c r="F21" s="20">
        <f t="shared" si="0"/>
        <v>88.601068181818192</v>
      </c>
      <c r="G21" s="21"/>
      <c r="H21" s="21"/>
      <c r="I21" s="21"/>
      <c r="J21" s="20"/>
      <c r="K21" s="20">
        <f t="shared" si="1"/>
        <v>801200</v>
      </c>
      <c r="L21" s="20">
        <f t="shared" si="2"/>
        <v>528000</v>
      </c>
      <c r="M21" s="20">
        <f t="shared" si="3"/>
        <v>467813.64</v>
      </c>
      <c r="N21" s="20">
        <f t="shared" si="4"/>
        <v>88.601068181818192</v>
      </c>
    </row>
    <row r="22" spans="1:14" ht="15.75" x14ac:dyDescent="0.2">
      <c r="A22" s="4" t="s">
        <v>78</v>
      </c>
      <c r="B22" s="5" t="s">
        <v>13</v>
      </c>
      <c r="C22" s="20">
        <v>352000</v>
      </c>
      <c r="D22" s="20">
        <v>388008</v>
      </c>
      <c r="E22" s="20">
        <v>328271.02999999997</v>
      </c>
      <c r="F22" s="20">
        <f t="shared" si="0"/>
        <v>84.604191150697915</v>
      </c>
      <c r="G22" s="22">
        <v>30000</v>
      </c>
      <c r="H22" s="22">
        <v>30000</v>
      </c>
      <c r="I22" s="22">
        <v>75029.25</v>
      </c>
      <c r="J22" s="20">
        <f t="shared" ref="J22:J26" si="7">I22/H22*100</f>
        <v>250.0975</v>
      </c>
      <c r="K22" s="20">
        <f t="shared" si="1"/>
        <v>382000</v>
      </c>
      <c r="L22" s="20">
        <f t="shared" si="2"/>
        <v>418008</v>
      </c>
      <c r="M22" s="20">
        <f t="shared" si="3"/>
        <v>403300.27999999997</v>
      </c>
      <c r="N22" s="20">
        <f t="shared" si="4"/>
        <v>96.48147403877438</v>
      </c>
    </row>
    <row r="23" spans="1:14" ht="47.25" x14ac:dyDescent="0.2">
      <c r="A23" s="9" t="s">
        <v>79</v>
      </c>
      <c r="B23" s="5" t="s">
        <v>14</v>
      </c>
      <c r="C23" s="20">
        <v>1181000</v>
      </c>
      <c r="D23" s="20">
        <v>1152487</v>
      </c>
      <c r="E23" s="20">
        <v>689019.71</v>
      </c>
      <c r="F23" s="20">
        <f t="shared" si="0"/>
        <v>59.78546482519976</v>
      </c>
      <c r="G23" s="22">
        <v>36000</v>
      </c>
      <c r="H23" s="22">
        <v>363695</v>
      </c>
      <c r="I23" s="22">
        <v>460645</v>
      </c>
      <c r="J23" s="20">
        <f t="shared" si="7"/>
        <v>126.6569515665599</v>
      </c>
      <c r="K23" s="20">
        <f t="shared" si="1"/>
        <v>1217000</v>
      </c>
      <c r="L23" s="20">
        <f t="shared" si="2"/>
        <v>1516182</v>
      </c>
      <c r="M23" s="20">
        <f t="shared" si="3"/>
        <v>1149664.71</v>
      </c>
      <c r="N23" s="20">
        <f t="shared" si="4"/>
        <v>75.826299876927706</v>
      </c>
    </row>
    <row r="24" spans="1:14" ht="15.75" x14ac:dyDescent="0.2">
      <c r="A24" s="4" t="s">
        <v>80</v>
      </c>
      <c r="B24" s="5" t="s">
        <v>15</v>
      </c>
      <c r="C24" s="20">
        <v>358200</v>
      </c>
      <c r="D24" s="20">
        <v>120625</v>
      </c>
      <c r="E24" s="20">
        <v>88519.63</v>
      </c>
      <c r="F24" s="20">
        <f t="shared" si="0"/>
        <v>73.38414922279793</v>
      </c>
      <c r="G24" s="24"/>
      <c r="H24" s="24"/>
      <c r="I24" s="24"/>
      <c r="J24" s="20"/>
      <c r="K24" s="20">
        <f t="shared" si="1"/>
        <v>358200</v>
      </c>
      <c r="L24" s="20">
        <f t="shared" si="2"/>
        <v>120625</v>
      </c>
      <c r="M24" s="20">
        <f t="shared" si="3"/>
        <v>88519.63</v>
      </c>
      <c r="N24" s="20">
        <f t="shared" si="4"/>
        <v>73.38414922279793</v>
      </c>
    </row>
    <row r="25" spans="1:14" ht="31.5" customHeight="1" x14ac:dyDescent="0.2">
      <c r="A25" s="4"/>
      <c r="B25" s="11" t="s">
        <v>48</v>
      </c>
      <c r="C25" s="21">
        <f>SUM(C22:C24)</f>
        <v>1891200</v>
      </c>
      <c r="D25" s="21">
        <f t="shared" ref="D25:I25" si="8">SUM(D22:D24)</f>
        <v>1661120</v>
      </c>
      <c r="E25" s="21">
        <f t="shared" si="8"/>
        <v>1105810.3700000001</v>
      </c>
      <c r="F25" s="20">
        <f t="shared" si="0"/>
        <v>66.570167718166061</v>
      </c>
      <c r="G25" s="21">
        <f t="shared" si="8"/>
        <v>66000</v>
      </c>
      <c r="H25" s="21">
        <f t="shared" si="8"/>
        <v>393695</v>
      </c>
      <c r="I25" s="21">
        <f t="shared" si="8"/>
        <v>535674.25</v>
      </c>
      <c r="J25" s="20">
        <f t="shared" si="7"/>
        <v>136.06325962991656</v>
      </c>
      <c r="K25" s="20">
        <f t="shared" si="1"/>
        <v>1957200</v>
      </c>
      <c r="L25" s="20">
        <f t="shared" si="2"/>
        <v>2054815</v>
      </c>
      <c r="M25" s="20">
        <f t="shared" si="3"/>
        <v>1641484.62</v>
      </c>
      <c r="N25" s="20">
        <f t="shared" si="4"/>
        <v>79.88478865493974</v>
      </c>
    </row>
    <row r="26" spans="1:14" ht="31.5" x14ac:dyDescent="0.2">
      <c r="A26" s="4" t="s">
        <v>81</v>
      </c>
      <c r="B26" s="5" t="s">
        <v>16</v>
      </c>
      <c r="C26" s="20">
        <v>968000</v>
      </c>
      <c r="D26" s="20">
        <v>559290</v>
      </c>
      <c r="E26" s="20">
        <v>461412.73</v>
      </c>
      <c r="F26" s="20">
        <f t="shared" si="0"/>
        <v>82.499728226859048</v>
      </c>
      <c r="G26" s="22">
        <v>150000</v>
      </c>
      <c r="H26" s="22">
        <v>150000</v>
      </c>
      <c r="I26" s="22">
        <v>7000</v>
      </c>
      <c r="J26" s="20">
        <f t="shared" si="7"/>
        <v>4.666666666666667</v>
      </c>
      <c r="K26" s="20">
        <f t="shared" si="1"/>
        <v>1118000</v>
      </c>
      <c r="L26" s="20">
        <f t="shared" si="2"/>
        <v>709290</v>
      </c>
      <c r="M26" s="20">
        <f t="shared" si="3"/>
        <v>468412.73</v>
      </c>
      <c r="N26" s="20">
        <f t="shared" si="4"/>
        <v>66.039663607269233</v>
      </c>
    </row>
    <row r="27" spans="1:14" ht="47.25" x14ac:dyDescent="0.2">
      <c r="A27" s="4" t="s">
        <v>82</v>
      </c>
      <c r="B27" s="5" t="s">
        <v>17</v>
      </c>
      <c r="C27" s="20">
        <v>74500</v>
      </c>
      <c r="D27" s="20">
        <v>29540</v>
      </c>
      <c r="E27" s="20">
        <v>2800</v>
      </c>
      <c r="F27" s="20">
        <f t="shared" si="0"/>
        <v>9.4786729857819907</v>
      </c>
      <c r="G27" s="22"/>
      <c r="H27" s="22"/>
      <c r="I27" s="22"/>
      <c r="J27" s="20"/>
      <c r="K27" s="20">
        <f t="shared" si="1"/>
        <v>74500</v>
      </c>
      <c r="L27" s="20">
        <f t="shared" si="2"/>
        <v>29540</v>
      </c>
      <c r="M27" s="20">
        <f t="shared" si="3"/>
        <v>2800</v>
      </c>
      <c r="N27" s="20">
        <f t="shared" si="4"/>
        <v>9.4786729857819907</v>
      </c>
    </row>
    <row r="28" spans="1:14" ht="47.25" x14ac:dyDescent="0.2">
      <c r="A28" s="9">
        <v>115045</v>
      </c>
      <c r="B28" s="5" t="s">
        <v>17</v>
      </c>
      <c r="C28" s="20"/>
      <c r="D28" s="20"/>
      <c r="E28" s="20"/>
      <c r="F28" s="20"/>
      <c r="G28" s="22">
        <v>845000</v>
      </c>
      <c r="H28" s="22">
        <v>858000</v>
      </c>
      <c r="I28" s="22">
        <v>856147.87</v>
      </c>
      <c r="J28" s="20">
        <f t="shared" ref="J28:J31" si="9">I28/H28*100</f>
        <v>99.784134032634029</v>
      </c>
      <c r="K28" s="20">
        <f t="shared" si="1"/>
        <v>845000</v>
      </c>
      <c r="L28" s="20">
        <f t="shared" si="2"/>
        <v>858000</v>
      </c>
      <c r="M28" s="20">
        <f t="shared" si="3"/>
        <v>856147.87</v>
      </c>
      <c r="N28" s="20">
        <f t="shared" si="4"/>
        <v>99.784134032634029</v>
      </c>
    </row>
    <row r="29" spans="1:14" ht="25.5" customHeight="1" x14ac:dyDescent="0.2">
      <c r="A29" s="4"/>
      <c r="B29" s="11" t="s">
        <v>49</v>
      </c>
      <c r="C29" s="21">
        <f>SUM(C26:C28)</f>
        <v>1042500</v>
      </c>
      <c r="D29" s="21">
        <f>SUM(D26:D28)</f>
        <v>588830</v>
      </c>
      <c r="E29" s="21">
        <f t="shared" ref="E29:I29" si="10">SUM(E26:E28)</f>
        <v>464212.73</v>
      </c>
      <c r="F29" s="20">
        <f t="shared" si="0"/>
        <v>78.836460438496687</v>
      </c>
      <c r="G29" s="21">
        <f t="shared" si="10"/>
        <v>995000</v>
      </c>
      <c r="H29" s="21">
        <f t="shared" si="10"/>
        <v>1008000</v>
      </c>
      <c r="I29" s="21">
        <f t="shared" si="10"/>
        <v>863147.87</v>
      </c>
      <c r="J29" s="20">
        <f t="shared" si="9"/>
        <v>85.62974900793651</v>
      </c>
      <c r="K29" s="20">
        <f t="shared" si="1"/>
        <v>2037500</v>
      </c>
      <c r="L29" s="20">
        <f t="shared" si="2"/>
        <v>1596830</v>
      </c>
      <c r="M29" s="20">
        <f t="shared" si="3"/>
        <v>1327360.6000000001</v>
      </c>
      <c r="N29" s="20">
        <f t="shared" si="4"/>
        <v>83.124728368079261</v>
      </c>
    </row>
    <row r="30" spans="1:14" ht="15.75" x14ac:dyDescent="0.2">
      <c r="A30" s="4" t="s">
        <v>83</v>
      </c>
      <c r="B30" s="5" t="s">
        <v>18</v>
      </c>
      <c r="C30" s="20">
        <v>3761004</v>
      </c>
      <c r="D30" s="20">
        <v>5535202.9699999997</v>
      </c>
      <c r="E30" s="20">
        <v>5118531.8600000003</v>
      </c>
      <c r="F30" s="20">
        <f t="shared" si="0"/>
        <v>92.472342707967599</v>
      </c>
      <c r="G30" s="22">
        <v>600000</v>
      </c>
      <c r="H30" s="22">
        <v>5560945</v>
      </c>
      <c r="I30" s="22">
        <v>4584675.0799999991</v>
      </c>
      <c r="J30" s="20">
        <f t="shared" si="9"/>
        <v>82.444172348404805</v>
      </c>
      <c r="K30" s="20">
        <f t="shared" si="1"/>
        <v>4361004</v>
      </c>
      <c r="L30" s="20">
        <f t="shared" si="2"/>
        <v>11096147.969999999</v>
      </c>
      <c r="M30" s="20">
        <f t="shared" si="3"/>
        <v>9703206.9399999995</v>
      </c>
      <c r="N30" s="20">
        <f t="shared" si="4"/>
        <v>87.44662531748844</v>
      </c>
    </row>
    <row r="31" spans="1:14" ht="25.5" customHeight="1" x14ac:dyDescent="0.2">
      <c r="A31" s="4"/>
      <c r="B31" s="11" t="s">
        <v>50</v>
      </c>
      <c r="C31" s="21">
        <f>SUM(C30:C30)</f>
        <v>3761004</v>
      </c>
      <c r="D31" s="21">
        <f>SUM(D30:D30)</f>
        <v>5535202.9699999997</v>
      </c>
      <c r="E31" s="21">
        <f>SUM(E30:E30)</f>
        <v>5118531.8600000003</v>
      </c>
      <c r="F31" s="20">
        <f t="shared" si="0"/>
        <v>92.472342707967599</v>
      </c>
      <c r="G31" s="21">
        <f>SUM(G30:G30)</f>
        <v>600000</v>
      </c>
      <c r="H31" s="21">
        <f>SUM(H30:H30)</f>
        <v>5560945</v>
      </c>
      <c r="I31" s="21">
        <f>SUM(I30:I30)</f>
        <v>4584675.0799999991</v>
      </c>
      <c r="J31" s="20">
        <f t="shared" si="9"/>
        <v>82.444172348404805</v>
      </c>
      <c r="K31" s="20">
        <f t="shared" si="1"/>
        <v>4361004</v>
      </c>
      <c r="L31" s="20">
        <f t="shared" si="2"/>
        <v>11096147.969999999</v>
      </c>
      <c r="M31" s="20">
        <f t="shared" si="3"/>
        <v>9703206.9399999995</v>
      </c>
      <c r="N31" s="20">
        <f t="shared" si="4"/>
        <v>87.44662531748844</v>
      </c>
    </row>
    <row r="32" spans="1:14" ht="15.75" x14ac:dyDescent="0.2">
      <c r="A32" s="4" t="s">
        <v>84</v>
      </c>
      <c r="B32" s="5" t="s">
        <v>19</v>
      </c>
      <c r="C32" s="20">
        <v>600000</v>
      </c>
      <c r="D32" s="20">
        <v>590580</v>
      </c>
      <c r="E32" s="20">
        <v>474940.5</v>
      </c>
      <c r="F32" s="20">
        <f t="shared" si="0"/>
        <v>80.419333536523425</v>
      </c>
      <c r="G32" s="20"/>
      <c r="H32" s="20"/>
      <c r="I32" s="20"/>
      <c r="J32" s="20"/>
      <c r="K32" s="20">
        <f t="shared" si="1"/>
        <v>600000</v>
      </c>
      <c r="L32" s="20">
        <f t="shared" si="2"/>
        <v>590580</v>
      </c>
      <c r="M32" s="20">
        <f t="shared" si="3"/>
        <v>474940.5</v>
      </c>
      <c r="N32" s="20">
        <f t="shared" si="4"/>
        <v>80.419333536523425</v>
      </c>
    </row>
    <row r="33" spans="1:14" ht="34.5" customHeight="1" x14ac:dyDescent="0.2">
      <c r="A33" s="4"/>
      <c r="B33" s="11" t="s">
        <v>54</v>
      </c>
      <c r="C33" s="21">
        <f>C32</f>
        <v>600000</v>
      </c>
      <c r="D33" s="21">
        <f>D32</f>
        <v>590580</v>
      </c>
      <c r="E33" s="21">
        <f>E32</f>
        <v>474940.5</v>
      </c>
      <c r="F33" s="20">
        <f t="shared" si="0"/>
        <v>80.419333536523425</v>
      </c>
      <c r="G33" s="21"/>
      <c r="H33" s="21"/>
      <c r="I33" s="21"/>
      <c r="J33" s="20"/>
      <c r="K33" s="20">
        <f t="shared" si="1"/>
        <v>600000</v>
      </c>
      <c r="L33" s="20">
        <f t="shared" si="2"/>
        <v>590580</v>
      </c>
      <c r="M33" s="20">
        <f t="shared" si="3"/>
        <v>474940.5</v>
      </c>
      <c r="N33" s="20">
        <f t="shared" si="4"/>
        <v>80.419333536523425</v>
      </c>
    </row>
    <row r="34" spans="1:14" ht="34.5" x14ac:dyDescent="0.25">
      <c r="A34" s="4" t="s">
        <v>101</v>
      </c>
      <c r="B34" s="6" t="s">
        <v>38</v>
      </c>
      <c r="C34" s="20"/>
      <c r="D34" s="20"/>
      <c r="E34" s="20"/>
      <c r="F34" s="20"/>
      <c r="G34" s="22">
        <v>3215248</v>
      </c>
      <c r="H34" s="22">
        <v>2574823</v>
      </c>
      <c r="I34" s="22">
        <v>2004790.7400000002</v>
      </c>
      <c r="J34" s="20">
        <f t="shared" ref="J34:J38" si="11">I34/H34*100</f>
        <v>77.861303087629722</v>
      </c>
      <c r="K34" s="20">
        <f t="shared" si="1"/>
        <v>3215248</v>
      </c>
      <c r="L34" s="20">
        <f t="shared" si="2"/>
        <v>2574823</v>
      </c>
      <c r="M34" s="20">
        <f t="shared" si="3"/>
        <v>2004790.7400000002</v>
      </c>
      <c r="N34" s="20">
        <f t="shared" si="4"/>
        <v>77.861303087629722</v>
      </c>
    </row>
    <row r="35" spans="1:14" ht="18.75" x14ac:dyDescent="0.25">
      <c r="A35" s="9" t="s">
        <v>102</v>
      </c>
      <c r="B35" s="7" t="s">
        <v>39</v>
      </c>
      <c r="C35" s="20"/>
      <c r="D35" s="20"/>
      <c r="E35" s="20"/>
      <c r="F35" s="20"/>
      <c r="G35" s="22">
        <v>2000000</v>
      </c>
      <c r="H35" s="22">
        <v>4555518</v>
      </c>
      <c r="I35" s="22">
        <v>4832126.42</v>
      </c>
      <c r="J35" s="20">
        <f t="shared" si="11"/>
        <v>106.0719422028406</v>
      </c>
      <c r="K35" s="20">
        <f t="shared" si="1"/>
        <v>2000000</v>
      </c>
      <c r="L35" s="20">
        <f t="shared" si="2"/>
        <v>4555518</v>
      </c>
      <c r="M35" s="20">
        <f t="shared" si="3"/>
        <v>4832126.42</v>
      </c>
      <c r="N35" s="20">
        <f t="shared" si="4"/>
        <v>106.0719422028406</v>
      </c>
    </row>
    <row r="36" spans="1:14" ht="18.75" x14ac:dyDescent="0.25">
      <c r="A36" s="9" t="s">
        <v>103</v>
      </c>
      <c r="B36" s="7" t="s">
        <v>40</v>
      </c>
      <c r="C36" s="20"/>
      <c r="D36" s="20"/>
      <c r="E36" s="20"/>
      <c r="F36" s="20"/>
      <c r="G36" s="22">
        <v>0</v>
      </c>
      <c r="H36" s="22">
        <v>747000</v>
      </c>
      <c r="I36" s="22">
        <v>275208.43</v>
      </c>
      <c r="J36" s="20">
        <f t="shared" si="11"/>
        <v>36.841824631860774</v>
      </c>
      <c r="K36" s="20">
        <f t="shared" si="1"/>
        <v>0</v>
      </c>
      <c r="L36" s="20">
        <f t="shared" si="2"/>
        <v>747000</v>
      </c>
      <c r="M36" s="20">
        <f t="shared" si="3"/>
        <v>275208.43</v>
      </c>
      <c r="N36" s="20">
        <f t="shared" si="4"/>
        <v>36.841824631860774</v>
      </c>
    </row>
    <row r="37" spans="1:14" ht="18.75" x14ac:dyDescent="0.25">
      <c r="A37" s="9" t="s">
        <v>104</v>
      </c>
      <c r="B37" s="7" t="s">
        <v>41</v>
      </c>
      <c r="C37" s="20"/>
      <c r="D37" s="20"/>
      <c r="E37" s="20"/>
      <c r="F37" s="20"/>
      <c r="G37" s="22">
        <v>915000</v>
      </c>
      <c r="H37" s="22">
        <v>1449104</v>
      </c>
      <c r="I37" s="22">
        <v>1329417.31</v>
      </c>
      <c r="J37" s="20">
        <f t="shared" si="11"/>
        <v>91.740641803486838</v>
      </c>
      <c r="K37" s="20">
        <f t="shared" si="1"/>
        <v>915000</v>
      </c>
      <c r="L37" s="20">
        <f t="shared" si="2"/>
        <v>1449104</v>
      </c>
      <c r="M37" s="20">
        <f t="shared" si="3"/>
        <v>1329417.31</v>
      </c>
      <c r="N37" s="20">
        <f t="shared" si="4"/>
        <v>91.740641803486838</v>
      </c>
    </row>
    <row r="38" spans="1:14" ht="34.5" x14ac:dyDescent="0.25">
      <c r="A38" s="9" t="s">
        <v>105</v>
      </c>
      <c r="B38" s="6" t="s">
        <v>42</v>
      </c>
      <c r="C38" s="20"/>
      <c r="D38" s="20"/>
      <c r="E38" s="20"/>
      <c r="F38" s="20"/>
      <c r="G38" s="22">
        <v>799233</v>
      </c>
      <c r="H38" s="22">
        <v>1638492</v>
      </c>
      <c r="I38" s="22">
        <v>1083390</v>
      </c>
      <c r="J38" s="20">
        <f t="shared" si="11"/>
        <v>66.121165071297256</v>
      </c>
      <c r="K38" s="20">
        <f t="shared" si="1"/>
        <v>799233</v>
      </c>
      <c r="L38" s="20">
        <f t="shared" si="2"/>
        <v>1638492</v>
      </c>
      <c r="M38" s="20">
        <f t="shared" si="3"/>
        <v>1083390</v>
      </c>
      <c r="N38" s="20">
        <f t="shared" si="4"/>
        <v>66.121165071297256</v>
      </c>
    </row>
    <row r="39" spans="1:14" ht="31.5" x14ac:dyDescent="0.25">
      <c r="A39" s="9" t="s">
        <v>106</v>
      </c>
      <c r="B39" s="6" t="s">
        <v>60</v>
      </c>
      <c r="C39" s="20"/>
      <c r="D39" s="20"/>
      <c r="E39" s="20"/>
      <c r="F39" s="20"/>
      <c r="G39" s="22">
        <v>3000000</v>
      </c>
      <c r="H39" s="22">
        <v>0</v>
      </c>
      <c r="I39" s="22">
        <v>0</v>
      </c>
      <c r="J39" s="20"/>
      <c r="K39" s="20">
        <f t="shared" si="1"/>
        <v>3000000</v>
      </c>
      <c r="L39" s="20">
        <f t="shared" si="2"/>
        <v>0</v>
      </c>
      <c r="M39" s="20">
        <f t="shared" si="3"/>
        <v>0</v>
      </c>
      <c r="N39" s="20"/>
    </row>
    <row r="40" spans="1:14" ht="31.5" x14ac:dyDescent="0.25">
      <c r="A40" s="9" t="s">
        <v>107</v>
      </c>
      <c r="B40" s="6" t="s">
        <v>37</v>
      </c>
      <c r="C40" s="20"/>
      <c r="D40" s="20"/>
      <c r="E40" s="20"/>
      <c r="F40" s="20"/>
      <c r="G40" s="20">
        <v>395000</v>
      </c>
      <c r="H40" s="20">
        <v>380000</v>
      </c>
      <c r="I40" s="20">
        <v>186000</v>
      </c>
      <c r="J40" s="20">
        <f t="shared" ref="J40" si="12">I40/G40*100</f>
        <v>47.088607594936711</v>
      </c>
      <c r="K40" s="20">
        <f t="shared" si="1"/>
        <v>395000</v>
      </c>
      <c r="L40" s="20">
        <f t="shared" si="2"/>
        <v>380000</v>
      </c>
      <c r="M40" s="20">
        <f t="shared" si="3"/>
        <v>186000</v>
      </c>
      <c r="N40" s="20">
        <f t="shared" si="4"/>
        <v>48.947368421052637</v>
      </c>
    </row>
    <row r="41" spans="1:14" ht="31.5" x14ac:dyDescent="0.2">
      <c r="A41" s="9" t="s">
        <v>85</v>
      </c>
      <c r="B41" s="5" t="s">
        <v>20</v>
      </c>
      <c r="C41" s="20">
        <v>0</v>
      </c>
      <c r="D41" s="20">
        <v>276203.32</v>
      </c>
      <c r="E41" s="20">
        <v>187290.14</v>
      </c>
      <c r="F41" s="20">
        <f t="shared" si="0"/>
        <v>67.808793898639593</v>
      </c>
      <c r="G41" s="20"/>
      <c r="H41" s="20"/>
      <c r="I41" s="20"/>
      <c r="J41" s="20"/>
      <c r="K41" s="20">
        <f t="shared" si="1"/>
        <v>0</v>
      </c>
      <c r="L41" s="20">
        <f t="shared" si="2"/>
        <v>276203.32</v>
      </c>
      <c r="M41" s="20">
        <f t="shared" si="3"/>
        <v>187290.14</v>
      </c>
      <c r="N41" s="20">
        <f t="shared" si="4"/>
        <v>67.808793898639593</v>
      </c>
    </row>
    <row r="42" spans="1:14" ht="27" customHeight="1" x14ac:dyDescent="0.25">
      <c r="A42" s="4"/>
      <c r="B42" s="12" t="s">
        <v>51</v>
      </c>
      <c r="C42" s="21">
        <f>SUM(C34:C41)</f>
        <v>0</v>
      </c>
      <c r="D42" s="21">
        <f>SUM(D34:D41)</f>
        <v>276203.32</v>
      </c>
      <c r="E42" s="21">
        <f>SUM(E34:E41)</f>
        <v>187290.14</v>
      </c>
      <c r="F42" s="20">
        <f t="shared" si="0"/>
        <v>67.808793898639593</v>
      </c>
      <c r="G42" s="21">
        <f t="shared" ref="G42:I42" si="13">SUM(G34:G41)</f>
        <v>10324481</v>
      </c>
      <c r="H42" s="21">
        <f t="shared" si="13"/>
        <v>11344937</v>
      </c>
      <c r="I42" s="21">
        <f t="shared" si="13"/>
        <v>9710932.9000000004</v>
      </c>
      <c r="J42" s="20">
        <f t="shared" ref="J42:J50" si="14">I42/H42*100</f>
        <v>85.597063253855012</v>
      </c>
      <c r="K42" s="20">
        <f t="shared" si="1"/>
        <v>10324481</v>
      </c>
      <c r="L42" s="20">
        <f t="shared" si="2"/>
        <v>11621140.32</v>
      </c>
      <c r="M42" s="20">
        <f t="shared" si="3"/>
        <v>9898223.040000001</v>
      </c>
      <c r="N42" s="20">
        <f t="shared" si="4"/>
        <v>85.174283826219224</v>
      </c>
    </row>
    <row r="43" spans="1:14" ht="47.25" x14ac:dyDescent="0.2">
      <c r="A43" s="4" t="s">
        <v>86</v>
      </c>
      <c r="B43" s="5" t="s">
        <v>21</v>
      </c>
      <c r="C43" s="20">
        <v>2000000</v>
      </c>
      <c r="D43" s="20">
        <v>679079.03</v>
      </c>
      <c r="E43" s="20">
        <v>679079.03</v>
      </c>
      <c r="F43" s="20">
        <f t="shared" si="0"/>
        <v>100</v>
      </c>
      <c r="G43" s="22">
        <v>4656110</v>
      </c>
      <c r="H43" s="22">
        <v>16582791.800000001</v>
      </c>
      <c r="I43" s="22">
        <v>15195321.15</v>
      </c>
      <c r="J43" s="20">
        <f t="shared" si="14"/>
        <v>91.633069589645331</v>
      </c>
      <c r="K43" s="20">
        <f t="shared" si="1"/>
        <v>6656110</v>
      </c>
      <c r="L43" s="20">
        <f t="shared" si="2"/>
        <v>17261870.830000002</v>
      </c>
      <c r="M43" s="20">
        <f t="shared" si="3"/>
        <v>15874400.18</v>
      </c>
      <c r="N43" s="20">
        <f t="shared" si="4"/>
        <v>91.962223193162416</v>
      </c>
    </row>
    <row r="44" spans="1:14" s="15" customFormat="1" ht="47.25" x14ac:dyDescent="0.2">
      <c r="A44" s="4" t="s">
        <v>108</v>
      </c>
      <c r="B44" s="5" t="s">
        <v>109</v>
      </c>
      <c r="C44" s="20"/>
      <c r="D44" s="20"/>
      <c r="E44" s="20"/>
      <c r="F44" s="20"/>
      <c r="G44" s="22">
        <v>0</v>
      </c>
      <c r="H44" s="22">
        <v>2733820</v>
      </c>
      <c r="I44" s="22">
        <v>2733741.02</v>
      </c>
      <c r="J44" s="20">
        <f t="shared" si="14"/>
        <v>99.99711100218741</v>
      </c>
      <c r="K44" s="20">
        <f t="shared" si="1"/>
        <v>0</v>
      </c>
      <c r="L44" s="20">
        <f t="shared" si="2"/>
        <v>2733820</v>
      </c>
      <c r="M44" s="20">
        <f t="shared" si="3"/>
        <v>2733741.02</v>
      </c>
      <c r="N44" s="20">
        <f t="shared" si="4"/>
        <v>99.99711100218741</v>
      </c>
    </row>
    <row r="45" spans="1:14" ht="26.25" customHeight="1" x14ac:dyDescent="0.2">
      <c r="A45" s="4"/>
      <c r="B45" s="11" t="s">
        <v>53</v>
      </c>
      <c r="C45" s="21">
        <f>C43</f>
        <v>2000000</v>
      </c>
      <c r="D45" s="21">
        <f t="shared" ref="D45:E45" si="15">D43</f>
        <v>679079.03</v>
      </c>
      <c r="E45" s="21">
        <f t="shared" si="15"/>
        <v>679079.03</v>
      </c>
      <c r="F45" s="20">
        <f t="shared" si="0"/>
        <v>100</v>
      </c>
      <c r="G45" s="21">
        <f>G43+G44</f>
        <v>4656110</v>
      </c>
      <c r="H45" s="21">
        <f>H43+H44</f>
        <v>19316611.800000001</v>
      </c>
      <c r="I45" s="21">
        <f>I43+I44</f>
        <v>17929062.170000002</v>
      </c>
      <c r="J45" s="20">
        <f t="shared" si="14"/>
        <v>92.816806361455178</v>
      </c>
      <c r="K45" s="20">
        <f t="shared" si="1"/>
        <v>6656110</v>
      </c>
      <c r="L45" s="20">
        <f t="shared" si="2"/>
        <v>19995690.830000002</v>
      </c>
      <c r="M45" s="20">
        <f t="shared" si="3"/>
        <v>18608141.200000003</v>
      </c>
      <c r="N45" s="20">
        <f t="shared" si="4"/>
        <v>93.060756731054141</v>
      </c>
    </row>
    <row r="46" spans="1:14" s="15" customFormat="1" ht="26.25" customHeight="1" x14ac:dyDescent="0.2">
      <c r="A46" s="4" t="s">
        <v>93</v>
      </c>
      <c r="B46" s="11" t="s">
        <v>94</v>
      </c>
      <c r="C46" s="21"/>
      <c r="D46" s="21"/>
      <c r="E46" s="21"/>
      <c r="F46" s="20"/>
      <c r="G46" s="21">
        <v>0</v>
      </c>
      <c r="H46" s="21">
        <v>49950</v>
      </c>
      <c r="I46" s="21">
        <v>49950</v>
      </c>
      <c r="J46" s="20">
        <f t="shared" si="14"/>
        <v>100</v>
      </c>
      <c r="K46" s="20">
        <f t="shared" si="1"/>
        <v>0</v>
      </c>
      <c r="L46" s="20">
        <f t="shared" si="2"/>
        <v>49950</v>
      </c>
      <c r="M46" s="20">
        <f t="shared" si="3"/>
        <v>49950</v>
      </c>
      <c r="N46" s="20">
        <f t="shared" si="4"/>
        <v>100</v>
      </c>
    </row>
    <row r="47" spans="1:14" s="15" customFormat="1" ht="26.25" customHeight="1" x14ac:dyDescent="0.2">
      <c r="A47" s="4" t="s">
        <v>95</v>
      </c>
      <c r="B47" s="11" t="s">
        <v>96</v>
      </c>
      <c r="C47" s="21"/>
      <c r="D47" s="21"/>
      <c r="E47" s="21"/>
      <c r="F47" s="20"/>
      <c r="G47" s="21">
        <v>0</v>
      </c>
      <c r="H47" s="21">
        <v>50000</v>
      </c>
      <c r="I47" s="21">
        <v>50000</v>
      </c>
      <c r="J47" s="20">
        <f t="shared" si="14"/>
        <v>100</v>
      </c>
      <c r="K47" s="20">
        <f t="shared" si="1"/>
        <v>0</v>
      </c>
      <c r="L47" s="20">
        <f t="shared" si="2"/>
        <v>50000</v>
      </c>
      <c r="M47" s="20">
        <f t="shared" si="3"/>
        <v>50000</v>
      </c>
      <c r="N47" s="20">
        <f t="shared" si="4"/>
        <v>100</v>
      </c>
    </row>
    <row r="48" spans="1:14" ht="31.5" x14ac:dyDescent="0.2">
      <c r="A48" s="4" t="s">
        <v>87</v>
      </c>
      <c r="B48" s="5" t="s">
        <v>22</v>
      </c>
      <c r="C48" s="20">
        <v>287200</v>
      </c>
      <c r="D48" s="20">
        <v>1400006</v>
      </c>
      <c r="E48" s="20">
        <v>1394980</v>
      </c>
      <c r="F48" s="20">
        <f t="shared" si="0"/>
        <v>99.641001538564836</v>
      </c>
      <c r="G48" s="20"/>
      <c r="H48" s="20"/>
      <c r="I48" s="20"/>
      <c r="J48" s="20"/>
      <c r="K48" s="20">
        <f t="shared" si="1"/>
        <v>287200</v>
      </c>
      <c r="L48" s="20">
        <f t="shared" si="2"/>
        <v>1400006</v>
      </c>
      <c r="M48" s="20">
        <f t="shared" si="3"/>
        <v>1394980</v>
      </c>
      <c r="N48" s="20">
        <f t="shared" si="4"/>
        <v>99.641001538564836</v>
      </c>
    </row>
    <row r="49" spans="1:15" ht="27.75" customHeight="1" x14ac:dyDescent="0.2">
      <c r="A49" s="4"/>
      <c r="B49" s="11" t="s">
        <v>56</v>
      </c>
      <c r="C49" s="21">
        <f>C46+C47+C48</f>
        <v>287200</v>
      </c>
      <c r="D49" s="21">
        <f t="shared" ref="D49:E49" si="16">D46+D47+D48</f>
        <v>1400006</v>
      </c>
      <c r="E49" s="21">
        <f t="shared" si="16"/>
        <v>1394980</v>
      </c>
      <c r="F49" s="21">
        <f t="shared" ref="F49" si="17">F48</f>
        <v>99.641001538564836</v>
      </c>
      <c r="G49" s="21">
        <f t="shared" ref="G49:I49" si="18">G46+G47+G48</f>
        <v>0</v>
      </c>
      <c r="H49" s="21">
        <f t="shared" si="18"/>
        <v>99950</v>
      </c>
      <c r="I49" s="21">
        <f t="shared" si="18"/>
        <v>99950</v>
      </c>
      <c r="J49" s="20">
        <f t="shared" si="14"/>
        <v>100</v>
      </c>
      <c r="K49" s="20">
        <f t="shared" si="1"/>
        <v>287200</v>
      </c>
      <c r="L49" s="20">
        <f t="shared" si="2"/>
        <v>1499956</v>
      </c>
      <c r="M49" s="20">
        <f t="shared" si="3"/>
        <v>1494930</v>
      </c>
      <c r="N49" s="20">
        <f t="shared" si="4"/>
        <v>99.664923504422802</v>
      </c>
    </row>
    <row r="50" spans="1:15" ht="37.5" customHeight="1" x14ac:dyDescent="0.2">
      <c r="A50" s="4" t="s">
        <v>88</v>
      </c>
      <c r="B50" s="5" t="s">
        <v>59</v>
      </c>
      <c r="C50" s="20">
        <v>275000</v>
      </c>
      <c r="D50" s="20">
        <v>251700</v>
      </c>
      <c r="E50" s="20">
        <v>178230.28999999998</v>
      </c>
      <c r="F50" s="20">
        <f t="shared" si="0"/>
        <v>70.810603893524032</v>
      </c>
      <c r="G50" s="20">
        <v>0</v>
      </c>
      <c r="H50" s="20">
        <v>275000</v>
      </c>
      <c r="I50" s="20">
        <v>274980</v>
      </c>
      <c r="J50" s="20">
        <f t="shared" si="14"/>
        <v>99.992727272727279</v>
      </c>
      <c r="K50" s="20">
        <f t="shared" si="1"/>
        <v>275000</v>
      </c>
      <c r="L50" s="20">
        <f t="shared" si="2"/>
        <v>526700</v>
      </c>
      <c r="M50" s="20">
        <f t="shared" si="3"/>
        <v>453210.29</v>
      </c>
      <c r="N50" s="20">
        <f t="shared" si="4"/>
        <v>86.047140687298267</v>
      </c>
    </row>
    <row r="51" spans="1:15" s="15" customFormat="1" ht="37.5" customHeight="1" x14ac:dyDescent="0.2">
      <c r="A51" s="4" t="s">
        <v>97</v>
      </c>
      <c r="B51" s="5" t="s">
        <v>43</v>
      </c>
      <c r="C51" s="20"/>
      <c r="D51" s="20"/>
      <c r="E51" s="20"/>
      <c r="F51" s="20"/>
      <c r="G51" s="20">
        <v>500000</v>
      </c>
      <c r="H51" s="20">
        <v>1800000</v>
      </c>
      <c r="I51" s="20">
        <v>1104951.3500000001</v>
      </c>
      <c r="J51" s="20">
        <f t="shared" ref="J51:J53" si="19">I51/H51*100</f>
        <v>61.386186111111115</v>
      </c>
      <c r="K51" s="20">
        <f t="shared" si="1"/>
        <v>500000</v>
      </c>
      <c r="L51" s="20">
        <f t="shared" si="2"/>
        <v>1800000</v>
      </c>
      <c r="M51" s="20">
        <f t="shared" si="3"/>
        <v>1104951.3500000001</v>
      </c>
      <c r="N51" s="20">
        <f t="shared" si="4"/>
        <v>61.386186111111115</v>
      </c>
    </row>
    <row r="52" spans="1:15" s="15" customFormat="1" ht="37.5" customHeight="1" x14ac:dyDescent="0.2">
      <c r="A52" s="4" t="s">
        <v>98</v>
      </c>
      <c r="B52" s="5" t="s">
        <v>61</v>
      </c>
      <c r="C52" s="20"/>
      <c r="D52" s="20"/>
      <c r="E52" s="20"/>
      <c r="F52" s="20"/>
      <c r="G52" s="20">
        <v>25500</v>
      </c>
      <c r="H52" s="20">
        <v>396500</v>
      </c>
      <c r="I52" s="20">
        <v>384875.32</v>
      </c>
      <c r="J52" s="20">
        <f t="shared" si="19"/>
        <v>97.068176544766715</v>
      </c>
      <c r="K52" s="20">
        <f t="shared" si="1"/>
        <v>25500</v>
      </c>
      <c r="L52" s="20">
        <f t="shared" si="2"/>
        <v>396500</v>
      </c>
      <c r="M52" s="20">
        <f t="shared" si="3"/>
        <v>384875.32</v>
      </c>
      <c r="N52" s="20">
        <f t="shared" si="4"/>
        <v>97.068176544766715</v>
      </c>
    </row>
    <row r="53" spans="1:15" ht="33.75" customHeight="1" x14ac:dyDescent="0.2">
      <c r="A53" s="9"/>
      <c r="B53" s="11" t="s">
        <v>52</v>
      </c>
      <c r="C53" s="21">
        <f>SUM(C50:C52)</f>
        <v>275000</v>
      </c>
      <c r="D53" s="21">
        <f t="shared" ref="D53:E53" si="20">SUM(D50:D52)</f>
        <v>251700</v>
      </c>
      <c r="E53" s="21">
        <f t="shared" si="20"/>
        <v>178230.28999999998</v>
      </c>
      <c r="F53" s="20">
        <f t="shared" si="0"/>
        <v>70.810603893524032</v>
      </c>
      <c r="G53" s="21">
        <f t="shared" ref="G53:H53" si="21">SUM(G50:G52)</f>
        <v>525500</v>
      </c>
      <c r="H53" s="21">
        <f t="shared" si="21"/>
        <v>2471500</v>
      </c>
      <c r="I53" s="21">
        <f>SUM(I50:I52)</f>
        <v>1764806.6700000002</v>
      </c>
      <c r="J53" s="20">
        <f t="shared" si="19"/>
        <v>71.406298604086587</v>
      </c>
      <c r="K53" s="20">
        <f t="shared" si="1"/>
        <v>800500</v>
      </c>
      <c r="L53" s="20">
        <f t="shared" si="2"/>
        <v>2723200</v>
      </c>
      <c r="M53" s="20">
        <f t="shared" si="3"/>
        <v>1943036.9600000002</v>
      </c>
      <c r="N53" s="20">
        <f t="shared" si="4"/>
        <v>71.351239717978856</v>
      </c>
    </row>
    <row r="54" spans="1:15" ht="15.75" x14ac:dyDescent="0.2">
      <c r="A54" s="9" t="s">
        <v>89</v>
      </c>
      <c r="B54" s="5" t="s">
        <v>23</v>
      </c>
      <c r="C54" s="20">
        <v>450000</v>
      </c>
      <c r="D54" s="20">
        <v>33300</v>
      </c>
      <c r="E54" s="20">
        <v>0</v>
      </c>
      <c r="F54" s="20">
        <f t="shared" si="0"/>
        <v>0</v>
      </c>
      <c r="G54" s="20"/>
      <c r="H54" s="20"/>
      <c r="I54" s="20"/>
      <c r="J54" s="20"/>
      <c r="K54" s="20">
        <f t="shared" si="1"/>
        <v>450000</v>
      </c>
      <c r="L54" s="20">
        <f t="shared" si="2"/>
        <v>33300</v>
      </c>
      <c r="M54" s="20">
        <f t="shared" si="3"/>
        <v>0</v>
      </c>
      <c r="N54" s="20">
        <f t="shared" si="4"/>
        <v>0</v>
      </c>
    </row>
    <row r="55" spans="1:15" ht="47.25" x14ac:dyDescent="0.2">
      <c r="A55" s="4" t="s">
        <v>90</v>
      </c>
      <c r="B55" s="5" t="s">
        <v>24</v>
      </c>
      <c r="C55" s="20">
        <v>1719300</v>
      </c>
      <c r="D55" s="20">
        <v>1719300</v>
      </c>
      <c r="E55" s="20">
        <v>1699460.25</v>
      </c>
      <c r="F55" s="20">
        <f t="shared" si="0"/>
        <v>98.84605653463619</v>
      </c>
      <c r="G55" s="20"/>
      <c r="H55" s="20"/>
      <c r="I55" s="20"/>
      <c r="J55" s="20"/>
      <c r="K55" s="20">
        <f t="shared" si="1"/>
        <v>1719300</v>
      </c>
      <c r="L55" s="20">
        <f t="shared" si="2"/>
        <v>1719300</v>
      </c>
      <c r="M55" s="20">
        <f t="shared" si="3"/>
        <v>1699460.25</v>
      </c>
      <c r="N55" s="20">
        <f t="shared" si="4"/>
        <v>98.84605653463619</v>
      </c>
    </row>
    <row r="56" spans="1:15" s="15" customFormat="1" ht="31.5" x14ac:dyDescent="0.2">
      <c r="A56" s="4" t="s">
        <v>99</v>
      </c>
      <c r="B56" s="5" t="s">
        <v>100</v>
      </c>
      <c r="C56" s="20"/>
      <c r="D56" s="20"/>
      <c r="E56" s="20"/>
      <c r="F56" s="20"/>
      <c r="G56" s="20">
        <v>0</v>
      </c>
      <c r="H56" s="20">
        <v>22000</v>
      </c>
      <c r="I56" s="20">
        <v>22000</v>
      </c>
      <c r="J56" s="20">
        <f t="shared" ref="J56:J59" si="22">I56/H56*100</f>
        <v>100</v>
      </c>
      <c r="K56" s="20">
        <f t="shared" si="1"/>
        <v>0</v>
      </c>
      <c r="L56" s="20">
        <f t="shared" si="2"/>
        <v>22000</v>
      </c>
      <c r="M56" s="20">
        <f t="shared" si="3"/>
        <v>22000</v>
      </c>
      <c r="N56" s="20">
        <f t="shared" si="4"/>
        <v>100</v>
      </c>
    </row>
    <row r="57" spans="1:15" ht="15.75" x14ac:dyDescent="0.2">
      <c r="A57" s="4" t="s">
        <v>91</v>
      </c>
      <c r="B57" s="5" t="s">
        <v>25</v>
      </c>
      <c r="C57" s="20">
        <v>774200</v>
      </c>
      <c r="D57" s="20">
        <v>1005275</v>
      </c>
      <c r="E57" s="20">
        <v>788414.71</v>
      </c>
      <c r="F57" s="20">
        <f t="shared" si="0"/>
        <v>78.427764542040734</v>
      </c>
      <c r="G57" s="22">
        <v>0</v>
      </c>
      <c r="H57" s="22">
        <v>1110000</v>
      </c>
      <c r="I57" s="22">
        <v>1110000</v>
      </c>
      <c r="J57" s="20">
        <f t="shared" si="22"/>
        <v>100</v>
      </c>
      <c r="K57" s="20">
        <f t="shared" si="1"/>
        <v>774200</v>
      </c>
      <c r="L57" s="20">
        <f t="shared" si="2"/>
        <v>2115275</v>
      </c>
      <c r="M57" s="20">
        <f t="shared" si="3"/>
        <v>1898414.71</v>
      </c>
      <c r="N57" s="20">
        <f t="shared" si="4"/>
        <v>89.747891408918463</v>
      </c>
    </row>
    <row r="58" spans="1:15" s="14" customFormat="1" ht="47.25" x14ac:dyDescent="0.2">
      <c r="A58" s="4" t="s">
        <v>92</v>
      </c>
      <c r="B58" s="5" t="s">
        <v>62</v>
      </c>
      <c r="C58" s="25">
        <v>0</v>
      </c>
      <c r="D58" s="25">
        <v>185000</v>
      </c>
      <c r="E58" s="25">
        <v>184823.44</v>
      </c>
      <c r="F58" s="20">
        <f t="shared" si="0"/>
        <v>99.904562162162165</v>
      </c>
      <c r="G58" s="22">
        <v>0</v>
      </c>
      <c r="H58" s="22">
        <v>15000</v>
      </c>
      <c r="I58" s="22">
        <v>15000</v>
      </c>
      <c r="J58" s="20">
        <f t="shared" si="22"/>
        <v>100</v>
      </c>
      <c r="K58" s="20">
        <f t="shared" si="1"/>
        <v>0</v>
      </c>
      <c r="L58" s="20">
        <f t="shared" si="2"/>
        <v>200000</v>
      </c>
      <c r="M58" s="20">
        <f t="shared" si="3"/>
        <v>199823.44</v>
      </c>
      <c r="N58" s="20">
        <f t="shared" si="4"/>
        <v>99.911720000000003</v>
      </c>
    </row>
    <row r="59" spans="1:15" s="15" customFormat="1" ht="15.75" x14ac:dyDescent="0.2">
      <c r="A59" s="9"/>
      <c r="B59" s="11" t="s">
        <v>55</v>
      </c>
      <c r="C59" s="25">
        <f>SUM(C54:C58)</f>
        <v>2943500</v>
      </c>
      <c r="D59" s="25">
        <f>SUM(D54:D58)</f>
        <v>2942875</v>
      </c>
      <c r="E59" s="25">
        <f>SUM(E54:E58)</f>
        <v>2672698.4</v>
      </c>
      <c r="F59" s="20">
        <f t="shared" si="0"/>
        <v>90.819297455719322</v>
      </c>
      <c r="G59" s="25">
        <f>SUM(G54:G58)</f>
        <v>0</v>
      </c>
      <c r="H59" s="25">
        <f>SUM(H54:H58)</f>
        <v>1147000</v>
      </c>
      <c r="I59" s="25">
        <f>SUM(I54:I58)</f>
        <v>1147000</v>
      </c>
      <c r="J59" s="20">
        <f t="shared" si="22"/>
        <v>100</v>
      </c>
      <c r="K59" s="20">
        <f t="shared" si="1"/>
        <v>2943500</v>
      </c>
      <c r="L59" s="20">
        <f t="shared" si="2"/>
        <v>4089875</v>
      </c>
      <c r="M59" s="20">
        <f t="shared" si="3"/>
        <v>3819698.4</v>
      </c>
      <c r="N59" s="20">
        <f t="shared" si="4"/>
        <v>93.394013264464064</v>
      </c>
    </row>
    <row r="60" spans="1:15" ht="31.5" customHeight="1" x14ac:dyDescent="0.2">
      <c r="A60" s="9"/>
      <c r="B60" s="5" t="s">
        <v>27</v>
      </c>
      <c r="C60" s="20">
        <f t="shared" ref="C60:E60" si="23">C9+C14+C17+C21+C25+C29+C31+C33+C42+C45+C49+C53+C59</f>
        <v>70642204</v>
      </c>
      <c r="D60" s="20">
        <f t="shared" si="23"/>
        <v>72360307.319999993</v>
      </c>
      <c r="E60" s="20">
        <f t="shared" si="23"/>
        <v>64266750.789999999</v>
      </c>
      <c r="F60" s="10">
        <f t="shared" si="0"/>
        <v>88.814922393560678</v>
      </c>
      <c r="G60" s="20">
        <f t="shared" ref="G60:I60" si="24">G9+G14+G17+G21+G25+G29+G31+G33+G42+G45+G49+G53+G59</f>
        <v>22413591</v>
      </c>
      <c r="H60" s="20">
        <f t="shared" si="24"/>
        <v>46820972.210000001</v>
      </c>
      <c r="I60" s="20">
        <f t="shared" si="24"/>
        <v>44024129.770000003</v>
      </c>
      <c r="J60" s="10">
        <f>I60/H60*100</f>
        <v>94.026517801775483</v>
      </c>
      <c r="K60" s="20">
        <f>K9+K14+K17+K21+K25+K29+K31+K33+K42+K45+K49+K53+K59</f>
        <v>93055795</v>
      </c>
      <c r="L60" s="20">
        <f t="shared" ref="L60:M60" si="25">L9+L14+L17+L21+L25+L29+L31+L33+L42+L45+L49+L53+L59</f>
        <v>119181279.52999999</v>
      </c>
      <c r="M60" s="20">
        <f t="shared" si="25"/>
        <v>108290880.56000002</v>
      </c>
      <c r="N60" s="10">
        <f>M60/L60*100</f>
        <v>90.862324172934677</v>
      </c>
      <c r="O60" t="s">
        <v>110</v>
      </c>
    </row>
    <row r="61" spans="1:15" ht="31.5" customHeight="1" x14ac:dyDescent="0.2">
      <c r="A61" s="19" t="s">
        <v>26</v>
      </c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10">
        <f>M60/K60*100</f>
        <v>116.37199011625232</v>
      </c>
      <c r="O61" t="s">
        <v>111</v>
      </c>
    </row>
    <row r="62" spans="1:15" x14ac:dyDescent="0.2">
      <c r="A62" s="2"/>
      <c r="E62" s="13"/>
      <c r="M62" s="13"/>
    </row>
  </sheetData>
  <mergeCells count="2">
    <mergeCell ref="A2:I2"/>
    <mergeCell ref="A3:I3"/>
  </mergeCells>
  <pageMargins left="0.39370078740157483" right="0" top="0" bottom="0" header="0" footer="0"/>
  <pageSetup paperSize="9" scale="65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 </vt:lpstr>
      <vt:lpstr>'2020 '!Заголовки_для_печати</vt:lpstr>
      <vt:lpstr>'2020 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Zinoviy</dc:creator>
  <cp:lastModifiedBy>user</cp:lastModifiedBy>
  <cp:lastPrinted>2021-03-17T13:11:00Z</cp:lastPrinted>
  <dcterms:created xsi:type="dcterms:W3CDTF">2020-02-07T11:58:29Z</dcterms:created>
  <dcterms:modified xsi:type="dcterms:W3CDTF">2021-04-06T16:32:01Z</dcterms:modified>
</cp:coreProperties>
</file>