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bookViews>
    <workbookView xWindow="360" yWindow="0" windowWidth="5655" windowHeight="5865" tabRatio="781"/>
  </bookViews>
  <sheets>
    <sheet name="видатки по розпорядниках" sheetId="7" r:id="rId1"/>
    <sheet name="дод4" sheetId="72" r:id="rId2"/>
  </sheets>
  <externalReferences>
    <externalReference r:id="rId3"/>
    <externalReference r:id="rId4"/>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розпорядниках'!$A$19:$Q$752</definedName>
    <definedName name="_xlnm._FilterDatabase" localSheetId="1" hidden="1">дод4!$A$18:$J$776</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розпорядниках'!$10:$19</definedName>
    <definedName name="_xlnm.Print_Titles" localSheetId="1">дод4!$9:$18</definedName>
    <definedName name="иори">#REF!</definedName>
    <definedName name="і">#REF!</definedName>
    <definedName name="область">#REF!</definedName>
    <definedName name="_xlnm.Print_Area" localSheetId="0">'видатки по розпорядниках'!$A$1:$P$473</definedName>
    <definedName name="_xlnm.Print_Area" localSheetId="1">дод4!$A$1:$J$497</definedName>
  </definedNames>
  <calcPr calcId="144525"/>
</workbook>
</file>

<file path=xl/calcChain.xml><?xml version="1.0" encoding="utf-8"?>
<calcChain xmlns="http://schemas.openxmlformats.org/spreadsheetml/2006/main">
  <c r="L470" i="7" l="1"/>
  <c r="K470" i="7"/>
  <c r="J470" i="7"/>
  <c r="O470" i="7"/>
  <c r="P469" i="7"/>
  <c r="J469" i="7"/>
  <c r="H494" i="72" l="1"/>
  <c r="N470" i="7" l="1"/>
  <c r="M470" i="7"/>
  <c r="K71" i="7"/>
  <c r="J71" i="7" s="1"/>
  <c r="H470" i="7" l="1"/>
  <c r="I470" i="7"/>
  <c r="G470" i="7" l="1"/>
  <c r="F470" i="7"/>
  <c r="E71" i="7"/>
  <c r="P71" i="7" s="1"/>
  <c r="P470" i="7" s="1"/>
  <c r="E470" i="7" l="1"/>
  <c r="J65" i="7" l="1"/>
  <c r="P65" i="7" s="1"/>
  <c r="N755" i="7" l="1"/>
  <c r="M755" i="7"/>
  <c r="L755" i="7"/>
  <c r="I755" i="7"/>
  <c r="H755" i="7"/>
  <c r="F755" i="7" l="1"/>
  <c r="G755" i="7"/>
  <c r="E66" i="7" l="1"/>
  <c r="J66" i="7"/>
  <c r="E67" i="7"/>
  <c r="J67" i="7"/>
  <c r="E68" i="7"/>
  <c r="J68" i="7"/>
  <c r="E69" i="7"/>
  <c r="J69" i="7"/>
  <c r="E70" i="7"/>
  <c r="J70" i="7"/>
  <c r="E72" i="7"/>
  <c r="P72" i="7" s="1"/>
  <c r="J73" i="7"/>
  <c r="P73" i="7" s="1"/>
  <c r="E74" i="7"/>
  <c r="J74" i="7"/>
  <c r="J75" i="7"/>
  <c r="P75" i="7" s="1"/>
  <c r="E76" i="7"/>
  <c r="J76" i="7"/>
  <c r="J77" i="7"/>
  <c r="P77" i="7" s="1"/>
  <c r="E78" i="7"/>
  <c r="J78" i="7"/>
  <c r="E79" i="7"/>
  <c r="J79" i="7"/>
  <c r="J80" i="7"/>
  <c r="P80" i="7" s="1"/>
  <c r="E81" i="7"/>
  <c r="J81" i="7"/>
  <c r="J82" i="7"/>
  <c r="P82" i="7" s="1"/>
  <c r="J83" i="7"/>
  <c r="P83" i="7" s="1"/>
  <c r="J84" i="7"/>
  <c r="P84" i="7" s="1"/>
  <c r="J85" i="7"/>
  <c r="P85" i="7" s="1"/>
  <c r="E86" i="7"/>
  <c r="G86" i="7"/>
  <c r="H86" i="7"/>
  <c r="J86" i="7"/>
  <c r="E87" i="7"/>
  <c r="J87" i="7"/>
  <c r="E88" i="7"/>
  <c r="J88" i="7"/>
  <c r="E89" i="7"/>
  <c r="J89" i="7"/>
  <c r="E90" i="7"/>
  <c r="K90" i="7"/>
  <c r="L90" i="7"/>
  <c r="O90" i="7"/>
  <c r="J91" i="7"/>
  <c r="P91" i="7" s="1"/>
  <c r="E92" i="7"/>
  <c r="J92" i="7"/>
  <c r="E93" i="7"/>
  <c r="J93" i="7"/>
  <c r="E94" i="7"/>
  <c r="J94" i="7"/>
  <c r="E95" i="7"/>
  <c r="J95" i="7"/>
  <c r="E96" i="7"/>
  <c r="J96" i="7"/>
  <c r="E97" i="7"/>
  <c r="J97" i="7"/>
  <c r="E98" i="7"/>
  <c r="J98" i="7"/>
  <c r="E99" i="7"/>
  <c r="J99" i="7"/>
  <c r="E100" i="7"/>
  <c r="J100" i="7"/>
  <c r="J101" i="7"/>
  <c r="P101" i="7" s="1"/>
  <c r="J102" i="7"/>
  <c r="P102" i="7" s="1"/>
  <c r="E103" i="7"/>
  <c r="J103" i="7"/>
  <c r="K104" i="7"/>
  <c r="O104" i="7"/>
  <c r="J104" i="7" s="1"/>
  <c r="P104" i="7" s="1"/>
  <c r="L105" i="7"/>
  <c r="M105" i="7"/>
  <c r="N105" i="7"/>
  <c r="J106" i="7"/>
  <c r="J107" i="7"/>
  <c r="P107" i="7" s="1"/>
  <c r="E108" i="7"/>
  <c r="J108" i="7"/>
  <c r="K109" i="7"/>
  <c r="O109" i="7"/>
  <c r="J109" i="7" s="1"/>
  <c r="P109" i="7" s="1"/>
  <c r="E110" i="7"/>
  <c r="P110" i="7" s="1"/>
  <c r="E111" i="7"/>
  <c r="P111" i="7" s="1"/>
  <c r="E112" i="7"/>
  <c r="P112" i="7" s="1"/>
  <c r="E113" i="7"/>
  <c r="P113" i="7" s="1"/>
  <c r="E114" i="7"/>
  <c r="P114" i="7" s="1"/>
  <c r="K115" i="7"/>
  <c r="O115" i="7"/>
  <c r="J115" i="7" s="1"/>
  <c r="P115" i="7" s="1"/>
  <c r="E116" i="7"/>
  <c r="E117" i="7"/>
  <c r="J117" i="7"/>
  <c r="E118" i="7"/>
  <c r="J118" i="7"/>
  <c r="E119" i="7"/>
  <c r="J119" i="7"/>
  <c r="E120" i="7"/>
  <c r="J120" i="7"/>
  <c r="E121" i="7"/>
  <c r="J121" i="7"/>
  <c r="E122" i="7"/>
  <c r="J122" i="7"/>
  <c r="E123" i="7"/>
  <c r="J123" i="7"/>
  <c r="O124" i="7"/>
  <c r="J124" i="7" s="1"/>
  <c r="P124" i="7" s="1"/>
  <c r="J125" i="7"/>
  <c r="P125" i="7" s="1"/>
  <c r="O126" i="7"/>
  <c r="J126" i="7" s="1"/>
  <c r="P126" i="7" s="1"/>
  <c r="O127" i="7"/>
  <c r="J127" i="7" s="1"/>
  <c r="P127" i="7" s="1"/>
  <c r="J128" i="7"/>
  <c r="P128" i="7" s="1"/>
  <c r="E129" i="7"/>
  <c r="J129" i="7"/>
  <c r="K130" i="7"/>
  <c r="O130" i="7"/>
  <c r="J130" i="7" s="1"/>
  <c r="P130" i="7" s="1"/>
  <c r="E131" i="7"/>
  <c r="J131" i="7"/>
  <c r="E132" i="7"/>
  <c r="J132" i="7"/>
  <c r="E133" i="7"/>
  <c r="J133" i="7"/>
  <c r="E134" i="7"/>
  <c r="J134" i="7"/>
  <c r="E135" i="7"/>
  <c r="J135" i="7"/>
  <c r="E136" i="7"/>
  <c r="J136" i="7"/>
  <c r="J137" i="7"/>
  <c r="P137" i="7" s="1"/>
  <c r="J138" i="7"/>
  <c r="P138" i="7" s="1"/>
  <c r="P139" i="7"/>
  <c r="K140" i="7"/>
  <c r="O140" i="7"/>
  <c r="J140" i="7" s="1"/>
  <c r="P140" i="7" s="1"/>
  <c r="E141" i="7"/>
  <c r="J141" i="7"/>
  <c r="E142" i="7"/>
  <c r="J142" i="7"/>
  <c r="E143" i="7"/>
  <c r="J143" i="7"/>
  <c r="E144" i="7"/>
  <c r="E145" i="7"/>
  <c r="P145" i="7" s="1"/>
  <c r="E146" i="7"/>
  <c r="P146" i="7" s="1"/>
  <c r="E147" i="7"/>
  <c r="P147" i="7" s="1"/>
  <c r="E148" i="7"/>
  <c r="J148" i="7"/>
  <c r="E149" i="7"/>
  <c r="O149" i="7"/>
  <c r="J149" i="7" s="1"/>
  <c r="E150" i="7"/>
  <c r="K150" i="7"/>
  <c r="O150" i="7"/>
  <c r="J150" i="7" s="1"/>
  <c r="E151" i="7"/>
  <c r="J151" i="7"/>
  <c r="E152" i="7"/>
  <c r="J152" i="7"/>
  <c r="E153" i="7"/>
  <c r="J153" i="7"/>
  <c r="E154" i="7"/>
  <c r="P154" i="7" s="1"/>
  <c r="E155" i="7"/>
  <c r="P155" i="7" s="1"/>
  <c r="P156" i="7"/>
  <c r="F157" i="7"/>
  <c r="E157" i="7" s="1"/>
  <c r="P157" i="7" s="1"/>
  <c r="M158" i="7"/>
  <c r="N158" i="7"/>
  <c r="P158" i="7"/>
  <c r="E159" i="7"/>
  <c r="J159" i="7"/>
  <c r="E160" i="7"/>
  <c r="J160" i="7"/>
  <c r="J161" i="7"/>
  <c r="P161" i="7" s="1"/>
  <c r="E162" i="7"/>
  <c r="J162" i="7"/>
  <c r="E163" i="7"/>
  <c r="J163" i="7"/>
  <c r="E164" i="7"/>
  <c r="P164" i="7" s="1"/>
  <c r="P165" i="7"/>
  <c r="E166" i="7"/>
  <c r="J166" i="7"/>
  <c r="J167" i="7"/>
  <c r="P167" i="7" s="1"/>
  <c r="J168" i="7"/>
  <c r="P168" i="7" s="1"/>
  <c r="O169" i="7"/>
  <c r="O158" i="7" s="1"/>
  <c r="J170" i="7"/>
  <c r="P170" i="7" s="1"/>
  <c r="J171" i="7"/>
  <c r="P171" i="7" s="1"/>
  <c r="J172" i="7"/>
  <c r="P172" i="7" s="1"/>
  <c r="J173" i="7"/>
  <c r="P173" i="7" s="1"/>
  <c r="P174" i="7"/>
  <c r="E175" i="7"/>
  <c r="P175" i="7" s="1"/>
  <c r="J176" i="7"/>
  <c r="P176" i="7" s="1"/>
  <c r="J177" i="7"/>
  <c r="P177" i="7" s="1"/>
  <c r="J178" i="7"/>
  <c r="P178" i="7" s="1"/>
  <c r="E179" i="7"/>
  <c r="J179" i="7"/>
  <c r="J180" i="7"/>
  <c r="P180" i="7" s="1"/>
  <c r="E181" i="7"/>
  <c r="P181" i="7" s="1"/>
  <c r="E182" i="7"/>
  <c r="J182" i="7"/>
  <c r="E183" i="7"/>
  <c r="J183" i="7"/>
  <c r="E184" i="7"/>
  <c r="J184" i="7"/>
  <c r="J185" i="7"/>
  <c r="P185" i="7" s="1"/>
  <c r="J186" i="7"/>
  <c r="P186" i="7" s="1"/>
  <c r="E187" i="7"/>
  <c r="J187" i="7"/>
  <c r="E188" i="7"/>
  <c r="J188" i="7"/>
  <c r="E189" i="7"/>
  <c r="P189" i="7" s="1"/>
  <c r="N190" i="7"/>
  <c r="P190" i="7"/>
  <c r="P191" i="7"/>
  <c r="P192" i="7"/>
  <c r="E193" i="7"/>
  <c r="O193" i="7"/>
  <c r="J193" i="7" s="1"/>
  <c r="P194" i="7"/>
  <c r="P195" i="7"/>
  <c r="P196" i="7"/>
  <c r="N197" i="7"/>
  <c r="O197" i="7"/>
  <c r="P197" i="7"/>
  <c r="E198" i="7"/>
  <c r="J198" i="7"/>
  <c r="E199" i="7"/>
  <c r="J199" i="7"/>
  <c r="P200" i="7"/>
  <c r="E201" i="7"/>
  <c r="J201" i="7"/>
  <c r="P202" i="7"/>
  <c r="E203" i="7"/>
  <c r="J203" i="7"/>
  <c r="E204" i="7"/>
  <c r="P204" i="7" s="1"/>
  <c r="P205" i="7"/>
  <c r="E206" i="7"/>
  <c r="P206" i="7" s="1"/>
  <c r="E207" i="7"/>
  <c r="P207" i="7" s="1"/>
  <c r="P182" i="7" l="1"/>
  <c r="P150" i="7"/>
  <c r="P188" i="7"/>
  <c r="P184" i="7"/>
  <c r="P183" i="7"/>
  <c r="P160" i="7"/>
  <c r="P123" i="7"/>
  <c r="P81" i="7"/>
  <c r="P129" i="7"/>
  <c r="P95" i="7"/>
  <c r="P78" i="7"/>
  <c r="P153" i="7"/>
  <c r="P151" i="7"/>
  <c r="P134" i="7"/>
  <c r="P132" i="7"/>
  <c r="P131" i="7"/>
  <c r="P99" i="7"/>
  <c r="P97" i="7"/>
  <c r="P96" i="7"/>
  <c r="P89" i="7"/>
  <c r="P87" i="7"/>
  <c r="P86" i="7"/>
  <c r="P79" i="7"/>
  <c r="P76" i="7"/>
  <c r="P74" i="7"/>
  <c r="P201" i="7"/>
  <c r="P143" i="7"/>
  <c r="P141" i="7"/>
  <c r="P119" i="7"/>
  <c r="P117" i="7"/>
  <c r="P108" i="7"/>
  <c r="P198" i="7"/>
  <c r="P166" i="7"/>
  <c r="P163" i="7"/>
  <c r="P162" i="7"/>
  <c r="P148" i="7"/>
  <c r="P136" i="7"/>
  <c r="P135" i="7"/>
  <c r="P121" i="7"/>
  <c r="P120" i="7"/>
  <c r="P103" i="7"/>
  <c r="P100" i="7"/>
  <c r="P93" i="7"/>
  <c r="P92" i="7"/>
  <c r="P70" i="7"/>
  <c r="P69" i="7"/>
  <c r="P68" i="7"/>
  <c r="P67" i="7"/>
  <c r="P149" i="7"/>
  <c r="K105" i="7"/>
  <c r="P203" i="7"/>
  <c r="P199" i="7"/>
  <c r="P187" i="7"/>
  <c r="P179" i="7"/>
  <c r="P159" i="7"/>
  <c r="P152" i="7"/>
  <c r="P142" i="7"/>
  <c r="P133" i="7"/>
  <c r="P122" i="7"/>
  <c r="P118" i="7"/>
  <c r="P98" i="7"/>
  <c r="P94" i="7"/>
  <c r="J90" i="7"/>
  <c r="P90" i="7" s="1"/>
  <c r="P88" i="7"/>
  <c r="P193" i="7"/>
  <c r="O190" i="7"/>
  <c r="O105" i="7"/>
  <c r="J169" i="7"/>
  <c r="P169" i="7" s="1"/>
  <c r="P106" i="7"/>
  <c r="P408" i="7" l="1"/>
  <c r="K407" i="7" l="1"/>
  <c r="J407" i="7" s="1"/>
  <c r="P407" i="7" s="1"/>
  <c r="K406" i="7" l="1"/>
  <c r="J406" i="7" l="1"/>
  <c r="P406" i="7" s="1"/>
  <c r="P260" i="7" l="1"/>
  <c r="N24" i="7" l="1"/>
  <c r="P24" i="7"/>
  <c r="Q24" i="7" s="1"/>
  <c r="P22" i="7"/>
  <c r="Q22" i="7" s="1"/>
  <c r="Q164" i="7" l="1"/>
  <c r="Q165" i="7"/>
  <c r="Q175" i="7"/>
  <c r="Q181" i="7"/>
  <c r="Q161" i="7"/>
  <c r="Q167" i="7"/>
  <c r="Q170" i="7"/>
  <c r="Q176" i="7"/>
  <c r="Q180" i="7"/>
  <c r="Q185" i="7"/>
  <c r="Q130" i="7"/>
  <c r="H20" i="72"/>
  <c r="H115" i="72"/>
  <c r="H210" i="72"/>
  <c r="H250" i="72"/>
  <c r="H279" i="72"/>
  <c r="H285" i="72"/>
  <c r="H300" i="72"/>
  <c r="H319" i="72"/>
  <c r="H360" i="72"/>
  <c r="H365" i="72"/>
  <c r="H398" i="72"/>
  <c r="H404" i="72"/>
  <c r="J25" i="7"/>
  <c r="J26" i="7"/>
  <c r="J27" i="7"/>
  <c r="J30" i="7"/>
  <c r="P30" i="7" s="1"/>
  <c r="Q30" i="7" s="1"/>
  <c r="J31" i="7"/>
  <c r="J33" i="7"/>
  <c r="J34" i="7"/>
  <c r="J28" i="7"/>
  <c r="J32" i="7"/>
  <c r="P32" i="7" s="1"/>
  <c r="Q32" i="7" s="1"/>
  <c r="E25" i="7"/>
  <c r="E26" i="7"/>
  <c r="E27" i="7"/>
  <c r="E29" i="7"/>
  <c r="E33" i="7"/>
  <c r="E34" i="7"/>
  <c r="E28" i="7"/>
  <c r="Q174" i="7"/>
  <c r="J219" i="7"/>
  <c r="P219" i="7" s="1"/>
  <c r="Q219" i="7" s="1"/>
  <c r="Q351" i="7"/>
  <c r="I377" i="7"/>
  <c r="J387" i="7"/>
  <c r="J391" i="7"/>
  <c r="J397" i="7"/>
  <c r="J410" i="7"/>
  <c r="J412" i="7"/>
  <c r="J398" i="7"/>
  <c r="J419" i="7"/>
  <c r="J417" i="7"/>
  <c r="J401" i="7"/>
  <c r="J399" i="7"/>
  <c r="J395" i="7"/>
  <c r="J418" i="7"/>
  <c r="J409" i="7"/>
  <c r="E387" i="7"/>
  <c r="E390" i="7"/>
  <c r="P390" i="7" s="1"/>
  <c r="Q390" i="7" s="1"/>
  <c r="E391" i="7"/>
  <c r="E397" i="7"/>
  <c r="E396" i="7"/>
  <c r="E410" i="7"/>
  <c r="E412" i="7"/>
  <c r="E398" i="7"/>
  <c r="E419" i="7"/>
  <c r="E417" i="7"/>
  <c r="E401" i="7"/>
  <c r="E399" i="7"/>
  <c r="E411" i="7"/>
  <c r="E395" i="7"/>
  <c r="E418" i="7"/>
  <c r="Q155" i="7"/>
  <c r="Q154" i="7"/>
  <c r="Q192" i="7"/>
  <c r="Q191" i="7"/>
  <c r="Q380" i="7"/>
  <c r="E276" i="7"/>
  <c r="E268" i="7"/>
  <c r="E269" i="7"/>
  <c r="E270" i="7"/>
  <c r="E271" i="7"/>
  <c r="E273" i="7"/>
  <c r="E274" i="7"/>
  <c r="E277" i="7"/>
  <c r="E278" i="7"/>
  <c r="J268" i="7"/>
  <c r="J269" i="7"/>
  <c r="J271" i="7"/>
  <c r="J274" i="7"/>
  <c r="J277" i="7"/>
  <c r="J278" i="7"/>
  <c r="E281" i="7"/>
  <c r="E282" i="7"/>
  <c r="E283" i="7"/>
  <c r="E284" i="7"/>
  <c r="E285" i="7"/>
  <c r="E287" i="7"/>
  <c r="E288" i="7"/>
  <c r="E289" i="7"/>
  <c r="E290" i="7"/>
  <c r="E291" i="7"/>
  <c r="E293" i="7"/>
  <c r="P293" i="7" s="1"/>
  <c r="Q293" i="7" s="1"/>
  <c r="E297" i="7"/>
  <c r="J281" i="7"/>
  <c r="J282" i="7"/>
  <c r="P282" i="7" s="1"/>
  <c r="Q282" i="7" s="1"/>
  <c r="J283" i="7"/>
  <c r="J284" i="7"/>
  <c r="P284" i="7" s="1"/>
  <c r="Q284" i="7" s="1"/>
  <c r="J285" i="7"/>
  <c r="J287" i="7"/>
  <c r="J288" i="7"/>
  <c r="P288" i="7" s="1"/>
  <c r="Q288" i="7" s="1"/>
  <c r="J289" i="7"/>
  <c r="J290" i="7"/>
  <c r="P290" i="7" s="1"/>
  <c r="Q290" i="7" s="1"/>
  <c r="J297" i="7"/>
  <c r="Q241" i="7"/>
  <c r="E256" i="7"/>
  <c r="E234" i="7"/>
  <c r="E243" i="7"/>
  <c r="E247" i="7"/>
  <c r="J256" i="7"/>
  <c r="J234" i="7"/>
  <c r="J243" i="7"/>
  <c r="J247" i="7"/>
  <c r="Q72" i="7"/>
  <c r="Q75" i="7"/>
  <c r="Q83" i="7"/>
  <c r="Q101" i="7"/>
  <c r="E371" i="7"/>
  <c r="E354" i="7"/>
  <c r="E362" i="7"/>
  <c r="E360" i="7"/>
  <c r="E361" i="7"/>
  <c r="E363" i="7"/>
  <c r="E364" i="7"/>
  <c r="E355" i="7"/>
  <c r="E365" i="7"/>
  <c r="E366" i="7"/>
  <c r="J353" i="7"/>
  <c r="J371" i="7"/>
  <c r="J362" i="7"/>
  <c r="J360" i="7"/>
  <c r="J361" i="7"/>
  <c r="J363" i="7"/>
  <c r="J364" i="7"/>
  <c r="J355" i="7"/>
  <c r="J367" i="7"/>
  <c r="J348" i="7"/>
  <c r="P348" i="7" s="1"/>
  <c r="Q348" i="7" s="1"/>
  <c r="J365" i="7"/>
  <c r="J349" i="7"/>
  <c r="J352" i="7"/>
  <c r="P352" i="7" s="1"/>
  <c r="Q352" i="7" s="1"/>
  <c r="E36" i="7"/>
  <c r="E37" i="7"/>
  <c r="E38" i="7"/>
  <c r="P38" i="7" s="1"/>
  <c r="Q38" i="7" s="1"/>
  <c r="E39" i="7"/>
  <c r="E40" i="7"/>
  <c r="P40" i="7" s="1"/>
  <c r="Q40" i="7" s="1"/>
  <c r="E41" i="7"/>
  <c r="P41" i="7" s="1"/>
  <c r="Q41" i="7" s="1"/>
  <c r="E42" i="7"/>
  <c r="E43" i="7"/>
  <c r="E44" i="7"/>
  <c r="E47" i="7"/>
  <c r="E48" i="7"/>
  <c r="E49" i="7"/>
  <c r="E50" i="7"/>
  <c r="E51" i="7"/>
  <c r="E52" i="7"/>
  <c r="E53" i="7"/>
  <c r="E54" i="7"/>
  <c r="E55" i="7"/>
  <c r="J36" i="7"/>
  <c r="J37" i="7"/>
  <c r="J42" i="7"/>
  <c r="J43" i="7"/>
  <c r="J44" i="7"/>
  <c r="J45" i="7"/>
  <c r="J46" i="7"/>
  <c r="J47" i="7"/>
  <c r="J48" i="7"/>
  <c r="J49" i="7"/>
  <c r="J50" i="7"/>
  <c r="J52" i="7"/>
  <c r="J53" i="7"/>
  <c r="J54" i="7"/>
  <c r="J55" i="7"/>
  <c r="E258" i="7"/>
  <c r="E259" i="7"/>
  <c r="J258" i="7"/>
  <c r="J259" i="7"/>
  <c r="E265" i="7"/>
  <c r="E266" i="7"/>
  <c r="J265" i="7"/>
  <c r="E303" i="7"/>
  <c r="E312" i="7"/>
  <c r="E313" i="7"/>
  <c r="E301" i="7"/>
  <c r="E302" i="7"/>
  <c r="E300" i="7"/>
  <c r="E311" i="7"/>
  <c r="E314" i="7"/>
  <c r="Q310" i="7"/>
  <c r="J303" i="7"/>
  <c r="J312" i="7"/>
  <c r="J313" i="7"/>
  <c r="J301" i="7"/>
  <c r="J302" i="7"/>
  <c r="J300" i="7"/>
  <c r="J311" i="7"/>
  <c r="J314" i="7"/>
  <c r="E323" i="7"/>
  <c r="Q316" i="7"/>
  <c r="J323" i="7"/>
  <c r="E335" i="7"/>
  <c r="E338" i="7"/>
  <c r="E333" i="7"/>
  <c r="E334" i="7"/>
  <c r="E337" i="7"/>
  <c r="E336" i="7"/>
  <c r="J335" i="7"/>
  <c r="J338" i="7"/>
  <c r="J333" i="7"/>
  <c r="J334" i="7"/>
  <c r="J341" i="7"/>
  <c r="E346" i="7"/>
  <c r="J346" i="7"/>
  <c r="E375" i="7"/>
  <c r="J375" i="7"/>
  <c r="J374" i="7"/>
  <c r="Q378" i="7"/>
  <c r="J377" i="7"/>
  <c r="Q324" i="7"/>
  <c r="F409" i="7"/>
  <c r="E409" i="7" s="1"/>
  <c r="E20" i="72"/>
  <c r="E115" i="72"/>
  <c r="E210" i="72"/>
  <c r="E279" i="72"/>
  <c r="E285" i="72"/>
  <c r="E300" i="72"/>
  <c r="E319" i="72"/>
  <c r="E360" i="72"/>
  <c r="E365" i="72"/>
  <c r="E398" i="72"/>
  <c r="E404" i="72"/>
  <c r="F20" i="72"/>
  <c r="F115" i="72"/>
  <c r="F210" i="72"/>
  <c r="F250" i="72"/>
  <c r="F279" i="72"/>
  <c r="F285" i="72"/>
  <c r="F300" i="72"/>
  <c r="F319" i="72"/>
  <c r="F360" i="72"/>
  <c r="F365" i="72"/>
  <c r="F398" i="72"/>
  <c r="F404" i="72"/>
  <c r="G20" i="72"/>
  <c r="G115" i="72"/>
  <c r="G210" i="72"/>
  <c r="G279" i="72"/>
  <c r="G285" i="72"/>
  <c r="G300" i="72"/>
  <c r="G319" i="72"/>
  <c r="G360" i="72"/>
  <c r="G365" i="72"/>
  <c r="G398" i="72"/>
  <c r="G404" i="72"/>
  <c r="I20" i="72"/>
  <c r="I115" i="72"/>
  <c r="I210" i="72"/>
  <c r="I250" i="72"/>
  <c r="I279" i="72"/>
  <c r="I285" i="72"/>
  <c r="I300" i="72"/>
  <c r="I319" i="72"/>
  <c r="I360" i="72"/>
  <c r="I365" i="72"/>
  <c r="I398" i="72"/>
  <c r="I404" i="72"/>
  <c r="J483" i="72"/>
  <c r="J482" i="72"/>
  <c r="J481" i="72"/>
  <c r="J480" i="72"/>
  <c r="J479" i="72"/>
  <c r="J478" i="72"/>
  <c r="J477" i="72"/>
  <c r="J476" i="72"/>
  <c r="J475" i="72"/>
  <c r="J474" i="72"/>
  <c r="J473" i="72"/>
  <c r="J472" i="72"/>
  <c r="J471" i="72"/>
  <c r="J470" i="72"/>
  <c r="J469" i="72"/>
  <c r="J468" i="72"/>
  <c r="J467" i="72"/>
  <c r="J466" i="72"/>
  <c r="J465" i="72"/>
  <c r="J464" i="72"/>
  <c r="J463" i="72"/>
  <c r="J462" i="72"/>
  <c r="J461" i="72"/>
  <c r="J460" i="72"/>
  <c r="J459" i="72"/>
  <c r="J458" i="72"/>
  <c r="J457" i="72"/>
  <c r="J456" i="72"/>
  <c r="J455" i="72"/>
  <c r="J454" i="72"/>
  <c r="J453" i="72"/>
  <c r="J452" i="72"/>
  <c r="J451" i="72"/>
  <c r="J450" i="72"/>
  <c r="J449" i="72"/>
  <c r="J448" i="72"/>
  <c r="J447" i="72"/>
  <c r="J446" i="72"/>
  <c r="J445" i="72"/>
  <c r="J444" i="72"/>
  <c r="J443" i="72"/>
  <c r="J442" i="72"/>
  <c r="J441" i="72"/>
  <c r="J440" i="72"/>
  <c r="J439" i="72"/>
  <c r="J438" i="72"/>
  <c r="J437" i="72"/>
  <c r="J436" i="72"/>
  <c r="J435" i="72"/>
  <c r="J434" i="72"/>
  <c r="J433" i="72"/>
  <c r="J432" i="72"/>
  <c r="J431" i="72"/>
  <c r="J430" i="72"/>
  <c r="J429" i="72"/>
  <c r="J428" i="72"/>
  <c r="J427" i="72"/>
  <c r="J426" i="72"/>
  <c r="J425" i="72"/>
  <c r="J424" i="72"/>
  <c r="J423" i="72"/>
  <c r="J422" i="72"/>
  <c r="J421" i="72"/>
  <c r="J420" i="72"/>
  <c r="J419" i="72"/>
  <c r="J418" i="72"/>
  <c r="J417" i="72"/>
  <c r="J416" i="72"/>
  <c r="J415" i="72"/>
  <c r="J414" i="72"/>
  <c r="J413" i="72"/>
  <c r="J412" i="72"/>
  <c r="J411" i="72"/>
  <c r="J410" i="72"/>
  <c r="J409" i="72"/>
  <c r="J408" i="72"/>
  <c r="J407" i="72"/>
  <c r="J406" i="72"/>
  <c r="J405" i="72"/>
  <c r="J403" i="72"/>
  <c r="J402" i="72"/>
  <c r="J401" i="72"/>
  <c r="J400" i="72"/>
  <c r="J399" i="72"/>
  <c r="J397" i="72"/>
  <c r="J396" i="72"/>
  <c r="J395" i="72"/>
  <c r="J394" i="72"/>
  <c r="J391" i="72"/>
  <c r="J390" i="72"/>
  <c r="J389" i="72"/>
  <c r="J388" i="72"/>
  <c r="J387" i="72"/>
  <c r="J386" i="72"/>
  <c r="J385" i="72"/>
  <c r="J384" i="72"/>
  <c r="J383" i="72"/>
  <c r="J382" i="72"/>
  <c r="J381" i="72"/>
  <c r="J380" i="72"/>
  <c r="J379" i="72"/>
  <c r="J378" i="72"/>
  <c r="J377" i="72"/>
  <c r="J376" i="72"/>
  <c r="J375" i="72"/>
  <c r="J374" i="72"/>
  <c r="J373" i="72"/>
  <c r="J371" i="72"/>
  <c r="J368" i="72"/>
  <c r="J367" i="72"/>
  <c r="J366" i="72"/>
  <c r="J364" i="72"/>
  <c r="J363" i="72"/>
  <c r="J362" i="72"/>
  <c r="J361" i="72"/>
  <c r="J359" i="72"/>
  <c r="J358" i="72"/>
  <c r="J357" i="72"/>
  <c r="J356" i="72"/>
  <c r="J355" i="72"/>
  <c r="J354" i="72"/>
  <c r="J353" i="72"/>
  <c r="J351" i="72"/>
  <c r="J349" i="72"/>
  <c r="J348" i="72"/>
  <c r="J347" i="72"/>
  <c r="J346" i="72"/>
  <c r="J345" i="72"/>
  <c r="J344" i="72"/>
  <c r="J343" i="72"/>
  <c r="J342" i="72"/>
  <c r="J340" i="72"/>
  <c r="J339" i="72"/>
  <c r="J338" i="72"/>
  <c r="J337" i="72"/>
  <c r="J335" i="72"/>
  <c r="J334" i="72"/>
  <c r="J333" i="72"/>
  <c r="J332" i="72"/>
  <c r="J331" i="72"/>
  <c r="J330" i="72"/>
  <c r="J329" i="72"/>
  <c r="J328" i="72"/>
  <c r="J327" i="72"/>
  <c r="J326" i="72"/>
  <c r="J325" i="72"/>
  <c r="J324" i="72"/>
  <c r="J323" i="72"/>
  <c r="J322" i="72"/>
  <c r="J321" i="72"/>
  <c r="J320" i="72"/>
  <c r="J318" i="72"/>
  <c r="J317" i="72"/>
  <c r="J316" i="72"/>
  <c r="J315" i="72"/>
  <c r="J314" i="72"/>
  <c r="J313" i="72"/>
  <c r="J312" i="72"/>
  <c r="J311" i="72"/>
  <c r="J310" i="72"/>
  <c r="J309" i="72"/>
  <c r="J308" i="72"/>
  <c r="J307" i="72"/>
  <c r="J306" i="72"/>
  <c r="J305" i="72"/>
  <c r="J304" i="72"/>
  <c r="J303" i="72"/>
  <c r="J302" i="72"/>
  <c r="J301" i="72"/>
  <c r="J299" i="72"/>
  <c r="J298" i="72"/>
  <c r="J297" i="72"/>
  <c r="J296" i="72"/>
  <c r="J295" i="72"/>
  <c r="J294" i="72"/>
  <c r="J293" i="72"/>
  <c r="J292" i="72"/>
  <c r="J291" i="72"/>
  <c r="J290" i="72"/>
  <c r="J289" i="72"/>
  <c r="J288" i="72"/>
  <c r="J287" i="72"/>
  <c r="J286" i="72"/>
  <c r="J284" i="72"/>
  <c r="J283" i="72"/>
  <c r="J282" i="72"/>
  <c r="J281" i="72"/>
  <c r="J280" i="72"/>
  <c r="J278" i="72"/>
  <c r="J277" i="72"/>
  <c r="J276" i="72"/>
  <c r="J275" i="72"/>
  <c r="J274" i="72"/>
  <c r="J273" i="72"/>
  <c r="J272" i="72"/>
  <c r="J271" i="72"/>
  <c r="J270" i="72"/>
  <c r="J269" i="72"/>
  <c r="J268" i="72"/>
  <c r="J267" i="72"/>
  <c r="J266" i="72"/>
  <c r="J265" i="72"/>
  <c r="J264" i="72"/>
  <c r="J263" i="72"/>
  <c r="J262" i="72"/>
  <c r="J261" i="72"/>
  <c r="J260" i="72"/>
  <c r="J259" i="72"/>
  <c r="J258" i="72"/>
  <c r="J257" i="72"/>
  <c r="J256" i="72"/>
  <c r="J255" i="72"/>
  <c r="J254" i="72"/>
  <c r="J253" i="72"/>
  <c r="J252" i="72"/>
  <c r="J251" i="72"/>
  <c r="J249" i="72"/>
  <c r="J248" i="72"/>
  <c r="J247" i="72"/>
  <c r="J246" i="72"/>
  <c r="J245" i="72"/>
  <c r="J244" i="72"/>
  <c r="J243" i="72"/>
  <c r="J242" i="72"/>
  <c r="J241" i="72"/>
  <c r="J240" i="72"/>
  <c r="J239" i="72"/>
  <c r="J238" i="72"/>
  <c r="J237" i="72"/>
  <c r="J236" i="72"/>
  <c r="J235" i="72"/>
  <c r="J234" i="72"/>
  <c r="J233" i="72"/>
  <c r="J232" i="72"/>
  <c r="J231" i="72"/>
  <c r="J230" i="72"/>
  <c r="J229" i="72"/>
  <c r="J228" i="72"/>
  <c r="J227" i="72"/>
  <c r="J226" i="72"/>
  <c r="J225" i="72"/>
  <c r="J224" i="72"/>
  <c r="J223" i="72"/>
  <c r="J222" i="72"/>
  <c r="J221" i="72"/>
  <c r="J220" i="72"/>
  <c r="J219" i="72"/>
  <c r="J218" i="72"/>
  <c r="J217" i="72"/>
  <c r="J216" i="72"/>
  <c r="J215" i="72"/>
  <c r="J214" i="72"/>
  <c r="J213" i="72"/>
  <c r="J212" i="72"/>
  <c r="J211" i="72"/>
  <c r="J209" i="72"/>
  <c r="J208" i="72"/>
  <c r="J201" i="72"/>
  <c r="J200" i="72"/>
  <c r="J199" i="72"/>
  <c r="J198" i="72"/>
  <c r="J197" i="72"/>
  <c r="J196" i="72"/>
  <c r="J195" i="72"/>
  <c r="J194" i="72"/>
  <c r="J193" i="72"/>
  <c r="J192" i="72"/>
  <c r="J191" i="72"/>
  <c r="J190" i="72"/>
  <c r="J189" i="72"/>
  <c r="J188" i="72"/>
  <c r="J187" i="72"/>
  <c r="J186" i="72"/>
  <c r="J185" i="72"/>
  <c r="J184" i="72"/>
  <c r="J183" i="72"/>
  <c r="J182" i="72"/>
  <c r="J181" i="72"/>
  <c r="J180" i="72"/>
  <c r="J179" i="72"/>
  <c r="J178" i="72"/>
  <c r="J177" i="72"/>
  <c r="J176" i="72"/>
  <c r="J175" i="72"/>
  <c r="J174" i="72"/>
  <c r="J173" i="72"/>
  <c r="J172" i="72"/>
  <c r="J171" i="72"/>
  <c r="J170" i="72"/>
  <c r="J168" i="72"/>
  <c r="J167" i="72"/>
  <c r="J166" i="72"/>
  <c r="J165" i="72"/>
  <c r="J164" i="72"/>
  <c r="J163" i="72"/>
  <c r="J162" i="72"/>
  <c r="J161" i="72"/>
  <c r="J160" i="72"/>
  <c r="J159" i="72"/>
  <c r="J158" i="72"/>
  <c r="J157" i="72"/>
  <c r="J156" i="72"/>
  <c r="J155" i="72"/>
  <c r="J154" i="72"/>
  <c r="J153" i="72"/>
  <c r="J152" i="72"/>
  <c r="J151" i="72"/>
  <c r="J150" i="72"/>
  <c r="J149" i="72"/>
  <c r="J148" i="72"/>
  <c r="J147" i="72"/>
  <c r="J146" i="72"/>
  <c r="J145" i="72"/>
  <c r="J144" i="72"/>
  <c r="J143" i="72"/>
  <c r="J142" i="72"/>
  <c r="J141" i="72"/>
  <c r="J140" i="72"/>
  <c r="J139" i="72"/>
  <c r="J138" i="72"/>
  <c r="J137" i="72"/>
  <c r="J136" i="72"/>
  <c r="J135" i="72"/>
  <c r="J134" i="72"/>
  <c r="J133" i="72"/>
  <c r="J132" i="72"/>
  <c r="J131" i="72"/>
  <c r="J130" i="72"/>
  <c r="J129" i="72"/>
  <c r="J128" i="72"/>
  <c r="J127" i="72"/>
  <c r="J126" i="72"/>
  <c r="J125" i="72"/>
  <c r="J124" i="72"/>
  <c r="J123" i="72"/>
  <c r="J122" i="72"/>
  <c r="J121" i="72"/>
  <c r="J120" i="72"/>
  <c r="J119" i="72"/>
  <c r="J118" i="72"/>
  <c r="J117" i="72"/>
  <c r="J116" i="72"/>
  <c r="J114" i="72"/>
  <c r="J113" i="72"/>
  <c r="J112" i="72"/>
  <c r="J111" i="72"/>
  <c r="J110" i="72"/>
  <c r="J109" i="72"/>
  <c r="J108" i="72"/>
  <c r="J107" i="72"/>
  <c r="J106" i="72"/>
  <c r="J96" i="72"/>
  <c r="J95" i="72"/>
  <c r="J94" i="72"/>
  <c r="J93" i="72"/>
  <c r="J92" i="72"/>
  <c r="J91" i="72"/>
  <c r="J90" i="72"/>
  <c r="J89" i="72"/>
  <c r="J88" i="72"/>
  <c r="J87" i="72"/>
  <c r="J86" i="72"/>
  <c r="J85" i="72"/>
  <c r="J84" i="72"/>
  <c r="J83" i="72"/>
  <c r="J82" i="72"/>
  <c r="J81" i="72"/>
  <c r="J80" i="72"/>
  <c r="J79" i="72"/>
  <c r="J78" i="72"/>
  <c r="J77" i="72"/>
  <c r="J76" i="72"/>
  <c r="J75" i="72"/>
  <c r="J74" i="72"/>
  <c r="J73" i="72"/>
  <c r="J72" i="72"/>
  <c r="J71" i="72"/>
  <c r="J70" i="72"/>
  <c r="J69" i="72"/>
  <c r="J68" i="72"/>
  <c r="J67" i="72"/>
  <c r="J66" i="72"/>
  <c r="J65" i="72"/>
  <c r="J64" i="72"/>
  <c r="J63" i="72"/>
  <c r="J62" i="72"/>
  <c r="J61" i="72"/>
  <c r="J60" i="72"/>
  <c r="J59" i="72"/>
  <c r="J58" i="72"/>
  <c r="J57" i="72"/>
  <c r="J56" i="72"/>
  <c r="J55" i="72"/>
  <c r="J54" i="72"/>
  <c r="J53" i="72"/>
  <c r="J52" i="72"/>
  <c r="J51" i="72"/>
  <c r="J50" i="72"/>
  <c r="J49" i="72"/>
  <c r="J47" i="72"/>
  <c r="J46" i="72"/>
  <c r="J45" i="72"/>
  <c r="J44" i="72"/>
  <c r="J43" i="72"/>
  <c r="J42" i="72"/>
  <c r="J41" i="72"/>
  <c r="J40" i="72"/>
  <c r="J39" i="72"/>
  <c r="I33" i="72"/>
  <c r="I48" i="72"/>
  <c r="I37" i="72" s="1"/>
  <c r="I341" i="72"/>
  <c r="I336" i="72" s="1"/>
  <c r="I352" i="72"/>
  <c r="I350" i="72" s="1"/>
  <c r="I372" i="72"/>
  <c r="I369" i="72"/>
  <c r="I370" i="72"/>
  <c r="I393" i="72"/>
  <c r="I392" i="72" s="1"/>
  <c r="I169" i="72"/>
  <c r="H33" i="72"/>
  <c r="H48" i="72"/>
  <c r="H37" i="72" s="1"/>
  <c r="H341" i="72"/>
  <c r="H336" i="72" s="1"/>
  <c r="H352" i="72"/>
  <c r="H350" i="72" s="1"/>
  <c r="H372" i="72"/>
  <c r="H369" i="72"/>
  <c r="H370" i="72"/>
  <c r="H393" i="72"/>
  <c r="H392" i="72" s="1"/>
  <c r="H169" i="72"/>
  <c r="G33" i="72"/>
  <c r="G48" i="72"/>
  <c r="G37" i="72" s="1"/>
  <c r="G341" i="72"/>
  <c r="G336" i="72" s="1"/>
  <c r="G352" i="72"/>
  <c r="G350" i="72" s="1"/>
  <c r="G372" i="72"/>
  <c r="G369" i="72"/>
  <c r="G370" i="72"/>
  <c r="G393" i="72"/>
  <c r="G392" i="72" s="1"/>
  <c r="G169" i="72"/>
  <c r="F33" i="72"/>
  <c r="F48" i="72"/>
  <c r="F37" i="72" s="1"/>
  <c r="F341" i="72"/>
  <c r="F336" i="72" s="1"/>
  <c r="F352" i="72"/>
  <c r="F350" i="72" s="1"/>
  <c r="F372" i="72"/>
  <c r="F369" i="72"/>
  <c r="F370" i="72"/>
  <c r="F393" i="72"/>
  <c r="F392" i="72" s="1"/>
  <c r="F169" i="72"/>
  <c r="E33" i="72"/>
  <c r="E48" i="72"/>
  <c r="E37" i="72" s="1"/>
  <c r="E169" i="72"/>
  <c r="E341" i="72"/>
  <c r="E336" i="72" s="1"/>
  <c r="E352" i="72"/>
  <c r="E350" i="72" s="1"/>
  <c r="E372" i="72"/>
  <c r="E369" i="72"/>
  <c r="E370" i="72"/>
  <c r="E393" i="72"/>
  <c r="E392" i="72" s="1"/>
  <c r="F495" i="72"/>
  <c r="G495" i="72"/>
  <c r="L115" i="72"/>
  <c r="L169" i="72"/>
  <c r="K306" i="72"/>
  <c r="K494" i="72"/>
  <c r="I495" i="72"/>
  <c r="J495" i="72" s="1"/>
  <c r="J496" i="72"/>
  <c r="J530" i="72"/>
  <c r="J531" i="72"/>
  <c r="J532" i="72"/>
  <c r="J533" i="72"/>
  <c r="J534" i="72"/>
  <c r="J535" i="72"/>
  <c r="J536" i="72"/>
  <c r="J537" i="72"/>
  <c r="J538" i="72"/>
  <c r="J539" i="72"/>
  <c r="J540" i="72"/>
  <c r="J541" i="72"/>
  <c r="J542" i="72"/>
  <c r="J543" i="72"/>
  <c r="J544" i="72"/>
  <c r="J545" i="72"/>
  <c r="J546" i="72"/>
  <c r="J547" i="72"/>
  <c r="J548" i="72"/>
  <c r="J549" i="72"/>
  <c r="J550" i="72"/>
  <c r="J551" i="72"/>
  <c r="J552" i="72"/>
  <c r="J553" i="72"/>
  <c r="J554" i="72"/>
  <c r="J555" i="72"/>
  <c r="J556" i="72"/>
  <c r="J557" i="72"/>
  <c r="J558" i="72"/>
  <c r="J559" i="72"/>
  <c r="J560" i="72"/>
  <c r="J561" i="72"/>
  <c r="J562" i="72"/>
  <c r="J563" i="72"/>
  <c r="J564" i="72"/>
  <c r="J565" i="72"/>
  <c r="J566" i="72"/>
  <c r="J567" i="72"/>
  <c r="J568" i="72"/>
  <c r="J569" i="72"/>
  <c r="J570" i="72"/>
  <c r="J571" i="72"/>
  <c r="J572" i="72"/>
  <c r="J573" i="72"/>
  <c r="J574" i="72"/>
  <c r="J575" i="72"/>
  <c r="J576" i="72"/>
  <c r="J577" i="72"/>
  <c r="J578" i="72"/>
  <c r="J579" i="72"/>
  <c r="J580" i="72"/>
  <c r="J581" i="72"/>
  <c r="J582" i="72"/>
  <c r="J583" i="72"/>
  <c r="J584" i="72"/>
  <c r="J585" i="72"/>
  <c r="J586" i="72"/>
  <c r="J587" i="72"/>
  <c r="J588" i="72"/>
  <c r="J589" i="72"/>
  <c r="J590" i="72"/>
  <c r="J591" i="72"/>
  <c r="J592" i="72"/>
  <c r="J593" i="72"/>
  <c r="J594" i="72"/>
  <c r="J595" i="72"/>
  <c r="J596" i="72"/>
  <c r="J597" i="72"/>
  <c r="J598" i="72"/>
  <c r="J599" i="72"/>
  <c r="J600" i="72"/>
  <c r="J601" i="72"/>
  <c r="J602" i="72"/>
  <c r="J603" i="72"/>
  <c r="J604" i="72"/>
  <c r="J605" i="72"/>
  <c r="J606" i="72"/>
  <c r="J607" i="72"/>
  <c r="J608" i="72"/>
  <c r="J609" i="72"/>
  <c r="J610" i="72"/>
  <c r="J611" i="72"/>
  <c r="J612" i="72"/>
  <c r="J613" i="72"/>
  <c r="J614" i="72"/>
  <c r="J615" i="72"/>
  <c r="J616" i="72"/>
  <c r="J617" i="72"/>
  <c r="J618" i="72"/>
  <c r="J619" i="72"/>
  <c r="J620" i="72"/>
  <c r="J621" i="72"/>
  <c r="J622" i="72"/>
  <c r="J623" i="72"/>
  <c r="J624" i="72"/>
  <c r="J625" i="72"/>
  <c r="J626" i="72"/>
  <c r="J627" i="72"/>
  <c r="J628" i="72"/>
  <c r="J629" i="72"/>
  <c r="J630" i="72"/>
  <c r="J631" i="72"/>
  <c r="J632" i="72"/>
  <c r="J633" i="72"/>
  <c r="J634" i="72"/>
  <c r="J635" i="72"/>
  <c r="J636" i="72"/>
  <c r="J637" i="72"/>
  <c r="J638" i="72"/>
  <c r="J639" i="72"/>
  <c r="J640" i="72"/>
  <c r="J641" i="72"/>
  <c r="J642" i="72"/>
  <c r="J643" i="72"/>
  <c r="J644" i="72"/>
  <c r="J645" i="72"/>
  <c r="J646" i="72"/>
  <c r="J647" i="72"/>
  <c r="J648" i="72"/>
  <c r="J649" i="72"/>
  <c r="J650" i="72"/>
  <c r="J651" i="72"/>
  <c r="J652" i="72"/>
  <c r="J653" i="72"/>
  <c r="J654" i="72"/>
  <c r="J655" i="72"/>
  <c r="J656" i="72"/>
  <c r="J657" i="72"/>
  <c r="J658" i="72"/>
  <c r="J659" i="72"/>
  <c r="J660" i="72"/>
  <c r="J661" i="72"/>
  <c r="J662" i="72"/>
  <c r="J663" i="72"/>
  <c r="J664" i="72"/>
  <c r="J665" i="72"/>
  <c r="J666" i="72"/>
  <c r="J667" i="72"/>
  <c r="J668" i="72"/>
  <c r="J669" i="72"/>
  <c r="J670" i="72"/>
  <c r="J671" i="72"/>
  <c r="J672" i="72"/>
  <c r="J673" i="72"/>
  <c r="J674" i="72"/>
  <c r="J675" i="72"/>
  <c r="J676" i="72"/>
  <c r="J677" i="72"/>
  <c r="J678" i="72"/>
  <c r="J679" i="72"/>
  <c r="J680" i="72"/>
  <c r="J681" i="72"/>
  <c r="J682" i="72"/>
  <c r="J683" i="72"/>
  <c r="J684" i="72"/>
  <c r="J685" i="72"/>
  <c r="J686" i="72"/>
  <c r="J687" i="72"/>
  <c r="J688" i="72"/>
  <c r="J689" i="72"/>
  <c r="J690" i="72"/>
  <c r="J691" i="72"/>
  <c r="J692" i="72"/>
  <c r="J693" i="72"/>
  <c r="J694" i="72"/>
  <c r="J695" i="72"/>
  <c r="J696" i="72"/>
  <c r="J697" i="72"/>
  <c r="J698" i="72"/>
  <c r="J699" i="72"/>
  <c r="J700" i="72"/>
  <c r="J701" i="72"/>
  <c r="J702" i="72"/>
  <c r="J703" i="72"/>
  <c r="J704" i="72"/>
  <c r="J705" i="72"/>
  <c r="J706" i="72"/>
  <c r="J707" i="72"/>
  <c r="J708" i="72"/>
  <c r="J709" i="72"/>
  <c r="J710" i="72"/>
  <c r="J711" i="72"/>
  <c r="J712" i="72"/>
  <c r="J713" i="72"/>
  <c r="J714" i="72"/>
  <c r="J715" i="72"/>
  <c r="J716" i="72"/>
  <c r="J717" i="72"/>
  <c r="J718" i="72"/>
  <c r="J719" i="72"/>
  <c r="J720" i="72"/>
  <c r="J721" i="72"/>
  <c r="J722" i="72"/>
  <c r="J723" i="72"/>
  <c r="J724" i="72"/>
  <c r="J725" i="72"/>
  <c r="J726" i="72"/>
  <c r="J727" i="72"/>
  <c r="J728" i="72"/>
  <c r="J729" i="72"/>
  <c r="J730" i="72"/>
  <c r="J731" i="72"/>
  <c r="J732" i="72"/>
  <c r="J733" i="72"/>
  <c r="J734" i="72"/>
  <c r="J735" i="72"/>
  <c r="J736" i="72"/>
  <c r="J737" i="72"/>
  <c r="J738" i="72"/>
  <c r="J739" i="72"/>
  <c r="J740" i="72"/>
  <c r="J741" i="72"/>
  <c r="J742" i="72"/>
  <c r="J743" i="72"/>
  <c r="J744" i="72"/>
  <c r="J745" i="72"/>
  <c r="J746" i="72"/>
  <c r="J747" i="72"/>
  <c r="J748" i="72"/>
  <c r="J749" i="72"/>
  <c r="J750" i="72"/>
  <c r="J751" i="72"/>
  <c r="J752" i="72"/>
  <c r="J753" i="72"/>
  <c r="J754" i="72"/>
  <c r="J755" i="72"/>
  <c r="J756" i="72"/>
  <c r="J757" i="72"/>
  <c r="J758" i="72"/>
  <c r="J759" i="72"/>
  <c r="J760" i="72"/>
  <c r="J761" i="72"/>
  <c r="J762" i="72"/>
  <c r="J763" i="72"/>
  <c r="J764" i="72"/>
  <c r="J765" i="72"/>
  <c r="J766" i="72"/>
  <c r="J767" i="72"/>
  <c r="J768" i="72"/>
  <c r="J769" i="72"/>
  <c r="J770" i="72"/>
  <c r="J771" i="72"/>
  <c r="J772" i="72"/>
  <c r="J773" i="72"/>
  <c r="J774" i="72"/>
  <c r="J775" i="72"/>
  <c r="J776" i="72"/>
  <c r="Q156" i="7"/>
  <c r="Q194" i="7"/>
  <c r="K471" i="7"/>
  <c r="K39" i="7"/>
  <c r="K35" i="7" s="1"/>
  <c r="K296" i="7"/>
  <c r="K337" i="7"/>
  <c r="K331" i="7"/>
  <c r="K426" i="7"/>
  <c r="K217" i="7"/>
  <c r="O366" i="7"/>
  <c r="J366" i="7" s="1"/>
  <c r="O273" i="7"/>
  <c r="J273" i="7" s="1"/>
  <c r="O29" i="7"/>
  <c r="J29" i="7" s="1"/>
  <c r="F31" i="7"/>
  <c r="E31" i="7" s="1"/>
  <c r="O354" i="7"/>
  <c r="I367" i="7"/>
  <c r="E367" i="7" s="1"/>
  <c r="F353" i="7"/>
  <c r="F349" i="7"/>
  <c r="E349" i="7" s="1"/>
  <c r="O276" i="7"/>
  <c r="J276" i="7" s="1"/>
  <c r="O39" i="7"/>
  <c r="O35" i="7" s="1"/>
  <c r="O266" i="7"/>
  <c r="J266" i="7" s="1"/>
  <c r="O291" i="7"/>
  <c r="J291" i="7" s="1"/>
  <c r="O337" i="7"/>
  <c r="O331" i="7"/>
  <c r="O336" i="7"/>
  <c r="J336" i="7" s="1"/>
  <c r="O396" i="7"/>
  <c r="O411" i="7"/>
  <c r="J411" i="7" s="1"/>
  <c r="F374" i="7"/>
  <c r="I341" i="7"/>
  <c r="Q204" i="7"/>
  <c r="Q206" i="7"/>
  <c r="Q207" i="7"/>
  <c r="E208" i="7"/>
  <c r="E209" i="7"/>
  <c r="E210" i="7"/>
  <c r="P210" i="7" s="1"/>
  <c r="Q210" i="7" s="1"/>
  <c r="E211" i="7"/>
  <c r="E212" i="7"/>
  <c r="E213" i="7"/>
  <c r="E214" i="7"/>
  <c r="P214" i="7" s="1"/>
  <c r="Q214" i="7" s="1"/>
  <c r="E216" i="7"/>
  <c r="E217" i="7"/>
  <c r="E218" i="7"/>
  <c r="E220" i="7"/>
  <c r="E221" i="7"/>
  <c r="E222" i="7"/>
  <c r="E223" i="7"/>
  <c r="E224" i="7"/>
  <c r="E225" i="7"/>
  <c r="E226" i="7"/>
  <c r="E227" i="7"/>
  <c r="F46" i="7"/>
  <c r="E46" i="7" s="1"/>
  <c r="F331" i="7"/>
  <c r="E23" i="7"/>
  <c r="J23" i="7"/>
  <c r="L39" i="7"/>
  <c r="L296" i="7"/>
  <c r="J296" i="7" s="1"/>
  <c r="P296" i="7" s="1"/>
  <c r="Q296" i="7" s="1"/>
  <c r="L337" i="7"/>
  <c r="L331" i="7"/>
  <c r="Q110" i="7"/>
  <c r="Q111" i="7"/>
  <c r="Q113" i="7"/>
  <c r="Q114" i="7"/>
  <c r="Q145" i="7"/>
  <c r="Q146" i="7"/>
  <c r="Q147" i="7"/>
  <c r="Q157" i="7"/>
  <c r="O254" i="7"/>
  <c r="J254" i="7" s="1"/>
  <c r="E254" i="7"/>
  <c r="J255" i="7"/>
  <c r="J232" i="7"/>
  <c r="E232" i="7"/>
  <c r="J231" i="7"/>
  <c r="J233" i="7"/>
  <c r="J208" i="7"/>
  <c r="J209" i="7"/>
  <c r="J211" i="7"/>
  <c r="J212" i="7"/>
  <c r="J213" i="7"/>
  <c r="J216" i="7"/>
  <c r="L217" i="7"/>
  <c r="J217" i="7" s="1"/>
  <c r="J218" i="7"/>
  <c r="J220" i="7"/>
  <c r="J221" i="7"/>
  <c r="J222" i="7"/>
  <c r="J223" i="7"/>
  <c r="J224" i="7"/>
  <c r="J225" i="7"/>
  <c r="J226" i="7"/>
  <c r="J227" i="7"/>
  <c r="E255" i="7"/>
  <c r="E231" i="7"/>
  <c r="E233" i="7"/>
  <c r="N331" i="7"/>
  <c r="M331" i="7"/>
  <c r="H331" i="7"/>
  <c r="G331" i="7"/>
  <c r="Q139" i="7"/>
  <c r="N35" i="7"/>
  <c r="M35" i="7"/>
  <c r="I35" i="7"/>
  <c r="H36" i="7"/>
  <c r="H37" i="7"/>
  <c r="H38" i="7"/>
  <c r="H217" i="7"/>
  <c r="G36" i="7"/>
  <c r="G37" i="7"/>
  <c r="G38" i="7"/>
  <c r="G217" i="7"/>
  <c r="O372" i="7"/>
  <c r="J372" i="7" s="1"/>
  <c r="E372" i="7"/>
  <c r="E370" i="7"/>
  <c r="J370" i="7"/>
  <c r="E369" i="7"/>
  <c r="J369" i="7"/>
  <c r="Q368" i="7"/>
  <c r="E368" i="7"/>
  <c r="E359" i="7"/>
  <c r="J359" i="7"/>
  <c r="E358" i="7"/>
  <c r="J358" i="7"/>
  <c r="E356" i="7"/>
  <c r="P356" i="7" s="1"/>
  <c r="Q356" i="7" s="1"/>
  <c r="E328" i="7"/>
  <c r="J328" i="7"/>
  <c r="E327" i="7"/>
  <c r="P327" i="7" s="1"/>
  <c r="Q327" i="7" s="1"/>
  <c r="E326" i="7"/>
  <c r="J326" i="7"/>
  <c r="E322" i="7"/>
  <c r="P322" i="7" s="1"/>
  <c r="Q322" i="7" s="1"/>
  <c r="E318" i="7"/>
  <c r="P318" i="7" s="1"/>
  <c r="Q318" i="7" s="1"/>
  <c r="P317" i="7"/>
  <c r="Q317" i="7" s="1"/>
  <c r="Q472" i="7"/>
  <c r="E386" i="7"/>
  <c r="P386" i="7" s="1"/>
  <c r="Q386" i="7" s="1"/>
  <c r="E467" i="7"/>
  <c r="J467" i="7"/>
  <c r="E466" i="7"/>
  <c r="J466" i="7"/>
  <c r="E465" i="7"/>
  <c r="J465" i="7"/>
  <c r="E464" i="7"/>
  <c r="J464" i="7"/>
  <c r="E463" i="7"/>
  <c r="P463" i="7" s="1"/>
  <c r="Q463" i="7" s="1"/>
  <c r="E462" i="7"/>
  <c r="J462" i="7"/>
  <c r="E461" i="7"/>
  <c r="J461" i="7"/>
  <c r="E460" i="7"/>
  <c r="J460" i="7"/>
  <c r="E459" i="7"/>
  <c r="P459" i="7" s="1"/>
  <c r="Q459" i="7" s="1"/>
  <c r="E458" i="7"/>
  <c r="J458" i="7"/>
  <c r="E457" i="7"/>
  <c r="J457" i="7"/>
  <c r="E456" i="7"/>
  <c r="J456" i="7"/>
  <c r="E455" i="7"/>
  <c r="J455" i="7"/>
  <c r="E454" i="7"/>
  <c r="J454" i="7"/>
  <c r="E453" i="7"/>
  <c r="J453" i="7"/>
  <c r="E452" i="7"/>
  <c r="J452" i="7"/>
  <c r="E451" i="7"/>
  <c r="J451" i="7"/>
  <c r="E450" i="7"/>
  <c r="J450" i="7"/>
  <c r="E449" i="7"/>
  <c r="J449" i="7"/>
  <c r="E448" i="7"/>
  <c r="J448" i="7"/>
  <c r="E447" i="7"/>
  <c r="J447" i="7"/>
  <c r="E446" i="7"/>
  <c r="J446" i="7"/>
  <c r="E445" i="7"/>
  <c r="J445" i="7"/>
  <c r="E444" i="7"/>
  <c r="J444" i="7"/>
  <c r="E443" i="7"/>
  <c r="J443" i="7"/>
  <c r="E442" i="7"/>
  <c r="J442" i="7"/>
  <c r="E441" i="7"/>
  <c r="J441" i="7"/>
  <c r="E440" i="7"/>
  <c r="J440" i="7"/>
  <c r="E439" i="7"/>
  <c r="J439" i="7"/>
  <c r="E438" i="7"/>
  <c r="J438" i="7"/>
  <c r="E437" i="7"/>
  <c r="J437" i="7"/>
  <c r="E436" i="7"/>
  <c r="J436" i="7"/>
  <c r="E435" i="7"/>
  <c r="J435" i="7"/>
  <c r="E434" i="7"/>
  <c r="J434" i="7"/>
  <c r="E433" i="7"/>
  <c r="J433" i="7"/>
  <c r="E432" i="7"/>
  <c r="J432" i="7"/>
  <c r="E431" i="7"/>
  <c r="J431" i="7"/>
  <c r="E430" i="7"/>
  <c r="J430" i="7"/>
  <c r="E429" i="7"/>
  <c r="J429" i="7"/>
  <c r="E428" i="7"/>
  <c r="J428" i="7"/>
  <c r="E427" i="7"/>
  <c r="J427" i="7"/>
  <c r="E426" i="7"/>
  <c r="L426" i="7"/>
  <c r="J426" i="7" s="1"/>
  <c r="E425" i="7"/>
  <c r="O425" i="7"/>
  <c r="J425" i="7" s="1"/>
  <c r="E424" i="7"/>
  <c r="J424" i="7"/>
  <c r="E422" i="7"/>
  <c r="J422" i="7"/>
  <c r="E421" i="7"/>
  <c r="J421" i="7"/>
  <c r="E420" i="7"/>
  <c r="J420" i="7"/>
  <c r="J400" i="7"/>
  <c r="P400" i="7" s="1"/>
  <c r="Q400" i="7" s="1"/>
  <c r="E404" i="7"/>
  <c r="J404" i="7"/>
  <c r="E403" i="7"/>
  <c r="J403" i="7"/>
  <c r="E402" i="7"/>
  <c r="J402" i="7"/>
  <c r="E394" i="7"/>
  <c r="P394" i="7" s="1"/>
  <c r="Q394" i="7" s="1"/>
  <c r="E393" i="7"/>
  <c r="J393" i="7"/>
  <c r="E392" i="7"/>
  <c r="J392" i="7"/>
  <c r="E389" i="7"/>
  <c r="J389" i="7"/>
  <c r="E388" i="7"/>
  <c r="J388" i="7"/>
  <c r="E383" i="7"/>
  <c r="J383" i="7"/>
  <c r="E381" i="7"/>
  <c r="P381" i="7" s="1"/>
  <c r="Q381" i="7" s="1"/>
  <c r="E309" i="7"/>
  <c r="J309" i="7"/>
  <c r="E308" i="7"/>
  <c r="J308" i="7"/>
  <c r="Q307" i="7"/>
  <c r="E306" i="7"/>
  <c r="J306" i="7"/>
  <c r="E305" i="7"/>
  <c r="J305" i="7"/>
  <c r="E304" i="7"/>
  <c r="J304" i="7"/>
  <c r="E332" i="7"/>
  <c r="J332" i="7"/>
  <c r="Q330" i="7"/>
  <c r="Q270" i="7"/>
  <c r="Q144" i="7"/>
  <c r="Q116" i="7"/>
  <c r="E240" i="7"/>
  <c r="P240" i="7" s="1"/>
  <c r="Q240" i="7" s="1"/>
  <c r="E239" i="7"/>
  <c r="P239" i="7" s="1"/>
  <c r="Q239" i="7" s="1"/>
  <c r="E238" i="7"/>
  <c r="P238" i="7" s="1"/>
  <c r="Q238" i="7" s="1"/>
  <c r="E237" i="7"/>
  <c r="P237" i="7" s="1"/>
  <c r="Q237" i="7" s="1"/>
  <c r="E236" i="7"/>
  <c r="J236" i="7"/>
  <c r="E235" i="7"/>
  <c r="J235" i="7"/>
  <c r="E343" i="7"/>
  <c r="J343" i="7"/>
  <c r="E342" i="7"/>
  <c r="P342" i="7" s="1"/>
  <c r="Q342" i="7" s="1"/>
  <c r="E64" i="7"/>
  <c r="P64" i="7" s="1"/>
  <c r="Q64" i="7" s="1"/>
  <c r="E63" i="7"/>
  <c r="P63" i="7" s="1"/>
  <c r="Q63" i="7" s="1"/>
  <c r="E62" i="7"/>
  <c r="P62" i="7" s="1"/>
  <c r="Q62" i="7" s="1"/>
  <c r="E61" i="7"/>
  <c r="P61" i="7" s="1"/>
  <c r="Q61" i="7" s="1"/>
  <c r="E60" i="7"/>
  <c r="P60" i="7" s="1"/>
  <c r="Q60" i="7" s="1"/>
  <c r="E59" i="7"/>
  <c r="P59" i="7" s="1"/>
  <c r="Q59" i="7" s="1"/>
  <c r="E58" i="7"/>
  <c r="P58" i="7" s="1"/>
  <c r="Q58" i="7" s="1"/>
  <c r="E57" i="7"/>
  <c r="P57" i="7" s="1"/>
  <c r="Q57" i="7" s="1"/>
  <c r="Q56" i="7"/>
  <c r="Q51" i="7"/>
  <c r="E56" i="7"/>
  <c r="E307" i="7"/>
  <c r="O471" i="7"/>
  <c r="N471" i="7"/>
  <c r="M471" i="7"/>
  <c r="L471" i="7"/>
  <c r="H471" i="7"/>
  <c r="G471"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Q546" i="7"/>
  <c r="Q545" i="7"/>
  <c r="Q544" i="7"/>
  <c r="Q543" i="7"/>
  <c r="Q542" i="7"/>
  <c r="Q541" i="7"/>
  <c r="Q540" i="7"/>
  <c r="Q539" i="7"/>
  <c r="Q538" i="7"/>
  <c r="Q537" i="7"/>
  <c r="Q536" i="7"/>
  <c r="Q535" i="7"/>
  <c r="Q534" i="7"/>
  <c r="Q533" i="7"/>
  <c r="Q532" i="7"/>
  <c r="Q531" i="7"/>
  <c r="Q530" i="7"/>
  <c r="Q529" i="7"/>
  <c r="Q528" i="7"/>
  <c r="Q527" i="7"/>
  <c r="Q526" i="7"/>
  <c r="Q525" i="7"/>
  <c r="Q524" i="7"/>
  <c r="Q523" i="7"/>
  <c r="Q522" i="7"/>
  <c r="Q521" i="7"/>
  <c r="Q520" i="7"/>
  <c r="Q519" i="7"/>
  <c r="Q518" i="7"/>
  <c r="Q517" i="7"/>
  <c r="Q516" i="7"/>
  <c r="Q515" i="7"/>
  <c r="Q514" i="7"/>
  <c r="Q513" i="7"/>
  <c r="Q512" i="7"/>
  <c r="Q511" i="7"/>
  <c r="Q510" i="7"/>
  <c r="Q509" i="7"/>
  <c r="Q508" i="7"/>
  <c r="Q507" i="7"/>
  <c r="Q506"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R470" i="7"/>
  <c r="Q321" i="7"/>
  <c r="Q205" i="7"/>
  <c r="P417" i="7" l="1"/>
  <c r="Q417" i="7" s="1"/>
  <c r="J39" i="7"/>
  <c r="P39" i="7" s="1"/>
  <c r="Q39" i="7" s="1"/>
  <c r="P28" i="7"/>
  <c r="J105" i="7"/>
  <c r="P105" i="7" s="1"/>
  <c r="Q160" i="7"/>
  <c r="H19" i="72"/>
  <c r="P433" i="7"/>
  <c r="Q433" i="7" s="1"/>
  <c r="G35" i="7"/>
  <c r="P375" i="7"/>
  <c r="Q375" i="7" s="1"/>
  <c r="P276" i="7"/>
  <c r="Q276" i="7" s="1"/>
  <c r="P363" i="7"/>
  <c r="Q363" i="7" s="1"/>
  <c r="Q99" i="7"/>
  <c r="Q69" i="7"/>
  <c r="P300" i="7"/>
  <c r="Q300" i="7" s="1"/>
  <c r="P312" i="7"/>
  <c r="Q312" i="7" s="1"/>
  <c r="P273" i="7"/>
  <c r="Q273" i="7" s="1"/>
  <c r="P313" i="7"/>
  <c r="Q313" i="7" s="1"/>
  <c r="J48" i="72"/>
  <c r="Q119" i="7"/>
  <c r="P271" i="7"/>
  <c r="Q271" i="7" s="1"/>
  <c r="Q163" i="7"/>
  <c r="P31" i="7"/>
  <c r="Q31" i="7" s="1"/>
  <c r="P281" i="7"/>
  <c r="Q281" i="7" s="1"/>
  <c r="Q159" i="7"/>
  <c r="J392" i="72"/>
  <c r="J350" i="72"/>
  <c r="J369" i="72"/>
  <c r="J393" i="72"/>
  <c r="J341" i="72"/>
  <c r="Q67" i="7"/>
  <c r="P231" i="7"/>
  <c r="Q231" i="7" s="1"/>
  <c r="P391" i="7"/>
  <c r="Q391" i="7" s="1"/>
  <c r="Q103" i="7"/>
  <c r="Q108" i="7"/>
  <c r="Q201" i="7"/>
  <c r="Q203" i="7"/>
  <c r="P48" i="7"/>
  <c r="Q48" i="7" s="1"/>
  <c r="P42" i="7"/>
  <c r="Q42" i="7" s="1"/>
  <c r="Q78" i="7"/>
  <c r="Q133" i="7"/>
  <c r="P29" i="7"/>
  <c r="Q29" i="7" s="1"/>
  <c r="P314" i="7"/>
  <c r="Q314" i="7" s="1"/>
  <c r="P53" i="7"/>
  <c r="Q53" i="7" s="1"/>
  <c r="P54" i="7"/>
  <c r="Q54" i="7" s="1"/>
  <c r="P409" i="7"/>
  <c r="Q409" i="7" s="1"/>
  <c r="P50" i="7"/>
  <c r="Q50" i="7" s="1"/>
  <c r="P355" i="7"/>
  <c r="Q355" i="7" s="1"/>
  <c r="P360" i="7"/>
  <c r="Q360" i="7" s="1"/>
  <c r="Q94" i="7"/>
  <c r="E471" i="7"/>
  <c r="P402" i="7"/>
  <c r="Q402" i="7" s="1"/>
  <c r="P462" i="7"/>
  <c r="Q462" i="7" s="1"/>
  <c r="P254" i="7"/>
  <c r="Q254" i="7" s="1"/>
  <c r="Q149" i="7"/>
  <c r="Q142" i="7"/>
  <c r="Q136" i="7"/>
  <c r="Q131" i="7"/>
  <c r="Q123" i="7"/>
  <c r="Q121" i="7"/>
  <c r="Q117" i="7"/>
  <c r="P399" i="7"/>
  <c r="Q399" i="7" s="1"/>
  <c r="P397" i="7"/>
  <c r="Q397" i="7" s="1"/>
  <c r="Q182" i="7"/>
  <c r="H35" i="7"/>
  <c r="L35" i="7"/>
  <c r="P332" i="7"/>
  <c r="Q332" i="7" s="1"/>
  <c r="P306" i="7"/>
  <c r="Q306" i="7" s="1"/>
  <c r="P426" i="7"/>
  <c r="Q426" i="7" s="1"/>
  <c r="P428" i="7"/>
  <c r="Q428" i="7" s="1"/>
  <c r="P429" i="7"/>
  <c r="Q429" i="7" s="1"/>
  <c r="P430" i="7"/>
  <c r="Q430" i="7" s="1"/>
  <c r="P432" i="7"/>
  <c r="Q432" i="7" s="1"/>
  <c r="P434" i="7"/>
  <c r="Q434" i="7" s="1"/>
  <c r="P436" i="7"/>
  <c r="Q436" i="7" s="1"/>
  <c r="P437" i="7"/>
  <c r="Q437" i="7" s="1"/>
  <c r="P438" i="7"/>
  <c r="Q438" i="7" s="1"/>
  <c r="P440" i="7"/>
  <c r="Q440" i="7" s="1"/>
  <c r="P441" i="7"/>
  <c r="Q441" i="7" s="1"/>
  <c r="P442" i="7"/>
  <c r="Q442" i="7" s="1"/>
  <c r="P444" i="7"/>
  <c r="Q444" i="7" s="1"/>
  <c r="P445" i="7"/>
  <c r="Q445" i="7" s="1"/>
  <c r="P446" i="7"/>
  <c r="Q446" i="7" s="1"/>
  <c r="P448" i="7"/>
  <c r="Q448" i="7" s="1"/>
  <c r="P449" i="7"/>
  <c r="Q449" i="7" s="1"/>
  <c r="P450" i="7"/>
  <c r="Q450" i="7" s="1"/>
  <c r="P452" i="7"/>
  <c r="Q452" i="7" s="1"/>
  <c r="P454" i="7"/>
  <c r="Q454" i="7" s="1"/>
  <c r="P455" i="7"/>
  <c r="Q455" i="7" s="1"/>
  <c r="P456" i="7"/>
  <c r="Q456" i="7" s="1"/>
  <c r="P458" i="7"/>
  <c r="Q458" i="7" s="1"/>
  <c r="P460" i="7"/>
  <c r="Q460" i="7" s="1"/>
  <c r="P461" i="7"/>
  <c r="Q461" i="7" s="1"/>
  <c r="P369" i="7"/>
  <c r="Q369" i="7" s="1"/>
  <c r="Q188" i="7"/>
  <c r="Q198" i="7"/>
  <c r="P23" i="7"/>
  <c r="Q23" i="7" s="1"/>
  <c r="Q320" i="7"/>
  <c r="P46" i="7"/>
  <c r="Q46" i="7" s="1"/>
  <c r="P208" i="7"/>
  <c r="Q208" i="7" s="1"/>
  <c r="P411" i="7"/>
  <c r="Q411" i="7" s="1"/>
  <c r="Q184" i="7"/>
  <c r="Q319" i="7"/>
  <c r="P311" i="7"/>
  <c r="Q311" i="7" s="1"/>
  <c r="P259" i="7"/>
  <c r="Q259" i="7" s="1"/>
  <c r="P52" i="7"/>
  <c r="Q52" i="7" s="1"/>
  <c r="P45" i="7"/>
  <c r="Q45" i="7" s="1"/>
  <c r="P37" i="7"/>
  <c r="Q37" i="7" s="1"/>
  <c r="P55" i="7"/>
  <c r="Q55" i="7" s="1"/>
  <c r="P44" i="7"/>
  <c r="Q44" i="7" s="1"/>
  <c r="P36" i="7"/>
  <c r="Q36" i="7" s="1"/>
  <c r="P367" i="7"/>
  <c r="Q367" i="7" s="1"/>
  <c r="P365" i="7"/>
  <c r="Q365" i="7" s="1"/>
  <c r="Q98" i="7"/>
  <c r="Q89" i="7"/>
  <c r="Q87" i="7"/>
  <c r="Q81" i="7"/>
  <c r="Q73" i="7"/>
  <c r="Q93" i="7"/>
  <c r="Q88" i="7"/>
  <c r="Q70" i="7"/>
  <c r="P243" i="7"/>
  <c r="Q243" i="7" s="1"/>
  <c r="P256" i="7"/>
  <c r="Q256" i="7" s="1"/>
  <c r="Q245" i="7"/>
  <c r="P247" i="7"/>
  <c r="Q247" i="7" s="1"/>
  <c r="P234" i="7"/>
  <c r="Q234" i="7" s="1"/>
  <c r="Q244" i="7"/>
  <c r="P297" i="7"/>
  <c r="Q297" i="7" s="1"/>
  <c r="P287" i="7"/>
  <c r="Q287" i="7" s="1"/>
  <c r="P277" i="7"/>
  <c r="Q277" i="7" s="1"/>
  <c r="P269" i="7"/>
  <c r="Q269" i="7" s="1"/>
  <c r="P278" i="7"/>
  <c r="Q278" i="7" s="1"/>
  <c r="P274" i="7"/>
  <c r="Q274" i="7" s="1"/>
  <c r="P268" i="7"/>
  <c r="Q268" i="7" s="1"/>
  <c r="Q196" i="7"/>
  <c r="Q148" i="7"/>
  <c r="Q135" i="7"/>
  <c r="Q153" i="7"/>
  <c r="P418" i="7"/>
  <c r="Q418" i="7" s="1"/>
  <c r="P395" i="7"/>
  <c r="Q395" i="7" s="1"/>
  <c r="P398" i="7"/>
  <c r="Q398" i="7" s="1"/>
  <c r="P410" i="7"/>
  <c r="Q410" i="7" s="1"/>
  <c r="P401" i="7"/>
  <c r="Q401" i="7" s="1"/>
  <c r="P419" i="7"/>
  <c r="Q419" i="7" s="1"/>
  <c r="P412" i="7"/>
  <c r="Q412" i="7" s="1"/>
  <c r="P387" i="7"/>
  <c r="Q387" i="7" s="1"/>
  <c r="Q124" i="7"/>
  <c r="Q202" i="7"/>
  <c r="Q109" i="7"/>
  <c r="Q127" i="7"/>
  <c r="Q140" i="7"/>
  <c r="Q77" i="7"/>
  <c r="Q82" i="7"/>
  <c r="Q91" i="7"/>
  <c r="Q172" i="7"/>
  <c r="Q178" i="7"/>
  <c r="Q168" i="7"/>
  <c r="Q189" i="7"/>
  <c r="Q183" i="7"/>
  <c r="P361" i="7"/>
  <c r="Q361" i="7" s="1"/>
  <c r="Q187" i="7"/>
  <c r="P303" i="7"/>
  <c r="Q303" i="7" s="1"/>
  <c r="P343" i="7"/>
  <c r="Q343" i="7" s="1"/>
  <c r="P305" i="7"/>
  <c r="Q305" i="7" s="1"/>
  <c r="P392" i="7"/>
  <c r="Q392" i="7" s="1"/>
  <c r="P393" i="7"/>
  <c r="Q393" i="7" s="1"/>
  <c r="P422" i="7"/>
  <c r="Q422" i="7" s="1"/>
  <c r="P326" i="7"/>
  <c r="Q326" i="7" s="1"/>
  <c r="Q118" i="7"/>
  <c r="Q376" i="7"/>
  <c r="P334" i="7"/>
  <c r="Q334" i="7" s="1"/>
  <c r="P338" i="7"/>
  <c r="Q338" i="7" s="1"/>
  <c r="P323" i="7"/>
  <c r="Q323" i="7" s="1"/>
  <c r="P302" i="7"/>
  <c r="Q302" i="7" s="1"/>
  <c r="P49" i="7"/>
  <c r="Q49" i="7" s="1"/>
  <c r="P364" i="7"/>
  <c r="Q364" i="7" s="1"/>
  <c r="P362" i="7"/>
  <c r="Q362" i="7" s="1"/>
  <c r="P283" i="7"/>
  <c r="Q283" i="7" s="1"/>
  <c r="Q382" i="7"/>
  <c r="Q107" i="7"/>
  <c r="Q102" i="7"/>
  <c r="Q357" i="7"/>
  <c r="Q242" i="7"/>
  <c r="Q125" i="7"/>
  <c r="Q150" i="7"/>
  <c r="Q177" i="7"/>
  <c r="S158" i="7"/>
  <c r="P226" i="7"/>
  <c r="Q226" i="7" s="1"/>
  <c r="P224" i="7"/>
  <c r="Q224" i="7" s="1"/>
  <c r="P222" i="7"/>
  <c r="Q222" i="7" s="1"/>
  <c r="P220" i="7"/>
  <c r="Q220" i="7" s="1"/>
  <c r="P217" i="7"/>
  <c r="Q217" i="7" s="1"/>
  <c r="E331" i="7"/>
  <c r="P336" i="7"/>
  <c r="Q336" i="7" s="1"/>
  <c r="P291" i="7"/>
  <c r="Q291" i="7" s="1"/>
  <c r="P235" i="7"/>
  <c r="Q235" i="7" s="1"/>
  <c r="P236" i="7"/>
  <c r="Q236" i="7" s="1"/>
  <c r="P309" i="7"/>
  <c r="Q309" i="7" s="1"/>
  <c r="P383" i="7"/>
  <c r="Q383" i="7" s="1"/>
  <c r="P404" i="7"/>
  <c r="Q404" i="7" s="1"/>
  <c r="P420" i="7"/>
  <c r="Q420" i="7" s="1"/>
  <c r="P421" i="7"/>
  <c r="Q421" i="7" s="1"/>
  <c r="P370" i="7"/>
  <c r="Q370" i="7" s="1"/>
  <c r="P372" i="7"/>
  <c r="Q372" i="7" s="1"/>
  <c r="Q179" i="7"/>
  <c r="P212" i="7"/>
  <c r="Q212" i="7" s="1"/>
  <c r="Q199" i="7"/>
  <c r="P232" i="7"/>
  <c r="Q232" i="7" s="1"/>
  <c r="P266" i="7"/>
  <c r="Q266" i="7" s="1"/>
  <c r="P366" i="7"/>
  <c r="Q366" i="7" s="1"/>
  <c r="Q97" i="7"/>
  <c r="Q95" i="7"/>
  <c r="Q86" i="7"/>
  <c r="Q76" i="7"/>
  <c r="Q74" i="7"/>
  <c r="Q66" i="7"/>
  <c r="Q100" i="7"/>
  <c r="Q96" i="7"/>
  <c r="Q92" i="7"/>
  <c r="Q384" i="7"/>
  <c r="P26" i="7"/>
  <c r="Q26" i="7" s="1"/>
  <c r="J404" i="72"/>
  <c r="J279" i="72"/>
  <c r="J337" i="7"/>
  <c r="P337" i="7" s="1"/>
  <c r="Q337" i="7" s="1"/>
  <c r="P227" i="7"/>
  <c r="Q227" i="7" s="1"/>
  <c r="P225" i="7"/>
  <c r="Q225" i="7" s="1"/>
  <c r="P223" i="7"/>
  <c r="Q223" i="7" s="1"/>
  <c r="P221" i="7"/>
  <c r="Q221" i="7" s="1"/>
  <c r="P218" i="7"/>
  <c r="Q218" i="7" s="1"/>
  <c r="P213" i="7"/>
  <c r="Q213" i="7" s="1"/>
  <c r="P211" i="7"/>
  <c r="Q211" i="7" s="1"/>
  <c r="Q158" i="7"/>
  <c r="P289" i="7"/>
  <c r="Q289" i="7" s="1"/>
  <c r="P285" i="7"/>
  <c r="Q285" i="7" s="1"/>
  <c r="P388" i="7"/>
  <c r="Q388" i="7" s="1"/>
  <c r="P389" i="7"/>
  <c r="Q389" i="7" s="1"/>
  <c r="P403" i="7"/>
  <c r="Q403" i="7" s="1"/>
  <c r="P464" i="7"/>
  <c r="Q464" i="7" s="1"/>
  <c r="P466" i="7"/>
  <c r="Q466" i="7" s="1"/>
  <c r="P359" i="7"/>
  <c r="Q359" i="7" s="1"/>
  <c r="Q166" i="7"/>
  <c r="Q162" i="7"/>
  <c r="P216" i="7"/>
  <c r="Q216" i="7" s="1"/>
  <c r="Q152" i="7"/>
  <c r="Q143" i="7"/>
  <c r="Q141" i="7"/>
  <c r="Q104" i="7"/>
  <c r="J336" i="72"/>
  <c r="G19" i="72"/>
  <c r="J250" i="72"/>
  <c r="I19" i="72"/>
  <c r="Q325" i="7"/>
  <c r="P43" i="7"/>
  <c r="Q43" i="7" s="1"/>
  <c r="P371" i="7"/>
  <c r="Q371" i="7" s="1"/>
  <c r="Q106" i="7"/>
  <c r="Q151" i="7"/>
  <c r="Q138" i="7"/>
  <c r="Q405" i="7"/>
  <c r="Q126" i="7"/>
  <c r="Q137" i="7"/>
  <c r="Q80" i="7"/>
  <c r="Q84" i="7"/>
  <c r="Q173" i="7"/>
  <c r="Q171" i="7"/>
  <c r="P34" i="7"/>
  <c r="Q34" i="7" s="1"/>
  <c r="P27" i="7"/>
  <c r="Q27" i="7" s="1"/>
  <c r="P25" i="7"/>
  <c r="Q25" i="7" s="1"/>
  <c r="P33" i="7"/>
  <c r="Q33" i="7" s="1"/>
  <c r="Q186" i="7"/>
  <c r="P425" i="7"/>
  <c r="Q425" i="7" s="1"/>
  <c r="Q134" i="7"/>
  <c r="Q132" i="7"/>
  <c r="Q129" i="7"/>
  <c r="Q122" i="7"/>
  <c r="Q120" i="7"/>
  <c r="E341" i="7"/>
  <c r="P341" i="7" s="1"/>
  <c r="Q341" i="7" s="1"/>
  <c r="E374" i="7"/>
  <c r="J396" i="7"/>
  <c r="E353" i="7"/>
  <c r="P353" i="7" s="1"/>
  <c r="Q353" i="7" s="1"/>
  <c r="J354" i="7"/>
  <c r="J319" i="72"/>
  <c r="J285" i="72"/>
  <c r="J210" i="72"/>
  <c r="Q340" i="7"/>
  <c r="Q339" i="7"/>
  <c r="P333" i="7"/>
  <c r="Q333" i="7" s="1"/>
  <c r="P335" i="7"/>
  <c r="Q335" i="7" s="1"/>
  <c r="P301" i="7"/>
  <c r="Q301" i="7" s="1"/>
  <c r="P265" i="7"/>
  <c r="Q265" i="7" s="1"/>
  <c r="P258" i="7"/>
  <c r="Q258" i="7" s="1"/>
  <c r="P47" i="7"/>
  <c r="Q47" i="7" s="1"/>
  <c r="Q350" i="7"/>
  <c r="J471" i="7"/>
  <c r="Q85" i="7"/>
  <c r="Q79" i="7"/>
  <c r="E377" i="7"/>
  <c r="P377" i="7" s="1"/>
  <c r="Q377" i="7" s="1"/>
  <c r="Q115" i="7"/>
  <c r="Q128" i="7"/>
  <c r="P304" i="7"/>
  <c r="Q304" i="7" s="1"/>
  <c r="P424" i="7"/>
  <c r="Q424" i="7" s="1"/>
  <c r="P328" i="7"/>
  <c r="Q328" i="7" s="1"/>
  <c r="P233" i="7"/>
  <c r="Q233" i="7" s="1"/>
  <c r="J331" i="7"/>
  <c r="P349" i="7"/>
  <c r="Q349" i="7" s="1"/>
  <c r="J352" i="72"/>
  <c r="J169" i="72"/>
  <c r="J398" i="72"/>
  <c r="J115" i="72"/>
  <c r="J300" i="72"/>
  <c r="Q68" i="7"/>
  <c r="P255" i="7"/>
  <c r="Q255" i="7" s="1"/>
  <c r="S105" i="7"/>
  <c r="Q112" i="7"/>
  <c r="P308" i="7"/>
  <c r="Q308" i="7" s="1"/>
  <c r="P427" i="7"/>
  <c r="Q427" i="7" s="1"/>
  <c r="P431" i="7"/>
  <c r="Q431" i="7" s="1"/>
  <c r="P435" i="7"/>
  <c r="Q435" i="7" s="1"/>
  <c r="P439" i="7"/>
  <c r="Q439" i="7" s="1"/>
  <c r="P443" i="7"/>
  <c r="Q443" i="7" s="1"/>
  <c r="P447" i="7"/>
  <c r="Q447" i="7" s="1"/>
  <c r="P451" i="7"/>
  <c r="Q451" i="7" s="1"/>
  <c r="P453" i="7"/>
  <c r="Q453" i="7" s="1"/>
  <c r="P457" i="7"/>
  <c r="Q457" i="7" s="1"/>
  <c r="P465" i="7"/>
  <c r="Q465" i="7" s="1"/>
  <c r="P467" i="7"/>
  <c r="Q467" i="7" s="1"/>
  <c r="P358" i="7"/>
  <c r="Q358" i="7" s="1"/>
  <c r="P209" i="7"/>
  <c r="Q209" i="7" s="1"/>
  <c r="E19" i="72"/>
  <c r="J365" i="72"/>
  <c r="J370" i="72"/>
  <c r="F19" i="72"/>
  <c r="J360" i="72"/>
  <c r="J372" i="72"/>
  <c r="P346" i="7"/>
  <c r="Q346" i="7" s="1"/>
  <c r="R197" i="7"/>
  <c r="E755" i="7" l="1"/>
  <c r="J35" i="7"/>
  <c r="P35" i="7" s="1"/>
  <c r="Q35" i="7" s="1"/>
  <c r="Q169" i="7"/>
  <c r="P471" i="7"/>
  <c r="Q471" i="7" s="1"/>
  <c r="Q379" i="7"/>
  <c r="Q195" i="7"/>
  <c r="Q315" i="7"/>
  <c r="P331" i="7"/>
  <c r="Q331" i="7" s="1"/>
  <c r="Q329" i="7"/>
  <c r="Q193" i="7"/>
  <c r="P354" i="7"/>
  <c r="Q354" i="7" s="1"/>
  <c r="Q373" i="7"/>
  <c r="P374" i="7"/>
  <c r="Q374" i="7" s="1"/>
  <c r="P396" i="7"/>
  <c r="Q396" i="7" s="1"/>
  <c r="Q385" i="7"/>
  <c r="Q200" i="7"/>
  <c r="Q197" i="7"/>
  <c r="Q344" i="7"/>
  <c r="Q345" i="7"/>
  <c r="Q90" i="7"/>
  <c r="Q105" i="7"/>
  <c r="S157" i="7"/>
  <c r="Q347" i="7" l="1"/>
  <c r="Q190" i="7"/>
  <c r="Q470" i="7" l="1"/>
  <c r="E472" i="7"/>
  <c r="P756" i="7" l="1"/>
  <c r="Q20" i="7"/>
</calcChain>
</file>

<file path=xl/sharedStrings.xml><?xml version="1.0" encoding="utf-8"?>
<sst xmlns="http://schemas.openxmlformats.org/spreadsheetml/2006/main" count="1982" uniqueCount="935">
  <si>
    <t>5041</t>
  </si>
  <si>
    <t>0810 (130110)</t>
  </si>
  <si>
    <t>3035</t>
  </si>
  <si>
    <t>Контроль</t>
  </si>
  <si>
    <t>заг.ф</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</si>
  <si>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</si>
  <si>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</si>
  <si>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</si>
  <si>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</si>
  <si>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</si>
  <si>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</si>
  <si>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0762 (080208)</t>
  </si>
  <si>
    <t>0724 (080209)</t>
  </si>
  <si>
    <t>0740 (080704)</t>
  </si>
  <si>
    <t>0763 (081001)</t>
  </si>
  <si>
    <t>0763 (081009)</t>
  </si>
  <si>
    <t>0180 (250323)</t>
  </si>
  <si>
    <t>1070 (090212)</t>
  </si>
  <si>
    <t>1070 (090403)</t>
  </si>
  <si>
    <t>1030 (090417)</t>
  </si>
  <si>
    <t>1010 (090601)</t>
  </si>
  <si>
    <t>1040 (090700)</t>
  </si>
  <si>
    <t>1020 (090901)</t>
  </si>
  <si>
    <t>1040 (091101)</t>
  </si>
  <si>
    <t>1040 (091108)</t>
  </si>
  <si>
    <t>1010 (091206)</t>
  </si>
  <si>
    <t>1090 (091212)</t>
  </si>
  <si>
    <t xml:space="preserve">з них на: </t>
  </si>
  <si>
    <t>Проведення навчально-тренувальних зборів і змагань з неолімпійських видів спорту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</si>
  <si>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</si>
  <si>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</si>
  <si>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</si>
  <si>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</si>
  <si>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</si>
  <si>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</si>
  <si>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</si>
  <si>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Будівництво1 інших об'єктів соціальної та виробничої інфраструктури комунальної власності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</si>
  <si>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</si>
  <si>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</si>
  <si>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</si>
  <si>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</si>
  <si>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</si>
  <si>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</si>
  <si>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</si>
  <si>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</si>
  <si>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</si>
  <si>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</si>
  <si>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</si>
  <si>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</si>
  <si>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</si>
  <si>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</si>
  <si>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</si>
  <si>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</si>
  <si>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</si>
  <si>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020</t>
  </si>
  <si>
    <t>5062</t>
  </si>
  <si>
    <t>5061</t>
  </si>
  <si>
    <t>5053</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</si>
  <si>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</si>
  <si>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</si>
  <si>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</si>
  <si>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</si>
  <si>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r>
      <t>Інші заходи, пов</t>
    </r>
    <r>
      <rPr>
        <sz val="12"/>
        <rFont val="Arial"/>
        <family val="2"/>
        <charset val="204"/>
      </rPr>
      <t>´</t>
    </r>
    <r>
      <rPr>
        <sz val="12"/>
        <rFont val="Times New Roman CYR"/>
        <family val="1"/>
        <charset val="204"/>
      </rPr>
      <t>язані з економічною діяльністю</t>
    </r>
  </si>
  <si>
    <t>5042</t>
  </si>
  <si>
    <t>5012</t>
  </si>
  <si>
    <t>7340</t>
  </si>
  <si>
    <t>реалізацію обласної програми "Молодь Львівщини" на 2016-2020 роки</t>
  </si>
  <si>
    <t>Управління фізичної культури та спорту</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</si>
  <si>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</si>
  <si>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</si>
  <si>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</si>
  <si>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</si>
  <si>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Проектування, реставрація та охорона пам"яток архітектури</t>
  </si>
  <si>
    <t>0490 (180409)</t>
  </si>
  <si>
    <t>7670</t>
  </si>
  <si>
    <t>0117670</t>
  </si>
  <si>
    <t>7690</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</si>
  <si>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</si>
  <si>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</si>
  <si>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</si>
  <si>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</si>
  <si>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</si>
  <si>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</si>
  <si>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</si>
  <si>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</si>
  <si>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</si>
  <si>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</si>
  <si>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</si>
  <si>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</si>
  <si>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</si>
  <si>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</si>
  <si>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</si>
  <si>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</si>
  <si>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</si>
  <si>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</si>
  <si>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</si>
  <si>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</si>
  <si>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</si>
  <si>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</si>
  <si>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</si>
  <si>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</si>
  <si>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</si>
  <si>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</si>
  <si>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</si>
  <si>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</si>
  <si>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</si>
  <si>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</si>
  <si>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</si>
  <si>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</si>
  <si>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</si>
  <si>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</si>
  <si>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</si>
  <si>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</si>
  <si>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Інші субвенції з місцевого бюджету</t>
  </si>
  <si>
    <t>0910 (070303)</t>
  </si>
  <si>
    <t>1110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</si>
  <si>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</si>
  <si>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</si>
  <si>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</si>
  <si>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</si>
  <si>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</si>
  <si>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 xml:space="preserve">Підвищення кваліфікації, перепідготовка кадрів  закладами післядипломної освіти </t>
  </si>
  <si>
    <t xml:space="preserve">Методичне забезпечення діяльності навчальних закладів </t>
  </si>
  <si>
    <t>3121</t>
  </si>
  <si>
    <t>Забезпечення діяльності бібліотек</t>
  </si>
  <si>
    <t>7300</t>
  </si>
  <si>
    <t>Будівництво та регіональний розвиток</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</si>
  <si>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</si>
  <si>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</si>
  <si>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</si>
  <si>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</si>
  <si>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</si>
  <si>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</si>
  <si>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</si>
  <si>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</si>
  <si>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</si>
  <si>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</si>
  <si>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</si>
  <si>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поповнення бібліотек навчальних закладів літературою та періодичними виданнями</t>
  </si>
  <si>
    <t xml:space="preserve">з них: </t>
  </si>
  <si>
    <t>з них; для комунального підприємства Львівської обласної ради "Управління капітального будівництва"</t>
  </si>
  <si>
    <t>2090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</si>
  <si>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</si>
  <si>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</si>
  <si>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</si>
  <si>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</si>
  <si>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виплата обласної премії імені Героя України Степана Бандери</t>
  </si>
  <si>
    <t>з них: на проведення обласного конкурсу журналістики "Четверта влада"</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</si>
  <si>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</si>
  <si>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</si>
  <si>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</si>
  <si>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</si>
  <si>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</si>
  <si>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</si>
  <si>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</si>
  <si>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</si>
  <si>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</si>
  <si>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</si>
  <si>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</si>
  <si>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</si>
  <si>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</si>
  <si>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</si>
  <si>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</si>
  <si>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</si>
  <si>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</si>
  <si>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</si>
  <si>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</si>
  <si>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 xml:space="preserve">Забезпечення діяльності інших закладів в галузі культури і мистецтва </t>
  </si>
  <si>
    <t>Інші заходи в галузі культури і мистецтва</t>
  </si>
  <si>
    <t>0611161</t>
  </si>
  <si>
    <t>0611162</t>
  </si>
  <si>
    <t>1161</t>
  </si>
  <si>
    <t>1162</t>
  </si>
  <si>
    <t>Забезпечення діяльності інших закладів у сфері освіти</t>
  </si>
  <si>
    <t>0712151</t>
  </si>
  <si>
    <t>0712152</t>
  </si>
  <si>
    <t>2151</t>
  </si>
  <si>
    <t>2152</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</si>
  <si>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</si>
  <si>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</si>
  <si>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</si>
  <si>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</si>
  <si>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</si>
  <si>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</si>
  <si>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</si>
  <si>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</si>
  <si>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</si>
  <si>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</si>
  <si>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</si>
  <si>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</si>
  <si>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</si>
  <si>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</si>
  <si>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7693</t>
  </si>
  <si>
    <t>7680</t>
  </si>
  <si>
    <t>0117680</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</si>
  <si>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</si>
  <si>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</si>
  <si>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</si>
  <si>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</si>
  <si>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</si>
  <si>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</si>
  <si>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</si>
  <si>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</si>
  <si>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</si>
  <si>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</si>
  <si>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</si>
  <si>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</si>
  <si>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</si>
  <si>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</si>
  <si>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</si>
  <si>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</si>
  <si>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</si>
  <si>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</si>
  <si>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</si>
  <si>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</si>
  <si>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Інші програми та заходи у сфері освіти (за рахунок залишку коштів освітньої субвенції)</t>
  </si>
  <si>
    <t>Інші програми та заходи у сфері охорони здоров’я (за рахунок коштів  медичної субвенції)</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</si>
  <si>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</si>
  <si>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</si>
  <si>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</si>
  <si>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</si>
  <si>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</si>
  <si>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</si>
  <si>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</si>
  <si>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</si>
  <si>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</si>
  <si>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</si>
  <si>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</si>
  <si>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</si>
  <si>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</si>
  <si>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</si>
  <si>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</si>
  <si>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</si>
  <si>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</si>
  <si>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</si>
  <si>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</si>
  <si>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</si>
  <si>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</si>
  <si>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</si>
  <si>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</si>
  <si>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</si>
  <si>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</si>
  <si>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</si>
  <si>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</si>
  <si>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Санаторно-курортна допомога населенню</t>
  </si>
  <si>
    <t>Екстрена та швидка медична допомога населенню</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</si>
  <si>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</si>
  <si>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</si>
  <si>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</si>
  <si>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</si>
  <si>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</si>
  <si>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</si>
  <si>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</si>
  <si>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</si>
  <si>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</si>
  <si>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</si>
  <si>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</si>
  <si>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</si>
  <si>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</si>
  <si>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</si>
  <si>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</si>
  <si>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</si>
  <si>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</si>
  <si>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</si>
  <si>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</si>
  <si>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</si>
  <si>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</si>
  <si>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</si>
  <si>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</si>
  <si>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</si>
  <si>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</si>
  <si>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</si>
  <si>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</si>
  <si>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</si>
  <si>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</si>
  <si>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</si>
  <si>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</si>
  <si>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</si>
  <si>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</si>
  <si>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Департамент внутрішньої та інформаційної політики</t>
  </si>
  <si>
    <t>"Рання лабораторна діагностика випадків гострого коронарного синдрому"</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</si>
  <si>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</si>
  <si>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</si>
  <si>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</si>
  <si>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</si>
  <si>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</si>
  <si>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</si>
  <si>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</si>
  <si>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</si>
  <si>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</si>
  <si>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</si>
  <si>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</si>
  <si>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</si>
  <si>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з них на реалізацію Програми розвитку Львівської обласної контрольно-рятувальної служби туристично-спортивної спілки України</t>
  </si>
  <si>
    <t>0100000</t>
  </si>
  <si>
    <t>з них: на виконання заходів з внутрішньої політики</t>
  </si>
  <si>
    <t>Проектування, реставрація та охорона пам'яток архітектури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</si>
  <si>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</si>
  <si>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</si>
  <si>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</si>
  <si>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</si>
  <si>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</si>
  <si>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</si>
  <si>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</si>
  <si>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</si>
  <si>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</si>
  <si>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</si>
  <si>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</si>
  <si>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</si>
  <si>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</si>
  <si>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</si>
  <si>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</si>
  <si>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</si>
  <si>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</si>
  <si>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</si>
  <si>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</si>
  <si>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</si>
  <si>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</si>
  <si>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</si>
  <si>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</si>
  <si>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</si>
  <si>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</si>
  <si>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Надання фінансової підтримки громадським організаціям осіб з інвалідністю і ветеранів, діяльність яких має соціальну спрямованість</t>
  </si>
  <si>
    <t>0813200</t>
  </si>
  <si>
    <t>3200</t>
  </si>
  <si>
    <t>Заходи із запобігання та ліквідації надзвичайних ситуацій та наслідків стихійного лиха</t>
  </si>
  <si>
    <t>грн.</t>
  </si>
  <si>
    <t>4020</t>
  </si>
  <si>
    <t>4030</t>
  </si>
  <si>
    <t>4040</t>
  </si>
  <si>
    <t>4060</t>
  </si>
  <si>
    <t>4070</t>
  </si>
  <si>
    <t>4080</t>
  </si>
  <si>
    <t>Виплата  компенсації реабілітованим</t>
  </si>
  <si>
    <t>0490 (180410)</t>
  </si>
  <si>
    <t>1617350</t>
  </si>
  <si>
    <t>0443 (180410)</t>
  </si>
  <si>
    <t>2717693</t>
  </si>
  <si>
    <t>1014040</t>
  </si>
  <si>
    <t>0712146</t>
  </si>
  <si>
    <t>2146</t>
  </si>
  <si>
    <t xml:space="preserve">0763 </t>
  </si>
  <si>
    <t>Відшкодування вартості лікарських засобів для лікування окремих захворювань</t>
  </si>
  <si>
    <t>0460 (250404)</t>
  </si>
  <si>
    <t>5031</t>
  </si>
  <si>
    <t>0490 (250404)</t>
  </si>
  <si>
    <t>3718700</t>
  </si>
  <si>
    <t>8700</t>
  </si>
  <si>
    <t>Департамент паливно-енергетичного комплексу та енергозбереження</t>
  </si>
  <si>
    <t>Департамент архітектури та розвитку містобудування</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</si>
  <si>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</si>
  <si>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</si>
  <si>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</si>
  <si>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</si>
  <si>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</si>
  <si>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</si>
  <si>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</si>
  <si>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</si>
  <si>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</si>
  <si>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</si>
  <si>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</si>
  <si>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</si>
  <si>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</si>
  <si>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</si>
  <si>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</si>
  <si>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</si>
  <si>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</si>
  <si>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</si>
  <si>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</si>
  <si>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</si>
  <si>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</si>
  <si>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</si>
  <si>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</si>
  <si>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</si>
  <si>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</si>
  <si>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</si>
  <si>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</si>
  <si>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</si>
  <si>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</si>
  <si>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</si>
  <si>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0990 (070803-070806)</t>
  </si>
  <si>
    <t>0990 (070807)</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</si>
  <si>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</si>
  <si>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</si>
  <si>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</si>
  <si>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</si>
  <si>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</si>
  <si>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</si>
  <si>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</si>
  <si>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</si>
  <si>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</si>
  <si>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</si>
  <si>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</si>
  <si>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</si>
  <si>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</si>
  <si>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</si>
  <si>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</si>
  <si>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Обласна рада</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</si>
  <si>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</si>
  <si>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</si>
  <si>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</si>
  <si>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</si>
  <si>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</si>
  <si>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</si>
  <si>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</si>
  <si>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</si>
  <si>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</si>
  <si>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</si>
  <si>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</si>
  <si>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</si>
  <si>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</si>
  <si>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</si>
  <si>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0722 (080400)</t>
  </si>
  <si>
    <t>1090 (090412)</t>
  </si>
  <si>
    <t>1030 (091209)</t>
  </si>
  <si>
    <t>0443</t>
  </si>
  <si>
    <t>на проведення заходів з пошуку і впорядкуванню поховань жертв війни та політичних репресій</t>
  </si>
  <si>
    <t>2717300</t>
  </si>
  <si>
    <t>Виконання інвестиційних проектів в рамках реалізації заходів, спрямованих на розвиток системи охорони здоров'я у сільській місцевості</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</si>
  <si>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</si>
  <si>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</si>
  <si>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</si>
  <si>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</si>
  <si>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</si>
  <si>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</si>
  <si>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</si>
  <si>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</si>
  <si>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</si>
  <si>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1090</t>
  </si>
  <si>
    <t>всього</t>
  </si>
  <si>
    <t>сп.ф</t>
  </si>
  <si>
    <t>відхилення</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</si>
  <si>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</si>
  <si>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</si>
  <si>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</si>
  <si>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</si>
  <si>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</si>
  <si>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</si>
  <si>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</si>
  <si>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будівництво, реконструкцію, ремонт і утримання автомобільних доріг загального користування місцевого значення</t>
  </si>
  <si>
    <t>070502</t>
  </si>
  <si>
    <t>0712130</t>
  </si>
  <si>
    <t>0712144</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</si>
  <si>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</si>
  <si>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</si>
  <si>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</si>
  <si>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</si>
  <si>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</si>
  <si>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</si>
  <si>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</si>
  <si>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</si>
  <si>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</si>
  <si>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</si>
  <si>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</si>
  <si>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</si>
  <si>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</si>
  <si>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</si>
  <si>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</si>
  <si>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</si>
  <si>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</si>
  <si>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</si>
  <si>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</si>
  <si>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</si>
  <si>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</si>
  <si>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</si>
  <si>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</si>
  <si>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</si>
  <si>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</si>
  <si>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</si>
  <si>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</si>
  <si>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</si>
  <si>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</si>
  <si>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</si>
  <si>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 підготовку та участь у всеукраїнських та міжнародних змаганнях баскетбольного клубу "Львівська Політехніка"</t>
  </si>
  <si>
    <t>Пільгове медичне обслуговування осіб, які постраждали внаслідок Чорнобильської катастрофи</t>
  </si>
  <si>
    <t>3070</t>
  </si>
  <si>
    <t>Надання допомоги на догляд за інвалідом I чи II групи внаслідок психічного розладу</t>
  </si>
  <si>
    <t>3090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</si>
  <si>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</si>
  <si>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</si>
  <si>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</si>
  <si>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</si>
  <si>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</si>
  <si>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</si>
  <si>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</si>
  <si>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</si>
  <si>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0611120</t>
  </si>
  <si>
    <t>0611130</t>
  </si>
  <si>
    <t>0611140</t>
  </si>
  <si>
    <t>0611150</t>
  </si>
  <si>
    <t>заходи організацій депортованих українців</t>
  </si>
  <si>
    <t>Управління туризму та курортів</t>
  </si>
  <si>
    <t>24</t>
  </si>
  <si>
    <t>Ремонтно-реставраційні роботи з опорядження фасаду КЗ ЛОР "Львівська обласна універсальна бібліотека" на просп. Шевченка, 13</t>
  </si>
  <si>
    <t xml:space="preserve">Реконструкція літнього театру (Літня сцена) КЗ ЛОР "АДІКЗ "Нагуєвичі" </t>
  </si>
  <si>
    <t>5021</t>
  </si>
  <si>
    <t>Збереження природно-заповідного фонду</t>
  </si>
  <si>
    <t>16</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</si>
  <si>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</si>
  <si>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</si>
  <si>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</si>
  <si>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</si>
  <si>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</si>
  <si>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</si>
  <si>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</si>
  <si>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</si>
  <si>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</si>
  <si>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</si>
  <si>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</si>
  <si>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</si>
  <si>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</si>
  <si>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</si>
  <si>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</si>
  <si>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</si>
  <si>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</si>
  <si>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</si>
  <si>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</si>
  <si>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</si>
  <si>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</si>
  <si>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</si>
  <si>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</si>
  <si>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</si>
  <si>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</si>
  <si>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</si>
  <si>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</si>
  <si>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</si>
  <si>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</si>
  <si>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</si>
  <si>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</si>
  <si>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</si>
  <si>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</si>
  <si>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</si>
  <si>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</si>
  <si>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</si>
  <si>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</si>
  <si>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0619770</t>
  </si>
  <si>
    <t>1100000</t>
  </si>
  <si>
    <t>11</t>
  </si>
  <si>
    <t>1113130</t>
  </si>
  <si>
    <t>1113230</t>
  </si>
  <si>
    <t>1115010</t>
  </si>
  <si>
    <t>1115011</t>
  </si>
  <si>
    <t>1115021</t>
  </si>
  <si>
    <t>1115022</t>
  </si>
  <si>
    <t>1115012</t>
  </si>
  <si>
    <t>1115031</t>
  </si>
  <si>
    <t>1115062</t>
  </si>
  <si>
    <t>1115033</t>
  </si>
  <si>
    <t>1115061</t>
  </si>
  <si>
    <t>1115032</t>
  </si>
  <si>
    <t>1115053</t>
  </si>
  <si>
    <t>1115041</t>
  </si>
  <si>
    <t>1115042</t>
  </si>
  <si>
    <t>1117300</t>
  </si>
  <si>
    <t>1119770</t>
  </si>
  <si>
    <t>0700000</t>
  </si>
  <si>
    <t>07</t>
  </si>
  <si>
    <t>0711120</t>
  </si>
  <si>
    <t>0711140</t>
  </si>
  <si>
    <t>0712010</t>
  </si>
  <si>
    <t>Фінансова підтримка на утримання місцевих осередків (рад) всеукраїнських організацій фізкультурно-спортивної спрямованості</t>
  </si>
  <si>
    <t>Проведення навчально-тренувальних зборів і змагань та заходів з інвалідного спорту</t>
  </si>
  <si>
    <t>0900000</t>
  </si>
  <si>
    <t>0950 (070702)</t>
  </si>
  <si>
    <t>1040 (091106)</t>
  </si>
  <si>
    <t>1040 (091103)</t>
  </si>
  <si>
    <t>0823 (110300)</t>
  </si>
  <si>
    <t>0830 (120100)</t>
  </si>
  <si>
    <t>0411 (180410)</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</si>
  <si>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</si>
  <si>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</si>
  <si>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</si>
  <si>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</si>
  <si>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</si>
  <si>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</si>
  <si>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заходи відділення Національного олімпійського комітету у Львівській області</t>
  </si>
  <si>
    <t>13</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</si>
  <si>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</si>
  <si>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</si>
  <si>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</si>
  <si>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</si>
  <si>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</si>
  <si>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</si>
  <si>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</si>
  <si>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</si>
  <si>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</si>
  <si>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</si>
  <si>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</si>
  <si>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</si>
  <si>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</si>
  <si>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</si>
  <si>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</si>
  <si>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</si>
  <si>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</si>
  <si>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</si>
  <si>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</si>
  <si>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</si>
  <si>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</si>
  <si>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</si>
  <si>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r>
      <t>Інші заходи у сфері зв</t>
    </r>
    <r>
      <rPr>
        <sz val="11"/>
        <rFont val="Arial"/>
        <family val="2"/>
        <charset val="204"/>
      </rPr>
      <t>´</t>
    </r>
    <r>
      <rPr>
        <sz val="11"/>
        <rFont val="Times New Roman Cyr"/>
        <family val="1"/>
        <charset val="204"/>
      </rPr>
      <t>язку, телекомунікації та інформатики</t>
    </r>
  </si>
  <si>
    <r>
      <t>Департамент охорони здоров</t>
    </r>
    <r>
      <rPr>
        <b/>
        <sz val="11"/>
        <rFont val="Arial"/>
        <family val="2"/>
        <charset val="204"/>
      </rPr>
      <t>´</t>
    </r>
    <r>
      <rPr>
        <b/>
        <sz val="11"/>
        <rFont val="Times New Roman"/>
        <family val="1"/>
        <charset val="204"/>
      </rPr>
      <t>я</t>
    </r>
  </si>
  <si>
    <r>
      <t>Утримання та забезпечення діяльності центрів соціальних служб для сім</t>
    </r>
    <r>
      <rPr>
        <sz val="11"/>
        <color indexed="8"/>
        <rFont val="Arial"/>
        <family val="2"/>
        <charset val="204"/>
      </rPr>
      <t>´</t>
    </r>
    <r>
      <rPr>
        <sz val="11"/>
        <color indexed="8"/>
        <rFont val="Times New Roman"/>
        <family val="1"/>
        <charset val="204"/>
      </rPr>
      <t>ї, дітей та молоді</t>
    </r>
  </si>
  <si>
    <r>
      <t>Заходи державної політики з питань сім</t>
    </r>
    <r>
      <rPr>
        <sz val="11"/>
        <color indexed="8"/>
        <rFont val="Arial"/>
        <family val="2"/>
        <charset val="204"/>
      </rPr>
      <t>´</t>
    </r>
    <r>
      <rPr>
        <sz val="11"/>
        <color indexed="8"/>
        <rFont val="Times New Roman"/>
        <family val="1"/>
        <charset val="204"/>
      </rPr>
      <t>ї</t>
    </r>
  </si>
  <si>
    <r>
      <t>Будівництво об</t>
    </r>
    <r>
      <rPr>
        <sz val="11"/>
        <rFont val="Arial"/>
        <family val="2"/>
        <charset val="204"/>
      </rPr>
      <t>´</t>
    </r>
    <r>
      <rPr>
        <sz val="11"/>
        <rFont val="Times New Roman Cyr"/>
        <family val="1"/>
        <charset val="204"/>
      </rPr>
      <t>єктів житлово-комунального господарства</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</si>
  <si>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</si>
  <si>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</si>
  <si>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r>
      <t>Інші заходи, пов</t>
    </r>
    <r>
      <rPr>
        <sz val="11"/>
        <rFont val="Arial"/>
        <family val="2"/>
        <charset val="204"/>
      </rPr>
      <t>´</t>
    </r>
    <r>
      <rPr>
        <sz val="11"/>
        <rFont val="Times New Roman"/>
        <family val="1"/>
        <charset val="204"/>
      </rPr>
      <t>язані з економічною діяльністю</t>
    </r>
  </si>
  <si>
    <t>0813241</t>
  </si>
  <si>
    <t>0813242</t>
  </si>
  <si>
    <t>3241</t>
  </si>
  <si>
    <t>3242</t>
  </si>
  <si>
    <t>1090 ( 090412)</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</si>
  <si>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</si>
  <si>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</si>
  <si>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</si>
  <si>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</si>
  <si>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</si>
  <si>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0110150</t>
  </si>
  <si>
    <t>0150</t>
  </si>
  <si>
    <t>0830 (120000)</t>
  </si>
  <si>
    <t>фінансування Програми обласного конкурсу мікропроектів в галузі освіти</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</si>
  <si>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</si>
  <si>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</si>
  <si>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</si>
  <si>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</si>
  <si>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</si>
  <si>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Департамент дорожнього господарства, транспорту та зв'язку</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</si>
  <si>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</si>
  <si>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</si>
  <si>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</si>
  <si>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</si>
  <si>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</si>
  <si>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</si>
  <si>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</si>
  <si>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</si>
  <si>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0111 (010116)</t>
  </si>
  <si>
    <r>
      <t>0411 (</t>
    </r>
    <r>
      <rPr>
        <sz val="12"/>
        <rFont val="Times New Roman Cyr"/>
        <charset val="204"/>
      </rPr>
      <t>180410)</t>
    </r>
  </si>
  <si>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</si>
  <si>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</si>
  <si>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</si>
  <si>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</si>
  <si>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</si>
  <si>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</si>
  <si>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</si>
  <si>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</si>
  <si>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</si>
  <si>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з них на заходи з енергозбереження для бюджетних установ</t>
  </si>
  <si>
    <t>примусове лікування хворих у спецвідділеннях Волинської психіатричної лікарні</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</si>
  <si>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</si>
  <si>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</si>
  <si>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</si>
  <si>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в тому числі:  програма боротьби зі злочинністю</t>
  </si>
  <si>
    <t xml:space="preserve"> програм у галузі сільського господарства</t>
  </si>
  <si>
    <t>з них:</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</si>
  <si>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</si>
  <si>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</si>
  <si>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</si>
  <si>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</si>
  <si>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</si>
  <si>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</si>
  <si>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Дотація з місцевого бюджету на здійснення переданих видатків з утримання закладів освіти та охорони здоров"я за рахунок відповідної додаткової дотації з державного бюджету</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</si>
  <si>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</si>
  <si>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</si>
  <si>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</si>
  <si>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</si>
  <si>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</si>
  <si>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</si>
  <si>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</si>
  <si>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</si>
  <si>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</si>
  <si>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</si>
  <si>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</si>
  <si>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</si>
  <si>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Резервний фонд</t>
  </si>
  <si>
    <t>реалізацію програми з виплати одноразової адресної допомоги малозабезпеченим громадянам області</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</si>
  <si>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</si>
  <si>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0813123</t>
  </si>
  <si>
    <t>3123</t>
  </si>
  <si>
    <t>у тому числі на заходи з енергозбереження для бюджетних установ</t>
  </si>
  <si>
    <t xml:space="preserve">Підтримка спорту вищих досягнень та організацій, які здійснюють фізкультурно-спортивну діяльність в регіоні </t>
  </si>
  <si>
    <t>0810 (130106)</t>
  </si>
  <si>
    <t>1070 (170102)</t>
  </si>
  <si>
    <t>з них: фінансова підтримка діяльності Всеукраїнського товариства "Просвіта"</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</si>
  <si>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</si>
  <si>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</si>
  <si>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</si>
  <si>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</si>
  <si>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</si>
  <si>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</si>
  <si>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</si>
  <si>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</si>
  <si>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</si>
  <si>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</si>
  <si>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</si>
  <si>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</si>
  <si>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</si>
  <si>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</si>
  <si>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</si>
  <si>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</si>
  <si>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</si>
  <si>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</si>
  <si>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</si>
  <si>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</si>
  <si>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</si>
  <si>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</si>
  <si>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</si>
  <si>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</si>
  <si>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</si>
  <si>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</si>
  <si>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</si>
  <si>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</si>
  <si>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</si>
  <si>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</si>
  <si>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</si>
  <si>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</si>
  <si>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</si>
  <si>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</si>
  <si>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</si>
  <si>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</si>
  <si>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Інші заклади та заходи</t>
  </si>
  <si>
    <t>0118110</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</si>
  <si>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</si>
  <si>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автомобільних доріг та дорожньої інфраструктури за рахунок коштів місцевого бюджету</t>
  </si>
  <si>
    <t>5052</t>
  </si>
  <si>
    <t>1115052</t>
  </si>
  <si>
    <t>8420</t>
  </si>
  <si>
    <t>2318420</t>
  </si>
  <si>
    <t>2717150</t>
  </si>
  <si>
    <t>2717320</t>
  </si>
  <si>
    <t>7320</t>
  </si>
  <si>
    <t>1010 (091303)</t>
  </si>
  <si>
    <t>1010 (091304)</t>
  </si>
  <si>
    <t>1040 (090802)</t>
  </si>
  <si>
    <t>0180 (250376)</t>
  </si>
  <si>
    <t>0821 (110102)</t>
  </si>
  <si>
    <t>виплату обласних премій в галузі культури, літератури, мистецтва, журналістики та архітектури</t>
  </si>
  <si>
    <t>1300000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</si>
  <si>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</si>
  <si>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</si>
  <si>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</si>
  <si>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</si>
  <si>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</si>
  <si>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</si>
  <si>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</si>
  <si>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</si>
  <si>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</si>
  <si>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</si>
  <si>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</si>
  <si>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</si>
  <si>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</si>
  <si>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</si>
  <si>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</si>
  <si>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</si>
  <si>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</si>
  <si>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</si>
  <si>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</si>
  <si>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</si>
  <si>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</si>
  <si>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</si>
  <si>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</si>
  <si>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</si>
  <si>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</si>
  <si>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</si>
  <si>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</si>
  <si>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</si>
  <si>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</si>
  <si>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</si>
  <si>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</si>
  <si>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</si>
  <si>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</si>
  <si>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Надання загальної середньої освіти загальноосвiтнiми школами-iнтернатами, загальноосвітніми санаторними школами-інтернатами</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</si>
  <si>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</si>
  <si>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</si>
  <si>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</si>
  <si>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</si>
  <si>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</si>
  <si>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</si>
  <si>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</si>
  <si>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</si>
  <si>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</si>
  <si>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</si>
  <si>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</si>
  <si>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</si>
  <si>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</si>
  <si>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</si>
  <si>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</si>
  <si>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</si>
  <si>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0320 (210105)</t>
  </si>
  <si>
    <t>0320 (210110)</t>
  </si>
  <si>
    <t>0470 (180107)</t>
  </si>
  <si>
    <t>0827 (110203)</t>
  </si>
  <si>
    <t>0922 (070301)</t>
  </si>
  <si>
    <t>0922 (070302)</t>
  </si>
  <si>
    <t>0922 (070304)</t>
  </si>
  <si>
    <t>0922 (070307)</t>
  </si>
  <si>
    <t>0960 (070401)</t>
  </si>
  <si>
    <t>0930 (070501)</t>
  </si>
  <si>
    <t>0941 (070601)</t>
  </si>
  <si>
    <t>0950 (070701)</t>
  </si>
  <si>
    <t>0990 (070802)</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</si>
  <si>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</si>
  <si>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</si>
  <si>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</si>
  <si>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</si>
  <si>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</si>
  <si>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з них на: реалізацію програми "Назустріч інвесторам"</t>
  </si>
  <si>
    <t>1070 (170302)</t>
  </si>
  <si>
    <t>Охорона та раціональне використання природних ресурсів</t>
  </si>
  <si>
    <t xml:space="preserve">         </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</si>
  <si>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</si>
  <si>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</si>
  <si>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</si>
  <si>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</si>
  <si>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Реконструкція приміщень КЗ ЛОР "Львівського академічного обласного музично-драматичного театру ім. Ю. Дрогобича"</t>
  </si>
  <si>
    <t>Реконструкція системи протипожежної охорона КЗ ЛОР “Львівського академічного обласного театру ляльок” , м. Львів, пл.Д.Галицького, 1</t>
  </si>
  <si>
    <t>Реставрація експозиційних залів музею історії релігії на пл.Музейній,1 у м.Львові</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</si>
  <si>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</si>
  <si>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</si>
  <si>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</si>
  <si>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</si>
  <si>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</si>
  <si>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1090 (091106)</t>
  </si>
  <si>
    <t>фінансування програми розроблення містобудівної документації у Львівській області</t>
  </si>
  <si>
    <t>х</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</si>
  <si>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</si>
  <si>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</si>
  <si>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</si>
  <si>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</si>
  <si>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</si>
  <si>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</si>
  <si>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</si>
  <si>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</si>
  <si>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</si>
  <si>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</si>
  <si>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</si>
  <si>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</si>
  <si>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</si>
  <si>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</si>
  <si>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9230</t>
  </si>
  <si>
    <t>9210</t>
  </si>
  <si>
    <t>9220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</si>
  <si>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</si>
  <si>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</si>
  <si>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</si>
  <si>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</si>
  <si>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</si>
  <si>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</si>
  <si>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</si>
  <si>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</si>
  <si>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</si>
  <si>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</si>
  <si>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</si>
  <si>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</si>
  <si>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</si>
  <si>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</si>
  <si>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код бюджету</t>
  </si>
  <si>
    <t xml:space="preserve">0111 </t>
  </si>
  <si>
    <t>0111010</t>
  </si>
  <si>
    <t>0111020</t>
  </si>
  <si>
    <t xml:space="preserve">0922 </t>
  </si>
  <si>
    <t>Мурованська сільська рада ОТГ</t>
  </si>
  <si>
    <t>1010</t>
  </si>
  <si>
    <t>0910</t>
  </si>
  <si>
    <t xml:space="preserve">Надання дошкільної  освіти </t>
  </si>
  <si>
    <t>0114060</t>
  </si>
  <si>
    <t>01114081</t>
  </si>
  <si>
    <t>0117461</t>
  </si>
  <si>
    <t xml:space="preserve">0456 </t>
  </si>
  <si>
    <t>усього</t>
  </si>
  <si>
    <t>0116013</t>
  </si>
  <si>
    <t>0116030</t>
  </si>
  <si>
    <t>Забезпечення діяльності водопровідно-каналізаційного господарства</t>
  </si>
  <si>
    <t>Організація благоустрою населених пунктів</t>
  </si>
  <si>
    <t>6030</t>
  </si>
  <si>
    <t>0620</t>
  </si>
  <si>
    <t>6013</t>
  </si>
  <si>
    <t>0828</t>
  </si>
  <si>
    <t>Забезпечення діяльності  палаців і будинків культури, клубів,центрів дозвілля, та інших клубних закладів</t>
  </si>
  <si>
    <t>0117321</t>
  </si>
  <si>
    <t>0117330</t>
  </si>
  <si>
    <t>1020</t>
  </si>
  <si>
    <t>Будівництво освітніх установ та закладів</t>
  </si>
  <si>
    <t>Будівництво  інших об'єктів комунальної власності</t>
  </si>
  <si>
    <r>
      <t>Будівництво</t>
    </r>
    <r>
      <rPr>
        <sz val="14"/>
        <color rgb="FF000000"/>
        <rFont val="Times New Roman"/>
        <family val="1"/>
        <charset val="204"/>
      </rPr>
      <t> установ та закладів культури</t>
    </r>
  </si>
  <si>
    <t>0117324</t>
  </si>
  <si>
    <t>7324</t>
  </si>
  <si>
    <r>
      <t>Будівництво</t>
    </r>
    <r>
      <rPr>
        <sz val="14"/>
        <color rgb="FF000000"/>
        <rFont val="Times New Roman"/>
        <family val="1"/>
        <charset val="204"/>
      </rPr>
      <t> споруд, установ та закладів фізичної культури і спорту</t>
    </r>
  </si>
  <si>
    <t>0117310</t>
  </si>
  <si>
    <t>Капітальний ремонт території Сороки-Львівської ЗОШ І-ІІ ст. Мурованської сільської ради ОТГ Пустомитівського району Львівської області</t>
  </si>
  <si>
    <t xml:space="preserve">Будівництво самопливної  каналізаційної мережі вул. Весняна  та Індустріальна  в с. Муроване Пустомитівського району Львівської області </t>
  </si>
  <si>
    <t>Придбання комп"ютерної техніки</t>
  </si>
  <si>
    <t>Будівництво об'єктів житлово-комунального господарства</t>
  </si>
  <si>
    <t>Будівництво установ та закладів культури</t>
  </si>
  <si>
    <t>Капітальний ремонт дорожнього покриття по вул. Вокзальна в с. Муроване</t>
  </si>
  <si>
    <t xml:space="preserve">Будівництво самопливної  каналізаційної мережі вул. Січових Стрільців, Енергетична, Тецівська в с. Муроване Пустомитівського району Львівської області </t>
  </si>
  <si>
    <t xml:space="preserve">Будівництво водонасосної  станції вул. Будівельна в с.Муроване Пустомитівського району Львівської області </t>
  </si>
  <si>
    <t>Реконструкція будівлі колишньої школи із розширенням за рахунок надбудови під адміністративну будівлю Мурованської сільської ради об"єднаної територіальної громади по вул. Січових Стрільців, 41Б в с.Муроване Пустомитівського району Львівської області</t>
  </si>
  <si>
    <t>Капітальний ремонт з утеплення фасаду Сороки-Львівської ЗОШ І-ІІ ст. Мурованської сільської ради ОТГ Пустомитівського району Львівської області</t>
  </si>
  <si>
    <t>Капітальний ремонт внутрішніх приміщень Сороки-Львівської ЗОШ І-ІІ ст. Мурованської сільської ради ОТГ Пустомитівського району Львівської області</t>
  </si>
  <si>
    <t>Придбання  музичних інструментів для Народного дому с.Сороки-Львівські  Мурованської  сільської  ради об’єднаної територіальної громади Пустомитівського району Львівської області</t>
  </si>
  <si>
    <t xml:space="preserve">Придбання та встановлення системи відеоспостереження в селі Ямпіль Мурованської сільської ради ОТГ Пустомитівського району Львівської області </t>
  </si>
  <si>
    <t>Відділ культури, молоді та спорту Мурованської сільської ради ОТГ</t>
  </si>
  <si>
    <t>Придбання обладнання для дитячої групи у дошкільний навчальний заклад с. Ямпіль Мурованської сільської ради ОТГ Пустомитівського району Львівської області</t>
  </si>
  <si>
    <t>(грн)</t>
  </si>
  <si>
    <t>Код Програмної класифікації видатків та кредитування місцевого бюджету</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</si>
  <si>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</si>
  <si>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 Типовою програмною класифікацією видатків та кредитування місцевого бюджету</t>
  </si>
  <si>
    <t>Найменування об'єкта/вид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</si>
  <si>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</si>
  <si>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</si>
  <si>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Рівент  виконання робіт на початок бюджетного періоду,%</t>
  </si>
  <si>
    <t>Рівень готовності об'єкта на кінець бюджетного періоду, %</t>
  </si>
  <si>
    <t xml:space="preserve">Код Типової програмної класифікації видатків та кредитування місцевого бюджету </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</si>
  <si>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</si>
  <si>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0456</t>
  </si>
  <si>
    <t>0118311</t>
  </si>
  <si>
    <t>0511</t>
  </si>
  <si>
    <t xml:space="preserve">Обсяг видатків бюджету розвитку, які спрямовуються  на будівництво об'єкта у бюджетному періоді, гривень                  </t>
  </si>
  <si>
    <t>Капітальний ремонт дороги по вул. Польова, від вул. Шевченка до буд.3 по вул. Польова в с. Гамаліївка Пустомитівського району Львівської області</t>
  </si>
  <si>
    <t xml:space="preserve">Капітальний ремонт внутрішньоквартального проїзду по вул. Верхня  в с. Ямпіль Пустомитівського району Львівської області </t>
  </si>
  <si>
    <t xml:space="preserve">Зміни до розподілу коштів бюджету розвитку на здійснення заходів із будівництва, реконструкції і реставрації  об'єктів виробничої, комунікаційної та соціальної інфраструктури за об'єктами у 2021 році                                                </t>
  </si>
  <si>
    <t xml:space="preserve">Зміни до розподілу видатків сільського  бюджету Мурованської ОТГ  на 2021 рік                                      </t>
  </si>
  <si>
    <t>Сільський голова</t>
  </si>
  <si>
    <t>Свистун Б.І.</t>
  </si>
  <si>
    <t>Капітальний ремонт дорожнього покриття по вул. Старе Село від буд.№2 до буд.№66 в с. Кам’янопіль Пустомитівського району Львівської області</t>
  </si>
  <si>
    <t xml:space="preserve"> Капітальний ремонт дорожнього покриття по вул. Вокзальна від буд.№15 до буд.№17 в с. Муроване Пустомитівського району Львівської області</t>
  </si>
  <si>
    <t xml:space="preserve">Капітальний ремонт внутрішньоквартального проїзду по вул. І.Франка від буд 70 до буд.79 у с. Ямпіль Пустомитівського району Львівської області </t>
  </si>
  <si>
    <t>Капітальний ремонт дорожнього покриття по вул. Індустріальна від буд.№6 до буд.№12 в с. Муроване Пустомитівського району Львівської області</t>
  </si>
  <si>
    <t>Капітальний ремонт внутрішньоквартального проїзду по вул. Верхня в с. Ямпіль Пустомитівського району Львівської області</t>
  </si>
  <si>
    <t>Капітальний ремонт внутрішньоквартального проїзду по вул. Грушевського в с. Кам’янопіль Пустомитівського району Львівської області (коригування)</t>
  </si>
  <si>
    <t>0117660</t>
  </si>
  <si>
    <t>0490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</si>
  <si>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</si>
  <si>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Додаток 3</t>
  </si>
  <si>
    <t>Долаток 2</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</si>
</sst>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s>
  <fonts count="132">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sz val="10"/>
      <color indexed="8"/>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9"/>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b/>
      <sz val="11"/>
      <name val="Arial"/>
      <family val="2"/>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b/>
      <sz val="12"/>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b/>
      <sz val="11"/>
      <color indexed="10"/>
      <name val="Times New Roman CYR"/>
      <family val="1"/>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0"/>
      <color rgb="FF006100"/>
      <name val="Calibri"/>
      <family val="2"/>
      <charset val="204"/>
      <scheme val="minor"/>
    </font>
    <font>
      <sz val="10"/>
      <color rgb="FF9C6500"/>
      <name val="Calibri"/>
      <family val="2"/>
      <charset val="204"/>
      <scheme val="minor"/>
    </font>
    <font>
      <sz val="14"/>
      <color rgb="FF000000"/>
      <name val="Times New Roman"/>
      <family val="1"/>
      <charset val="204"/>
    </font>
    <font>
      <sz val="14"/>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C6EFCE"/>
      </patternFill>
    </fill>
    <fill>
      <patternFill patternType="solid">
        <fgColor rgb="FFFFEB9C"/>
      </patternFill>
    </fill>
    <fill>
      <patternFill patternType="solid">
        <fgColor theme="0"/>
        <bgColor indexed="64"/>
      </patternFill>
    </fill>
  </fills>
  <borders count="28">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184">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12" fillId="0" borderId="0">
      <protection locked="0"/>
    </xf>
    <xf numFmtId="0" fontId="112" fillId="0" borderId="1">
      <protection locked="0"/>
    </xf>
    <xf numFmtId="0" fontId="127" fillId="0" borderId="0">
      <protection locked="0"/>
    </xf>
    <xf numFmtId="0" fontId="127" fillId="0" borderId="1">
      <protection locked="0"/>
    </xf>
    <xf numFmtId="0" fontId="14" fillId="0" borderId="0">
      <protection locked="0"/>
    </xf>
    <xf numFmtId="0" fontId="14" fillId="0" borderId="1">
      <protection locked="0"/>
    </xf>
    <xf numFmtId="0" fontId="127" fillId="0" borderId="0">
      <protection locked="0"/>
    </xf>
    <xf numFmtId="0" fontId="127" fillId="0" borderId="1">
      <protection locked="0"/>
    </xf>
    <xf numFmtId="0" fontId="14" fillId="0" borderId="0">
      <protection locked="0"/>
    </xf>
    <xf numFmtId="0" fontId="14" fillId="0" borderId="0">
      <protection locked="0"/>
    </xf>
    <xf numFmtId="0" fontId="112" fillId="0" borderId="0">
      <protection locked="0"/>
    </xf>
    <xf numFmtId="0" fontId="112" fillId="0" borderId="0">
      <protection locked="0"/>
    </xf>
    <xf numFmtId="0" fontId="127" fillId="0" borderId="0">
      <protection locked="0"/>
    </xf>
    <xf numFmtId="0" fontId="127" fillId="0" borderId="0">
      <protection locked="0"/>
    </xf>
    <xf numFmtId="0" fontId="14" fillId="0" borderId="0">
      <protection locked="0"/>
    </xf>
    <xf numFmtId="0" fontId="14" fillId="0" borderId="0">
      <protection locked="0"/>
    </xf>
    <xf numFmtId="0" fontId="127" fillId="0" borderId="0">
      <protection locked="0"/>
    </xf>
    <xf numFmtId="0" fontId="127" fillId="0" borderId="0">
      <protection locked="0"/>
    </xf>
    <xf numFmtId="0" fontId="14" fillId="0" borderId="0">
      <protection locked="0"/>
    </xf>
    <xf numFmtId="0" fontId="17" fillId="0" borderId="0">
      <protection locked="0"/>
    </xf>
    <xf numFmtId="0" fontId="17" fillId="0" borderId="0">
      <protection locked="0"/>
    </xf>
    <xf numFmtId="0" fontId="92" fillId="2" borderId="0" applyNumberFormat="0" applyBorder="0" applyAlignment="0" applyProtection="0"/>
    <xf numFmtId="0" fontId="92" fillId="3" borderId="0" applyNumberFormat="0" applyBorder="0" applyAlignment="0" applyProtection="0"/>
    <xf numFmtId="0" fontId="92" fillId="4" borderId="0" applyNumberFormat="0" applyBorder="0" applyAlignment="0" applyProtection="0"/>
    <xf numFmtId="0" fontId="92" fillId="5" borderId="0" applyNumberFormat="0" applyBorder="0" applyAlignment="0" applyProtection="0"/>
    <xf numFmtId="0" fontId="92" fillId="6" borderId="0" applyNumberFormat="0" applyBorder="0" applyAlignment="0" applyProtection="0"/>
    <xf numFmtId="0" fontId="92" fillId="7" borderId="0" applyNumberFormat="0" applyBorder="0" applyAlignment="0" applyProtection="0"/>
    <xf numFmtId="0" fontId="92" fillId="2" borderId="0" applyNumberFormat="0" applyBorder="0" applyAlignment="0" applyProtection="0"/>
    <xf numFmtId="0" fontId="92" fillId="3" borderId="0" applyNumberFormat="0" applyBorder="0" applyAlignment="0" applyProtection="0"/>
    <xf numFmtId="0" fontId="92" fillId="4" borderId="0" applyNumberFormat="0" applyBorder="0" applyAlignment="0" applyProtection="0"/>
    <xf numFmtId="0" fontId="92" fillId="5" borderId="0" applyNumberFormat="0" applyBorder="0" applyAlignment="0" applyProtection="0"/>
    <xf numFmtId="0" fontId="92" fillId="6" borderId="0" applyNumberFormat="0" applyBorder="0" applyAlignment="0" applyProtection="0"/>
    <xf numFmtId="0" fontId="92" fillId="7" borderId="0" applyNumberFormat="0" applyBorder="0" applyAlignment="0" applyProtection="0"/>
    <xf numFmtId="0" fontId="92" fillId="8"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5" borderId="0" applyNumberFormat="0" applyBorder="0" applyAlignment="0" applyProtection="0"/>
    <xf numFmtId="0" fontId="92" fillId="8" borderId="0" applyNumberFormat="0" applyBorder="0" applyAlignment="0" applyProtection="0"/>
    <xf numFmtId="0" fontId="92" fillId="11" borderId="0" applyNumberFormat="0" applyBorder="0" applyAlignment="0" applyProtection="0"/>
    <xf numFmtId="0" fontId="92" fillId="8"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5" borderId="0" applyNumberFormat="0" applyBorder="0" applyAlignment="0" applyProtection="0"/>
    <xf numFmtId="0" fontId="92" fillId="8" borderId="0" applyNumberFormat="0" applyBorder="0" applyAlignment="0" applyProtection="0"/>
    <xf numFmtId="0" fontId="92" fillId="11" borderId="0" applyNumberFormat="0" applyBorder="0" applyAlignment="0" applyProtection="0"/>
    <xf numFmtId="0" fontId="93" fillId="12" borderId="0" applyNumberFormat="0" applyBorder="0" applyAlignment="0" applyProtection="0"/>
    <xf numFmtId="0" fontId="93" fillId="9" borderId="0" applyNumberFormat="0" applyBorder="0" applyAlignment="0" applyProtection="0"/>
    <xf numFmtId="0" fontId="93" fillId="10" borderId="0" applyNumberFormat="0" applyBorder="0" applyAlignment="0" applyProtection="0"/>
    <xf numFmtId="0" fontId="93" fillId="13" borderId="0" applyNumberFormat="0" applyBorder="0" applyAlignment="0" applyProtection="0"/>
    <xf numFmtId="0" fontId="93" fillId="14" borderId="0" applyNumberFormat="0" applyBorder="0" applyAlignment="0" applyProtection="0"/>
    <xf numFmtId="0" fontId="93" fillId="15" borderId="0" applyNumberFormat="0" applyBorder="0" applyAlignment="0" applyProtection="0"/>
    <xf numFmtId="0" fontId="93" fillId="12" borderId="0" applyNumberFormat="0" applyBorder="0" applyAlignment="0" applyProtection="0"/>
    <xf numFmtId="0" fontId="93" fillId="9" borderId="0" applyNumberFormat="0" applyBorder="0" applyAlignment="0" applyProtection="0"/>
    <xf numFmtId="0" fontId="93" fillId="10" borderId="0" applyNumberFormat="0" applyBorder="0" applyAlignment="0" applyProtection="0"/>
    <xf numFmtId="0" fontId="93" fillId="13" borderId="0" applyNumberFormat="0" applyBorder="0" applyAlignment="0" applyProtection="0"/>
    <xf numFmtId="0" fontId="93" fillId="14" borderId="0" applyNumberFormat="0" applyBorder="0" applyAlignment="0" applyProtection="0"/>
    <xf numFmtId="0" fontId="93" fillId="15" borderId="0" applyNumberFormat="0" applyBorder="0" applyAlignment="0" applyProtection="0"/>
    <xf numFmtId="174" fontId="18" fillId="0" borderId="0" applyFont="0" applyFill="0" applyBorder="0" applyAlignment="0" applyProtection="0"/>
    <xf numFmtId="175"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69" fontId="21" fillId="0" borderId="0" applyFont="0" applyFill="0" applyBorder="0" applyAlignment="0" applyProtection="0"/>
    <xf numFmtId="171" fontId="21" fillId="0" borderId="0" applyFont="0" applyFill="0" applyBorder="0" applyAlignment="0" applyProtection="0"/>
    <xf numFmtId="168" fontId="21" fillId="0" borderId="0" applyFont="0" applyFill="0" applyBorder="0" applyAlignment="0" applyProtection="0"/>
    <xf numFmtId="170" fontId="21" fillId="0" borderId="0" applyFont="0" applyFill="0" applyBorder="0" applyAlignment="0" applyProtection="0"/>
    <xf numFmtId="16" fontId="19" fillId="0" borderId="0"/>
    <xf numFmtId="176" fontId="18" fillId="0" borderId="0" applyFont="0" applyFill="0" applyBorder="0" applyAlignment="0" applyProtection="0"/>
    <xf numFmtId="177" fontId="18" fillId="0" borderId="0" applyFont="0" applyFill="0" applyBorder="0" applyAlignment="0" applyProtection="0"/>
    <xf numFmtId="178" fontId="22" fillId="16" borderId="0"/>
    <xf numFmtId="0" fontId="23" fillId="17" borderId="0"/>
    <xf numFmtId="178"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72" fontId="18" fillId="0" borderId="0" applyFont="0" applyFill="0" applyBorder="0" applyAlignment="0" applyProtection="0"/>
    <xf numFmtId="173" fontId="18" fillId="0" borderId="0" applyFont="0" applyFill="0" applyBorder="0" applyAlignment="0" applyProtection="0"/>
    <xf numFmtId="0" fontId="93" fillId="19" borderId="0" applyNumberFormat="0" applyBorder="0" applyAlignment="0" applyProtection="0"/>
    <xf numFmtId="0" fontId="93" fillId="20" borderId="0" applyNumberFormat="0" applyBorder="0" applyAlignment="0" applyProtection="0"/>
    <xf numFmtId="0" fontId="93" fillId="21" borderId="0" applyNumberFormat="0" applyBorder="0" applyAlignment="0" applyProtection="0"/>
    <xf numFmtId="0" fontId="93" fillId="13" borderId="0" applyNumberFormat="0" applyBorder="0" applyAlignment="0" applyProtection="0"/>
    <xf numFmtId="0" fontId="93" fillId="14" borderId="0" applyNumberFormat="0" applyBorder="0" applyAlignment="0" applyProtection="0"/>
    <xf numFmtId="0" fontId="93" fillId="22" borderId="0" applyNumberFormat="0" applyBorder="0" applyAlignment="0" applyProtection="0"/>
    <xf numFmtId="0" fontId="93" fillId="19" borderId="0" applyNumberFormat="0" applyBorder="0" applyAlignment="0" applyProtection="0"/>
    <xf numFmtId="0" fontId="93" fillId="20" borderId="0" applyNumberFormat="0" applyBorder="0" applyAlignment="0" applyProtection="0"/>
    <xf numFmtId="0" fontId="93" fillId="21" borderId="0" applyNumberFormat="0" applyBorder="0" applyAlignment="0" applyProtection="0"/>
    <xf numFmtId="0" fontId="93" fillId="13" borderId="0" applyNumberFormat="0" applyBorder="0" applyAlignment="0" applyProtection="0"/>
    <xf numFmtId="0" fontId="93" fillId="14" borderId="0" applyNumberFormat="0" applyBorder="0" applyAlignment="0" applyProtection="0"/>
    <xf numFmtId="0" fontId="93" fillId="22" borderId="0" applyNumberFormat="0" applyBorder="0" applyAlignment="0" applyProtection="0"/>
    <xf numFmtId="0" fontId="94" fillId="7" borderId="2" applyNumberFormat="0" applyAlignment="0" applyProtection="0"/>
    <xf numFmtId="0" fontId="94" fillId="7" borderId="2" applyNumberFormat="0" applyAlignment="0" applyProtection="0"/>
    <xf numFmtId="0" fontId="106" fillId="18" borderId="3" applyNumberFormat="0" applyAlignment="0" applyProtection="0"/>
    <xf numFmtId="0" fontId="103" fillId="18" borderId="2" applyNumberFormat="0" applyAlignment="0" applyProtection="0"/>
    <xf numFmtId="0" fontId="95" fillId="4" borderId="0" applyNumberFormat="0" applyBorder="0" applyAlignment="0" applyProtection="0"/>
    <xf numFmtId="0" fontId="96" fillId="0" borderId="4" applyNumberFormat="0" applyFill="0" applyAlignment="0" applyProtection="0"/>
    <xf numFmtId="0" fontId="97" fillId="0" borderId="5" applyNumberFormat="0" applyFill="0" applyAlignment="0" applyProtection="0"/>
    <xf numFmtId="0" fontId="98" fillId="0" borderId="6" applyNumberFormat="0" applyFill="0" applyAlignment="0" applyProtection="0"/>
    <xf numFmtId="0" fontId="98" fillId="0" borderId="0" applyNumberFormat="0" applyFill="0" applyBorder="0" applyAlignment="0" applyProtection="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 fillId="0" borderId="0"/>
    <xf numFmtId="0" fontId="1" fillId="0" borderId="0"/>
    <xf numFmtId="0" fontId="1" fillId="0" borderId="0"/>
    <xf numFmtId="0" fontId="110" fillId="0" borderId="0"/>
    <xf numFmtId="0" fontId="1" fillId="0" borderId="0"/>
    <xf numFmtId="0" fontId="1" fillId="0" borderId="0"/>
    <xf numFmtId="0" fontId="1" fillId="0" borderId="0"/>
    <xf numFmtId="0" fontId="1" fillId="0" borderId="0"/>
    <xf numFmtId="0" fontId="110" fillId="0" borderId="0"/>
    <xf numFmtId="0" fontId="110" fillId="0" borderId="0"/>
    <xf numFmtId="0" fontId="110" fillId="0" borderId="0"/>
    <xf numFmtId="0" fontId="110" fillId="0" borderId="0"/>
    <xf numFmtId="0" fontId="110" fillId="0" borderId="0"/>
    <xf numFmtId="0" fontId="99" fillId="0" borderId="7" applyNumberFormat="0" applyFill="0" applyAlignment="0" applyProtection="0"/>
    <xf numFmtId="0" fontId="104" fillId="0" borderId="8" applyNumberFormat="0" applyFill="0" applyAlignment="0" applyProtection="0"/>
    <xf numFmtId="0" fontId="100" fillId="23" borderId="9" applyNumberFormat="0" applyAlignment="0" applyProtection="0"/>
    <xf numFmtId="0" fontId="100" fillId="23" borderId="9" applyNumberFormat="0" applyAlignment="0" applyProtection="0"/>
    <xf numFmtId="0" fontId="101" fillId="0" borderId="0" applyNumberFormat="0" applyFill="0" applyBorder="0" applyAlignment="0" applyProtection="0"/>
    <xf numFmtId="0" fontId="101" fillId="0" borderId="0" applyNumberFormat="0" applyFill="0" applyBorder="0" applyAlignment="0" applyProtection="0"/>
    <xf numFmtId="0" fontId="102" fillId="24" borderId="0" applyNumberFormat="0" applyBorder="0" applyAlignment="0" applyProtection="0"/>
    <xf numFmtId="0" fontId="103" fillId="18" borderId="2" applyNumberFormat="0" applyAlignment="0" applyProtection="0"/>
    <xf numFmtId="0" fontId="1" fillId="0" borderId="0"/>
    <xf numFmtId="0" fontId="9" fillId="0" borderId="0"/>
    <xf numFmtId="0" fontId="104" fillId="0" borderId="8" applyNumberFormat="0" applyFill="0" applyAlignment="0" applyProtection="0"/>
    <xf numFmtId="0" fontId="105" fillId="3" borderId="0" applyNumberFormat="0" applyBorder="0" applyAlignment="0" applyProtection="0"/>
    <xf numFmtId="0" fontId="105" fillId="3" borderId="0" applyNumberFormat="0" applyBorder="0" applyAlignment="0" applyProtection="0"/>
    <xf numFmtId="0" fontId="108" fillId="0" borderId="0" applyNumberFormat="0" applyFill="0" applyBorder="0" applyAlignment="0" applyProtection="0"/>
    <xf numFmtId="0" fontId="1" fillId="25" borderId="10" applyNumberFormat="0" applyFont="0" applyAlignment="0" applyProtection="0"/>
    <xf numFmtId="0" fontId="92" fillId="25" borderId="10" applyNumberFormat="0" applyFont="0" applyAlignment="0" applyProtection="0"/>
    <xf numFmtId="0" fontId="106" fillId="18" borderId="3" applyNumberFormat="0" applyAlignment="0" applyProtection="0"/>
    <xf numFmtId="0" fontId="99" fillId="0" borderId="7" applyNumberFormat="0" applyFill="0" applyAlignment="0" applyProtection="0"/>
    <xf numFmtId="0" fontId="16" fillId="0" borderId="0"/>
    <xf numFmtId="0" fontId="107" fillId="0" borderId="0" applyNumberFormat="0" applyFill="0" applyBorder="0" applyAlignment="0" applyProtection="0"/>
    <xf numFmtId="0" fontId="108" fillId="0" borderId="0" applyNumberFormat="0" applyFill="0" applyBorder="0" applyAlignment="0" applyProtection="0"/>
    <xf numFmtId="0" fontId="107" fillId="0" borderId="0" applyNumberFormat="0" applyFill="0" applyBorder="0" applyAlignment="0" applyProtection="0"/>
    <xf numFmtId="169" fontId="109" fillId="0" borderId="0" applyFont="0" applyFill="0" applyBorder="0" applyAlignment="0" applyProtection="0"/>
    <xf numFmtId="171" fontId="109"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95" fillId="4" borderId="0" applyNumberFormat="0" applyBorder="0" applyAlignment="0" applyProtection="0"/>
    <xf numFmtId="0" fontId="14" fillId="0" borderId="0">
      <protection locked="0"/>
    </xf>
    <xf numFmtId="0" fontId="128" fillId="27" borderId="0" applyNumberFormat="0" applyBorder="0" applyAlignment="0" applyProtection="0"/>
    <xf numFmtId="0" fontId="129" fillId="28" borderId="0" applyNumberFormat="0" applyBorder="0" applyAlignment="0" applyProtection="0"/>
  </cellStyleXfs>
  <cellXfs count="389">
    <xf numFmtId="0" fontId="0" fillId="0" borderId="0" xfId="0"/>
    <xf numFmtId="0" fontId="73" fillId="26" borderId="0" xfId="0" applyFont="1" applyFill="1" applyAlignment="1">
      <alignment horizontal="center" vertical="center" wrapText="1"/>
    </xf>
    <xf numFmtId="0" fontId="4" fillId="26" borderId="0" xfId="0" applyFont="1" applyFill="1"/>
    <xf numFmtId="166" fontId="4" fillId="26" borderId="11" xfId="0" applyNumberFormat="1" applyFont="1" applyFill="1" applyBorder="1" applyAlignment="1">
      <alignment vertical="top" wrapText="1"/>
    </xf>
    <xf numFmtId="0" fontId="4" fillId="26" borderId="0" xfId="0" applyFont="1" applyFill="1" applyAlignment="1"/>
    <xf numFmtId="0" fontId="39"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39" fillId="26" borderId="0" xfId="0" applyFont="1" applyFill="1" applyBorder="1"/>
    <xf numFmtId="0" fontId="41" fillId="26" borderId="0" xfId="0" applyFont="1" applyFill="1" applyAlignment="1">
      <alignment horizontal="centerContinuous"/>
    </xf>
    <xf numFmtId="0" fontId="10" fillId="26" borderId="0" xfId="0" applyFont="1" applyFill="1" applyBorder="1"/>
    <xf numFmtId="0" fontId="4" fillId="26" borderId="0" xfId="0" applyFont="1" applyFill="1" applyBorder="1"/>
    <xf numFmtId="166" fontId="31" fillId="26" borderId="0" xfId="0" applyNumberFormat="1" applyFont="1" applyFill="1" applyBorder="1"/>
    <xf numFmtId="166" fontId="39" fillId="26" borderId="0" xfId="0" applyNumberFormat="1" applyFont="1" applyFill="1" applyBorder="1" applyAlignment="1">
      <alignment vertical="top" wrapText="1"/>
    </xf>
    <xf numFmtId="0" fontId="45" fillId="26" borderId="0" xfId="0" applyFont="1" applyFill="1" applyBorder="1"/>
    <xf numFmtId="0" fontId="45" fillId="26" borderId="0" xfId="0" applyFont="1" applyFill="1"/>
    <xf numFmtId="0" fontId="47" fillId="26" borderId="0" xfId="0" applyFont="1" applyFill="1" applyBorder="1"/>
    <xf numFmtId="0" fontId="47" fillId="26" borderId="0" xfId="0" applyFont="1" applyFill="1" applyBorder="1" applyAlignment="1">
      <alignment wrapText="1"/>
    </xf>
    <xf numFmtId="0" fontId="47" fillId="26" borderId="0" xfId="0" applyFont="1" applyFill="1" applyBorder="1" applyAlignment="1"/>
    <xf numFmtId="0" fontId="48" fillId="26" borderId="0" xfId="0" applyFont="1" applyFill="1" applyBorder="1"/>
    <xf numFmtId="0" fontId="47" fillId="26" borderId="0" xfId="0" applyFont="1" applyFill="1"/>
    <xf numFmtId="0" fontId="47" fillId="26" borderId="0" xfId="0" applyFont="1" applyFill="1" applyBorder="1" applyAlignment="1">
      <alignment horizontal="center"/>
    </xf>
    <xf numFmtId="166" fontId="48" fillId="26" borderId="0" xfId="0" applyNumberFormat="1" applyFont="1" applyFill="1" applyBorder="1"/>
    <xf numFmtId="166" fontId="47" fillId="26" borderId="0" xfId="0" applyNumberFormat="1" applyFont="1" applyFill="1" applyBorder="1" applyAlignment="1"/>
    <xf numFmtId="166" fontId="49" fillId="26" borderId="0" xfId="0" applyNumberFormat="1" applyFont="1" applyFill="1" applyBorder="1"/>
    <xf numFmtId="0" fontId="50" fillId="26" borderId="0" xfId="0" applyFont="1" applyFill="1" applyBorder="1"/>
    <xf numFmtId="166" fontId="51" fillId="26" borderId="0" xfId="0" applyNumberFormat="1" applyFont="1" applyFill="1" applyBorder="1" applyAlignment="1">
      <alignment horizontal="center"/>
    </xf>
    <xf numFmtId="166" fontId="51" fillId="26" borderId="0" xfId="0" applyNumberFormat="1" applyFont="1" applyFill="1" applyBorder="1"/>
    <xf numFmtId="0" fontId="48" fillId="26" borderId="0" xfId="0" applyFont="1" applyFill="1" applyBorder="1" applyAlignment="1">
      <alignment horizontal="center"/>
    </xf>
    <xf numFmtId="166" fontId="52" fillId="26" borderId="0" xfId="0" applyNumberFormat="1" applyFont="1" applyFill="1" applyBorder="1"/>
    <xf numFmtId="2" fontId="53" fillId="26" borderId="0" xfId="0" applyNumberFormat="1" applyFont="1" applyFill="1" applyBorder="1" applyAlignment="1">
      <alignment horizontal="center"/>
    </xf>
    <xf numFmtId="0" fontId="53" fillId="26" borderId="0" xfId="0" applyFont="1" applyFill="1" applyBorder="1" applyAlignment="1">
      <alignment horizontal="center"/>
    </xf>
    <xf numFmtId="0" fontId="51" fillId="26" borderId="0" xfId="0" applyFont="1" applyFill="1" applyBorder="1"/>
    <xf numFmtId="0" fontId="54" fillId="26" borderId="0" xfId="0" applyFont="1" applyFill="1" applyBorder="1" applyAlignment="1">
      <alignment horizontal="center"/>
    </xf>
    <xf numFmtId="166" fontId="50" fillId="26" borderId="0" xfId="0" applyNumberFormat="1" applyFont="1" applyFill="1" applyBorder="1"/>
    <xf numFmtId="0" fontId="56" fillId="26" borderId="0" xfId="0" applyFont="1" applyFill="1" applyBorder="1" applyAlignment="1">
      <alignment horizontal="center" vertical="top" wrapText="1"/>
    </xf>
    <xf numFmtId="0" fontId="47" fillId="26" borderId="0" xfId="0" applyFont="1" applyFill="1" applyBorder="1" applyAlignment="1">
      <alignment horizontal="center" vertical="top" wrapText="1"/>
    </xf>
    <xf numFmtId="166" fontId="47" fillId="26" borderId="0" xfId="0" applyNumberFormat="1" applyFont="1" applyFill="1" applyBorder="1" applyAlignment="1">
      <alignment vertical="top" wrapText="1"/>
    </xf>
    <xf numFmtId="166" fontId="48" fillId="26" borderId="0" xfId="0" applyNumberFormat="1" applyFont="1" applyFill="1" applyBorder="1" applyAlignment="1">
      <alignment vertical="center" wrapText="1"/>
    </xf>
    <xf numFmtId="166" fontId="48" fillId="26" borderId="0" xfId="0" applyNumberFormat="1" applyFont="1" applyFill="1" applyBorder="1" applyAlignment="1">
      <alignment vertical="top" wrapText="1"/>
    </xf>
    <xf numFmtId="0" fontId="57" fillId="26" borderId="0" xfId="0" applyFont="1" applyFill="1"/>
    <xf numFmtId="0" fontId="57" fillId="26" borderId="0" xfId="0" applyFont="1" applyFill="1" applyBorder="1"/>
    <xf numFmtId="166" fontId="57" fillId="26" borderId="0" xfId="0" applyNumberFormat="1" applyFont="1" applyFill="1" applyBorder="1"/>
    <xf numFmtId="0" fontId="40" fillId="26" borderId="0" xfId="0" applyFont="1" applyFill="1" applyAlignment="1">
      <alignment horizontal="center" vertical="center"/>
    </xf>
    <xf numFmtId="0" fontId="48" fillId="26" borderId="0" xfId="0" applyFont="1" applyFill="1" applyBorder="1" applyAlignment="1">
      <alignment horizontal="center" vertical="center"/>
    </xf>
    <xf numFmtId="0" fontId="40" fillId="26" borderId="0" xfId="0" applyFont="1" applyFill="1" applyBorder="1" applyAlignment="1">
      <alignment horizontal="center" vertical="center"/>
    </xf>
    <xf numFmtId="0" fontId="57" fillId="26" borderId="0" xfId="0" applyFont="1" applyFill="1" applyBorder="1" applyAlignment="1">
      <alignment vertical="center"/>
    </xf>
    <xf numFmtId="0" fontId="47" fillId="26" borderId="0" xfId="0" applyFont="1" applyFill="1" applyBorder="1" applyAlignment="1">
      <alignment vertical="center"/>
    </xf>
    <xf numFmtId="0" fontId="56" fillId="26" borderId="0" xfId="0" applyFont="1" applyFill="1" applyBorder="1" applyAlignment="1">
      <alignment horizontal="center" vertical="center" wrapText="1"/>
    </xf>
    <xf numFmtId="0" fontId="39" fillId="26" borderId="0" xfId="0" applyFont="1" applyFill="1" applyBorder="1" applyAlignment="1">
      <alignment vertical="center"/>
    </xf>
    <xf numFmtId="0" fontId="39"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66" fontId="47" fillId="26" borderId="0" xfId="0" applyNumberFormat="1" applyFont="1" applyFill="1" applyBorder="1" applyAlignment="1">
      <alignment vertical="center" wrapText="1"/>
    </xf>
    <xf numFmtId="0" fontId="47" fillId="26" borderId="0" xfId="0" applyFont="1" applyFill="1" applyBorder="1" applyAlignment="1">
      <alignment vertical="center" wrapText="1"/>
    </xf>
    <xf numFmtId="0" fontId="48"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59" fillId="26" borderId="0" xfId="0" applyFont="1" applyFill="1" applyBorder="1"/>
    <xf numFmtId="0" fontId="4" fillId="26" borderId="0" xfId="0" applyFont="1" applyFill="1" applyAlignment="1">
      <alignment vertical="center"/>
    </xf>
    <xf numFmtId="166" fontId="47" fillId="26" borderId="11" xfId="0" applyNumberFormat="1" applyFont="1" applyFill="1" applyBorder="1" applyAlignment="1">
      <alignment vertical="top" wrapText="1"/>
    </xf>
    <xf numFmtId="0" fontId="6" fillId="26" borderId="0" xfId="0" applyFont="1" applyFill="1" applyAlignment="1">
      <alignment horizontal="center" vertical="center"/>
    </xf>
    <xf numFmtId="166" fontId="4" fillId="26" borderId="0" xfId="0" applyNumberFormat="1" applyFont="1" applyFill="1" applyBorder="1" applyAlignment="1">
      <alignment vertical="top" wrapText="1"/>
    </xf>
    <xf numFmtId="0" fontId="10" fillId="26" borderId="0" xfId="0" applyFont="1" applyFill="1" applyBorder="1" applyAlignment="1">
      <alignment horizontal="center" vertical="center" wrapText="1"/>
    </xf>
    <xf numFmtId="166" fontId="10" fillId="26" borderId="0" xfId="0" applyNumberFormat="1" applyFont="1" applyFill="1" applyBorder="1" applyAlignment="1">
      <alignment horizontal="center" vertical="center" wrapText="1"/>
    </xf>
    <xf numFmtId="0" fontId="9" fillId="26" borderId="0" xfId="0" applyFont="1" applyFill="1" applyBorder="1" applyAlignment="1">
      <alignment horizontal="left" indent="2"/>
    </xf>
    <xf numFmtId="0" fontId="60" fillId="26" borderId="0" xfId="0" applyFont="1" applyFill="1" applyBorder="1" applyAlignment="1">
      <alignment horizontal="left" vertical="justify"/>
    </xf>
    <xf numFmtId="166" fontId="63" fillId="26" borderId="0" xfId="0" applyNumberFormat="1" applyFont="1" applyFill="1" applyBorder="1" applyAlignment="1">
      <alignment vertical="justify"/>
    </xf>
    <xf numFmtId="166" fontId="58" fillId="26" borderId="0" xfId="0" applyNumberFormat="1" applyFont="1" applyFill="1" applyBorder="1" applyAlignment="1">
      <alignment vertical="justify" wrapText="1"/>
    </xf>
    <xf numFmtId="166" fontId="4" fillId="26" borderId="0" xfId="0" applyNumberFormat="1" applyFont="1" applyFill="1" applyBorder="1" applyAlignment="1">
      <alignment vertical="justify" wrapText="1"/>
    </xf>
    <xf numFmtId="0" fontId="4" fillId="26" borderId="0" xfId="0" applyFont="1" applyFill="1" applyBorder="1" applyAlignment="1"/>
    <xf numFmtId="0" fontId="58"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66" fontId="6" fillId="26" borderId="0" xfId="0" applyNumberFormat="1" applyFont="1" applyFill="1" applyBorder="1"/>
    <xf numFmtId="166" fontId="27" fillId="26" borderId="0" xfId="0" applyNumberFormat="1" applyFont="1" applyFill="1" applyBorder="1" applyAlignment="1">
      <alignment horizontal="center"/>
    </xf>
    <xf numFmtId="166" fontId="4" fillId="26" borderId="0" xfId="0" applyNumberFormat="1" applyFont="1" applyFill="1" applyBorder="1" applyAlignment="1">
      <alignment horizontal="centerContinuous" vertical="center" wrapText="1"/>
    </xf>
    <xf numFmtId="166" fontId="27" fillId="26" borderId="0" xfId="0" applyNumberFormat="1" applyFont="1" applyFill="1" applyBorder="1" applyAlignment="1">
      <alignment horizontal="center" vertical="justify"/>
    </xf>
    <xf numFmtId="166" fontId="4" fillId="26" borderId="0" xfId="0" applyNumberFormat="1" applyFont="1" applyFill="1" applyBorder="1" applyAlignment="1">
      <alignment horizontal="center" vertical="center" wrapText="1"/>
    </xf>
    <xf numFmtId="166" fontId="4" fillId="26" borderId="0" xfId="0" applyNumberFormat="1" applyFont="1" applyFill="1" applyBorder="1" applyAlignment="1">
      <alignment vertical="center" wrapText="1"/>
    </xf>
    <xf numFmtId="166" fontId="27" fillId="26" borderId="0" xfId="0" applyNumberFormat="1" applyFont="1" applyFill="1" applyBorder="1"/>
    <xf numFmtId="166" fontId="28" fillId="26" borderId="0" xfId="0" applyNumberFormat="1" applyFont="1" applyFill="1" applyBorder="1"/>
    <xf numFmtId="166" fontId="62" fillId="26" borderId="0" xfId="0" applyNumberFormat="1" applyFont="1" applyFill="1" applyBorder="1" applyAlignment="1">
      <alignment horizontal="center"/>
    </xf>
    <xf numFmtId="2" fontId="62" fillId="26" borderId="0" xfId="0" applyNumberFormat="1" applyFont="1" applyFill="1" applyBorder="1" applyAlignment="1">
      <alignment horizontal="center"/>
    </xf>
    <xf numFmtId="0" fontId="62" fillId="26" borderId="0" xfId="0" applyFont="1" applyFill="1" applyBorder="1" applyAlignment="1">
      <alignment horizontal="center"/>
    </xf>
    <xf numFmtId="0" fontId="6" fillId="26" borderId="0" xfId="0" applyFont="1" applyFill="1" applyBorder="1" applyAlignment="1">
      <alignment horizontal="center"/>
    </xf>
    <xf numFmtId="166"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66" fontId="10" fillId="26" borderId="0" xfId="0" applyNumberFormat="1" applyFont="1" applyFill="1" applyBorder="1"/>
    <xf numFmtId="166"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67" fontId="27" fillId="26" borderId="0" xfId="0" applyNumberFormat="1" applyFont="1" applyFill="1" applyBorder="1"/>
    <xf numFmtId="166" fontId="27" fillId="0" borderId="0" xfId="0" applyNumberFormat="1" applyFont="1" applyFill="1" applyBorder="1" applyAlignment="1">
      <alignment horizontal="center"/>
    </xf>
    <xf numFmtId="166" fontId="6" fillId="26" borderId="0" xfId="0" applyNumberFormat="1" applyFont="1" applyFill="1" applyBorder="1" applyAlignment="1">
      <alignment vertical="center" wrapText="1"/>
    </xf>
    <xf numFmtId="0" fontId="70" fillId="26" borderId="0" xfId="0" applyFont="1" applyFill="1" applyAlignment="1">
      <alignment horizontal="center"/>
    </xf>
    <xf numFmtId="0" fontId="29" fillId="26" borderId="12" xfId="0" applyFont="1" applyFill="1" applyBorder="1" applyAlignment="1">
      <alignment horizontal="center" vertical="center" wrapText="1"/>
    </xf>
    <xf numFmtId="49" fontId="29" fillId="26" borderId="12" xfId="0" applyNumberFormat="1" applyFont="1" applyFill="1" applyBorder="1" applyAlignment="1">
      <alignment horizontal="center" vertical="center" wrapText="1"/>
    </xf>
    <xf numFmtId="166" fontId="29" fillId="26" borderId="12" xfId="0" applyNumberFormat="1" applyFont="1" applyFill="1" applyBorder="1" applyAlignment="1">
      <alignment horizontal="center" vertical="center" wrapText="1"/>
    </xf>
    <xf numFmtId="0" fontId="9" fillId="26" borderId="12" xfId="0" applyFont="1" applyFill="1" applyBorder="1" applyAlignment="1">
      <alignment horizontal="center" vertical="center" wrapText="1"/>
    </xf>
    <xf numFmtId="0" fontId="76" fillId="26" borderId="12" xfId="0" applyFont="1" applyFill="1" applyBorder="1" applyAlignment="1">
      <alignment horizontal="center" vertical="center" wrapText="1"/>
    </xf>
    <xf numFmtId="4" fontId="38" fillId="26" borderId="12" xfId="0" applyNumberFormat="1" applyFont="1" applyFill="1" applyBorder="1" applyAlignment="1">
      <alignment vertical="center" wrapText="1"/>
    </xf>
    <xf numFmtId="4" fontId="7" fillId="0" borderId="12" xfId="0" applyNumberFormat="1" applyFont="1" applyFill="1" applyBorder="1" applyAlignment="1">
      <alignment horizontal="right" vertical="center" wrapText="1"/>
    </xf>
    <xf numFmtId="4" fontId="29" fillId="26" borderId="12" xfId="0" applyNumberFormat="1" applyFont="1" applyFill="1" applyBorder="1" applyAlignment="1">
      <alignment horizontal="right" vertical="center" wrapText="1"/>
    </xf>
    <xf numFmtId="4" fontId="38" fillId="26" borderId="12" xfId="0" applyNumberFormat="1" applyFont="1" applyFill="1" applyBorder="1" applyAlignment="1">
      <alignment horizontal="right" vertical="center" wrapText="1"/>
    </xf>
    <xf numFmtId="4" fontId="36" fillId="26" borderId="12" xfId="0" applyNumberFormat="1" applyFont="1" applyFill="1" applyBorder="1" applyAlignment="1">
      <alignment horizontal="right" vertical="center" wrapText="1"/>
    </xf>
    <xf numFmtId="4" fontId="36" fillId="26" borderId="12" xfId="0" applyNumberFormat="1" applyFont="1" applyFill="1" applyBorder="1" applyAlignment="1">
      <alignment vertical="center" wrapText="1"/>
    </xf>
    <xf numFmtId="4" fontId="4" fillId="26" borderId="12" xfId="0" applyNumberFormat="1" applyFont="1" applyFill="1" applyBorder="1" applyAlignment="1">
      <alignment horizontal="right" vertical="center" wrapText="1"/>
    </xf>
    <xf numFmtId="4" fontId="65" fillId="26" borderId="12" xfId="0" applyNumberFormat="1" applyFont="1" applyFill="1" applyBorder="1" applyAlignment="1">
      <alignment vertical="top" wrapText="1"/>
    </xf>
    <xf numFmtId="4" fontId="36" fillId="0" borderId="12" xfId="0" applyNumberFormat="1" applyFont="1" applyFill="1" applyBorder="1" applyAlignment="1">
      <alignment horizontal="right" vertical="center" wrapText="1"/>
    </xf>
    <xf numFmtId="4" fontId="36" fillId="0" borderId="12" xfId="0" applyNumberFormat="1" applyFont="1" applyFill="1" applyBorder="1" applyAlignment="1">
      <alignment vertical="center" wrapText="1"/>
    </xf>
    <xf numFmtId="0" fontId="80" fillId="26" borderId="12" xfId="0" applyFont="1" applyFill="1" applyBorder="1" applyAlignment="1">
      <alignment horizontal="center" vertical="center" wrapText="1"/>
    </xf>
    <xf numFmtId="4" fontId="64" fillId="26" borderId="12" xfId="0" applyNumberFormat="1" applyFont="1" applyFill="1" applyBorder="1" applyAlignment="1">
      <alignment vertical="top" wrapText="1"/>
    </xf>
    <xf numFmtId="4" fontId="64" fillId="26" borderId="12" xfId="0" applyNumberFormat="1" applyFont="1" applyFill="1" applyBorder="1" applyAlignment="1">
      <alignment vertical="center" wrapText="1"/>
    </xf>
    <xf numFmtId="4" fontId="67" fillId="26" borderId="12" xfId="0" applyNumberFormat="1" applyFont="1" applyFill="1" applyBorder="1" applyAlignment="1">
      <alignment horizontal="right" vertical="center" wrapText="1"/>
    </xf>
    <xf numFmtId="4" fontId="44" fillId="26" borderId="12" xfId="0" applyNumberFormat="1" applyFont="1" applyFill="1" applyBorder="1" applyAlignment="1">
      <alignment horizontal="right" vertical="center" wrapText="1"/>
    </xf>
    <xf numFmtId="0" fontId="78" fillId="26" borderId="0" xfId="0" applyFont="1" applyFill="1" applyAlignment="1">
      <alignment horizontal="center"/>
    </xf>
    <xf numFmtId="166" fontId="81" fillId="26" borderId="12" xfId="0" applyNumberFormat="1" applyFont="1" applyFill="1" applyBorder="1" applyAlignment="1">
      <alignment horizontal="left" vertical="center" wrapText="1"/>
    </xf>
    <xf numFmtId="4" fontId="81" fillId="26" borderId="12" xfId="0" applyNumberFormat="1" applyFont="1" applyFill="1" applyBorder="1" applyAlignment="1">
      <alignment horizontal="right" vertical="center" wrapText="1"/>
    </xf>
    <xf numFmtId="0" fontId="78" fillId="26" borderId="0" xfId="0" applyFont="1" applyFill="1" applyAlignment="1">
      <alignment horizontal="center" wrapText="1"/>
    </xf>
    <xf numFmtId="49" fontId="36" fillId="26" borderId="12" xfId="0" applyNumberFormat="1" applyFont="1" applyFill="1" applyBorder="1" applyAlignment="1">
      <alignment horizontal="center" vertical="center" wrapText="1"/>
    </xf>
    <xf numFmtId="49" fontId="36"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center" wrapText="1"/>
    </xf>
    <xf numFmtId="49" fontId="35" fillId="26" borderId="12" xfId="0" applyNumberFormat="1" applyFont="1" applyFill="1" applyBorder="1" applyAlignment="1">
      <alignment horizontal="center" vertical="center" wrapText="1"/>
    </xf>
    <xf numFmtId="49" fontId="64" fillId="26" borderId="12" xfId="0" applyNumberFormat="1" applyFont="1" applyFill="1" applyBorder="1" applyAlignment="1">
      <alignment horizontal="center" vertical="center" wrapText="1"/>
    </xf>
    <xf numFmtId="49" fontId="68"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65" fillId="26" borderId="12" xfId="0" applyNumberFormat="1" applyFont="1" applyFill="1" applyBorder="1" applyAlignment="1">
      <alignment horizontal="center" vertical="center" wrapText="1"/>
    </xf>
    <xf numFmtId="49" fontId="12"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64" fillId="26" borderId="12" xfId="0" applyNumberFormat="1" applyFont="1" applyFill="1" applyBorder="1" applyAlignment="1">
      <alignment horizontal="center" vertical="top" wrapText="1"/>
    </xf>
    <xf numFmtId="49" fontId="79" fillId="26" borderId="12" xfId="0" applyNumberFormat="1" applyFont="1" applyFill="1" applyBorder="1" applyAlignment="1">
      <alignment horizontal="center" vertical="center" wrapText="1"/>
    </xf>
    <xf numFmtId="49" fontId="4" fillId="26" borderId="12" xfId="0" applyNumberFormat="1" applyFont="1" applyFill="1" applyBorder="1" applyAlignment="1">
      <alignment horizontal="center" vertical="top" wrapText="1"/>
    </xf>
    <xf numFmtId="49" fontId="8" fillId="26" borderId="12" xfId="0" applyNumberFormat="1" applyFont="1" applyFill="1" applyBorder="1" applyAlignment="1">
      <alignment horizontal="center" vertical="top" wrapText="1"/>
    </xf>
    <xf numFmtId="49" fontId="4" fillId="26" borderId="12" xfId="0" applyNumberFormat="1" applyFont="1" applyFill="1" applyBorder="1" applyAlignment="1">
      <alignment horizontal="center" vertical="center" wrapText="1"/>
    </xf>
    <xf numFmtId="4" fontId="4" fillId="26" borderId="12" xfId="0" applyNumberFormat="1" applyFont="1" applyFill="1" applyBorder="1" applyAlignment="1">
      <alignment vertical="top" wrapText="1"/>
    </xf>
    <xf numFmtId="4" fontId="9" fillId="26" borderId="12" xfId="0" applyNumberFormat="1" applyFont="1" applyFill="1" applyBorder="1" applyAlignment="1">
      <alignment vertical="center" wrapText="1"/>
    </xf>
    <xf numFmtId="4" fontId="38"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top" wrapText="1"/>
    </xf>
    <xf numFmtId="4" fontId="38" fillId="26" borderId="12" xfId="0" applyNumberFormat="1" applyFont="1" applyFill="1" applyBorder="1" applyAlignment="1">
      <alignment vertical="top" wrapText="1"/>
    </xf>
    <xf numFmtId="4" fontId="38" fillId="0" borderId="12" xfId="0" applyNumberFormat="1" applyFont="1" applyFill="1" applyBorder="1" applyAlignment="1">
      <alignment horizontal="right" vertical="center" wrapText="1"/>
    </xf>
    <xf numFmtId="0" fontId="74" fillId="26" borderId="0" xfId="0" applyFont="1" applyFill="1" applyAlignment="1">
      <alignment horizontal="center" wrapText="1"/>
    </xf>
    <xf numFmtId="0" fontId="38" fillId="26" borderId="12" xfId="0" applyFont="1" applyFill="1" applyBorder="1" applyAlignment="1">
      <alignment horizontal="center" vertical="center" wrapText="1"/>
    </xf>
    <xf numFmtId="0" fontId="38" fillId="26" borderId="12" xfId="0" applyFont="1" applyFill="1" applyBorder="1" applyAlignment="1">
      <alignment horizontal="center" vertical="center"/>
    </xf>
    <xf numFmtId="49" fontId="79" fillId="0" borderId="12" xfId="0" applyNumberFormat="1" applyFont="1" applyBorder="1" applyAlignment="1">
      <alignment horizontal="center" vertical="center"/>
    </xf>
    <xf numFmtId="4" fontId="9" fillId="26" borderId="12" xfId="0" applyNumberFormat="1" applyFont="1" applyFill="1" applyBorder="1" applyAlignment="1">
      <alignment horizontal="center" vertical="center" wrapText="1"/>
    </xf>
    <xf numFmtId="49" fontId="90" fillId="26" borderId="12" xfId="0" applyNumberFormat="1" applyFont="1" applyFill="1" applyBorder="1" applyAlignment="1">
      <alignment horizontal="center" vertical="center" wrapText="1"/>
    </xf>
    <xf numFmtId="49" fontId="38" fillId="0" borderId="12" xfId="0" applyNumberFormat="1" applyFont="1" applyBorder="1" applyAlignment="1">
      <alignment horizontal="center" vertical="center"/>
    </xf>
    <xf numFmtId="4" fontId="27" fillId="26" borderId="12" xfId="0" applyNumberFormat="1" applyFont="1" applyFill="1" applyBorder="1" applyAlignment="1">
      <alignment vertical="top" wrapText="1"/>
    </xf>
    <xf numFmtId="4" fontId="37" fillId="26" borderId="12" xfId="0" applyNumberFormat="1" applyFont="1" applyFill="1" applyBorder="1" applyAlignment="1">
      <alignment horizontal="right" vertical="center" wrapText="1"/>
    </xf>
    <xf numFmtId="0" fontId="77" fillId="26" borderId="0" xfId="0" applyFont="1" applyFill="1" applyAlignment="1">
      <alignment horizontal="center" vertical="center" wrapText="1"/>
    </xf>
    <xf numFmtId="0" fontId="78" fillId="26" borderId="0" xfId="0" applyFont="1" applyFill="1" applyBorder="1" applyAlignment="1">
      <alignment horizontal="left"/>
    </xf>
    <xf numFmtId="0" fontId="90" fillId="26" borderId="12" xfId="0" applyFont="1" applyFill="1" applyBorder="1" applyAlignment="1">
      <alignment horizontal="center" vertical="center" wrapText="1"/>
    </xf>
    <xf numFmtId="0" fontId="82" fillId="26" borderId="0" xfId="0" applyFont="1" applyFill="1" applyBorder="1" applyAlignment="1">
      <alignment vertical="center"/>
    </xf>
    <xf numFmtId="0" fontId="84" fillId="26" borderId="0" xfId="0" applyFont="1" applyFill="1" applyBorder="1" applyAlignment="1">
      <alignment vertical="center"/>
    </xf>
    <xf numFmtId="0" fontId="111" fillId="26" borderId="0" xfId="0" applyFont="1" applyFill="1" applyBorder="1" applyAlignment="1">
      <alignment horizontal="center" vertical="center" wrapText="1"/>
    </xf>
    <xf numFmtId="0" fontId="83" fillId="26" borderId="0" xfId="0" applyFont="1" applyFill="1" applyBorder="1" applyAlignment="1">
      <alignment vertical="center"/>
    </xf>
    <xf numFmtId="0" fontId="83" fillId="26" borderId="0" xfId="0" applyFont="1" applyFill="1" applyAlignment="1">
      <alignment vertical="center"/>
    </xf>
    <xf numFmtId="0" fontId="58" fillId="26" borderId="0" xfId="0" applyFont="1" applyFill="1" applyAlignment="1">
      <alignment vertical="center"/>
    </xf>
    <xf numFmtId="49" fontId="79" fillId="26" borderId="12" xfId="0" applyNumberFormat="1" applyFont="1" applyFill="1" applyBorder="1" applyAlignment="1">
      <alignment horizontal="center" vertical="center"/>
    </xf>
    <xf numFmtId="49" fontId="80"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center"/>
    </xf>
    <xf numFmtId="0" fontId="68" fillId="26" borderId="12" xfId="0" applyFont="1" applyFill="1" applyBorder="1" applyAlignment="1">
      <alignment horizontal="center" vertical="center" wrapText="1"/>
    </xf>
    <xf numFmtId="0" fontId="68" fillId="0" borderId="12" xfId="0" applyFont="1" applyBorder="1" applyAlignment="1">
      <alignment horizontal="center" vertical="center" wrapText="1"/>
    </xf>
    <xf numFmtId="0" fontId="79"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4" fontId="87" fillId="26" borderId="12" xfId="0" applyNumberFormat="1" applyFont="1" applyFill="1" applyBorder="1" applyAlignment="1">
      <alignment vertical="top" wrapText="1"/>
    </xf>
    <xf numFmtId="4" fontId="4" fillId="26" borderId="12" xfId="0" applyNumberFormat="1" applyFont="1" applyFill="1" applyBorder="1"/>
    <xf numFmtId="4" fontId="38" fillId="26" borderId="12" xfId="0" applyNumberFormat="1" applyFont="1" applyFill="1" applyBorder="1" applyAlignment="1">
      <alignment horizontal="right" vertical="top" wrapText="1"/>
    </xf>
    <xf numFmtId="4" fontId="4" fillId="26" borderId="12" xfId="0" applyNumberFormat="1" applyFont="1" applyFill="1" applyBorder="1" applyAlignment="1">
      <alignment horizontal="right" vertical="top" wrapText="1"/>
    </xf>
    <xf numFmtId="4" fontId="64" fillId="26" borderId="12" xfId="0" applyNumberFormat="1" applyFont="1" applyFill="1" applyBorder="1" applyAlignment="1">
      <alignment horizontal="right" vertical="top" wrapText="1"/>
    </xf>
    <xf numFmtId="4" fontId="81" fillId="26" borderId="12" xfId="0" applyNumberFormat="1" applyFont="1" applyFill="1" applyBorder="1" applyAlignment="1">
      <alignment vertical="top" wrapText="1"/>
    </xf>
    <xf numFmtId="4" fontId="36" fillId="26" borderId="12" xfId="0" applyNumberFormat="1" applyFont="1" applyFill="1" applyBorder="1" applyAlignment="1">
      <alignment vertical="top" wrapText="1"/>
    </xf>
    <xf numFmtId="4" fontId="9" fillId="26" borderId="12" xfId="0" applyNumberFormat="1" applyFont="1" applyFill="1" applyBorder="1" applyAlignment="1">
      <alignment vertical="top" wrapText="1"/>
    </xf>
    <xf numFmtId="4" fontId="86" fillId="26" borderId="12" xfId="0" applyNumberFormat="1" applyFont="1" applyFill="1" applyBorder="1" applyAlignment="1">
      <alignment vertical="center" wrapText="1"/>
    </xf>
    <xf numFmtId="4" fontId="86" fillId="0" borderId="12" xfId="0" applyNumberFormat="1" applyFont="1" applyFill="1" applyBorder="1" applyAlignment="1">
      <alignment horizontal="right" vertical="center" wrapText="1"/>
    </xf>
    <xf numFmtId="4" fontId="86" fillId="0" borderId="12" xfId="0" applyNumberFormat="1" applyFont="1" applyFill="1" applyBorder="1" applyAlignment="1">
      <alignment vertical="center" wrapText="1"/>
    </xf>
    <xf numFmtId="166" fontId="38" fillId="26" borderId="12" xfId="0" applyNumberFormat="1" applyFont="1" applyFill="1" applyBorder="1" applyAlignment="1">
      <alignment horizontal="center" vertical="center" wrapText="1"/>
    </xf>
    <xf numFmtId="166" fontId="3" fillId="26" borderId="12" xfId="0" applyNumberFormat="1" applyFont="1" applyFill="1" applyBorder="1" applyAlignment="1">
      <alignment horizontal="center" vertical="center" wrapText="1"/>
    </xf>
    <xf numFmtId="166" fontId="64" fillId="26" borderId="12" xfId="0" applyNumberFormat="1" applyFont="1" applyFill="1" applyBorder="1" applyAlignment="1">
      <alignment horizontal="center" vertical="center" wrapText="1"/>
    </xf>
    <xf numFmtId="0" fontId="68" fillId="26" borderId="12" xfId="0" applyFont="1" applyFill="1" applyBorder="1" applyAlignment="1">
      <alignment horizontal="center" vertical="top" wrapText="1"/>
    </xf>
    <xf numFmtId="166" fontId="36" fillId="26" borderId="12" xfId="0" applyNumberFormat="1" applyFont="1" applyFill="1" applyBorder="1" applyAlignment="1">
      <alignment horizontal="center" vertical="center" wrapText="1"/>
    </xf>
    <xf numFmtId="166" fontId="79" fillId="26" borderId="12" xfId="0" applyNumberFormat="1" applyFont="1" applyFill="1" applyBorder="1" applyAlignment="1">
      <alignment horizontal="center" vertical="center" wrapText="1"/>
    </xf>
    <xf numFmtId="166" fontId="11" fillId="26" borderId="12" xfId="0" applyNumberFormat="1" applyFont="1" applyFill="1" applyBorder="1" applyAlignment="1">
      <alignment horizontal="center" vertical="center" wrapText="1"/>
    </xf>
    <xf numFmtId="166" fontId="81" fillId="26" borderId="12" xfId="0" applyNumberFormat="1" applyFont="1" applyFill="1" applyBorder="1" applyAlignment="1">
      <alignment horizontal="center" vertical="center" wrapText="1"/>
    </xf>
    <xf numFmtId="0" fontId="66" fillId="26" borderId="12" xfId="0"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0" fontId="35" fillId="26" borderId="12" xfId="0" applyFont="1" applyFill="1" applyBorder="1" applyAlignment="1">
      <alignment horizontal="center" vertical="center" wrapText="1"/>
    </xf>
    <xf numFmtId="0" fontId="38" fillId="0" borderId="12" xfId="0" applyNumberFormat="1" applyFont="1" applyBorder="1" applyAlignment="1">
      <alignment horizontal="center" vertical="top" wrapText="1"/>
    </xf>
    <xf numFmtId="0" fontId="35" fillId="26" borderId="12" xfId="0" applyFont="1" applyFill="1" applyBorder="1" applyAlignment="1">
      <alignment horizontal="center" vertical="top" wrapText="1"/>
    </xf>
    <xf numFmtId="166" fontId="64" fillId="0" borderId="12" xfId="0" applyNumberFormat="1" applyFont="1" applyFill="1" applyBorder="1" applyAlignment="1">
      <alignment horizontal="center" vertical="center" wrapText="1"/>
    </xf>
    <xf numFmtId="0" fontId="71" fillId="26" borderId="12" xfId="0" applyFont="1" applyFill="1" applyBorder="1" applyAlignment="1">
      <alignment horizontal="center" vertical="center" wrapText="1"/>
    </xf>
    <xf numFmtId="0" fontId="33" fillId="0" borderId="12" xfId="0" applyFont="1" applyBorder="1" applyAlignment="1">
      <alignment horizontal="center" vertical="top" wrapText="1"/>
    </xf>
    <xf numFmtId="0" fontId="71" fillId="0" borderId="12" xfId="0" applyFont="1" applyBorder="1" applyAlignment="1">
      <alignment horizontal="center" vertical="center" wrapText="1"/>
    </xf>
    <xf numFmtId="0" fontId="38" fillId="0" borderId="12" xfId="0" applyFont="1" applyBorder="1" applyAlignment="1">
      <alignment horizontal="center" vertical="center" wrapText="1"/>
    </xf>
    <xf numFmtId="166" fontId="68" fillId="0" borderId="12" xfId="0" applyNumberFormat="1" applyFont="1" applyBorder="1" applyAlignment="1">
      <alignment horizontal="center" vertical="center" wrapText="1"/>
    </xf>
    <xf numFmtId="0" fontId="66" fillId="26" borderId="12" xfId="0" applyFont="1" applyFill="1" applyBorder="1" applyAlignment="1">
      <alignment horizontal="center" vertical="top" wrapText="1"/>
    </xf>
    <xf numFmtId="0" fontId="32" fillId="26" borderId="12" xfId="0" applyFont="1" applyFill="1" applyBorder="1" applyAlignment="1">
      <alignment horizontal="center" vertical="top" wrapText="1"/>
    </xf>
    <xf numFmtId="0" fontId="38" fillId="26" borderId="12" xfId="0" applyNumberFormat="1" applyFont="1" applyFill="1" applyBorder="1" applyAlignment="1">
      <alignment horizontal="center" vertical="center" wrapText="1"/>
    </xf>
    <xf numFmtId="0" fontId="66" fillId="0" borderId="12" xfId="0" applyFont="1" applyBorder="1" applyAlignment="1">
      <alignment horizontal="center" vertical="center" wrapText="1"/>
    </xf>
    <xf numFmtId="0" fontId="35" fillId="0" borderId="12" xfId="0" applyFont="1" applyBorder="1" applyAlignment="1">
      <alignment horizontal="center" vertical="center" wrapText="1"/>
    </xf>
    <xf numFmtId="0" fontId="71" fillId="26" borderId="12" xfId="0" applyFont="1" applyFill="1" applyBorder="1" applyAlignment="1">
      <alignment horizontal="center" vertical="top" wrapText="1"/>
    </xf>
    <xf numFmtId="0" fontId="64" fillId="26" borderId="12" xfId="0" applyFont="1" applyFill="1" applyBorder="1" applyAlignment="1">
      <alignment horizontal="center" vertical="center" wrapText="1"/>
    </xf>
    <xf numFmtId="0" fontId="36" fillId="26" borderId="12" xfId="0" applyFont="1" applyFill="1" applyBorder="1" applyAlignment="1">
      <alignment horizontal="center" vertical="center" wrapText="1"/>
    </xf>
    <xf numFmtId="0" fontId="66" fillId="0" borderId="12" xfId="0" applyFont="1" applyBorder="1" applyAlignment="1">
      <alignment horizontal="center" vertical="top" wrapText="1"/>
    </xf>
    <xf numFmtId="0" fontId="33" fillId="26" borderId="12" xfId="0" applyFont="1" applyFill="1" applyBorder="1" applyAlignment="1">
      <alignment horizontal="center" vertical="top" wrapText="1"/>
    </xf>
    <xf numFmtId="0" fontId="72" fillId="26" borderId="12" xfId="0" applyFont="1" applyFill="1" applyBorder="1" applyAlignment="1">
      <alignment horizontal="center" vertical="center" wrapText="1"/>
    </xf>
    <xf numFmtId="166" fontId="38" fillId="0" borderId="12" xfId="0" applyNumberFormat="1" applyFont="1" applyBorder="1" applyAlignment="1">
      <alignment horizontal="center" vertical="center" wrapText="1"/>
    </xf>
    <xf numFmtId="0" fontId="38" fillId="26" borderId="12" xfId="0" applyFont="1" applyFill="1" applyBorder="1" applyAlignment="1" applyProtection="1">
      <alignment horizontal="center" vertical="center" wrapText="1"/>
    </xf>
    <xf numFmtId="0" fontId="38" fillId="0" borderId="12" xfId="0" applyFont="1" applyFill="1" applyBorder="1" applyAlignment="1">
      <alignment horizontal="center" vertical="center" wrapText="1"/>
    </xf>
    <xf numFmtId="4" fontId="66" fillId="26" borderId="12" xfId="0" applyNumberFormat="1" applyFont="1" applyFill="1" applyBorder="1" applyAlignment="1">
      <alignment horizontal="center" vertical="center" wrapText="1"/>
    </xf>
    <xf numFmtId="0" fontId="85" fillId="26" borderId="12" xfId="0" applyFont="1" applyFill="1" applyBorder="1" applyAlignment="1">
      <alignment horizontal="center" vertical="top" wrapText="1"/>
    </xf>
    <xf numFmtId="0" fontId="69" fillId="26" borderId="12" xfId="0" applyFont="1" applyFill="1" applyBorder="1" applyAlignment="1">
      <alignment horizontal="center" vertical="center" wrapText="1"/>
    </xf>
    <xf numFmtId="4" fontId="90" fillId="26" borderId="12" xfId="0" applyNumberFormat="1" applyFont="1" applyFill="1" applyBorder="1" applyAlignment="1">
      <alignment horizontal="right" vertical="center" wrapText="1"/>
    </xf>
    <xf numFmtId="4" fontId="9" fillId="26" borderId="12" xfId="0" applyNumberFormat="1" applyFont="1" applyFill="1" applyBorder="1" applyAlignment="1">
      <alignment horizontal="right" vertical="center" wrapText="1"/>
    </xf>
    <xf numFmtId="166" fontId="36" fillId="0" borderId="12" xfId="0" applyNumberFormat="1" applyFont="1" applyFill="1" applyBorder="1" applyAlignment="1">
      <alignment horizontal="center" vertical="center" wrapText="1"/>
    </xf>
    <xf numFmtId="49" fontId="42" fillId="26" borderId="12" xfId="0" applyNumberFormat="1" applyFont="1" applyFill="1" applyBorder="1" applyAlignment="1">
      <alignment horizontal="center" vertical="center" wrapText="1"/>
    </xf>
    <xf numFmtId="0" fontId="80" fillId="26" borderId="14" xfId="0" applyFont="1" applyFill="1" applyBorder="1" applyAlignment="1">
      <alignment horizontal="center" vertical="center" wrapText="1"/>
    </xf>
    <xf numFmtId="49" fontId="79" fillId="0" borderId="12" xfId="0" applyNumberFormat="1" applyFont="1" applyBorder="1" applyAlignment="1">
      <alignment horizontal="center" vertical="center" wrapText="1"/>
    </xf>
    <xf numFmtId="4" fontId="29" fillId="0" borderId="12" xfId="0" applyNumberFormat="1" applyFont="1" applyFill="1" applyBorder="1" applyAlignment="1">
      <alignment horizontal="right" vertical="center" wrapText="1"/>
    </xf>
    <xf numFmtId="166" fontId="115" fillId="26" borderId="12" xfId="0" applyNumberFormat="1" applyFont="1" applyFill="1" applyBorder="1" applyAlignment="1">
      <alignment horizontal="center" vertical="center" wrapText="1"/>
    </xf>
    <xf numFmtId="166" fontId="116" fillId="26" borderId="12" xfId="0" applyNumberFormat="1" applyFont="1" applyFill="1" applyBorder="1" applyAlignment="1">
      <alignment horizontal="center" vertical="center" wrapText="1"/>
    </xf>
    <xf numFmtId="0" fontId="114" fillId="26" borderId="12" xfId="0" applyFont="1" applyFill="1" applyBorder="1" applyAlignment="1">
      <alignment horizontal="center" vertical="center" wrapText="1"/>
    </xf>
    <xf numFmtId="0" fontId="117" fillId="26" borderId="0" xfId="0" applyFont="1" applyFill="1" applyBorder="1" applyAlignment="1">
      <alignment vertical="center"/>
    </xf>
    <xf numFmtId="0" fontId="46" fillId="26" borderId="0" xfId="0" applyFont="1" applyFill="1" applyBorder="1"/>
    <xf numFmtId="166" fontId="46" fillId="26" borderId="0" xfId="0" applyNumberFormat="1" applyFont="1" applyFill="1" applyBorder="1" applyAlignment="1">
      <alignment vertical="top" wrapText="1"/>
    </xf>
    <xf numFmtId="0" fontId="118" fillId="26" borderId="0" xfId="0" applyFont="1" applyFill="1" applyBorder="1"/>
    <xf numFmtId="0" fontId="118" fillId="26" borderId="0" xfId="0" applyFont="1" applyFill="1"/>
    <xf numFmtId="0" fontId="9" fillId="26" borderId="0" xfId="0" applyFont="1" applyFill="1"/>
    <xf numFmtId="166" fontId="36" fillId="0" borderId="12" xfId="0" applyNumberFormat="1" applyFont="1" applyBorder="1" applyAlignment="1">
      <alignment horizontal="center" vertical="center" wrapText="1"/>
    </xf>
    <xf numFmtId="49" fontId="12" fillId="26" borderId="12" xfId="0" applyNumberFormat="1" applyFont="1" applyFill="1" applyBorder="1" applyAlignment="1">
      <alignment horizontal="center" vertical="top" wrapText="1"/>
    </xf>
    <xf numFmtId="0" fontId="38" fillId="26" borderId="12" xfId="0" applyFont="1" applyFill="1" applyBorder="1" applyAlignment="1">
      <alignment horizontal="center" vertical="top" wrapText="1"/>
    </xf>
    <xf numFmtId="166" fontId="37" fillId="26" borderId="12" xfId="0" applyNumberFormat="1" applyFont="1" applyFill="1" applyBorder="1" applyAlignment="1">
      <alignment horizontal="center" vertical="center" wrapText="1"/>
    </xf>
    <xf numFmtId="166" fontId="119" fillId="26" borderId="12" xfId="0" applyNumberFormat="1" applyFont="1" applyFill="1" applyBorder="1" applyAlignment="1">
      <alignment horizontal="center" vertical="center" wrapText="1"/>
    </xf>
    <xf numFmtId="4" fontId="4" fillId="26" borderId="0" xfId="0" applyNumberFormat="1" applyFont="1" applyFill="1"/>
    <xf numFmtId="0" fontId="38" fillId="0" borderId="12" xfId="0" applyFont="1" applyBorder="1" applyAlignment="1" applyProtection="1">
      <alignment horizontal="center" vertical="center" wrapText="1"/>
    </xf>
    <xf numFmtId="4" fontId="82" fillId="26" borderId="0" xfId="0" applyNumberFormat="1" applyFont="1" applyFill="1" applyBorder="1" applyAlignment="1">
      <alignment vertical="center"/>
    </xf>
    <xf numFmtId="0" fontId="38" fillId="0" borderId="12" xfId="0" applyFont="1" applyFill="1" applyBorder="1" applyAlignment="1" applyProtection="1">
      <alignment horizontal="center" vertical="center" wrapText="1"/>
    </xf>
    <xf numFmtId="1" fontId="38" fillId="0" borderId="13" xfId="0" applyNumberFormat="1" applyFont="1" applyBorder="1" applyAlignment="1">
      <alignment horizontal="center" wrapText="1"/>
    </xf>
    <xf numFmtId="0" fontId="124" fillId="26" borderId="0" xfId="0" applyFont="1" applyFill="1" applyBorder="1" applyAlignment="1">
      <alignment vertical="center"/>
    </xf>
    <xf numFmtId="0" fontId="125" fillId="26" borderId="0" xfId="0" applyFont="1" applyFill="1" applyBorder="1"/>
    <xf numFmtId="166" fontId="125" fillId="26" borderId="0" xfId="0" applyNumberFormat="1" applyFont="1" applyFill="1" applyBorder="1" applyAlignment="1">
      <alignment vertical="top" wrapText="1"/>
    </xf>
    <xf numFmtId="0" fontId="126" fillId="26" borderId="0" xfId="0" applyFont="1" applyFill="1" applyBorder="1"/>
    <xf numFmtId="0" fontId="126" fillId="26" borderId="0" xfId="0" applyFont="1" applyFill="1"/>
    <xf numFmtId="0" fontId="36" fillId="26" borderId="0" xfId="0" applyFont="1" applyFill="1"/>
    <xf numFmtId="166" fontId="9" fillId="26" borderId="12" xfId="0" applyNumberFormat="1" applyFont="1" applyFill="1" applyBorder="1" applyAlignment="1">
      <alignment horizontal="center" vertical="center" wrapText="1"/>
    </xf>
    <xf numFmtId="1" fontId="79" fillId="0" borderId="13" xfId="0" applyNumberFormat="1" applyFont="1" applyBorder="1" applyAlignment="1">
      <alignment horizontal="center" vertical="center" wrapText="1"/>
    </xf>
    <xf numFmtId="1" fontId="79" fillId="0" borderId="13" xfId="0" applyNumberFormat="1" applyFont="1" applyBorder="1" applyAlignment="1">
      <alignment horizontal="center" wrapText="1"/>
    </xf>
    <xf numFmtId="0" fontId="73" fillId="26" borderId="0" xfId="0" applyFont="1" applyFill="1" applyAlignment="1">
      <alignment horizontal="center" vertical="center"/>
    </xf>
    <xf numFmtId="0" fontId="77" fillId="26" borderId="0" xfId="0" applyFont="1" applyFill="1" applyAlignment="1">
      <alignment horizontal="center" vertical="center"/>
    </xf>
    <xf numFmtId="0" fontId="80" fillId="26" borderId="0" xfId="0" applyFont="1" applyFill="1" applyAlignment="1">
      <alignment horizontal="center"/>
    </xf>
    <xf numFmtId="0" fontId="130" fillId="0" borderId="0" xfId="0" applyFont="1" applyAlignment="1">
      <alignment wrapText="1"/>
    </xf>
    <xf numFmtId="49" fontId="24" fillId="26" borderId="12" xfId="0" applyNumberFormat="1" applyFont="1" applyFill="1" applyBorder="1" applyAlignment="1">
      <alignment horizontal="center" vertical="center"/>
    </xf>
    <xf numFmtId="4" fontId="7" fillId="26" borderId="12" xfId="0" applyNumberFormat="1" applyFont="1" applyFill="1" applyBorder="1" applyAlignment="1">
      <alignment horizontal="right" vertical="center" wrapText="1"/>
    </xf>
    <xf numFmtId="4" fontId="24" fillId="26" borderId="12" xfId="0" applyNumberFormat="1" applyFont="1" applyFill="1" applyBorder="1" applyAlignment="1">
      <alignment horizontal="right" vertical="center" wrapText="1"/>
    </xf>
    <xf numFmtId="166" fontId="88" fillId="26" borderId="12" xfId="0" applyNumberFormat="1" applyFont="1" applyFill="1" applyBorder="1" applyAlignment="1">
      <alignment horizontal="center" vertical="center" wrapText="1"/>
    </xf>
    <xf numFmtId="4" fontId="88" fillId="26" borderId="12" xfId="0" applyNumberFormat="1" applyFont="1" applyFill="1" applyBorder="1" applyAlignment="1">
      <alignment horizontal="right" vertical="center" wrapText="1"/>
    </xf>
    <xf numFmtId="4" fontId="36" fillId="26" borderId="14" xfId="0" applyNumberFormat="1" applyFont="1" applyFill="1" applyBorder="1" applyAlignment="1">
      <alignment horizontal="right" vertical="center" wrapText="1"/>
    </xf>
    <xf numFmtId="0" fontId="130" fillId="0" borderId="12" xfId="0" applyFont="1" applyBorder="1" applyAlignment="1">
      <alignment wrapText="1"/>
    </xf>
    <xf numFmtId="4" fontId="7" fillId="26" borderId="12" xfId="0" applyNumberFormat="1" applyFont="1" applyFill="1" applyBorder="1" applyAlignment="1">
      <alignment vertical="center" wrapText="1"/>
    </xf>
    <xf numFmtId="49" fontId="24" fillId="26" borderId="12" xfId="0" applyNumberFormat="1" applyFont="1" applyFill="1" applyBorder="1" applyAlignment="1">
      <alignment horizontal="center" vertical="center" wrapText="1"/>
    </xf>
    <xf numFmtId="0" fontId="80" fillId="26" borderId="0" xfId="0" applyFont="1" applyFill="1" applyAlignment="1">
      <alignment horizontal="left"/>
    </xf>
    <xf numFmtId="49" fontId="74" fillId="26" borderId="12" xfId="0" applyNumberFormat="1" applyFont="1" applyFill="1" applyBorder="1" applyAlignment="1">
      <alignment horizontal="center" vertical="center" wrapText="1"/>
    </xf>
    <xf numFmtId="49" fontId="23" fillId="26" borderId="12" xfId="0" applyNumberFormat="1" applyFont="1" applyFill="1" applyBorder="1" applyAlignment="1">
      <alignment horizontal="center" vertical="center" wrapText="1"/>
    </xf>
    <xf numFmtId="0" fontId="74" fillId="26" borderId="12" xfId="0" applyFont="1" applyFill="1" applyBorder="1" applyAlignment="1">
      <alignment horizontal="center" vertical="center" wrapText="1"/>
    </xf>
    <xf numFmtId="4" fontId="74" fillId="26" borderId="12" xfId="0" applyNumberFormat="1" applyFont="1" applyFill="1" applyBorder="1" applyAlignment="1">
      <alignment horizontal="right" vertical="center" wrapText="1"/>
    </xf>
    <xf numFmtId="49" fontId="76" fillId="26" borderId="12" xfId="0" applyNumberFormat="1" applyFont="1" applyFill="1" applyBorder="1" applyAlignment="1">
      <alignment horizontal="center" vertical="center" wrapText="1"/>
    </xf>
    <xf numFmtId="49" fontId="7" fillId="26" borderId="12" xfId="0" applyNumberFormat="1" applyFont="1" applyFill="1" applyBorder="1" applyAlignment="1">
      <alignment horizontal="center" vertical="center" wrapText="1"/>
    </xf>
    <xf numFmtId="166" fontId="24" fillId="26" borderId="12"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4" fontId="24" fillId="26" borderId="12" xfId="0" applyNumberFormat="1" applyFont="1" applyFill="1" applyBorder="1" applyAlignment="1">
      <alignment vertical="center" wrapText="1"/>
    </xf>
    <xf numFmtId="4" fontId="24" fillId="26" borderId="12" xfId="0" applyNumberFormat="1" applyFont="1" applyFill="1" applyBorder="1" applyAlignment="1">
      <alignment vertical="top" wrapText="1"/>
    </xf>
    <xf numFmtId="166" fontId="24" fillId="26" borderId="12" xfId="0" applyNumberFormat="1" applyFont="1" applyFill="1" applyBorder="1" applyAlignment="1">
      <alignment horizontal="left" vertical="center" wrapText="1"/>
    </xf>
    <xf numFmtId="0" fontId="76" fillId="26" borderId="12" xfId="0" applyFont="1" applyFill="1" applyBorder="1" applyAlignment="1">
      <alignment horizontal="left" vertical="center" wrapText="1"/>
    </xf>
    <xf numFmtId="0" fontId="76" fillId="0" borderId="12" xfId="0" applyFont="1" applyBorder="1" applyAlignment="1">
      <alignment horizontal="left" vertical="center" wrapText="1"/>
    </xf>
    <xf numFmtId="0" fontId="130" fillId="0" borderId="12" xfId="0" applyFont="1" applyBorder="1" applyAlignment="1">
      <alignment horizontal="left" wrapText="1"/>
    </xf>
    <xf numFmtId="166" fontId="88" fillId="26" borderId="12" xfId="0" applyNumberFormat="1" applyFont="1" applyFill="1" applyBorder="1" applyAlignment="1">
      <alignment horizontal="left" vertical="center" wrapText="1"/>
    </xf>
    <xf numFmtId="49" fontId="24"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24" fillId="26" borderId="14" xfId="0" applyNumberFormat="1" applyFont="1" applyFill="1" applyBorder="1" applyAlignment="1">
      <alignment horizontal="center" vertical="center" wrapText="1"/>
    </xf>
    <xf numFmtId="0" fontId="24" fillId="26" borderId="12" xfId="0" applyFont="1" applyFill="1" applyBorder="1" applyAlignment="1">
      <alignment horizontal="center" vertical="center" wrapText="1"/>
    </xf>
    <xf numFmtId="0" fontId="130" fillId="0" borderId="0" xfId="0" applyFont="1" applyAlignment="1">
      <alignment horizontal="center" vertical="center" wrapText="1"/>
    </xf>
    <xf numFmtId="4" fontId="24" fillId="26" borderId="12" xfId="0" applyNumberFormat="1" applyFont="1" applyFill="1" applyBorder="1" applyAlignment="1">
      <alignment horizontal="center" vertical="center" wrapText="1"/>
    </xf>
    <xf numFmtId="4" fontId="24" fillId="26" borderId="14" xfId="0" applyNumberFormat="1" applyFont="1" applyFill="1" applyBorder="1" applyAlignment="1">
      <alignment horizontal="center" vertical="center" wrapText="1"/>
    </xf>
    <xf numFmtId="4" fontId="88" fillId="26" borderId="12" xfId="0" applyNumberFormat="1" applyFont="1" applyFill="1" applyBorder="1" applyAlignment="1">
      <alignment horizontal="center" vertical="center" wrapText="1"/>
    </xf>
    <xf numFmtId="0" fontId="89" fillId="0" borderId="23" xfId="0" applyFont="1" applyFill="1" applyBorder="1" applyAlignment="1">
      <alignment horizontal="center" wrapText="1"/>
    </xf>
    <xf numFmtId="0" fontId="43" fillId="0" borderId="23" xfId="0" applyFont="1" applyFill="1" applyBorder="1" applyAlignment="1">
      <alignment horizontal="center" wrapText="1"/>
    </xf>
    <xf numFmtId="49" fontId="24" fillId="26" borderId="14" xfId="0" applyNumberFormat="1" applyFont="1" applyFill="1" applyBorder="1" applyAlignment="1">
      <alignment horizontal="center" vertical="center" wrapText="1"/>
    </xf>
    <xf numFmtId="49" fontId="38" fillId="26" borderId="15" xfId="0" applyNumberFormat="1" applyFont="1" applyFill="1" applyBorder="1" applyAlignment="1">
      <alignment horizontal="center" vertical="center" wrapText="1"/>
    </xf>
    <xf numFmtId="0" fontId="68" fillId="26" borderId="15" xfId="0" applyFont="1" applyFill="1" applyBorder="1" applyAlignment="1">
      <alignment horizontal="center" vertical="center" wrapText="1"/>
    </xf>
    <xf numFmtId="0" fontId="130" fillId="0" borderId="14" xfId="0" applyFont="1" applyBorder="1" applyAlignment="1">
      <alignment horizontal="center" vertical="center" wrapText="1"/>
    </xf>
    <xf numFmtId="0" fontId="24" fillId="26" borderId="0" xfId="0" applyFont="1" applyFill="1" applyAlignment="1">
      <alignment vertical="center"/>
    </xf>
    <xf numFmtId="49" fontId="24" fillId="26" borderId="12" xfId="0" applyNumberFormat="1" applyFont="1" applyFill="1" applyBorder="1" applyAlignment="1">
      <alignment horizontal="center" vertical="center" wrapText="1"/>
    </xf>
    <xf numFmtId="4" fontId="24" fillId="0" borderId="12" xfId="0" applyNumberFormat="1" applyFont="1" applyFill="1" applyBorder="1" applyAlignment="1">
      <alignment horizontal="center" vertical="center" wrapText="1"/>
    </xf>
    <xf numFmtId="166" fontId="24" fillId="0" borderId="12" xfId="0" applyNumberFormat="1" applyFont="1" applyFill="1" applyBorder="1" applyAlignment="1">
      <alignment horizontal="left" vertical="center" wrapText="1"/>
    </xf>
    <xf numFmtId="0" fontId="76" fillId="0" borderId="24" xfId="0" applyFont="1" applyFill="1" applyBorder="1" applyAlignment="1">
      <alignment horizontal="center" vertical="center" wrapText="1"/>
    </xf>
    <xf numFmtId="4" fontId="24" fillId="0" borderId="14" xfId="0" applyNumberFormat="1" applyFont="1" applyFill="1" applyBorder="1" applyAlignment="1">
      <alignment horizontal="center" vertical="center" wrapText="1"/>
    </xf>
    <xf numFmtId="4" fontId="24" fillId="0" borderId="17" xfId="0" applyNumberFormat="1" applyFont="1" applyFill="1" applyBorder="1" applyAlignment="1">
      <alignment horizontal="center" vertical="center" wrapText="1"/>
    </xf>
    <xf numFmtId="0" fontId="76" fillId="0" borderId="25" xfId="0" applyFont="1" applyFill="1" applyBorder="1" applyAlignment="1">
      <alignment horizontal="center" vertical="center" wrapText="1"/>
    </xf>
    <xf numFmtId="0" fontId="130" fillId="0" borderId="12" xfId="0" applyFont="1" applyFill="1" applyBorder="1" applyAlignment="1">
      <alignment horizontal="center" vertical="center" wrapText="1"/>
    </xf>
    <xf numFmtId="0" fontId="76" fillId="0" borderId="26" xfId="0" applyFont="1" applyFill="1" applyBorder="1" applyAlignment="1">
      <alignment horizontal="center" vertical="center" wrapText="1"/>
    </xf>
    <xf numFmtId="166" fontId="23" fillId="26" borderId="12" xfId="0" applyNumberFormat="1" applyFont="1" applyFill="1" applyBorder="1" applyAlignment="1">
      <alignment horizontal="left" vertical="center" wrapText="1"/>
    </xf>
    <xf numFmtId="0" fontId="24" fillId="26" borderId="14" xfId="0" applyFont="1" applyFill="1" applyBorder="1" applyAlignment="1">
      <alignment horizontal="center" vertical="center"/>
    </xf>
    <xf numFmtId="49" fontId="24" fillId="26" borderId="14" xfId="0" applyNumberFormat="1" applyFont="1" applyFill="1" applyBorder="1" applyAlignment="1">
      <alignment horizontal="center" vertical="center"/>
    </xf>
    <xf numFmtId="0" fontId="9" fillId="26" borderId="12" xfId="0"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 fontId="131" fillId="0" borderId="12" xfId="0" applyNumberFormat="1" applyFont="1" applyFill="1" applyBorder="1" applyAlignment="1">
      <alignment horizontal="center" vertical="center" wrapText="1"/>
    </xf>
    <xf numFmtId="4" fontId="82" fillId="26" borderId="12" xfId="0" applyNumberFormat="1" applyFont="1" applyFill="1" applyBorder="1" applyAlignment="1">
      <alignment vertical="center"/>
    </xf>
    <xf numFmtId="0" fontId="76" fillId="26" borderId="15" xfId="0" applyFont="1" applyFill="1" applyBorder="1" applyAlignment="1">
      <alignment horizontal="center" vertical="center" wrapText="1"/>
    </xf>
    <xf numFmtId="49" fontId="24" fillId="26" borderId="15" xfId="0" applyNumberFormat="1" applyFont="1" applyFill="1" applyBorder="1" applyAlignment="1">
      <alignment horizontal="center" vertical="center" wrapText="1"/>
    </xf>
    <xf numFmtId="4" fontId="24" fillId="26" borderId="15" xfId="0" applyNumberFormat="1" applyFont="1" applyFill="1" applyBorder="1" applyAlignment="1">
      <alignment horizontal="center" vertical="center" wrapText="1"/>
    </xf>
    <xf numFmtId="0" fontId="76" fillId="0" borderId="27" xfId="0" applyFont="1" applyFill="1" applyBorder="1" applyAlignment="1">
      <alignment horizontal="center" vertical="center" wrapText="1"/>
    </xf>
    <xf numFmtId="4" fontId="7" fillId="26" borderId="0" xfId="0" applyNumberFormat="1" applyFont="1" applyFill="1"/>
    <xf numFmtId="49" fontId="24" fillId="26" borderId="12" xfId="0" applyNumberFormat="1" applyFont="1" applyFill="1" applyBorder="1" applyAlignment="1">
      <alignment horizontal="center" vertical="center" wrapText="1"/>
    </xf>
    <xf numFmtId="4" fontId="24" fillId="29" borderId="12" xfId="0" applyNumberFormat="1" applyFont="1" applyFill="1" applyBorder="1" applyAlignment="1">
      <alignment horizontal="center" vertical="center" wrapText="1"/>
    </xf>
    <xf numFmtId="4" fontId="24" fillId="29" borderId="14" xfId="0" applyNumberFormat="1" applyFont="1" applyFill="1" applyBorder="1" applyAlignment="1">
      <alignment horizontal="center" vertical="center" wrapText="1"/>
    </xf>
    <xf numFmtId="0" fontId="24" fillId="26" borderId="0" xfId="0" applyFont="1" applyFill="1" applyAlignment="1">
      <alignment horizontal="right" vertical="center" wrapText="1"/>
    </xf>
    <xf numFmtId="0" fontId="0" fillId="0" borderId="11" xfId="0" applyBorder="1" applyAlignment="1">
      <alignment horizontal="center" vertical="center" wrapText="1"/>
    </xf>
    <xf numFmtId="49" fontId="24" fillId="26" borderId="11"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77" fillId="26" borderId="0" xfId="0" applyFont="1" applyFill="1" applyAlignment="1">
      <alignment horizontal="center" vertical="center" wrapText="1"/>
    </xf>
    <xf numFmtId="0" fontId="24" fillId="0" borderId="12" xfId="0" applyFont="1" applyBorder="1" applyAlignment="1">
      <alignment horizontal="justify" vertical="center"/>
    </xf>
    <xf numFmtId="49" fontId="7" fillId="0" borderId="15" xfId="0" applyNumberFormat="1" applyFont="1" applyFill="1" applyBorder="1" applyAlignment="1">
      <alignment horizontal="center" vertical="center" wrapText="1"/>
    </xf>
    <xf numFmtId="0" fontId="0" fillId="0" borderId="11" xfId="0" applyBorder="1" applyAlignment="1">
      <alignment horizontal="center" vertical="center" wrapText="1"/>
    </xf>
    <xf numFmtId="49" fontId="24" fillId="0" borderId="15" xfId="0" applyNumberFormat="1" applyFont="1" applyFill="1" applyBorder="1" applyAlignment="1">
      <alignment horizontal="center" vertical="center" wrapText="1"/>
    </xf>
    <xf numFmtId="0" fontId="130" fillId="0" borderId="15" xfId="0" applyFont="1" applyFill="1" applyBorder="1" applyAlignment="1">
      <alignment horizontal="center" vertical="center" wrapText="1"/>
    </xf>
    <xf numFmtId="0" fontId="24" fillId="26" borderId="0" xfId="0" applyFont="1" applyFill="1" applyAlignment="1">
      <alignment horizontal="right" vertical="center" wrapText="1"/>
    </xf>
    <xf numFmtId="0" fontId="77" fillId="26" borderId="0" xfId="0" applyFont="1" applyFill="1" applyAlignment="1">
      <alignment horizontal="right" vertical="center" wrapText="1"/>
    </xf>
    <xf numFmtId="0" fontId="75" fillId="26" borderId="0" xfId="0" applyFont="1" applyFill="1" applyAlignment="1">
      <alignment horizontal="center" wrapText="1"/>
    </xf>
    <xf numFmtId="0" fontId="61" fillId="26" borderId="0" xfId="0" applyFont="1" applyFill="1" applyAlignment="1">
      <alignment horizontal="center"/>
    </xf>
    <xf numFmtId="0" fontId="9"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4"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79" fillId="26" borderId="12" xfId="0" applyFont="1" applyFill="1" applyBorder="1" applyAlignment="1">
      <alignment horizontal="center" vertical="center" wrapText="1"/>
    </xf>
    <xf numFmtId="0" fontId="23" fillId="26" borderId="0" xfId="0" applyFont="1" applyFill="1" applyAlignment="1">
      <alignment horizontal="center" wrapText="1"/>
    </xf>
    <xf numFmtId="0" fontId="73" fillId="26" borderId="0" xfId="0" applyFont="1" applyFill="1" applyAlignment="1">
      <alignment horizontal="center" wrapText="1"/>
    </xf>
    <xf numFmtId="49" fontId="38"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0" fontId="10" fillId="26" borderId="12" xfId="0" applyFont="1" applyFill="1" applyBorder="1" applyAlignment="1">
      <alignment vertical="center" textRotation="255" wrapText="1"/>
    </xf>
    <xf numFmtId="0" fontId="10" fillId="26" borderId="12" xfId="0" applyFont="1" applyFill="1" applyBorder="1" applyAlignment="1">
      <alignment vertical="center"/>
    </xf>
    <xf numFmtId="0" fontId="6" fillId="26" borderId="12" xfId="0" applyFont="1" applyFill="1" applyBorder="1"/>
    <xf numFmtId="0" fontId="34" fillId="26" borderId="12" xfId="0" applyFont="1" applyFill="1" applyBorder="1" applyAlignment="1">
      <alignment horizontal="center" vertical="center" wrapText="1"/>
    </xf>
    <xf numFmtId="0" fontId="10" fillId="26" borderId="12" xfId="0" applyFont="1" applyFill="1" applyBorder="1" applyAlignment="1">
      <alignment horizontal="center" vertical="center" wrapText="1"/>
    </xf>
    <xf numFmtId="0" fontId="47" fillId="26" borderId="0" xfId="0" applyFont="1" applyFill="1" applyBorder="1" applyAlignment="1">
      <alignment horizontal="center"/>
    </xf>
    <xf numFmtId="0" fontId="55" fillId="26" borderId="0" xfId="0" applyFont="1" applyFill="1" applyBorder="1" applyAlignment="1">
      <alignment horizontal="center"/>
    </xf>
    <xf numFmtId="0" fontId="56" fillId="26" borderId="0" xfId="0" applyFont="1" applyFill="1" applyBorder="1" applyAlignment="1">
      <alignment horizontal="center" vertical="top" wrapText="1"/>
    </xf>
    <xf numFmtId="0" fontId="9" fillId="26" borderId="15" xfId="0" applyFont="1" applyFill="1" applyBorder="1" applyAlignment="1">
      <alignment horizontal="center" vertical="center" textRotation="90" wrapText="1"/>
    </xf>
    <xf numFmtId="0" fontId="9" fillId="26" borderId="11" xfId="0" applyFont="1" applyFill="1" applyBorder="1" applyAlignment="1">
      <alignment horizontal="center" vertical="center" textRotation="90" wrapText="1"/>
    </xf>
    <xf numFmtId="0" fontId="3" fillId="26" borderId="11" xfId="0" applyFont="1" applyFill="1" applyBorder="1" applyAlignment="1">
      <alignment horizontal="center" vertical="center" textRotation="90" wrapText="1"/>
    </xf>
    <xf numFmtId="0" fontId="9" fillId="26" borderId="14" xfId="0" applyFont="1" applyFill="1" applyBorder="1" applyAlignment="1">
      <alignment horizontal="center" vertical="center" textRotation="90" wrapText="1"/>
    </xf>
    <xf numFmtId="0" fontId="34" fillId="26" borderId="18" xfId="0" applyFont="1" applyFill="1" applyBorder="1" applyAlignment="1">
      <alignment horizontal="center" vertical="center" wrapText="1"/>
    </xf>
    <xf numFmtId="0" fontId="34" fillId="26" borderId="22" xfId="0" applyFont="1" applyFill="1" applyBorder="1" applyAlignment="1">
      <alignment horizontal="center" vertical="center" wrapText="1"/>
    </xf>
    <xf numFmtId="0" fontId="34" fillId="26" borderId="19" xfId="0" applyFont="1" applyFill="1" applyBorder="1" applyAlignment="1">
      <alignment horizontal="center" vertical="center" wrapText="1"/>
    </xf>
    <xf numFmtId="0" fontId="34" fillId="26" borderId="20" xfId="0" applyFont="1" applyFill="1" applyBorder="1" applyAlignment="1">
      <alignment horizontal="center" vertical="center" wrapText="1"/>
    </xf>
    <xf numFmtId="0" fontId="34" fillId="26" borderId="0" xfId="0" applyFont="1" applyFill="1" applyBorder="1" applyAlignment="1">
      <alignment horizontal="center" vertical="center" wrapText="1"/>
    </xf>
    <xf numFmtId="0" fontId="34" fillId="26" borderId="21" xfId="0" applyFont="1" applyFill="1" applyBorder="1" applyAlignment="1">
      <alignment horizontal="center" vertical="center" wrapText="1"/>
    </xf>
    <xf numFmtId="0" fontId="34" fillId="26" borderId="16" xfId="0" applyFont="1" applyFill="1" applyBorder="1" applyAlignment="1">
      <alignment horizontal="center" vertical="center" wrapText="1"/>
    </xf>
    <xf numFmtId="0" fontId="34" fillId="26" borderId="23" xfId="0" applyFont="1" applyFill="1" applyBorder="1" applyAlignment="1">
      <alignment horizontal="center" vertical="center" wrapText="1"/>
    </xf>
    <xf numFmtId="0" fontId="34" fillId="26" borderId="17" xfId="0" applyFont="1" applyFill="1" applyBorder="1" applyAlignment="1">
      <alignment horizontal="center" vertical="center" wrapText="1"/>
    </xf>
    <xf numFmtId="49" fontId="24" fillId="26" borderId="15" xfId="0" applyNumberFormat="1" applyFont="1" applyFill="1" applyBorder="1" applyAlignment="1">
      <alignment horizontal="center" vertical="center" wrapText="1"/>
    </xf>
    <xf numFmtId="49" fontId="24" fillId="26" borderId="11" xfId="0" applyNumberFormat="1" applyFont="1" applyFill="1" applyBorder="1" applyAlignment="1">
      <alignment horizontal="center" vertical="center" wrapText="1"/>
    </xf>
    <xf numFmtId="0" fontId="0" fillId="0" borderId="14" xfId="0" applyBorder="1" applyAlignment="1">
      <alignment horizontal="center" vertical="center" wrapText="1"/>
    </xf>
    <xf numFmtId="0" fontId="91" fillId="26" borderId="12" xfId="0" applyFont="1" applyFill="1" applyBorder="1" applyAlignment="1">
      <alignment horizontal="center" vertical="center" wrapText="1"/>
    </xf>
    <xf numFmtId="0" fontId="91" fillId="26" borderId="12" xfId="0" applyFont="1" applyFill="1" applyBorder="1" applyAlignment="1">
      <alignment horizontal="center" vertical="center"/>
    </xf>
    <xf numFmtId="0" fontId="31" fillId="26" borderId="12" xfId="0" applyFont="1" applyFill="1" applyBorder="1" applyAlignment="1">
      <alignment horizontal="center"/>
    </xf>
    <xf numFmtId="0" fontId="91" fillId="0" borderId="12" xfId="0" applyFont="1" applyFill="1" applyBorder="1" applyAlignment="1">
      <alignment horizontal="center" vertical="center" wrapText="1"/>
    </xf>
    <xf numFmtId="0" fontId="91" fillId="0" borderId="12" xfId="0" applyFont="1" applyFill="1" applyBorder="1" applyAlignment="1">
      <alignment horizontal="center" vertical="center"/>
    </xf>
    <xf numFmtId="0" fontId="31" fillId="0" borderId="12" xfId="0" applyFont="1" applyFill="1" applyBorder="1" applyAlignment="1">
      <alignment horizontal="center"/>
    </xf>
    <xf numFmtId="0" fontId="0" fillId="0" borderId="11" xfId="0" applyBorder="1" applyAlignment="1">
      <alignment horizontal="center" vertical="center"/>
    </xf>
    <xf numFmtId="0" fontId="0" fillId="0" borderId="14" xfId="0" applyBorder="1" applyAlignment="1">
      <alignment horizontal="center" vertical="center"/>
    </xf>
    <xf numFmtId="0" fontId="61" fillId="26" borderId="0" xfId="0" applyFont="1" applyFill="1" applyAlignment="1">
      <alignment horizontal="center" wrapText="1"/>
    </xf>
    <xf numFmtId="0" fontId="130" fillId="0" borderId="12" xfId="0" applyFont="1" applyFill="1" applyBorder="1" applyAlignment="1">
      <alignment horizontal="center" vertical="center" wrapText="1"/>
    </xf>
    <xf numFmtId="0" fontId="24" fillId="0" borderId="15" xfId="0" applyNumberFormat="1" applyFont="1" applyFill="1" applyBorder="1" applyAlignment="1">
      <alignment horizontal="center" vertical="center" wrapText="1"/>
    </xf>
    <xf numFmtId="0" fontId="24" fillId="0" borderId="11" xfId="0" applyNumberFormat="1" applyFont="1" applyFill="1" applyBorder="1" applyAlignment="1">
      <alignment horizontal="center" vertical="center" wrapText="1"/>
    </xf>
    <xf numFmtId="49" fontId="24" fillId="0" borderId="19" xfId="0" applyNumberFormat="1" applyFont="1" applyFill="1" applyBorder="1" applyAlignment="1">
      <alignment horizontal="center" vertical="center" wrapText="1"/>
    </xf>
    <xf numFmtId="49" fontId="24" fillId="0" borderId="21" xfId="0" applyNumberFormat="1" applyFont="1" applyFill="1" applyBorder="1" applyAlignment="1">
      <alignment horizontal="center" vertical="center" wrapText="1"/>
    </xf>
    <xf numFmtId="49" fontId="24" fillId="0" borderId="18" xfId="0" applyNumberFormat="1" applyFont="1" applyFill="1" applyBorder="1" applyAlignment="1">
      <alignment horizontal="center" vertical="center" wrapText="1"/>
    </xf>
    <xf numFmtId="49" fontId="24" fillId="0" borderId="20" xfId="0" applyNumberFormat="1" applyFont="1" applyFill="1" applyBorder="1" applyAlignment="1">
      <alignment horizontal="center" vertical="center" wrapText="1"/>
    </xf>
    <xf numFmtId="0" fontId="0" fillId="0" borderId="12" xfId="0" applyFill="1" applyBorder="1" applyAlignment="1">
      <alignment horizontal="center" vertical="center" wrapText="1"/>
    </xf>
    <xf numFmtId="0" fontId="76" fillId="0" borderId="18" xfId="0" applyFont="1" applyFill="1" applyBorder="1" applyAlignment="1">
      <alignment horizontal="center" vertical="center" wrapText="1"/>
    </xf>
  </cellXfs>
  <cellStyles count="184">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ni_laroux" xfId="102"/>
    <cellStyle name="Normalny_A-FOUR TECH" xfId="103"/>
    <cellStyle name="Oeiainiaue [0]_laroux" xfId="104"/>
    <cellStyle name="Oeiainiaue_laroux" xfId="105"/>
    <cellStyle name="TrOds" xfId="106"/>
    <cellStyle name="Tytul" xfId="107"/>
    <cellStyle name="Walutowy [0]_Arkusz1" xfId="108"/>
    <cellStyle name="Walutowy_Arkusz1" xfId="109"/>
    <cellStyle name="Акцент1" xfId="110"/>
    <cellStyle name="Акцент2" xfId="111"/>
    <cellStyle name="Акцент3" xfId="112"/>
    <cellStyle name="Акцент4" xfId="113"/>
    <cellStyle name="Акцент5" xfId="114"/>
    <cellStyle name="Акцент6" xfId="115"/>
    <cellStyle name="Акцентування1" xfId="116"/>
    <cellStyle name="Акцентування2" xfId="117"/>
    <cellStyle name="Акцентування3" xfId="118"/>
    <cellStyle name="Акцентування4" xfId="119"/>
    <cellStyle name="Акцентування5" xfId="120"/>
    <cellStyle name="Акцентування6" xfId="121"/>
    <cellStyle name="Ввід" xfId="122"/>
    <cellStyle name="Ввод " xfId="123"/>
    <cellStyle name="Вывод" xfId="124"/>
    <cellStyle name="Вычисление" xfId="125"/>
    <cellStyle name="Гарний" xfId="126"/>
    <cellStyle name="Добре" xfId="182" builtinId="26" hidden="1"/>
    <cellStyle name="Заголовок 1" xfId="127" builtinId="16" customBuiltin="1"/>
    <cellStyle name="Заголовок 2" xfId="128" builtinId="17" customBuiltin="1"/>
    <cellStyle name="Заголовок 3" xfId="129" builtinId="18" customBuiltin="1"/>
    <cellStyle name="Заголовок 4" xfId="130" builtinId="19" customBuiltin="1"/>
    <cellStyle name="Звичайний" xfId="0" builtinId="0"/>
    <cellStyle name="Звичайний 10" xfId="131"/>
    <cellStyle name="Звичайний 11" xfId="132"/>
    <cellStyle name="Звичайний 12" xfId="133"/>
    <cellStyle name="Звичайний 13" xfId="134"/>
    <cellStyle name="Звичайний 14" xfId="135"/>
    <cellStyle name="Звичайний 15" xfId="136"/>
    <cellStyle name="Звичайний 16" xfId="137"/>
    <cellStyle name="Звичайний 17" xfId="138"/>
    <cellStyle name="Звичайний 18" xfId="139"/>
    <cellStyle name="Звичайний 19" xfId="140"/>
    <cellStyle name="Звичайний 2" xfId="141"/>
    <cellStyle name="Звичайний 2 2" xfId="142"/>
    <cellStyle name="Звичайний 2_13 Додаток ПТУ 1" xfId="143"/>
    <cellStyle name="Звичайний 20" xfId="144"/>
    <cellStyle name="Звичайний 3" xfId="145"/>
    <cellStyle name="Звичайний 4" xfId="146"/>
    <cellStyle name="Звичайний 4 2" xfId="147"/>
    <cellStyle name="Звичайний 4_13 Додаток ПТУ 1" xfId="148"/>
    <cellStyle name="Звичайний 5" xfId="149"/>
    <cellStyle name="Звичайний 6" xfId="150"/>
    <cellStyle name="Звичайний 7" xfId="151"/>
    <cellStyle name="Звичайний 8" xfId="152"/>
    <cellStyle name="Звичайний 9" xfId="153"/>
    <cellStyle name="Зв'язана клітинка" xfId="154"/>
    <cellStyle name="Итог" xfId="155"/>
    <cellStyle name="Контрольна клітинка" xfId="156"/>
    <cellStyle name="Контрольная ячейка" xfId="157"/>
    <cellStyle name="Назва" xfId="158"/>
    <cellStyle name="Название" xfId="159"/>
    <cellStyle name="Нейтральний" xfId="160"/>
    <cellStyle name="Нейтральный" xfId="183" hidden="1"/>
    <cellStyle name="Обчислення" xfId="161"/>
    <cellStyle name="Обычный 2" xfId="162"/>
    <cellStyle name="Обычный_ZV1PIV98" xfId="163"/>
    <cellStyle name="Підсумок" xfId="164"/>
    <cellStyle name="Плохой" xfId="165"/>
    <cellStyle name="Поганий" xfId="166"/>
    <cellStyle name="Пояснение" xfId="167"/>
    <cellStyle name="Примечание" xfId="168"/>
    <cellStyle name="Примітка" xfId="169"/>
    <cellStyle name="Результат" xfId="170"/>
    <cellStyle name="Связанная ячейка" xfId="171"/>
    <cellStyle name="Стиль 1" xfId="172"/>
    <cellStyle name="Текст попередження" xfId="173"/>
    <cellStyle name="Текст пояснення" xfId="174"/>
    <cellStyle name="Текст предупреждения" xfId="175"/>
    <cellStyle name="Тысячи [0]_Додаток №1" xfId="176"/>
    <cellStyle name="Тысячи_Додаток №1" xfId="177"/>
    <cellStyle name="Фінансовий 2" xfId="178"/>
    <cellStyle name="Фінансовий 2 2" xfId="179"/>
    <cellStyle name="Хороший" xfId="180"/>
    <cellStyle name="ЏђЋ–…Ќ’Ќ›‰" xfId="18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955"/>
  <sheetViews>
    <sheetView showZeros="0" tabSelected="1" view="pageBreakPreview" zoomScale="80" zoomScaleNormal="65" zoomScaleSheetLayoutView="65" workbookViewId="0">
      <selection activeCell="O3" sqref="O3:P3"/>
    </sheetView>
  </sheetViews>
  <sheetFormatPr defaultRowHeight="12.75" outlineLevelRow="1"/>
  <cols>
    <col min="1" max="1" width="12.85546875" style="2" customWidth="1"/>
    <col min="2" max="2" width="14.140625" style="2" customWidth="1"/>
    <col min="3" max="3" width="10.42578125" style="2" customWidth="1"/>
    <col min="4" max="4" width="35.7109375" style="54" customWidth="1"/>
    <col min="5" max="5" width="18.28515625" style="2" customWidth="1"/>
    <col min="6" max="6" width="18" style="2" customWidth="1"/>
    <col min="7" max="8" width="17.7109375" style="2" customWidth="1"/>
    <col min="9" max="9" width="8.5703125" style="2" customWidth="1"/>
    <col min="10" max="10" width="20.85546875" style="2" customWidth="1"/>
    <col min="11" max="11" width="20.140625" style="2" customWidth="1"/>
    <col min="12" max="12" width="17.28515625" style="2" customWidth="1"/>
    <col min="13" max="13" width="6.42578125" style="2" customWidth="1"/>
    <col min="14" max="14" width="6.85546875" style="2" customWidth="1"/>
    <col min="15" max="15" width="18.42578125" style="2" customWidth="1"/>
    <col min="16" max="16" width="20.28515625" style="2" customWidth="1"/>
    <col min="17" max="17" width="14.5703125" style="44" customWidth="1"/>
    <col min="18" max="18" width="20.7109375" style="19" customWidth="1"/>
    <col min="19" max="19" width="14.5703125" style="19" bestFit="1" customWidth="1"/>
    <col min="20" max="23" width="8.85546875" style="19" customWidth="1"/>
    <col min="24" max="26" width="8.85546875" style="11" customWidth="1"/>
    <col min="27" max="28" width="9.140625" style="11"/>
    <col min="29" max="29" width="12" style="11" customWidth="1"/>
    <col min="30" max="30" width="9.140625" style="11"/>
    <col min="31" max="31" width="11" style="11" customWidth="1"/>
    <col min="32" max="32" width="9.140625" style="11"/>
    <col min="33" max="33" width="11.140625" style="11" customWidth="1"/>
    <col min="34" max="34" width="9.140625" style="11"/>
    <col min="35" max="35" width="12.5703125" style="11" customWidth="1"/>
    <col min="36" max="44" width="9.140625" style="11"/>
    <col min="45" max="66" width="9.140625" style="5"/>
    <col min="67" max="16384" width="9.140625" style="2"/>
  </cols>
  <sheetData>
    <row r="1" spans="1:66" ht="18.75">
      <c r="D1" s="1"/>
      <c r="E1" s="1"/>
      <c r="F1" s="1"/>
      <c r="G1" s="1"/>
      <c r="H1" s="1"/>
      <c r="I1" s="1"/>
      <c r="J1" s="1"/>
      <c r="K1" s="1"/>
      <c r="L1" s="1"/>
      <c r="M1" s="1"/>
      <c r="N1" s="1"/>
      <c r="O1" s="331"/>
      <c r="P1" s="332"/>
    </row>
    <row r="2" spans="1:66" ht="0.75" customHeight="1">
      <c r="D2" s="1"/>
      <c r="E2" s="1"/>
      <c r="F2" s="1"/>
      <c r="G2" s="1"/>
      <c r="H2" s="1"/>
      <c r="I2" s="1"/>
      <c r="J2" s="1"/>
      <c r="K2" s="1"/>
      <c r="L2" s="1"/>
      <c r="M2" s="1"/>
      <c r="N2" s="1"/>
      <c r="O2" s="321"/>
      <c r="P2" s="321"/>
    </row>
    <row r="3" spans="1:66" ht="60.75" customHeight="1">
      <c r="D3" s="1"/>
      <c r="E3" s="1"/>
      <c r="F3" s="1"/>
      <c r="G3" s="1"/>
      <c r="H3" s="1"/>
      <c r="I3" s="1"/>
      <c r="J3" s="4"/>
      <c r="K3" s="4"/>
      <c r="L3" s="8"/>
      <c r="M3" s="8"/>
      <c r="N3" s="8"/>
      <c r="O3" s="331" t="s">
        <v>934</v>
      </c>
      <c r="P3" s="331"/>
    </row>
    <row r="4" spans="1:66" ht="18.75">
      <c r="D4" s="146"/>
      <c r="E4" s="146"/>
      <c r="F4" s="146"/>
      <c r="G4" s="146"/>
      <c r="H4" s="146"/>
      <c r="I4" s="146"/>
      <c r="J4" s="146"/>
      <c r="K4" s="146"/>
      <c r="L4" s="146"/>
      <c r="M4" s="146"/>
      <c r="N4" s="146"/>
      <c r="O4" s="333" t="s">
        <v>808</v>
      </c>
      <c r="P4" s="333"/>
    </row>
    <row r="5" spans="1:66" ht="20.25">
      <c r="B5" s="334"/>
      <c r="C5" s="334"/>
      <c r="D5" s="334"/>
      <c r="E5" s="334"/>
      <c r="F5" s="334"/>
      <c r="G5" s="334"/>
      <c r="H5" s="334"/>
      <c r="I5" s="334"/>
      <c r="J5" s="334"/>
      <c r="K5" s="334"/>
      <c r="L5" s="334"/>
      <c r="M5" s="334"/>
      <c r="N5" s="334"/>
      <c r="O5" s="334"/>
      <c r="P5" s="334"/>
    </row>
    <row r="6" spans="1:66" ht="20.25">
      <c r="A6" s="12"/>
      <c r="B6" s="334" t="s">
        <v>921</v>
      </c>
      <c r="C6" s="334"/>
      <c r="D6" s="334"/>
      <c r="E6" s="334"/>
      <c r="F6" s="334"/>
      <c r="G6" s="334"/>
      <c r="H6" s="334"/>
      <c r="I6" s="334"/>
      <c r="J6" s="334"/>
      <c r="K6" s="334"/>
      <c r="L6" s="334"/>
      <c r="M6" s="334"/>
      <c r="N6" s="334"/>
      <c r="O6" s="334"/>
      <c r="P6" s="334"/>
    </row>
    <row r="7" spans="1:66" ht="20.25">
      <c r="A7" s="12"/>
      <c r="B7" s="334"/>
      <c r="C7" s="334"/>
      <c r="D7" s="334"/>
      <c r="E7" s="334"/>
      <c r="F7" s="334"/>
      <c r="G7" s="334"/>
      <c r="H7" s="334"/>
      <c r="I7" s="334"/>
      <c r="J7" s="334"/>
      <c r="K7" s="334"/>
      <c r="L7" s="334"/>
      <c r="M7" s="334"/>
      <c r="N7" s="334"/>
      <c r="O7" s="334"/>
      <c r="P7" s="334"/>
    </row>
    <row r="8" spans="1:66" ht="13.5">
      <c r="A8" s="6"/>
      <c r="B8" s="291">
        <v>13535000000</v>
      </c>
      <c r="C8" s="6"/>
      <c r="E8" s="6"/>
      <c r="F8" s="6"/>
      <c r="G8" s="6"/>
      <c r="H8" s="6"/>
      <c r="I8" s="6"/>
      <c r="J8" s="9"/>
      <c r="K8" s="9"/>
      <c r="L8" s="9"/>
      <c r="M8" s="9"/>
      <c r="N8" s="9"/>
      <c r="O8" s="9"/>
      <c r="P8" s="9"/>
    </row>
    <row r="9" spans="1:66" ht="15.75">
      <c r="A9" s="7"/>
      <c r="B9" s="255" t="s">
        <v>855</v>
      </c>
      <c r="C9" s="7"/>
      <c r="D9" s="55"/>
      <c r="E9" s="7"/>
      <c r="F9" s="7"/>
      <c r="G9" s="7"/>
      <c r="H9" s="99"/>
      <c r="I9" s="99"/>
      <c r="J9" s="10"/>
      <c r="K9" s="10"/>
      <c r="L9" s="10"/>
      <c r="M9" s="10"/>
      <c r="N9" s="10"/>
      <c r="P9" s="99" t="s">
        <v>326</v>
      </c>
    </row>
    <row r="10" spans="1:66" ht="18.75">
      <c r="A10" s="355" t="s">
        <v>631</v>
      </c>
      <c r="B10" s="335" t="s">
        <v>471</v>
      </c>
      <c r="C10" s="335" t="s">
        <v>472</v>
      </c>
      <c r="D10" s="335" t="s">
        <v>913</v>
      </c>
      <c r="E10" s="359" t="s">
        <v>243</v>
      </c>
      <c r="F10" s="360"/>
      <c r="G10" s="360"/>
      <c r="H10" s="360"/>
      <c r="I10" s="361"/>
      <c r="J10" s="350" t="s">
        <v>634</v>
      </c>
      <c r="K10" s="350"/>
      <c r="L10" s="350"/>
      <c r="M10" s="350"/>
      <c r="N10" s="350"/>
      <c r="O10" s="350"/>
      <c r="P10" s="347" t="s">
        <v>277</v>
      </c>
      <c r="S10" s="353" t="s">
        <v>3</v>
      </c>
      <c r="T10" s="353"/>
      <c r="U10" s="353"/>
      <c r="V10" s="353"/>
    </row>
    <row r="11" spans="1:66">
      <c r="A11" s="356"/>
      <c r="B11" s="335"/>
      <c r="C11" s="335"/>
      <c r="D11" s="335"/>
      <c r="E11" s="362"/>
      <c r="F11" s="363"/>
      <c r="G11" s="363"/>
      <c r="H11" s="363"/>
      <c r="I11" s="364"/>
      <c r="J11" s="350"/>
      <c r="K11" s="350"/>
      <c r="L11" s="350"/>
      <c r="M11" s="350"/>
      <c r="N11" s="350"/>
      <c r="O11" s="350"/>
      <c r="P11" s="348"/>
    </row>
    <row r="12" spans="1:66">
      <c r="A12" s="357"/>
      <c r="B12" s="336"/>
      <c r="C12" s="336"/>
      <c r="D12" s="340"/>
      <c r="E12" s="362"/>
      <c r="F12" s="363"/>
      <c r="G12" s="363"/>
      <c r="H12" s="363"/>
      <c r="I12" s="364"/>
      <c r="J12" s="350"/>
      <c r="K12" s="350"/>
      <c r="L12" s="350"/>
      <c r="M12" s="350"/>
      <c r="N12" s="350"/>
      <c r="O12" s="350"/>
      <c r="P12" s="349"/>
      <c r="Q12" s="43"/>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row>
    <row r="13" spans="1:66">
      <c r="A13" s="357"/>
      <c r="B13" s="336"/>
      <c r="C13" s="336"/>
      <c r="D13" s="340"/>
      <c r="E13" s="362"/>
      <c r="F13" s="363"/>
      <c r="G13" s="363"/>
      <c r="H13" s="363"/>
      <c r="I13" s="364"/>
      <c r="J13" s="350"/>
      <c r="K13" s="350"/>
      <c r="L13" s="350"/>
      <c r="M13" s="350"/>
      <c r="N13" s="350"/>
      <c r="O13" s="350"/>
      <c r="P13" s="349"/>
      <c r="Q13" s="43"/>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row>
    <row r="14" spans="1:66">
      <c r="A14" s="357"/>
      <c r="B14" s="336"/>
      <c r="C14" s="336"/>
      <c r="D14" s="340"/>
      <c r="E14" s="362"/>
      <c r="F14" s="363"/>
      <c r="G14" s="363"/>
      <c r="H14" s="363"/>
      <c r="I14" s="364"/>
      <c r="J14" s="350"/>
      <c r="K14" s="350"/>
      <c r="L14" s="350"/>
      <c r="M14" s="350"/>
      <c r="N14" s="350"/>
      <c r="O14" s="350"/>
      <c r="P14" s="349"/>
      <c r="Q14" s="43"/>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row>
    <row r="15" spans="1:66">
      <c r="A15" s="357"/>
      <c r="B15" s="336"/>
      <c r="C15" s="336"/>
      <c r="D15" s="340"/>
      <c r="E15" s="365"/>
      <c r="F15" s="366"/>
      <c r="G15" s="366"/>
      <c r="H15" s="366"/>
      <c r="I15" s="367"/>
      <c r="J15" s="350"/>
      <c r="K15" s="350"/>
      <c r="L15" s="350"/>
      <c r="M15" s="350"/>
      <c r="N15" s="350"/>
      <c r="O15" s="350"/>
      <c r="P15" s="349"/>
      <c r="Q15" s="43"/>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row>
    <row r="16" spans="1:66" ht="15.75">
      <c r="A16" s="356"/>
      <c r="B16" s="335"/>
      <c r="C16" s="335"/>
      <c r="D16" s="335"/>
      <c r="E16" s="351" t="s">
        <v>868</v>
      </c>
      <c r="F16" s="335" t="s">
        <v>633</v>
      </c>
      <c r="G16" s="335" t="s">
        <v>139</v>
      </c>
      <c r="H16" s="335"/>
      <c r="I16" s="337" t="s">
        <v>632</v>
      </c>
      <c r="J16" s="351" t="s">
        <v>868</v>
      </c>
      <c r="K16" s="335" t="s">
        <v>301</v>
      </c>
      <c r="L16" s="335" t="s">
        <v>633</v>
      </c>
      <c r="M16" s="335" t="s">
        <v>139</v>
      </c>
      <c r="N16" s="335"/>
      <c r="O16" s="337" t="s">
        <v>632</v>
      </c>
      <c r="P16" s="348"/>
      <c r="S16" s="38" t="s">
        <v>4</v>
      </c>
      <c r="T16" s="38" t="s">
        <v>430</v>
      </c>
      <c r="U16" s="354" t="s">
        <v>431</v>
      </c>
      <c r="V16" s="354"/>
    </row>
    <row r="17" spans="1:66" ht="13.15" customHeight="1">
      <c r="A17" s="356"/>
      <c r="B17" s="335"/>
      <c r="C17" s="335"/>
      <c r="D17" s="335"/>
      <c r="E17" s="351"/>
      <c r="F17" s="335"/>
      <c r="G17" s="335" t="s">
        <v>614</v>
      </c>
      <c r="H17" s="341" t="s">
        <v>511</v>
      </c>
      <c r="I17" s="338"/>
      <c r="J17" s="351"/>
      <c r="K17" s="335"/>
      <c r="L17" s="335"/>
      <c r="M17" s="335" t="s">
        <v>614</v>
      </c>
      <c r="N17" s="341" t="s">
        <v>511</v>
      </c>
      <c r="O17" s="338"/>
      <c r="P17" s="348"/>
      <c r="S17" s="38" t="s">
        <v>429</v>
      </c>
      <c r="T17" s="38" t="s">
        <v>429</v>
      </c>
      <c r="U17" s="38" t="s">
        <v>4</v>
      </c>
      <c r="V17" s="38" t="s">
        <v>430</v>
      </c>
    </row>
    <row r="18" spans="1:66" ht="44.45" customHeight="1">
      <c r="A18" s="358"/>
      <c r="B18" s="335"/>
      <c r="C18" s="335"/>
      <c r="D18" s="335"/>
      <c r="E18" s="351"/>
      <c r="F18" s="335"/>
      <c r="G18" s="335"/>
      <c r="H18" s="341"/>
      <c r="I18" s="339"/>
      <c r="J18" s="351"/>
      <c r="K18" s="335"/>
      <c r="L18" s="335"/>
      <c r="M18" s="335"/>
      <c r="N18" s="341"/>
      <c r="O18" s="339"/>
      <c r="P18" s="348"/>
      <c r="S18" s="39"/>
      <c r="T18" s="39"/>
      <c r="U18" s="39"/>
      <c r="V18" s="39"/>
    </row>
    <row r="19" spans="1:66" s="61" customFormat="1" ht="15.75">
      <c r="A19" s="103">
        <v>1</v>
      </c>
      <c r="B19" s="103">
        <v>2</v>
      </c>
      <c r="C19" s="103">
        <v>3</v>
      </c>
      <c r="D19" s="103">
        <v>4</v>
      </c>
      <c r="E19" s="103">
        <v>5</v>
      </c>
      <c r="F19" s="103">
        <v>6</v>
      </c>
      <c r="G19" s="103">
        <v>7</v>
      </c>
      <c r="H19" s="103">
        <v>8</v>
      </c>
      <c r="I19" s="103">
        <v>9</v>
      </c>
      <c r="J19" s="103">
        <v>10</v>
      </c>
      <c r="K19" s="103">
        <v>11</v>
      </c>
      <c r="L19" s="103">
        <v>12</v>
      </c>
      <c r="M19" s="103">
        <v>13</v>
      </c>
      <c r="N19" s="103">
        <v>14</v>
      </c>
      <c r="O19" s="103">
        <v>15</v>
      </c>
      <c r="P19" s="103">
        <v>16</v>
      </c>
      <c r="Q19" s="49"/>
      <c r="R19" s="50"/>
      <c r="S19" s="51"/>
      <c r="T19" s="51"/>
      <c r="U19" s="51"/>
      <c r="V19" s="51"/>
      <c r="W19" s="50"/>
      <c r="X19" s="52"/>
      <c r="Y19" s="52"/>
      <c r="Z19" s="52"/>
      <c r="AA19" s="52"/>
      <c r="AB19" s="52"/>
      <c r="AC19" s="52"/>
      <c r="AD19" s="52"/>
      <c r="AE19" s="52"/>
      <c r="AF19" s="52"/>
      <c r="AG19" s="52"/>
      <c r="AH19" s="52"/>
      <c r="AI19" s="52"/>
      <c r="AJ19" s="52"/>
      <c r="AK19" s="52"/>
      <c r="AL19" s="52"/>
      <c r="AM19" s="52"/>
      <c r="AN19" s="52"/>
      <c r="AO19" s="52"/>
      <c r="AP19" s="52"/>
      <c r="AQ19" s="52"/>
      <c r="AR19" s="52"/>
      <c r="AS19" s="53"/>
      <c r="AT19" s="53"/>
      <c r="AU19" s="53"/>
      <c r="AV19" s="53"/>
      <c r="AW19" s="53"/>
      <c r="AX19" s="53"/>
      <c r="AY19" s="53"/>
      <c r="AZ19" s="53"/>
      <c r="BA19" s="53"/>
      <c r="BB19" s="53"/>
      <c r="BC19" s="53"/>
      <c r="BD19" s="53"/>
      <c r="BE19" s="53"/>
      <c r="BF19" s="53"/>
      <c r="BG19" s="53"/>
      <c r="BH19" s="53"/>
      <c r="BI19" s="53"/>
      <c r="BJ19" s="53"/>
      <c r="BK19" s="53"/>
      <c r="BL19" s="53"/>
      <c r="BM19" s="53"/>
      <c r="BN19" s="53"/>
    </row>
    <row r="20" spans="1:66" s="163" customFormat="1" ht="40.15" customHeight="1">
      <c r="A20" s="267"/>
      <c r="B20" s="268" t="s">
        <v>745</v>
      </c>
      <c r="C20" s="269"/>
      <c r="D20" s="269" t="s">
        <v>860</v>
      </c>
      <c r="E20" s="270"/>
      <c r="F20" s="270"/>
      <c r="G20" s="270"/>
      <c r="H20" s="270"/>
      <c r="I20" s="270"/>
      <c r="J20" s="270"/>
      <c r="K20" s="270"/>
      <c r="L20" s="270"/>
      <c r="M20" s="270"/>
      <c r="N20" s="270"/>
      <c r="O20" s="270"/>
      <c r="P20" s="270"/>
      <c r="Q20" s="158">
        <f t="shared" ref="Q20:Q64" si="0">+P20</f>
        <v>0</v>
      </c>
      <c r="R20" s="159"/>
      <c r="S20" s="160"/>
      <c r="T20" s="160"/>
      <c r="U20" s="160"/>
      <c r="V20" s="160"/>
      <c r="W20" s="159"/>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2"/>
      <c r="AT20" s="162"/>
      <c r="AU20" s="162"/>
      <c r="AV20" s="162"/>
      <c r="AW20" s="162"/>
      <c r="AX20" s="162"/>
      <c r="AY20" s="162"/>
      <c r="AZ20" s="162"/>
      <c r="BA20" s="162"/>
      <c r="BB20" s="162"/>
      <c r="BC20" s="162"/>
      <c r="BD20" s="162"/>
      <c r="BE20" s="162"/>
      <c r="BF20" s="162"/>
      <c r="BG20" s="162"/>
      <c r="BH20" s="162"/>
      <c r="BI20" s="162"/>
      <c r="BJ20" s="162"/>
      <c r="BK20" s="162"/>
      <c r="BL20" s="162"/>
      <c r="BM20" s="162"/>
      <c r="BN20" s="162"/>
    </row>
    <row r="21" spans="1:66" s="61" customFormat="1" ht="23.45" hidden="1" customHeight="1">
      <c r="A21" s="103"/>
      <c r="B21" s="103"/>
      <c r="C21" s="103"/>
      <c r="D21" s="103"/>
      <c r="E21" s="219"/>
      <c r="F21" s="219"/>
      <c r="G21" s="219"/>
      <c r="H21" s="219"/>
      <c r="I21" s="219"/>
      <c r="J21" s="219"/>
      <c r="K21" s="219"/>
      <c r="L21" s="219"/>
      <c r="M21" s="219"/>
      <c r="N21" s="219"/>
      <c r="O21" s="219"/>
      <c r="P21" s="219"/>
      <c r="Q21" s="158">
        <v>1</v>
      </c>
      <c r="R21" s="50"/>
      <c r="S21" s="51"/>
      <c r="T21" s="51"/>
      <c r="U21" s="51"/>
      <c r="V21" s="51"/>
      <c r="W21" s="50"/>
      <c r="X21" s="52"/>
      <c r="Y21" s="52"/>
      <c r="Z21" s="52"/>
      <c r="AA21" s="52"/>
      <c r="AB21" s="52"/>
      <c r="AC21" s="52"/>
      <c r="AD21" s="52"/>
      <c r="AE21" s="52"/>
      <c r="AF21" s="52"/>
      <c r="AG21" s="52"/>
      <c r="AH21" s="52"/>
      <c r="AI21" s="52"/>
      <c r="AJ21" s="52"/>
      <c r="AK21" s="52"/>
      <c r="AL21" s="52"/>
      <c r="AM21" s="52"/>
      <c r="AN21" s="52"/>
      <c r="AO21" s="52"/>
      <c r="AP21" s="52"/>
      <c r="AQ21" s="52"/>
      <c r="AR21" s="52"/>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s="61" customFormat="1" ht="27" hidden="1" customHeight="1">
      <c r="A22" s="103"/>
      <c r="B22" s="103"/>
      <c r="C22" s="103"/>
      <c r="D22" s="103"/>
      <c r="E22" s="219"/>
      <c r="F22" s="219"/>
      <c r="G22" s="219"/>
      <c r="H22" s="219"/>
      <c r="I22" s="219"/>
      <c r="J22" s="219"/>
      <c r="K22" s="219"/>
      <c r="L22" s="219"/>
      <c r="M22" s="219"/>
      <c r="N22" s="219"/>
      <c r="O22" s="219">
        <v>500000</v>
      </c>
      <c r="P22" s="219">
        <f t="shared" ref="P22:P25" si="1">+E22+J22</f>
        <v>0</v>
      </c>
      <c r="Q22" s="158">
        <f t="shared" si="0"/>
        <v>0</v>
      </c>
      <c r="R22" s="50"/>
      <c r="S22" s="51"/>
      <c r="T22" s="51"/>
      <c r="U22" s="51"/>
      <c r="V22" s="51"/>
      <c r="W22" s="50"/>
      <c r="X22" s="52"/>
      <c r="Y22" s="52"/>
      <c r="Z22" s="52"/>
      <c r="AA22" s="52"/>
      <c r="AB22" s="52"/>
      <c r="AC22" s="52"/>
      <c r="AD22" s="52"/>
      <c r="AE22" s="52"/>
      <c r="AF22" s="52"/>
      <c r="AG22" s="52"/>
      <c r="AH22" s="52"/>
      <c r="AI22" s="52"/>
      <c r="AJ22" s="52"/>
      <c r="AK22" s="52"/>
      <c r="AL22" s="52"/>
      <c r="AM22" s="52"/>
      <c r="AN22" s="52"/>
      <c r="AO22" s="52"/>
      <c r="AP22" s="52"/>
      <c r="AQ22" s="52"/>
      <c r="AR22" s="52"/>
      <c r="AS22" s="53"/>
      <c r="AT22" s="53"/>
      <c r="AU22" s="53"/>
      <c r="AV22" s="53"/>
      <c r="AW22" s="53"/>
      <c r="AX22" s="53"/>
      <c r="AY22" s="53"/>
      <c r="AZ22" s="53"/>
      <c r="BA22" s="53"/>
      <c r="BB22" s="53"/>
      <c r="BC22" s="53"/>
      <c r="BD22" s="53"/>
      <c r="BE22" s="53"/>
      <c r="BF22" s="53"/>
      <c r="BG22" s="53"/>
      <c r="BH22" s="53"/>
      <c r="BI22" s="53"/>
      <c r="BJ22" s="53"/>
      <c r="BK22" s="53"/>
      <c r="BL22" s="53"/>
      <c r="BM22" s="53"/>
      <c r="BN22" s="53"/>
    </row>
    <row r="23" spans="1:66" s="61" customFormat="1" ht="31.5" hidden="1">
      <c r="A23" s="103"/>
      <c r="B23" s="103"/>
      <c r="C23" s="103"/>
      <c r="D23" s="103" t="s">
        <v>295</v>
      </c>
      <c r="E23" s="150">
        <f t="shared" ref="E23:E34" si="2">+F23+I23</f>
        <v>0</v>
      </c>
      <c r="F23" s="150"/>
      <c r="G23" s="150"/>
      <c r="H23" s="150"/>
      <c r="I23" s="150"/>
      <c r="J23" s="150">
        <f t="shared" ref="J23:J34" si="3">+L23+O23</f>
        <v>0</v>
      </c>
      <c r="K23" s="150"/>
      <c r="L23" s="150"/>
      <c r="M23" s="150"/>
      <c r="N23" s="150"/>
      <c r="O23" s="150"/>
      <c r="P23" s="150">
        <f t="shared" si="1"/>
        <v>0</v>
      </c>
      <c r="Q23" s="241">
        <f>+P23</f>
        <v>0</v>
      </c>
      <c r="R23" s="50"/>
      <c r="S23" s="51"/>
      <c r="T23" s="51"/>
      <c r="U23" s="51"/>
      <c r="V23" s="51"/>
      <c r="W23" s="50"/>
      <c r="X23" s="52"/>
      <c r="Y23" s="52"/>
      <c r="Z23" s="52"/>
      <c r="AA23" s="52"/>
      <c r="AB23" s="52"/>
      <c r="AC23" s="52"/>
      <c r="AD23" s="52"/>
      <c r="AE23" s="52"/>
      <c r="AF23" s="52"/>
      <c r="AG23" s="52"/>
      <c r="AH23" s="52"/>
      <c r="AI23" s="52"/>
      <c r="AJ23" s="52"/>
      <c r="AK23" s="52"/>
      <c r="AL23" s="52"/>
      <c r="AM23" s="52"/>
      <c r="AN23" s="52"/>
      <c r="AO23" s="52"/>
      <c r="AP23" s="52"/>
      <c r="AQ23" s="52"/>
      <c r="AR23" s="52"/>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s="61" customFormat="1" ht="15.75" hidden="1">
      <c r="A24" s="103"/>
      <c r="B24" s="103"/>
      <c r="C24" s="103"/>
      <c r="D24" s="103"/>
      <c r="E24" s="219"/>
      <c r="F24" s="219"/>
      <c r="G24" s="219"/>
      <c r="H24" s="219"/>
      <c r="I24" s="219"/>
      <c r="J24" s="219"/>
      <c r="K24" s="219"/>
      <c r="L24" s="219"/>
      <c r="M24" s="219"/>
      <c r="N24" s="219">
        <f>2866000+3000+3000+183000</f>
        <v>3055000</v>
      </c>
      <c r="O24" s="219">
        <v>500000</v>
      </c>
      <c r="P24" s="219">
        <f t="shared" si="1"/>
        <v>0</v>
      </c>
      <c r="Q24" s="158">
        <f t="shared" si="0"/>
        <v>0</v>
      </c>
      <c r="R24" s="50"/>
      <c r="S24" s="51"/>
      <c r="T24" s="51"/>
      <c r="U24" s="51"/>
      <c r="V24" s="51"/>
      <c r="W24" s="50"/>
      <c r="X24" s="52"/>
      <c r="Y24" s="52"/>
      <c r="Z24" s="52"/>
      <c r="AA24" s="52"/>
      <c r="AB24" s="52"/>
      <c r="AC24" s="52"/>
      <c r="AD24" s="52"/>
      <c r="AE24" s="52"/>
      <c r="AF24" s="52"/>
      <c r="AG24" s="52"/>
      <c r="AH24" s="52"/>
      <c r="AI24" s="52"/>
      <c r="AJ24" s="52"/>
      <c r="AK24" s="52"/>
      <c r="AL24" s="52"/>
      <c r="AM24" s="52"/>
      <c r="AN24" s="52"/>
      <c r="AO24" s="52"/>
      <c r="AP24" s="52"/>
      <c r="AQ24" s="52"/>
      <c r="AR24" s="52"/>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s="61" customFormat="1" ht="15.75" hidden="1">
      <c r="A25" s="149" t="s">
        <v>422</v>
      </c>
      <c r="B25" s="165" t="s">
        <v>423</v>
      </c>
      <c r="C25" s="149" t="s">
        <v>413</v>
      </c>
      <c r="D25" s="103" t="s">
        <v>719</v>
      </c>
      <c r="E25" s="150">
        <f t="shared" si="2"/>
        <v>0</v>
      </c>
      <c r="F25" s="150"/>
      <c r="G25" s="150"/>
      <c r="H25" s="150"/>
      <c r="I25" s="150"/>
      <c r="J25" s="150">
        <f t="shared" si="3"/>
        <v>0</v>
      </c>
      <c r="K25" s="150"/>
      <c r="L25" s="150"/>
      <c r="M25" s="150"/>
      <c r="N25" s="150"/>
      <c r="O25" s="150"/>
      <c r="P25" s="150">
        <f t="shared" si="1"/>
        <v>0</v>
      </c>
      <c r="Q25" s="158">
        <f t="shared" si="0"/>
        <v>0</v>
      </c>
      <c r="R25" s="50"/>
      <c r="S25" s="51"/>
      <c r="T25" s="51"/>
      <c r="U25" s="51"/>
      <c r="V25" s="51"/>
      <c r="W25" s="50"/>
      <c r="X25" s="52"/>
      <c r="Y25" s="52"/>
      <c r="Z25" s="52"/>
      <c r="AA25" s="52"/>
      <c r="AB25" s="52"/>
      <c r="AC25" s="52"/>
      <c r="AD25" s="52"/>
      <c r="AE25" s="52"/>
      <c r="AF25" s="52"/>
      <c r="AG25" s="52"/>
      <c r="AH25" s="52"/>
      <c r="AI25" s="52"/>
      <c r="AJ25" s="52"/>
      <c r="AK25" s="52"/>
      <c r="AL25" s="52"/>
      <c r="AM25" s="52"/>
      <c r="AN25" s="52"/>
      <c r="AO25" s="52"/>
      <c r="AP25" s="52"/>
      <c r="AQ25" s="52"/>
      <c r="AR25" s="52"/>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s="61" customFormat="1" ht="78.75" hidden="1">
      <c r="A26" s="149" t="s">
        <v>395</v>
      </c>
      <c r="B26" s="115">
        <v>6020</v>
      </c>
      <c r="C26" s="149" t="s">
        <v>396</v>
      </c>
      <c r="D26" s="103" t="s">
        <v>240</v>
      </c>
      <c r="E26" s="150">
        <f t="shared" ref="E26:E31" si="4">+F26+I26</f>
        <v>0</v>
      </c>
      <c r="F26" s="150"/>
      <c r="G26" s="150"/>
      <c r="H26" s="150"/>
      <c r="I26" s="150"/>
      <c r="J26" s="150">
        <f t="shared" ref="J26:J31" si="5">+L26+O26</f>
        <v>0</v>
      </c>
      <c r="K26" s="150"/>
      <c r="L26" s="150"/>
      <c r="M26" s="150"/>
      <c r="N26" s="150"/>
      <c r="O26" s="150"/>
      <c r="P26" s="150">
        <f t="shared" ref="P26:P31" si="6">+E26+J26</f>
        <v>0</v>
      </c>
      <c r="Q26" s="158">
        <f t="shared" ref="Q26:Q30" si="7">+P26</f>
        <v>0</v>
      </c>
      <c r="R26" s="50"/>
      <c r="S26" s="51"/>
      <c r="T26" s="51"/>
      <c r="U26" s="51"/>
      <c r="V26" s="51"/>
      <c r="W26" s="50"/>
      <c r="X26" s="52"/>
      <c r="Y26" s="52"/>
      <c r="Z26" s="52"/>
      <c r="AA26" s="52"/>
      <c r="AB26" s="52"/>
      <c r="AC26" s="52"/>
      <c r="AD26" s="52"/>
      <c r="AE26" s="52"/>
      <c r="AF26" s="52"/>
      <c r="AG26" s="52"/>
      <c r="AH26" s="52"/>
      <c r="AI26" s="52"/>
      <c r="AJ26" s="52"/>
      <c r="AK26" s="52"/>
      <c r="AL26" s="52"/>
      <c r="AM26" s="52"/>
      <c r="AN26" s="52"/>
      <c r="AO26" s="52"/>
      <c r="AP26" s="52"/>
      <c r="AQ26" s="52"/>
      <c r="AR26" s="52"/>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s="61" customFormat="1" ht="43.9" hidden="1" customHeight="1">
      <c r="A27" s="126" t="s">
        <v>71</v>
      </c>
      <c r="B27" s="126" t="s">
        <v>65</v>
      </c>
      <c r="C27" s="126" t="s">
        <v>199</v>
      </c>
      <c r="D27" s="103" t="s">
        <v>296</v>
      </c>
      <c r="E27" s="150">
        <f t="shared" si="4"/>
        <v>0</v>
      </c>
      <c r="F27" s="150"/>
      <c r="G27" s="150"/>
      <c r="H27" s="150"/>
      <c r="I27" s="150"/>
      <c r="J27" s="219">
        <f t="shared" si="5"/>
        <v>0</v>
      </c>
      <c r="K27" s="150"/>
      <c r="L27" s="150"/>
      <c r="M27" s="150"/>
      <c r="N27" s="150"/>
      <c r="O27" s="219"/>
      <c r="P27" s="219">
        <f t="shared" si="6"/>
        <v>0</v>
      </c>
      <c r="Q27" s="158">
        <f t="shared" si="7"/>
        <v>0</v>
      </c>
      <c r="R27" s="50"/>
      <c r="S27" s="51"/>
      <c r="T27" s="51"/>
      <c r="U27" s="51"/>
      <c r="V27" s="51"/>
      <c r="W27" s="50"/>
      <c r="X27" s="52"/>
      <c r="Y27" s="52"/>
      <c r="Z27" s="52"/>
      <c r="AA27" s="52"/>
      <c r="AB27" s="52"/>
      <c r="AC27" s="52"/>
      <c r="AD27" s="52"/>
      <c r="AE27" s="52"/>
      <c r="AF27" s="52"/>
      <c r="AG27" s="52"/>
      <c r="AH27" s="52"/>
      <c r="AI27" s="52"/>
      <c r="AJ27" s="52"/>
      <c r="AK27" s="52"/>
      <c r="AL27" s="52"/>
      <c r="AM27" s="52"/>
      <c r="AN27" s="52"/>
      <c r="AO27" s="52"/>
      <c r="AP27" s="52"/>
      <c r="AQ27" s="52"/>
      <c r="AR27" s="52"/>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s="61" customFormat="1" ht="41.45" hidden="1" customHeight="1">
      <c r="A28" s="126" t="s">
        <v>86</v>
      </c>
      <c r="B28" s="130" t="s">
        <v>580</v>
      </c>
      <c r="C28" s="130" t="s">
        <v>343</v>
      </c>
      <c r="D28" s="234" t="s">
        <v>599</v>
      </c>
      <c r="E28" s="219">
        <f>+F28+I28</f>
        <v>0</v>
      </c>
      <c r="F28" s="219"/>
      <c r="G28" s="219"/>
      <c r="H28" s="219"/>
      <c r="I28" s="219"/>
      <c r="J28" s="219">
        <f>+L28+O28</f>
        <v>0</v>
      </c>
      <c r="K28" s="219"/>
      <c r="L28" s="219"/>
      <c r="M28" s="219"/>
      <c r="N28" s="219"/>
      <c r="O28" s="219"/>
      <c r="P28" s="219">
        <f>+E28+J28</f>
        <v>0</v>
      </c>
      <c r="Q28" s="158"/>
      <c r="R28" s="50"/>
      <c r="S28" s="51"/>
      <c r="T28" s="51"/>
      <c r="U28" s="51"/>
      <c r="V28" s="51"/>
      <c r="W28" s="50"/>
      <c r="X28" s="52"/>
      <c r="Y28" s="52"/>
      <c r="Z28" s="52"/>
      <c r="AA28" s="52"/>
      <c r="AB28" s="52"/>
      <c r="AC28" s="52"/>
      <c r="AD28" s="52"/>
      <c r="AE28" s="52"/>
      <c r="AF28" s="52"/>
      <c r="AG28" s="52"/>
      <c r="AH28" s="52"/>
      <c r="AI28" s="52"/>
      <c r="AJ28" s="52"/>
      <c r="AK28" s="52"/>
      <c r="AL28" s="52"/>
      <c r="AM28" s="52"/>
      <c r="AN28" s="52"/>
      <c r="AO28" s="52"/>
      <c r="AP28" s="52"/>
      <c r="AQ28" s="52"/>
      <c r="AR28" s="52"/>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s="61" customFormat="1" ht="31.5" hidden="1">
      <c r="A29" s="126" t="s">
        <v>75</v>
      </c>
      <c r="B29" s="126" t="s">
        <v>74</v>
      </c>
      <c r="C29" s="126" t="s">
        <v>73</v>
      </c>
      <c r="D29" s="103" t="s">
        <v>47</v>
      </c>
      <c r="E29" s="150">
        <f t="shared" si="4"/>
        <v>0</v>
      </c>
      <c r="F29" s="150"/>
      <c r="G29" s="150"/>
      <c r="H29" s="150"/>
      <c r="I29" s="150"/>
      <c r="J29" s="150">
        <f t="shared" si="5"/>
        <v>0</v>
      </c>
      <c r="K29" s="150"/>
      <c r="L29" s="150"/>
      <c r="M29" s="150"/>
      <c r="N29" s="150"/>
      <c r="O29" s="150">
        <f>300000-300000</f>
        <v>0</v>
      </c>
      <c r="P29" s="150">
        <f t="shared" si="6"/>
        <v>0</v>
      </c>
      <c r="Q29" s="158">
        <f t="shared" si="7"/>
        <v>0</v>
      </c>
      <c r="R29" s="50"/>
      <c r="S29" s="51"/>
      <c r="T29" s="51"/>
      <c r="U29" s="51"/>
      <c r="V29" s="51"/>
      <c r="W29" s="50"/>
      <c r="X29" s="52"/>
      <c r="Y29" s="52"/>
      <c r="Z29" s="52"/>
      <c r="AA29" s="52"/>
      <c r="AB29" s="52"/>
      <c r="AC29" s="52"/>
      <c r="AD29" s="52"/>
      <c r="AE29" s="52"/>
      <c r="AF29" s="52"/>
      <c r="AG29" s="52"/>
      <c r="AH29" s="52"/>
      <c r="AI29" s="52"/>
      <c r="AJ29" s="52"/>
      <c r="AK29" s="52"/>
      <c r="AL29" s="52"/>
      <c r="AM29" s="52"/>
      <c r="AN29" s="52"/>
      <c r="AO29" s="52"/>
      <c r="AP29" s="52"/>
      <c r="AQ29" s="52"/>
      <c r="AR29" s="52"/>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s="61" customFormat="1" ht="43.15" hidden="1" customHeight="1">
      <c r="A30" s="126"/>
      <c r="B30" s="126"/>
      <c r="C30" s="126"/>
      <c r="D30" s="103"/>
      <c r="E30" s="219"/>
      <c r="F30" s="219"/>
      <c r="G30" s="219"/>
      <c r="H30" s="219"/>
      <c r="I30" s="219"/>
      <c r="J30" s="219">
        <f t="shared" si="5"/>
        <v>0</v>
      </c>
      <c r="K30" s="219"/>
      <c r="L30" s="219"/>
      <c r="M30" s="219"/>
      <c r="N30" s="219"/>
      <c r="O30" s="219"/>
      <c r="P30" s="219">
        <f t="shared" si="6"/>
        <v>0</v>
      </c>
      <c r="Q30" s="158">
        <f t="shared" si="7"/>
        <v>0</v>
      </c>
      <c r="R30" s="50"/>
      <c r="S30" s="51"/>
      <c r="T30" s="51"/>
      <c r="U30" s="51"/>
      <c r="V30" s="51"/>
      <c r="W30" s="50"/>
      <c r="X30" s="52"/>
      <c r="Y30" s="52"/>
      <c r="Z30" s="52"/>
      <c r="AA30" s="52"/>
      <c r="AB30" s="52"/>
      <c r="AC30" s="52"/>
      <c r="AD30" s="52"/>
      <c r="AE30" s="52"/>
      <c r="AF30" s="52"/>
      <c r="AG30" s="52"/>
      <c r="AH30" s="52"/>
      <c r="AI30" s="52"/>
      <c r="AJ30" s="52"/>
      <c r="AK30" s="52"/>
      <c r="AL30" s="52"/>
      <c r="AM30" s="52"/>
      <c r="AN30" s="52"/>
      <c r="AO30" s="52"/>
      <c r="AP30" s="52"/>
      <c r="AQ30" s="52"/>
      <c r="AR30" s="52"/>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s="61" customFormat="1" ht="31.5" hidden="1">
      <c r="A31" s="136" t="s">
        <v>241</v>
      </c>
      <c r="B31" s="136" t="s">
        <v>242</v>
      </c>
      <c r="C31" s="136" t="s">
        <v>567</v>
      </c>
      <c r="D31" s="182" t="s">
        <v>744</v>
      </c>
      <c r="E31" s="219">
        <f t="shared" si="4"/>
        <v>0</v>
      </c>
      <c r="F31" s="219">
        <f>50000-50000</f>
        <v>0</v>
      </c>
      <c r="G31" s="150"/>
      <c r="H31" s="150"/>
      <c r="I31" s="150"/>
      <c r="J31" s="150">
        <f t="shared" si="5"/>
        <v>0</v>
      </c>
      <c r="K31" s="150"/>
      <c r="L31" s="150"/>
      <c r="M31" s="150"/>
      <c r="N31" s="150"/>
      <c r="O31" s="150"/>
      <c r="P31" s="141">
        <f t="shared" si="6"/>
        <v>0</v>
      </c>
      <c r="Q31" s="158">
        <f t="shared" si="0"/>
        <v>0</v>
      </c>
      <c r="R31" s="50"/>
      <c r="S31" s="51"/>
      <c r="T31" s="51"/>
      <c r="U31" s="51"/>
      <c r="V31" s="51"/>
      <c r="W31" s="50"/>
      <c r="X31" s="52"/>
      <c r="Y31" s="52"/>
      <c r="Z31" s="52"/>
      <c r="AA31" s="52"/>
      <c r="AB31" s="52"/>
      <c r="AC31" s="52"/>
      <c r="AD31" s="52"/>
      <c r="AE31" s="52"/>
      <c r="AF31" s="52"/>
      <c r="AG31" s="52"/>
      <c r="AH31" s="52"/>
      <c r="AI31" s="52"/>
      <c r="AJ31" s="52"/>
      <c r="AK31" s="52"/>
      <c r="AL31" s="52"/>
      <c r="AM31" s="52"/>
      <c r="AN31" s="52"/>
      <c r="AO31" s="52"/>
      <c r="AP31" s="52"/>
      <c r="AQ31" s="52"/>
      <c r="AR31" s="52"/>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s="61" customFormat="1" ht="15.75" hidden="1">
      <c r="A32" s="136"/>
      <c r="B32" s="136"/>
      <c r="C32" s="136"/>
      <c r="D32" s="182"/>
      <c r="E32" s="219"/>
      <c r="F32" s="219"/>
      <c r="G32" s="150"/>
      <c r="H32" s="150"/>
      <c r="I32" s="150"/>
      <c r="J32" s="150">
        <f>+L32+O32</f>
        <v>0</v>
      </c>
      <c r="K32" s="150"/>
      <c r="L32" s="150"/>
      <c r="M32" s="150"/>
      <c r="N32" s="150"/>
      <c r="O32" s="150"/>
      <c r="P32" s="141">
        <f>+E32+J32</f>
        <v>0</v>
      </c>
      <c r="Q32" s="158">
        <f t="shared" si="0"/>
        <v>0</v>
      </c>
      <c r="R32" s="50"/>
      <c r="S32" s="51"/>
      <c r="T32" s="51"/>
      <c r="U32" s="51"/>
      <c r="V32" s="51"/>
      <c r="W32" s="50"/>
      <c r="X32" s="52"/>
      <c r="Y32" s="52"/>
      <c r="Z32" s="52"/>
      <c r="AA32" s="52"/>
      <c r="AB32" s="52"/>
      <c r="AC32" s="52"/>
      <c r="AD32" s="52"/>
      <c r="AE32" s="52"/>
      <c r="AF32" s="52"/>
      <c r="AG32" s="52"/>
      <c r="AH32" s="52"/>
      <c r="AI32" s="52"/>
      <c r="AJ32" s="52"/>
      <c r="AK32" s="52"/>
      <c r="AL32" s="52"/>
      <c r="AM32" s="52"/>
      <c r="AN32" s="52"/>
      <c r="AO32" s="52"/>
      <c r="AP32" s="52"/>
      <c r="AQ32" s="52"/>
      <c r="AR32" s="52"/>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s="61" customFormat="1" ht="47.25" hidden="1">
      <c r="A33" s="164" t="s">
        <v>720</v>
      </c>
      <c r="B33" s="115">
        <v>8110</v>
      </c>
      <c r="C33" s="164" t="s">
        <v>787</v>
      </c>
      <c r="D33" s="103" t="s">
        <v>392</v>
      </c>
      <c r="E33" s="150">
        <f t="shared" si="2"/>
        <v>0</v>
      </c>
      <c r="F33" s="150"/>
      <c r="G33" s="150"/>
      <c r="H33" s="150"/>
      <c r="I33" s="150"/>
      <c r="J33" s="150">
        <f t="shared" si="3"/>
        <v>0</v>
      </c>
      <c r="K33" s="150"/>
      <c r="L33" s="150"/>
      <c r="M33" s="150"/>
      <c r="N33" s="150"/>
      <c r="O33" s="150"/>
      <c r="P33" s="150">
        <f>+E33+J33</f>
        <v>0</v>
      </c>
      <c r="Q33" s="158">
        <f t="shared" si="0"/>
        <v>0</v>
      </c>
      <c r="R33" s="50"/>
      <c r="S33" s="51"/>
      <c r="T33" s="51"/>
      <c r="U33" s="51"/>
      <c r="V33" s="51"/>
      <c r="W33" s="50"/>
      <c r="X33" s="52"/>
      <c r="Y33" s="52"/>
      <c r="Z33" s="52"/>
      <c r="AA33" s="52"/>
      <c r="AB33" s="52"/>
      <c r="AC33" s="52"/>
      <c r="AD33" s="52"/>
      <c r="AE33" s="52"/>
      <c r="AF33" s="52"/>
      <c r="AG33" s="52"/>
      <c r="AH33" s="52"/>
      <c r="AI33" s="52"/>
      <c r="AJ33" s="52"/>
      <c r="AK33" s="52"/>
      <c r="AL33" s="52"/>
      <c r="AM33" s="52"/>
      <c r="AN33" s="52"/>
      <c r="AO33" s="52"/>
      <c r="AP33" s="52"/>
      <c r="AQ33" s="52"/>
      <c r="AR33" s="52"/>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s="61" customFormat="1" ht="31.5" hidden="1">
      <c r="A34" s="126" t="s">
        <v>393</v>
      </c>
      <c r="B34" s="103">
        <v>9800</v>
      </c>
      <c r="C34" s="103" t="s">
        <v>645</v>
      </c>
      <c r="D34" s="103" t="s">
        <v>394</v>
      </c>
      <c r="E34" s="150">
        <f t="shared" si="2"/>
        <v>0</v>
      </c>
      <c r="F34" s="150"/>
      <c r="G34" s="150"/>
      <c r="H34" s="150"/>
      <c r="I34" s="150"/>
      <c r="J34" s="150">
        <f t="shared" si="3"/>
        <v>0</v>
      </c>
      <c r="K34" s="150"/>
      <c r="L34" s="150"/>
      <c r="M34" s="150"/>
      <c r="N34" s="150"/>
      <c r="O34" s="150"/>
      <c r="P34" s="150">
        <f>+E34+J34</f>
        <v>0</v>
      </c>
      <c r="Q34" s="158">
        <f t="shared" si="0"/>
        <v>0</v>
      </c>
      <c r="R34" s="50"/>
      <c r="S34" s="51"/>
      <c r="T34" s="51"/>
      <c r="U34" s="51"/>
      <c r="V34" s="51"/>
      <c r="W34" s="50"/>
      <c r="X34" s="52"/>
      <c r="Y34" s="52"/>
      <c r="Z34" s="52"/>
      <c r="AA34" s="52"/>
      <c r="AB34" s="52"/>
      <c r="AC34" s="52"/>
      <c r="AD34" s="52"/>
      <c r="AE34" s="52"/>
      <c r="AF34" s="52"/>
      <c r="AG34" s="52"/>
      <c r="AH34" s="52"/>
      <c r="AI34" s="52"/>
      <c r="AJ34" s="52"/>
      <c r="AK34" s="52"/>
      <c r="AL34" s="52"/>
      <c r="AM34" s="52"/>
      <c r="AN34" s="52"/>
      <c r="AO34" s="52"/>
      <c r="AP34" s="52"/>
      <c r="AQ34" s="52"/>
      <c r="AR34" s="52"/>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s="61" customFormat="1" ht="33.6" hidden="1" customHeight="1">
      <c r="A35" s="221"/>
      <c r="B35" s="221"/>
      <c r="C35" s="221"/>
      <c r="D35" s="102"/>
      <c r="E35" s="107"/>
      <c r="F35" s="107"/>
      <c r="G35" s="107">
        <f t="shared" ref="G35:O35" si="8">SUM(G36:G55)-G53-G54-G52</f>
        <v>0</v>
      </c>
      <c r="H35" s="107">
        <f t="shared" si="8"/>
        <v>0</v>
      </c>
      <c r="I35" s="107">
        <f t="shared" si="8"/>
        <v>0</v>
      </c>
      <c r="J35" s="107">
        <f t="shared" si="8"/>
        <v>0</v>
      </c>
      <c r="K35" s="107">
        <f>SUM(K36:K55)-K53-K54-K52</f>
        <v>0</v>
      </c>
      <c r="L35" s="107">
        <f t="shared" si="8"/>
        <v>0</v>
      </c>
      <c r="M35" s="107">
        <f t="shared" si="8"/>
        <v>0</v>
      </c>
      <c r="N35" s="107">
        <f t="shared" si="8"/>
        <v>0</v>
      </c>
      <c r="O35" s="107">
        <f t="shared" si="8"/>
        <v>0</v>
      </c>
      <c r="P35" s="107">
        <f t="shared" ref="P35:P50" si="9">+E35+J35</f>
        <v>0</v>
      </c>
      <c r="Q35" s="158">
        <f t="shared" si="0"/>
        <v>0</v>
      </c>
      <c r="R35" s="50"/>
      <c r="S35" s="51"/>
      <c r="T35" s="51"/>
      <c r="U35" s="51"/>
      <c r="V35" s="51"/>
      <c r="W35" s="50"/>
      <c r="X35" s="52"/>
      <c r="Y35" s="52"/>
      <c r="Z35" s="52"/>
      <c r="AA35" s="52"/>
      <c r="AB35" s="52"/>
      <c r="AC35" s="52"/>
      <c r="AD35" s="52"/>
      <c r="AE35" s="52"/>
      <c r="AF35" s="52"/>
      <c r="AG35" s="52"/>
      <c r="AH35" s="52"/>
      <c r="AI35" s="52"/>
      <c r="AJ35" s="52"/>
      <c r="AK35" s="52"/>
      <c r="AL35" s="52"/>
      <c r="AM35" s="52"/>
      <c r="AN35" s="52"/>
      <c r="AO35" s="52"/>
      <c r="AP35" s="52"/>
      <c r="AQ35" s="52"/>
      <c r="AR35" s="52"/>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s="61" customFormat="1" ht="24" hidden="1">
      <c r="A36" s="131"/>
      <c r="B36" s="131" t="s">
        <v>846</v>
      </c>
      <c r="C36" s="131"/>
      <c r="D36" s="183" t="s">
        <v>51</v>
      </c>
      <c r="E36" s="140">
        <f t="shared" ref="E36:E64" si="10">+F36+I36</f>
        <v>0</v>
      </c>
      <c r="F36" s="140"/>
      <c r="G36" s="140">
        <f>5738.6-5738.6</f>
        <v>0</v>
      </c>
      <c r="H36" s="140">
        <f>137-137</f>
        <v>0</v>
      </c>
      <c r="I36" s="140"/>
      <c r="J36" s="140">
        <f>+L36+O36</f>
        <v>0</v>
      </c>
      <c r="K36" s="140"/>
      <c r="L36" s="140"/>
      <c r="M36" s="140"/>
      <c r="N36" s="140"/>
      <c r="O36" s="140"/>
      <c r="P36" s="140">
        <f t="shared" si="9"/>
        <v>0</v>
      </c>
      <c r="Q36" s="158">
        <f t="shared" si="0"/>
        <v>0</v>
      </c>
      <c r="R36" s="50"/>
      <c r="S36" s="51"/>
      <c r="T36" s="51"/>
      <c r="U36" s="51"/>
      <c r="V36" s="51"/>
      <c r="W36" s="50"/>
      <c r="X36" s="52"/>
      <c r="Y36" s="52"/>
      <c r="Z36" s="52"/>
      <c r="AA36" s="52"/>
      <c r="AB36" s="52"/>
      <c r="AC36" s="52"/>
      <c r="AD36" s="52"/>
      <c r="AE36" s="52"/>
      <c r="AF36" s="52"/>
      <c r="AG36" s="52"/>
      <c r="AH36" s="52"/>
      <c r="AI36" s="52"/>
      <c r="AJ36" s="52"/>
      <c r="AK36" s="52"/>
      <c r="AL36" s="52"/>
      <c r="AM36" s="52"/>
      <c r="AN36" s="52"/>
      <c r="AO36" s="52"/>
      <c r="AP36" s="52"/>
      <c r="AQ36" s="52"/>
      <c r="AR36" s="52"/>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s="61" customFormat="1" ht="24" hidden="1">
      <c r="A37" s="131"/>
      <c r="B37" s="131" t="s">
        <v>53</v>
      </c>
      <c r="C37" s="131"/>
      <c r="D37" s="183" t="s">
        <v>374</v>
      </c>
      <c r="E37" s="140">
        <f t="shared" si="10"/>
        <v>0</v>
      </c>
      <c r="F37" s="140"/>
      <c r="G37" s="140">
        <f>148+138.1-286.1</f>
        <v>0</v>
      </c>
      <c r="H37" s="140">
        <f>11.5+16-27.5</f>
        <v>0</v>
      </c>
      <c r="I37" s="140"/>
      <c r="J37" s="140">
        <f>+L37+O37</f>
        <v>0</v>
      </c>
      <c r="K37" s="140"/>
      <c r="L37" s="140"/>
      <c r="M37" s="140"/>
      <c r="N37" s="140"/>
      <c r="O37" s="140"/>
      <c r="P37" s="140">
        <f t="shared" si="9"/>
        <v>0</v>
      </c>
      <c r="Q37" s="158">
        <f t="shared" si="0"/>
        <v>0</v>
      </c>
      <c r="R37" s="50"/>
      <c r="S37" s="51"/>
      <c r="T37" s="51"/>
      <c r="U37" s="51"/>
      <c r="V37" s="51"/>
      <c r="W37" s="50"/>
      <c r="X37" s="52"/>
      <c r="Y37" s="52"/>
      <c r="Z37" s="52"/>
      <c r="AA37" s="52"/>
      <c r="AB37" s="52"/>
      <c r="AC37" s="52"/>
      <c r="AD37" s="52"/>
      <c r="AE37" s="52"/>
      <c r="AF37" s="52"/>
      <c r="AG37" s="52"/>
      <c r="AH37" s="52"/>
      <c r="AI37" s="52"/>
      <c r="AJ37" s="52"/>
      <c r="AK37" s="52"/>
      <c r="AL37" s="52"/>
      <c r="AM37" s="52"/>
      <c r="AN37" s="52"/>
      <c r="AO37" s="52"/>
      <c r="AP37" s="52"/>
      <c r="AQ37" s="52"/>
      <c r="AR37" s="52"/>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s="61" customFormat="1" ht="15.75" hidden="1">
      <c r="A38" s="131"/>
      <c r="B38" s="131" t="s">
        <v>847</v>
      </c>
      <c r="C38" s="131"/>
      <c r="D38" s="183" t="s">
        <v>375</v>
      </c>
      <c r="E38" s="140">
        <f t="shared" si="10"/>
        <v>0</v>
      </c>
      <c r="F38" s="140"/>
      <c r="G38" s="140">
        <f>273.6+151-424.6</f>
        <v>0</v>
      </c>
      <c r="H38" s="140">
        <f>3+14.5-17.5</f>
        <v>0</v>
      </c>
      <c r="I38" s="140"/>
      <c r="J38" s="140"/>
      <c r="K38" s="140"/>
      <c r="L38" s="140"/>
      <c r="M38" s="140"/>
      <c r="N38" s="140"/>
      <c r="O38" s="140"/>
      <c r="P38" s="140">
        <f t="shared" si="9"/>
        <v>0</v>
      </c>
      <c r="Q38" s="158">
        <f t="shared" si="0"/>
        <v>0</v>
      </c>
      <c r="R38" s="50"/>
      <c r="S38" s="51"/>
      <c r="T38" s="51"/>
      <c r="U38" s="51"/>
      <c r="V38" s="51"/>
      <c r="W38" s="50"/>
      <c r="X38" s="52"/>
      <c r="Y38" s="52"/>
      <c r="Z38" s="52"/>
      <c r="AA38" s="52"/>
      <c r="AB38" s="52"/>
      <c r="AC38" s="52"/>
      <c r="AD38" s="52"/>
      <c r="AE38" s="52"/>
      <c r="AF38" s="52"/>
      <c r="AG38" s="52"/>
      <c r="AH38" s="52"/>
      <c r="AI38" s="52"/>
      <c r="AJ38" s="52"/>
      <c r="AK38" s="52"/>
      <c r="AL38" s="52"/>
      <c r="AM38" s="52"/>
      <c r="AN38" s="52"/>
      <c r="AO38" s="52"/>
      <c r="AP38" s="52"/>
      <c r="AQ38" s="52"/>
      <c r="AR38" s="52"/>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s="61" customFormat="1" ht="15.75" hidden="1">
      <c r="A39" s="131"/>
      <c r="B39" s="131" t="s">
        <v>762</v>
      </c>
      <c r="C39" s="131"/>
      <c r="D39" s="183" t="s">
        <v>52</v>
      </c>
      <c r="E39" s="140">
        <f t="shared" si="10"/>
        <v>0</v>
      </c>
      <c r="F39" s="140"/>
      <c r="G39" s="140"/>
      <c r="H39" s="140"/>
      <c r="I39" s="140"/>
      <c r="J39" s="140">
        <f>+L39+O39</f>
        <v>0</v>
      </c>
      <c r="K39" s="140">
        <f>361.9-361.9</f>
        <v>0</v>
      </c>
      <c r="L39" s="140">
        <f>361.9-361.9</f>
        <v>0</v>
      </c>
      <c r="M39" s="140"/>
      <c r="N39" s="140"/>
      <c r="O39" s="140">
        <f>8-8</f>
        <v>0</v>
      </c>
      <c r="P39" s="140">
        <f t="shared" si="9"/>
        <v>0</v>
      </c>
      <c r="Q39" s="158">
        <f t="shared" si="0"/>
        <v>0</v>
      </c>
      <c r="R39" s="50"/>
      <c r="S39" s="51"/>
      <c r="T39" s="51"/>
      <c r="U39" s="51"/>
      <c r="V39" s="51"/>
      <c r="W39" s="50"/>
      <c r="X39" s="52"/>
      <c r="Y39" s="52"/>
      <c r="Z39" s="52"/>
      <c r="AA39" s="52"/>
      <c r="AB39" s="52"/>
      <c r="AC39" s="52"/>
      <c r="AD39" s="52"/>
      <c r="AE39" s="52"/>
      <c r="AF39" s="52"/>
      <c r="AG39" s="52"/>
      <c r="AH39" s="52"/>
      <c r="AI39" s="52"/>
      <c r="AJ39" s="52"/>
      <c r="AK39" s="52"/>
      <c r="AL39" s="52"/>
      <c r="AM39" s="52"/>
      <c r="AN39" s="52"/>
      <c r="AO39" s="52"/>
      <c r="AP39" s="52"/>
      <c r="AQ39" s="52"/>
      <c r="AR39" s="52"/>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s="61" customFormat="1" ht="15.75" hidden="1">
      <c r="A40" s="131"/>
      <c r="B40" s="131" t="s">
        <v>763</v>
      </c>
      <c r="C40" s="131"/>
      <c r="D40" s="183" t="s">
        <v>319</v>
      </c>
      <c r="E40" s="140">
        <f t="shared" si="10"/>
        <v>0</v>
      </c>
      <c r="F40" s="140"/>
      <c r="G40" s="140"/>
      <c r="H40" s="140"/>
      <c r="I40" s="140"/>
      <c r="J40" s="140"/>
      <c r="K40" s="140"/>
      <c r="L40" s="140"/>
      <c r="M40" s="140"/>
      <c r="N40" s="140"/>
      <c r="O40" s="140"/>
      <c r="P40" s="140">
        <f t="shared" si="9"/>
        <v>0</v>
      </c>
      <c r="Q40" s="158">
        <f t="shared" si="0"/>
        <v>0</v>
      </c>
      <c r="R40" s="50"/>
      <c r="S40" s="51"/>
      <c r="T40" s="51"/>
      <c r="U40" s="51"/>
      <c r="V40" s="51"/>
      <c r="W40" s="50"/>
      <c r="X40" s="52"/>
      <c r="Y40" s="52"/>
      <c r="Z40" s="52"/>
      <c r="AA40" s="52"/>
      <c r="AB40" s="52"/>
      <c r="AC40" s="52"/>
      <c r="AD40" s="52"/>
      <c r="AE40" s="52"/>
      <c r="AF40" s="52"/>
      <c r="AG40" s="52"/>
      <c r="AH40" s="52"/>
      <c r="AI40" s="52"/>
      <c r="AJ40" s="52"/>
      <c r="AK40" s="52"/>
      <c r="AL40" s="52"/>
      <c r="AM40" s="52"/>
      <c r="AN40" s="52"/>
      <c r="AO40" s="52"/>
      <c r="AP40" s="52"/>
      <c r="AQ40" s="52"/>
      <c r="AR40" s="52"/>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s="61" customFormat="1" ht="15.75" hidden="1">
      <c r="A41" s="131"/>
      <c r="B41" s="131" t="s">
        <v>376</v>
      </c>
      <c r="C41" s="131"/>
      <c r="D41" s="183" t="s">
        <v>596</v>
      </c>
      <c r="E41" s="140">
        <f t="shared" si="10"/>
        <v>0</v>
      </c>
      <c r="F41" s="140"/>
      <c r="G41" s="140"/>
      <c r="H41" s="140"/>
      <c r="I41" s="140"/>
      <c r="J41" s="140"/>
      <c r="K41" s="140"/>
      <c r="L41" s="140"/>
      <c r="M41" s="140"/>
      <c r="N41" s="140"/>
      <c r="O41" s="140"/>
      <c r="P41" s="140">
        <f t="shared" si="9"/>
        <v>0</v>
      </c>
      <c r="Q41" s="158">
        <f t="shared" si="0"/>
        <v>0</v>
      </c>
      <c r="R41" s="50"/>
      <c r="S41" s="51"/>
      <c r="T41" s="51"/>
      <c r="U41" s="51"/>
      <c r="V41" s="51"/>
      <c r="W41" s="50"/>
      <c r="X41" s="52"/>
      <c r="Y41" s="52"/>
      <c r="Z41" s="52"/>
      <c r="AA41" s="52"/>
      <c r="AB41" s="52"/>
      <c r="AC41" s="52"/>
      <c r="AD41" s="52"/>
      <c r="AE41" s="52"/>
      <c r="AF41" s="52"/>
      <c r="AG41" s="52"/>
      <c r="AH41" s="52"/>
      <c r="AI41" s="52"/>
      <c r="AJ41" s="52"/>
      <c r="AK41" s="52"/>
      <c r="AL41" s="52"/>
      <c r="AM41" s="52"/>
      <c r="AN41" s="52"/>
      <c r="AO41" s="52"/>
      <c r="AP41" s="52"/>
      <c r="AQ41" s="52"/>
      <c r="AR41" s="52"/>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s="61" customFormat="1" ht="15.75" hidden="1">
      <c r="A42" s="131"/>
      <c r="B42" s="131" t="s">
        <v>747</v>
      </c>
      <c r="C42" s="131"/>
      <c r="D42" s="183" t="s">
        <v>187</v>
      </c>
      <c r="E42" s="140">
        <f t="shared" si="10"/>
        <v>0</v>
      </c>
      <c r="F42" s="140"/>
      <c r="G42" s="140"/>
      <c r="H42" s="140"/>
      <c r="I42" s="140"/>
      <c r="J42" s="140">
        <f t="shared" ref="J42:J50" si="11">+L42+O42</f>
        <v>0</v>
      </c>
      <c r="K42" s="140"/>
      <c r="L42" s="140"/>
      <c r="M42" s="140"/>
      <c r="N42" s="140"/>
      <c r="O42" s="140"/>
      <c r="P42" s="140">
        <f t="shared" si="9"/>
        <v>0</v>
      </c>
      <c r="Q42" s="158">
        <f t="shared" si="0"/>
        <v>0</v>
      </c>
      <c r="R42" s="50"/>
      <c r="S42" s="51"/>
      <c r="T42" s="51"/>
      <c r="U42" s="51"/>
      <c r="V42" s="51"/>
      <c r="W42" s="50"/>
      <c r="X42" s="52"/>
      <c r="Y42" s="52"/>
      <c r="Z42" s="52"/>
      <c r="AA42" s="52"/>
      <c r="AB42" s="52"/>
      <c r="AC42" s="52"/>
      <c r="AD42" s="52"/>
      <c r="AE42" s="52"/>
      <c r="AF42" s="52"/>
      <c r="AG42" s="52"/>
      <c r="AH42" s="52"/>
      <c r="AI42" s="52"/>
      <c r="AJ42" s="52"/>
      <c r="AK42" s="52"/>
      <c r="AL42" s="52"/>
      <c r="AM42" s="52"/>
      <c r="AN42" s="52"/>
      <c r="AO42" s="52"/>
      <c r="AP42" s="52"/>
      <c r="AQ42" s="52"/>
      <c r="AR42" s="52"/>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s="61" customFormat="1" ht="15.75" hidden="1">
      <c r="A43" s="131"/>
      <c r="B43" s="131" t="s">
        <v>80</v>
      </c>
      <c r="C43" s="131"/>
      <c r="D43" s="183" t="s">
        <v>671</v>
      </c>
      <c r="E43" s="140">
        <f t="shared" si="10"/>
        <v>0</v>
      </c>
      <c r="F43" s="140"/>
      <c r="G43" s="140"/>
      <c r="H43" s="140"/>
      <c r="I43" s="140"/>
      <c r="J43" s="140">
        <f t="shared" si="11"/>
        <v>0</v>
      </c>
      <c r="K43" s="140"/>
      <c r="L43" s="140"/>
      <c r="M43" s="140"/>
      <c r="N43" s="140"/>
      <c r="O43" s="140"/>
      <c r="P43" s="140">
        <f t="shared" si="9"/>
        <v>0</v>
      </c>
      <c r="Q43" s="158">
        <f t="shared" si="0"/>
        <v>0</v>
      </c>
      <c r="R43" s="50"/>
      <c r="S43" s="51"/>
      <c r="T43" s="51"/>
      <c r="U43" s="51"/>
      <c r="V43" s="51"/>
      <c r="W43" s="50"/>
      <c r="X43" s="52"/>
      <c r="Y43" s="52"/>
      <c r="Z43" s="52"/>
      <c r="AA43" s="52"/>
      <c r="AB43" s="52"/>
      <c r="AC43" s="52"/>
      <c r="AD43" s="52"/>
      <c r="AE43" s="52"/>
      <c r="AF43" s="52"/>
      <c r="AG43" s="52"/>
      <c r="AH43" s="52"/>
      <c r="AI43" s="52"/>
      <c r="AJ43" s="52"/>
      <c r="AK43" s="52"/>
      <c r="AL43" s="52"/>
      <c r="AM43" s="52"/>
      <c r="AN43" s="52"/>
      <c r="AO43" s="52"/>
      <c r="AP43" s="52"/>
      <c r="AQ43" s="52"/>
      <c r="AR43" s="52"/>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s="61" customFormat="1" ht="24" hidden="1">
      <c r="A44" s="131"/>
      <c r="B44" s="131" t="s">
        <v>738</v>
      </c>
      <c r="C44" s="131"/>
      <c r="D44" s="183" t="s">
        <v>641</v>
      </c>
      <c r="E44" s="140">
        <f t="shared" si="10"/>
        <v>0</v>
      </c>
      <c r="F44" s="140"/>
      <c r="G44" s="140"/>
      <c r="H44" s="140"/>
      <c r="I44" s="140"/>
      <c r="J44" s="140">
        <f t="shared" si="11"/>
        <v>0</v>
      </c>
      <c r="K44" s="140"/>
      <c r="L44" s="140"/>
      <c r="M44" s="140"/>
      <c r="N44" s="140"/>
      <c r="O44" s="140"/>
      <c r="P44" s="140">
        <f t="shared" si="9"/>
        <v>0</v>
      </c>
      <c r="Q44" s="158">
        <f t="shared" si="0"/>
        <v>0</v>
      </c>
      <c r="R44" s="50"/>
      <c r="S44" s="51"/>
      <c r="T44" s="51"/>
      <c r="U44" s="51"/>
      <c r="V44" s="51"/>
      <c r="W44" s="50"/>
      <c r="X44" s="52"/>
      <c r="Y44" s="52"/>
      <c r="Z44" s="52"/>
      <c r="AA44" s="52"/>
      <c r="AB44" s="52"/>
      <c r="AC44" s="52"/>
      <c r="AD44" s="52"/>
      <c r="AE44" s="52"/>
      <c r="AF44" s="52"/>
      <c r="AG44" s="52"/>
      <c r="AH44" s="52"/>
      <c r="AI44" s="52"/>
      <c r="AJ44" s="52"/>
      <c r="AK44" s="52"/>
      <c r="AL44" s="52"/>
      <c r="AM44" s="52"/>
      <c r="AN44" s="52"/>
      <c r="AO44" s="52"/>
      <c r="AP44" s="52"/>
      <c r="AQ44" s="52"/>
      <c r="AR44" s="52"/>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s="61" customFormat="1" ht="40.15" hidden="1" customHeight="1">
      <c r="A45" s="149"/>
      <c r="B45" s="165"/>
      <c r="C45" s="103"/>
      <c r="D45" s="103"/>
      <c r="E45" s="108"/>
      <c r="F45" s="108"/>
      <c r="G45" s="108"/>
      <c r="H45" s="108"/>
      <c r="I45" s="108"/>
      <c r="J45" s="108">
        <f>+L45+O45</f>
        <v>0</v>
      </c>
      <c r="K45" s="108"/>
      <c r="L45" s="108"/>
      <c r="M45" s="108"/>
      <c r="N45" s="108"/>
      <c r="O45" s="108"/>
      <c r="P45" s="108">
        <f>+E45+J45</f>
        <v>0</v>
      </c>
      <c r="Q45" s="158">
        <f t="shared" si="0"/>
        <v>0</v>
      </c>
      <c r="R45" s="50"/>
      <c r="S45" s="51"/>
      <c r="T45" s="51"/>
      <c r="U45" s="51"/>
      <c r="V45" s="51"/>
      <c r="W45" s="50"/>
      <c r="X45" s="52"/>
      <c r="Y45" s="52"/>
      <c r="Z45" s="52"/>
      <c r="AA45" s="52"/>
      <c r="AB45" s="52"/>
      <c r="AC45" s="52"/>
      <c r="AD45" s="52"/>
      <c r="AE45" s="52"/>
      <c r="AF45" s="52"/>
      <c r="AG45" s="52"/>
      <c r="AH45" s="52"/>
      <c r="AI45" s="52"/>
      <c r="AJ45" s="52"/>
      <c r="AK45" s="52"/>
      <c r="AL45" s="52"/>
      <c r="AM45" s="52"/>
      <c r="AN45" s="52"/>
      <c r="AO45" s="52"/>
      <c r="AP45" s="52"/>
      <c r="AQ45" s="52"/>
      <c r="AR45" s="52"/>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s="61" customFormat="1" ht="52.9" hidden="1" customHeight="1">
      <c r="A46" s="126" t="s">
        <v>87</v>
      </c>
      <c r="B46" s="136" t="s">
        <v>219</v>
      </c>
      <c r="C46" s="136" t="s">
        <v>563</v>
      </c>
      <c r="D46" s="182" t="s">
        <v>88</v>
      </c>
      <c r="E46" s="108">
        <f t="shared" si="10"/>
        <v>0</v>
      </c>
      <c r="F46" s="108">
        <f>500000-500000</f>
        <v>0</v>
      </c>
      <c r="G46" s="108"/>
      <c r="H46" s="108"/>
      <c r="I46" s="108"/>
      <c r="J46" s="108">
        <f t="shared" si="11"/>
        <v>0</v>
      </c>
      <c r="K46" s="108"/>
      <c r="L46" s="108"/>
      <c r="M46" s="108"/>
      <c r="N46" s="108"/>
      <c r="O46" s="108"/>
      <c r="P46" s="108">
        <f t="shared" si="9"/>
        <v>0</v>
      </c>
      <c r="Q46" s="158">
        <f t="shared" si="0"/>
        <v>0</v>
      </c>
      <c r="R46" s="50"/>
      <c r="S46" s="51"/>
      <c r="T46" s="51"/>
      <c r="U46" s="51"/>
      <c r="V46" s="51"/>
      <c r="W46" s="50"/>
      <c r="X46" s="52"/>
      <c r="Y46" s="52"/>
      <c r="Z46" s="52"/>
      <c r="AA46" s="52"/>
      <c r="AB46" s="52"/>
      <c r="AC46" s="52"/>
      <c r="AD46" s="52"/>
      <c r="AE46" s="52"/>
      <c r="AF46" s="52"/>
      <c r="AG46" s="52"/>
      <c r="AH46" s="52"/>
      <c r="AI46" s="52"/>
      <c r="AJ46" s="52"/>
      <c r="AK46" s="52"/>
      <c r="AL46" s="52"/>
      <c r="AM46" s="52"/>
      <c r="AN46" s="52"/>
      <c r="AO46" s="52"/>
      <c r="AP46" s="52"/>
      <c r="AQ46" s="52"/>
      <c r="AR46" s="52"/>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s="61" customFormat="1" ht="67.5" hidden="1">
      <c r="A47" s="131"/>
      <c r="B47" s="128" t="s">
        <v>100</v>
      </c>
      <c r="C47" s="128"/>
      <c r="D47" s="184" t="s">
        <v>612</v>
      </c>
      <c r="E47" s="116">
        <f t="shared" si="10"/>
        <v>0</v>
      </c>
      <c r="F47" s="116"/>
      <c r="G47" s="116"/>
      <c r="H47" s="116"/>
      <c r="I47" s="116"/>
      <c r="J47" s="116">
        <f t="shared" si="11"/>
        <v>0</v>
      </c>
      <c r="K47" s="116"/>
      <c r="L47" s="116"/>
      <c r="M47" s="116"/>
      <c r="N47" s="116"/>
      <c r="O47" s="116"/>
      <c r="P47" s="116">
        <f t="shared" si="9"/>
        <v>0</v>
      </c>
      <c r="Q47" s="158">
        <f t="shared" si="0"/>
        <v>0</v>
      </c>
      <c r="R47" s="50"/>
      <c r="S47" s="51"/>
      <c r="T47" s="51"/>
      <c r="U47" s="51"/>
      <c r="V47" s="51"/>
      <c r="W47" s="50"/>
      <c r="X47" s="52"/>
      <c r="Y47" s="52"/>
      <c r="Z47" s="52"/>
      <c r="AA47" s="52"/>
      <c r="AB47" s="52"/>
      <c r="AC47" s="52"/>
      <c r="AD47" s="52"/>
      <c r="AE47" s="52"/>
      <c r="AF47" s="52"/>
      <c r="AG47" s="52"/>
      <c r="AH47" s="52"/>
      <c r="AI47" s="52"/>
      <c r="AJ47" s="52"/>
      <c r="AK47" s="52"/>
      <c r="AL47" s="52"/>
      <c r="AM47" s="52"/>
      <c r="AN47" s="52"/>
      <c r="AO47" s="52"/>
      <c r="AP47" s="52"/>
      <c r="AQ47" s="52"/>
      <c r="AR47" s="52"/>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s="61" customFormat="1" ht="29.45" hidden="1" customHeight="1">
      <c r="A48" s="126" t="s">
        <v>571</v>
      </c>
      <c r="B48" s="130" t="s">
        <v>93</v>
      </c>
      <c r="C48" s="130" t="s">
        <v>92</v>
      </c>
      <c r="D48" s="234" t="s">
        <v>625</v>
      </c>
      <c r="E48" s="108">
        <f t="shared" si="10"/>
        <v>0</v>
      </c>
      <c r="F48" s="108"/>
      <c r="G48" s="108"/>
      <c r="H48" s="108"/>
      <c r="I48" s="108"/>
      <c r="J48" s="108">
        <f t="shared" si="11"/>
        <v>0</v>
      </c>
      <c r="K48" s="108"/>
      <c r="L48" s="108"/>
      <c r="M48" s="108"/>
      <c r="N48" s="108"/>
      <c r="O48" s="108"/>
      <c r="P48" s="108">
        <f t="shared" si="9"/>
        <v>0</v>
      </c>
      <c r="Q48" s="158">
        <f t="shared" si="0"/>
        <v>0</v>
      </c>
      <c r="R48" s="50"/>
      <c r="S48" s="51"/>
      <c r="T48" s="51"/>
      <c r="U48" s="51"/>
      <c r="V48" s="51"/>
      <c r="W48" s="50"/>
      <c r="X48" s="52"/>
      <c r="Y48" s="52"/>
      <c r="Z48" s="52"/>
      <c r="AA48" s="52"/>
      <c r="AB48" s="52"/>
      <c r="AC48" s="52"/>
      <c r="AD48" s="52"/>
      <c r="AE48" s="52"/>
      <c r="AF48" s="52"/>
      <c r="AG48" s="52"/>
      <c r="AH48" s="52"/>
      <c r="AI48" s="52"/>
      <c r="AJ48" s="52"/>
      <c r="AK48" s="52"/>
      <c r="AL48" s="52"/>
      <c r="AM48" s="52"/>
      <c r="AN48" s="52"/>
      <c r="AO48" s="52"/>
      <c r="AP48" s="52"/>
      <c r="AQ48" s="52"/>
      <c r="AR48" s="52"/>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s="61" customFormat="1" ht="41.45" hidden="1" customHeight="1">
      <c r="A49" s="126" t="s">
        <v>573</v>
      </c>
      <c r="B49" s="130" t="s">
        <v>580</v>
      </c>
      <c r="C49" s="130" t="s">
        <v>343</v>
      </c>
      <c r="D49" s="234" t="s">
        <v>599</v>
      </c>
      <c r="E49" s="108">
        <f>+F49+I49</f>
        <v>0</v>
      </c>
      <c r="F49" s="108"/>
      <c r="G49" s="108"/>
      <c r="H49" s="108"/>
      <c r="I49" s="108"/>
      <c r="J49" s="108">
        <f>+L49+O49</f>
        <v>0</v>
      </c>
      <c r="K49" s="108"/>
      <c r="L49" s="108"/>
      <c r="M49" s="108"/>
      <c r="N49" s="108"/>
      <c r="O49" s="108"/>
      <c r="P49" s="108">
        <f>+E49+J49</f>
        <v>0</v>
      </c>
      <c r="Q49" s="158">
        <f t="shared" si="0"/>
        <v>0</v>
      </c>
      <c r="R49" s="50"/>
      <c r="S49" s="51"/>
      <c r="T49" s="51"/>
      <c r="U49" s="51"/>
      <c r="V49" s="51"/>
      <c r="W49" s="50"/>
      <c r="X49" s="52"/>
      <c r="Y49" s="52"/>
      <c r="Z49" s="52"/>
      <c r="AA49" s="52"/>
      <c r="AB49" s="52"/>
      <c r="AC49" s="52"/>
      <c r="AD49" s="52"/>
      <c r="AE49" s="52"/>
      <c r="AF49" s="52"/>
      <c r="AG49" s="52"/>
      <c r="AH49" s="52"/>
      <c r="AI49" s="52"/>
      <c r="AJ49" s="52"/>
      <c r="AK49" s="52"/>
      <c r="AL49" s="52"/>
      <c r="AM49" s="52"/>
      <c r="AN49" s="52"/>
      <c r="AO49" s="52"/>
      <c r="AP49" s="52"/>
      <c r="AQ49" s="52"/>
      <c r="AR49" s="52"/>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s="61" customFormat="1" ht="61.15" hidden="1" customHeight="1">
      <c r="A50" s="130" t="s">
        <v>572</v>
      </c>
      <c r="B50" s="130" t="s">
        <v>94</v>
      </c>
      <c r="C50" s="130" t="s">
        <v>645</v>
      </c>
      <c r="D50" s="147" t="s">
        <v>761</v>
      </c>
      <c r="E50" s="108">
        <f t="shared" si="10"/>
        <v>0</v>
      </c>
      <c r="F50" s="108"/>
      <c r="G50" s="108"/>
      <c r="H50" s="108"/>
      <c r="I50" s="108"/>
      <c r="J50" s="108">
        <f t="shared" si="11"/>
        <v>0</v>
      </c>
      <c r="K50" s="108"/>
      <c r="L50" s="108"/>
      <c r="M50" s="108"/>
      <c r="N50" s="108"/>
      <c r="O50" s="108"/>
      <c r="P50" s="108">
        <f t="shared" si="9"/>
        <v>0</v>
      </c>
      <c r="Q50" s="158">
        <f t="shared" si="0"/>
        <v>0</v>
      </c>
      <c r="R50" s="50"/>
      <c r="S50" s="51"/>
      <c r="T50" s="51"/>
      <c r="U50" s="51"/>
      <c r="V50" s="51"/>
      <c r="W50" s="50"/>
      <c r="X50" s="52"/>
      <c r="Y50" s="52"/>
      <c r="Z50" s="52"/>
      <c r="AA50" s="52"/>
      <c r="AB50" s="52"/>
      <c r="AC50" s="52"/>
      <c r="AD50" s="52"/>
      <c r="AE50" s="52"/>
      <c r="AF50" s="52"/>
      <c r="AG50" s="52"/>
      <c r="AH50" s="52"/>
      <c r="AI50" s="52"/>
      <c r="AJ50" s="52"/>
      <c r="AK50" s="52"/>
      <c r="AL50" s="52"/>
      <c r="AM50" s="52"/>
      <c r="AN50" s="52"/>
      <c r="AO50" s="52"/>
      <c r="AP50" s="52"/>
      <c r="AQ50" s="52"/>
      <c r="AR50" s="52"/>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s="61" customFormat="1" ht="15.75" hidden="1">
      <c r="A51" s="131"/>
      <c r="B51" s="235"/>
      <c r="C51" s="235"/>
      <c r="D51" s="147" t="s">
        <v>27</v>
      </c>
      <c r="E51" s="108">
        <f t="shared" si="10"/>
        <v>0</v>
      </c>
      <c r="F51" s="108"/>
      <c r="G51" s="108"/>
      <c r="H51" s="108"/>
      <c r="I51" s="108"/>
      <c r="J51" s="108"/>
      <c r="K51" s="108"/>
      <c r="L51" s="108"/>
      <c r="M51" s="108"/>
      <c r="N51" s="108"/>
      <c r="O51" s="108"/>
      <c r="P51" s="108"/>
      <c r="Q51" s="158">
        <f t="shared" si="0"/>
        <v>0</v>
      </c>
      <c r="R51" s="50"/>
      <c r="S51" s="51"/>
      <c r="T51" s="51"/>
      <c r="U51" s="51"/>
      <c r="V51" s="51"/>
      <c r="W51" s="50"/>
      <c r="X51" s="52"/>
      <c r="Y51" s="52"/>
      <c r="Z51" s="52"/>
      <c r="AA51" s="52"/>
      <c r="AB51" s="52"/>
      <c r="AC51" s="52"/>
      <c r="AD51" s="52"/>
      <c r="AE51" s="52"/>
      <c r="AF51" s="52"/>
      <c r="AG51" s="52"/>
      <c r="AH51" s="52"/>
      <c r="AI51" s="52"/>
      <c r="AJ51" s="52"/>
      <c r="AK51" s="52"/>
      <c r="AL51" s="52"/>
      <c r="AM51" s="52"/>
      <c r="AN51" s="52"/>
      <c r="AO51" s="52"/>
      <c r="AP51" s="52"/>
      <c r="AQ51" s="52"/>
      <c r="AR51" s="52"/>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s="61" customFormat="1" ht="75" hidden="1">
      <c r="A52" s="131"/>
      <c r="B52" s="235"/>
      <c r="C52" s="235"/>
      <c r="D52" s="236" t="s">
        <v>785</v>
      </c>
      <c r="E52" s="105">
        <f t="shared" si="10"/>
        <v>0</v>
      </c>
      <c r="F52" s="105"/>
      <c r="G52" s="105"/>
      <c r="H52" s="105"/>
      <c r="I52" s="105"/>
      <c r="J52" s="105">
        <f>+L52+O52</f>
        <v>0</v>
      </c>
      <c r="K52" s="105"/>
      <c r="L52" s="105"/>
      <c r="M52" s="105"/>
      <c r="N52" s="105"/>
      <c r="O52" s="105"/>
      <c r="P52" s="105">
        <f>+E52+J52</f>
        <v>0</v>
      </c>
      <c r="Q52" s="158">
        <f t="shared" si="0"/>
        <v>0</v>
      </c>
      <c r="R52" s="50"/>
      <c r="S52" s="51"/>
      <c r="T52" s="51"/>
      <c r="U52" s="51"/>
      <c r="V52" s="51"/>
      <c r="W52" s="50"/>
      <c r="X52" s="52"/>
      <c r="Y52" s="52"/>
      <c r="Z52" s="52"/>
      <c r="AA52" s="52"/>
      <c r="AB52" s="52"/>
      <c r="AC52" s="52"/>
      <c r="AD52" s="52"/>
      <c r="AE52" s="52"/>
      <c r="AF52" s="52"/>
      <c r="AG52" s="52"/>
      <c r="AH52" s="52"/>
      <c r="AI52" s="52"/>
      <c r="AJ52" s="52"/>
      <c r="AK52" s="52"/>
      <c r="AL52" s="52"/>
      <c r="AM52" s="52"/>
      <c r="AN52" s="52"/>
      <c r="AO52" s="52"/>
      <c r="AP52" s="52"/>
      <c r="AQ52" s="52"/>
      <c r="AR52" s="52"/>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s="61" customFormat="1" ht="195" hidden="1">
      <c r="A53" s="131"/>
      <c r="B53" s="235"/>
      <c r="C53" s="235"/>
      <c r="D53" s="236" t="s">
        <v>290</v>
      </c>
      <c r="E53" s="105">
        <f t="shared" si="10"/>
        <v>0</v>
      </c>
      <c r="F53" s="105"/>
      <c r="G53" s="105"/>
      <c r="H53" s="105"/>
      <c r="I53" s="105"/>
      <c r="J53" s="105">
        <f>+L53+O53</f>
        <v>0</v>
      </c>
      <c r="K53" s="105"/>
      <c r="L53" s="105"/>
      <c r="M53" s="105"/>
      <c r="N53" s="105"/>
      <c r="O53" s="105"/>
      <c r="P53" s="105">
        <f>+E53+J53</f>
        <v>0</v>
      </c>
      <c r="Q53" s="158">
        <f t="shared" si="0"/>
        <v>0</v>
      </c>
      <c r="R53" s="50"/>
      <c r="S53" s="51"/>
      <c r="T53" s="51"/>
      <c r="U53" s="51"/>
      <c r="V53" s="51"/>
      <c r="W53" s="50"/>
      <c r="X53" s="52"/>
      <c r="Y53" s="52"/>
      <c r="Z53" s="52"/>
      <c r="AA53" s="52"/>
      <c r="AB53" s="52"/>
      <c r="AC53" s="52"/>
      <c r="AD53" s="52"/>
      <c r="AE53" s="52"/>
      <c r="AF53" s="52"/>
      <c r="AG53" s="52"/>
      <c r="AH53" s="52"/>
      <c r="AI53" s="52"/>
      <c r="AJ53" s="52"/>
      <c r="AK53" s="52"/>
      <c r="AL53" s="52"/>
      <c r="AM53" s="52"/>
      <c r="AN53" s="52"/>
      <c r="AO53" s="52"/>
      <c r="AP53" s="52"/>
      <c r="AQ53" s="52"/>
      <c r="AR53" s="52"/>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s="61" customFormat="1" ht="60" hidden="1">
      <c r="A54" s="131"/>
      <c r="B54" s="124"/>
      <c r="C54" s="124"/>
      <c r="D54" s="237" t="s">
        <v>78</v>
      </c>
      <c r="E54" s="109">
        <f t="shared" si="10"/>
        <v>0</v>
      </c>
      <c r="F54" s="109"/>
      <c r="G54" s="109"/>
      <c r="H54" s="109"/>
      <c r="I54" s="109"/>
      <c r="J54" s="109">
        <f>+L54+O54</f>
        <v>0</v>
      </c>
      <c r="K54" s="109"/>
      <c r="L54" s="109"/>
      <c r="M54" s="109"/>
      <c r="N54" s="109"/>
      <c r="O54" s="109"/>
      <c r="P54" s="109">
        <f>+E54+J54</f>
        <v>0</v>
      </c>
      <c r="Q54" s="158">
        <f t="shared" si="0"/>
        <v>0</v>
      </c>
      <c r="R54" s="50"/>
      <c r="S54" s="51"/>
      <c r="T54" s="51"/>
      <c r="U54" s="51"/>
      <c r="V54" s="51"/>
      <c r="W54" s="50"/>
      <c r="X54" s="52"/>
      <c r="Y54" s="52"/>
      <c r="Z54" s="52"/>
      <c r="AA54" s="52"/>
      <c r="AB54" s="52"/>
      <c r="AC54" s="52"/>
      <c r="AD54" s="52"/>
      <c r="AE54" s="52"/>
      <c r="AF54" s="52"/>
      <c r="AG54" s="52"/>
      <c r="AH54" s="52"/>
      <c r="AI54" s="52"/>
      <c r="AJ54" s="52"/>
      <c r="AK54" s="52"/>
      <c r="AL54" s="52"/>
      <c r="AM54" s="52"/>
      <c r="AN54" s="52"/>
      <c r="AO54" s="52"/>
      <c r="AP54" s="52"/>
      <c r="AQ54" s="52"/>
      <c r="AR54" s="52"/>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s="61" customFormat="1" ht="24" hidden="1">
      <c r="A55" s="131"/>
      <c r="B55" s="131" t="s">
        <v>372</v>
      </c>
      <c r="C55" s="131"/>
      <c r="D55" s="183" t="s">
        <v>276</v>
      </c>
      <c r="E55" s="140">
        <f t="shared" si="10"/>
        <v>0</v>
      </c>
      <c r="F55" s="140"/>
      <c r="G55" s="140"/>
      <c r="H55" s="140"/>
      <c r="I55" s="140"/>
      <c r="J55" s="140">
        <f>+L55+O55</f>
        <v>0</v>
      </c>
      <c r="K55" s="140"/>
      <c r="L55" s="140"/>
      <c r="M55" s="140"/>
      <c r="N55" s="140"/>
      <c r="O55" s="140"/>
      <c r="P55" s="140">
        <f>+E55+J55</f>
        <v>0</v>
      </c>
      <c r="Q55" s="158">
        <f t="shared" si="0"/>
        <v>0</v>
      </c>
      <c r="R55" s="50"/>
      <c r="S55" s="51"/>
      <c r="T55" s="51"/>
      <c r="U55" s="51"/>
      <c r="V55" s="51"/>
      <c r="W55" s="50"/>
      <c r="X55" s="52"/>
      <c r="Y55" s="52"/>
      <c r="Z55" s="52"/>
      <c r="AA55" s="52"/>
      <c r="AB55" s="52"/>
      <c r="AC55" s="52"/>
      <c r="AD55" s="52"/>
      <c r="AE55" s="52"/>
      <c r="AF55" s="52"/>
      <c r="AG55" s="52"/>
      <c r="AH55" s="52"/>
      <c r="AI55" s="52"/>
      <c r="AJ55" s="52"/>
      <c r="AK55" s="52"/>
      <c r="AL55" s="52"/>
      <c r="AM55" s="52"/>
      <c r="AN55" s="52"/>
      <c r="AO55" s="52"/>
      <c r="AP55" s="52"/>
      <c r="AQ55" s="52"/>
      <c r="AR55" s="52"/>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s="61" customFormat="1" ht="15.75" hidden="1">
      <c r="A56" s="131"/>
      <c r="B56" s="131"/>
      <c r="C56" s="131"/>
      <c r="D56" s="182" t="s">
        <v>613</v>
      </c>
      <c r="E56" s="108">
        <f t="shared" si="10"/>
        <v>0</v>
      </c>
      <c r="F56" s="108"/>
      <c r="G56" s="108"/>
      <c r="H56" s="108"/>
      <c r="I56" s="108"/>
      <c r="J56" s="108"/>
      <c r="K56" s="108"/>
      <c r="L56" s="108"/>
      <c r="M56" s="108"/>
      <c r="N56" s="108"/>
      <c r="O56" s="108"/>
      <c r="P56" s="108"/>
      <c r="Q56" s="158">
        <f t="shared" si="0"/>
        <v>0</v>
      </c>
      <c r="R56" s="50"/>
      <c r="S56" s="51"/>
      <c r="T56" s="51"/>
      <c r="U56" s="51"/>
      <c r="V56" s="51"/>
      <c r="W56" s="50"/>
      <c r="X56" s="52"/>
      <c r="Y56" s="52"/>
      <c r="Z56" s="52"/>
      <c r="AA56" s="52"/>
      <c r="AB56" s="52"/>
      <c r="AC56" s="52"/>
      <c r="AD56" s="52"/>
      <c r="AE56" s="52"/>
      <c r="AF56" s="52"/>
      <c r="AG56" s="52"/>
      <c r="AH56" s="52"/>
      <c r="AI56" s="52"/>
      <c r="AJ56" s="52"/>
      <c r="AK56" s="52"/>
      <c r="AL56" s="52"/>
      <c r="AM56" s="52"/>
      <c r="AN56" s="52"/>
      <c r="AO56" s="52"/>
      <c r="AP56" s="52"/>
      <c r="AQ56" s="52"/>
      <c r="AR56" s="52"/>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s="61" customFormat="1" ht="75" hidden="1">
      <c r="A57" s="131"/>
      <c r="B57" s="131"/>
      <c r="C57" s="131"/>
      <c r="D57" s="236" t="s">
        <v>785</v>
      </c>
      <c r="E57" s="108">
        <f t="shared" si="10"/>
        <v>0</v>
      </c>
      <c r="F57" s="108"/>
      <c r="G57" s="108"/>
      <c r="H57" s="108"/>
      <c r="I57" s="108"/>
      <c r="J57" s="108"/>
      <c r="K57" s="108"/>
      <c r="L57" s="108"/>
      <c r="M57" s="108"/>
      <c r="N57" s="108"/>
      <c r="O57" s="108"/>
      <c r="P57" s="110">
        <f t="shared" ref="P57:P64" si="12">+E57+J57</f>
        <v>0</v>
      </c>
      <c r="Q57" s="158">
        <f t="shared" si="0"/>
        <v>0</v>
      </c>
      <c r="R57" s="50"/>
      <c r="S57" s="51"/>
      <c r="T57" s="51"/>
      <c r="U57" s="51"/>
      <c r="V57" s="51"/>
      <c r="W57" s="50"/>
      <c r="X57" s="52"/>
      <c r="Y57" s="52"/>
      <c r="Z57" s="52"/>
      <c r="AA57" s="52"/>
      <c r="AB57" s="52"/>
      <c r="AC57" s="52"/>
      <c r="AD57" s="52"/>
      <c r="AE57" s="52"/>
      <c r="AF57" s="52"/>
      <c r="AG57" s="52"/>
      <c r="AH57" s="52"/>
      <c r="AI57" s="52"/>
      <c r="AJ57" s="52"/>
      <c r="AK57" s="52"/>
      <c r="AL57" s="52"/>
      <c r="AM57" s="52"/>
      <c r="AN57" s="52"/>
      <c r="AO57" s="52"/>
      <c r="AP57" s="52"/>
      <c r="AQ57" s="52"/>
      <c r="AR57" s="52"/>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s="61" customFormat="1" ht="75" hidden="1">
      <c r="A58" s="131"/>
      <c r="B58" s="131"/>
      <c r="C58" s="131"/>
      <c r="D58" s="236" t="s">
        <v>768</v>
      </c>
      <c r="E58" s="108">
        <f t="shared" si="10"/>
        <v>0</v>
      </c>
      <c r="F58" s="108"/>
      <c r="G58" s="108"/>
      <c r="H58" s="108"/>
      <c r="I58" s="108"/>
      <c r="J58" s="108"/>
      <c r="K58" s="108"/>
      <c r="L58" s="108"/>
      <c r="M58" s="108"/>
      <c r="N58" s="108"/>
      <c r="O58" s="108"/>
      <c r="P58" s="110">
        <f t="shared" si="12"/>
        <v>0</v>
      </c>
      <c r="Q58" s="158">
        <f t="shared" si="0"/>
        <v>0</v>
      </c>
      <c r="R58" s="50"/>
      <c r="S58" s="51"/>
      <c r="T58" s="51"/>
      <c r="U58" s="51"/>
      <c r="V58" s="51"/>
      <c r="W58" s="50"/>
      <c r="X58" s="52"/>
      <c r="Y58" s="52"/>
      <c r="Z58" s="52"/>
      <c r="AA58" s="52"/>
      <c r="AB58" s="52"/>
      <c r="AC58" s="52"/>
      <c r="AD58" s="52"/>
      <c r="AE58" s="52"/>
      <c r="AF58" s="52"/>
      <c r="AG58" s="52"/>
      <c r="AH58" s="52"/>
      <c r="AI58" s="52"/>
      <c r="AJ58" s="52"/>
      <c r="AK58" s="52"/>
      <c r="AL58" s="52"/>
      <c r="AM58" s="52"/>
      <c r="AN58" s="52"/>
      <c r="AO58" s="52"/>
      <c r="AP58" s="52"/>
      <c r="AQ58" s="52"/>
      <c r="AR58" s="52"/>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s="61" customFormat="1" ht="60" hidden="1">
      <c r="A59" s="131"/>
      <c r="B59" s="131"/>
      <c r="C59" s="131"/>
      <c r="D59" s="182" t="s">
        <v>68</v>
      </c>
      <c r="E59" s="108">
        <f t="shared" si="10"/>
        <v>0</v>
      </c>
      <c r="F59" s="108"/>
      <c r="G59" s="108"/>
      <c r="H59" s="108"/>
      <c r="I59" s="108"/>
      <c r="J59" s="108"/>
      <c r="K59" s="108"/>
      <c r="L59" s="108"/>
      <c r="M59" s="108"/>
      <c r="N59" s="108"/>
      <c r="O59" s="108"/>
      <c r="P59" s="110">
        <f t="shared" si="12"/>
        <v>0</v>
      </c>
      <c r="Q59" s="158">
        <f t="shared" si="0"/>
        <v>0</v>
      </c>
      <c r="R59" s="50"/>
      <c r="S59" s="51"/>
      <c r="T59" s="51"/>
      <c r="U59" s="51"/>
      <c r="V59" s="51"/>
      <c r="W59" s="50"/>
      <c r="X59" s="52"/>
      <c r="Y59" s="52"/>
      <c r="Z59" s="52"/>
      <c r="AA59" s="52"/>
      <c r="AB59" s="52"/>
      <c r="AC59" s="52"/>
      <c r="AD59" s="52"/>
      <c r="AE59" s="52"/>
      <c r="AF59" s="52"/>
      <c r="AG59" s="52"/>
      <c r="AH59" s="52"/>
      <c r="AI59" s="52"/>
      <c r="AJ59" s="52"/>
      <c r="AK59" s="52"/>
      <c r="AL59" s="52"/>
      <c r="AM59" s="52"/>
      <c r="AN59" s="52"/>
      <c r="AO59" s="52"/>
      <c r="AP59" s="52"/>
      <c r="AQ59" s="52"/>
      <c r="AR59" s="52"/>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s="61" customFormat="1" ht="24" hidden="1">
      <c r="A60" s="131"/>
      <c r="B60" s="131"/>
      <c r="C60" s="131"/>
      <c r="D60" s="183" t="s">
        <v>651</v>
      </c>
      <c r="E60" s="140">
        <f t="shared" si="10"/>
        <v>0</v>
      </c>
      <c r="F60" s="140"/>
      <c r="G60" s="140"/>
      <c r="H60" s="140"/>
      <c r="I60" s="140"/>
      <c r="J60" s="140"/>
      <c r="K60" s="140"/>
      <c r="L60" s="140"/>
      <c r="M60" s="140"/>
      <c r="N60" s="140"/>
      <c r="O60" s="140"/>
      <c r="P60" s="140">
        <f t="shared" si="12"/>
        <v>0</v>
      </c>
      <c r="Q60" s="158">
        <f t="shared" si="0"/>
        <v>0</v>
      </c>
      <c r="R60" s="50"/>
      <c r="S60" s="51"/>
      <c r="T60" s="51"/>
      <c r="U60" s="51"/>
      <c r="V60" s="51"/>
      <c r="W60" s="50"/>
      <c r="X60" s="52"/>
      <c r="Y60" s="52"/>
      <c r="Z60" s="52"/>
      <c r="AA60" s="52"/>
      <c r="AB60" s="52"/>
      <c r="AC60" s="52"/>
      <c r="AD60" s="52"/>
      <c r="AE60" s="52"/>
      <c r="AF60" s="52"/>
      <c r="AG60" s="52"/>
      <c r="AH60" s="52"/>
      <c r="AI60" s="52"/>
      <c r="AJ60" s="52"/>
      <c r="AK60" s="52"/>
      <c r="AL60" s="52"/>
      <c r="AM60" s="52"/>
      <c r="AN60" s="52"/>
      <c r="AO60" s="52"/>
      <c r="AP60" s="52"/>
      <c r="AQ60" s="52"/>
      <c r="AR60" s="52"/>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s="61" customFormat="1" ht="15.75" hidden="1">
      <c r="A61" s="131"/>
      <c r="B61" s="131"/>
      <c r="C61" s="131"/>
      <c r="D61" s="183" t="s">
        <v>517</v>
      </c>
      <c r="E61" s="140">
        <f t="shared" si="10"/>
        <v>0</v>
      </c>
      <c r="F61" s="140"/>
      <c r="G61" s="140"/>
      <c r="H61" s="140"/>
      <c r="I61" s="140"/>
      <c r="J61" s="140"/>
      <c r="K61" s="140"/>
      <c r="L61" s="140"/>
      <c r="M61" s="140"/>
      <c r="N61" s="140"/>
      <c r="O61" s="140"/>
      <c r="P61" s="140">
        <f t="shared" si="12"/>
        <v>0</v>
      </c>
      <c r="Q61" s="158">
        <f t="shared" si="0"/>
        <v>0</v>
      </c>
      <c r="R61" s="50"/>
      <c r="S61" s="51"/>
      <c r="T61" s="51"/>
      <c r="U61" s="51"/>
      <c r="V61" s="51"/>
      <c r="W61" s="50"/>
      <c r="X61" s="52"/>
      <c r="Y61" s="52"/>
      <c r="Z61" s="52"/>
      <c r="AA61" s="52"/>
      <c r="AB61" s="52"/>
      <c r="AC61" s="52"/>
      <c r="AD61" s="52"/>
      <c r="AE61" s="52"/>
      <c r="AF61" s="52"/>
      <c r="AG61" s="52"/>
      <c r="AH61" s="52"/>
      <c r="AI61" s="52"/>
      <c r="AJ61" s="52"/>
      <c r="AK61" s="52"/>
      <c r="AL61" s="52"/>
      <c r="AM61" s="52"/>
      <c r="AN61" s="52"/>
      <c r="AO61" s="52"/>
      <c r="AP61" s="52"/>
      <c r="AQ61" s="52"/>
      <c r="AR61" s="52"/>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s="61" customFormat="1" ht="36" hidden="1">
      <c r="A62" s="131"/>
      <c r="B62" s="131"/>
      <c r="C62" s="131"/>
      <c r="D62" s="183" t="s">
        <v>221</v>
      </c>
      <c r="E62" s="140">
        <f t="shared" si="10"/>
        <v>0</v>
      </c>
      <c r="F62" s="140"/>
      <c r="G62" s="140"/>
      <c r="H62" s="140"/>
      <c r="I62" s="140"/>
      <c r="J62" s="140"/>
      <c r="K62" s="140"/>
      <c r="L62" s="140"/>
      <c r="M62" s="140"/>
      <c r="N62" s="140"/>
      <c r="O62" s="140"/>
      <c r="P62" s="140">
        <f t="shared" si="12"/>
        <v>0</v>
      </c>
      <c r="Q62" s="158">
        <f t="shared" si="0"/>
        <v>0</v>
      </c>
      <c r="R62" s="50"/>
      <c r="S62" s="51"/>
      <c r="T62" s="51"/>
      <c r="U62" s="51"/>
      <c r="V62" s="51"/>
      <c r="W62" s="50"/>
      <c r="X62" s="52"/>
      <c r="Y62" s="52"/>
      <c r="Z62" s="52"/>
      <c r="AA62" s="52"/>
      <c r="AB62" s="52"/>
      <c r="AC62" s="52"/>
      <c r="AD62" s="52"/>
      <c r="AE62" s="52"/>
      <c r="AF62" s="52"/>
      <c r="AG62" s="52"/>
      <c r="AH62" s="52"/>
      <c r="AI62" s="52"/>
      <c r="AJ62" s="52"/>
      <c r="AK62" s="52"/>
      <c r="AL62" s="52"/>
      <c r="AM62" s="52"/>
      <c r="AN62" s="52"/>
      <c r="AO62" s="52"/>
      <c r="AP62" s="52"/>
      <c r="AQ62" s="52"/>
      <c r="AR62" s="52"/>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s="61" customFormat="1" ht="48" hidden="1">
      <c r="A63" s="131"/>
      <c r="B63" s="131"/>
      <c r="C63" s="131"/>
      <c r="D63" s="183" t="s">
        <v>804</v>
      </c>
      <c r="E63" s="140">
        <f t="shared" si="10"/>
        <v>0</v>
      </c>
      <c r="F63" s="140"/>
      <c r="G63" s="140"/>
      <c r="H63" s="140"/>
      <c r="I63" s="140"/>
      <c r="J63" s="140"/>
      <c r="K63" s="140"/>
      <c r="L63" s="140"/>
      <c r="M63" s="140"/>
      <c r="N63" s="140"/>
      <c r="O63" s="140"/>
      <c r="P63" s="140">
        <f t="shared" si="12"/>
        <v>0</v>
      </c>
      <c r="Q63" s="158">
        <f t="shared" si="0"/>
        <v>0</v>
      </c>
      <c r="R63" s="50"/>
      <c r="S63" s="51"/>
      <c r="T63" s="51"/>
      <c r="U63" s="51"/>
      <c r="V63" s="51"/>
      <c r="W63" s="50"/>
      <c r="X63" s="52"/>
      <c r="Y63" s="52"/>
      <c r="Z63" s="52"/>
      <c r="AA63" s="52"/>
      <c r="AB63" s="52"/>
      <c r="AC63" s="52"/>
      <c r="AD63" s="52"/>
      <c r="AE63" s="52"/>
      <c r="AF63" s="52"/>
      <c r="AG63" s="52"/>
      <c r="AH63" s="52"/>
      <c r="AI63" s="52"/>
      <c r="AJ63" s="52"/>
      <c r="AK63" s="52"/>
      <c r="AL63" s="52"/>
      <c r="AM63" s="52"/>
      <c r="AN63" s="52"/>
      <c r="AO63" s="52"/>
      <c r="AP63" s="52"/>
      <c r="AQ63" s="52"/>
      <c r="AR63" s="52"/>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s="61" customFormat="1" ht="48" hidden="1">
      <c r="A64" s="131"/>
      <c r="B64" s="131"/>
      <c r="C64" s="131"/>
      <c r="D64" s="238" t="s">
        <v>514</v>
      </c>
      <c r="E64" s="140">
        <f t="shared" si="10"/>
        <v>0</v>
      </c>
      <c r="F64" s="140"/>
      <c r="G64" s="140"/>
      <c r="H64" s="140"/>
      <c r="I64" s="140"/>
      <c r="J64" s="140"/>
      <c r="K64" s="140"/>
      <c r="L64" s="140"/>
      <c r="M64" s="140"/>
      <c r="N64" s="140"/>
      <c r="O64" s="140"/>
      <c r="P64" s="140">
        <f t="shared" si="12"/>
        <v>0</v>
      </c>
      <c r="Q64" s="158">
        <f t="shared" si="0"/>
        <v>0</v>
      </c>
      <c r="R64" s="50"/>
      <c r="S64" s="51"/>
      <c r="T64" s="51"/>
      <c r="U64" s="51"/>
      <c r="V64" s="51"/>
      <c r="W64" s="50"/>
      <c r="X64" s="52"/>
      <c r="Y64" s="52"/>
      <c r="Z64" s="52"/>
      <c r="AA64" s="52"/>
      <c r="AB64" s="52"/>
      <c r="AC64" s="52"/>
      <c r="AD64" s="52"/>
      <c r="AE64" s="52"/>
      <c r="AF64" s="52"/>
      <c r="AG64" s="52"/>
      <c r="AH64" s="52"/>
      <c r="AI64" s="52"/>
      <c r="AJ64" s="52"/>
      <c r="AK64" s="52"/>
      <c r="AL64" s="52"/>
      <c r="AM64" s="52"/>
      <c r="AN64" s="52"/>
      <c r="AO64" s="52"/>
      <c r="AP64" s="52"/>
      <c r="AQ64" s="52"/>
      <c r="AR64" s="52"/>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66" s="61" customFormat="1" ht="56.25" hidden="1">
      <c r="A65" s="318" t="s">
        <v>915</v>
      </c>
      <c r="B65" s="272" t="s">
        <v>699</v>
      </c>
      <c r="C65" s="318" t="s">
        <v>916</v>
      </c>
      <c r="D65" s="278" t="s">
        <v>807</v>
      </c>
      <c r="E65" s="264"/>
      <c r="F65" s="264"/>
      <c r="G65" s="264"/>
      <c r="H65" s="264"/>
      <c r="I65" s="264"/>
      <c r="J65" s="275">
        <f>K65+L65</f>
        <v>0</v>
      </c>
      <c r="K65" s="264"/>
      <c r="L65" s="264">
        <v>0</v>
      </c>
      <c r="M65" s="264"/>
      <c r="N65" s="264"/>
      <c r="O65" s="264"/>
      <c r="P65" s="258">
        <f t="shared" ref="P65" si="13">+E65+J65</f>
        <v>0</v>
      </c>
      <c r="Q65" s="158"/>
      <c r="R65" s="50"/>
      <c r="S65" s="51"/>
      <c r="T65" s="51"/>
      <c r="U65" s="51"/>
      <c r="V65" s="51"/>
      <c r="W65" s="50"/>
      <c r="X65" s="52"/>
      <c r="Y65" s="52"/>
      <c r="Z65" s="52"/>
      <c r="AA65" s="52"/>
      <c r="AB65" s="52"/>
      <c r="AC65" s="52"/>
      <c r="AD65" s="52"/>
      <c r="AE65" s="52"/>
      <c r="AF65" s="52"/>
      <c r="AG65" s="52"/>
      <c r="AH65" s="52"/>
      <c r="AI65" s="52"/>
      <c r="AJ65" s="52"/>
      <c r="AK65" s="52"/>
      <c r="AL65" s="52"/>
      <c r="AM65" s="52"/>
      <c r="AN65" s="52"/>
      <c r="AO65" s="52"/>
      <c r="AP65" s="52"/>
      <c r="AQ65" s="52"/>
      <c r="AR65" s="52"/>
      <c r="AS65" s="53"/>
      <c r="AT65" s="53"/>
      <c r="AU65" s="53"/>
      <c r="AV65" s="53"/>
      <c r="AW65" s="53"/>
      <c r="AX65" s="53"/>
      <c r="AY65" s="53"/>
      <c r="AZ65" s="53"/>
      <c r="BA65" s="53"/>
      <c r="BB65" s="53"/>
      <c r="BC65" s="53"/>
      <c r="BD65" s="53"/>
      <c r="BE65" s="53"/>
      <c r="BF65" s="53"/>
      <c r="BG65" s="53"/>
      <c r="BH65" s="53"/>
      <c r="BI65" s="53"/>
      <c r="BJ65" s="53"/>
      <c r="BK65" s="53"/>
      <c r="BL65" s="53"/>
      <c r="BM65" s="53"/>
      <c r="BN65" s="53"/>
    </row>
    <row r="66" spans="1:66" ht="90" hidden="1">
      <c r="A66" s="126" t="s">
        <v>498</v>
      </c>
      <c r="B66" s="131">
        <v>70201</v>
      </c>
      <c r="C66" s="131" t="s">
        <v>142</v>
      </c>
      <c r="D66" s="186" t="s">
        <v>143</v>
      </c>
      <c r="E66" s="140">
        <f>+F66+I66</f>
        <v>0</v>
      </c>
      <c r="F66" s="140"/>
      <c r="G66" s="140"/>
      <c r="H66" s="140"/>
      <c r="I66" s="140"/>
      <c r="J66" s="140">
        <f t="shared" ref="J66:J94" si="14">+L66+O66</f>
        <v>175500</v>
      </c>
      <c r="K66" s="140"/>
      <c r="L66" s="140"/>
      <c r="M66" s="140"/>
      <c r="N66" s="140"/>
      <c r="O66" s="140">
        <v>175500</v>
      </c>
      <c r="P66" s="140">
        <v>175500</v>
      </c>
      <c r="Q66" s="158">
        <f t="shared" ref="Q66:Q95" si="15">+P66</f>
        <v>175500</v>
      </c>
      <c r="R66" s="2"/>
      <c r="S66" s="3"/>
      <c r="T66" s="3"/>
      <c r="U66" s="3"/>
      <c r="V66" s="3"/>
      <c r="W66" s="2"/>
      <c r="X66" s="2"/>
      <c r="Y66" s="2"/>
      <c r="Z66" s="2"/>
      <c r="AA66" s="5"/>
      <c r="AB66" s="5"/>
      <c r="AC66" s="5"/>
      <c r="AD66" s="5"/>
      <c r="AE66" s="5"/>
      <c r="AF66" s="5"/>
      <c r="AG66" s="5"/>
      <c r="AH66" s="5"/>
      <c r="AI66" s="5"/>
      <c r="AJ66" s="5"/>
      <c r="AK66" s="5"/>
      <c r="AL66" s="5"/>
      <c r="AM66" s="5"/>
      <c r="AN66" s="5"/>
      <c r="AO66" s="5"/>
      <c r="AP66" s="5"/>
      <c r="AQ66" s="5"/>
      <c r="AR66" s="5"/>
    </row>
    <row r="67" spans="1:66" ht="45" hidden="1">
      <c r="A67" s="131"/>
      <c r="B67" s="131"/>
      <c r="C67" s="130"/>
      <c r="D67" s="189" t="s">
        <v>646</v>
      </c>
      <c r="E67" s="171">
        <f t="shared" ref="E67:E112" si="16">+F67+I67</f>
        <v>0</v>
      </c>
      <c r="F67" s="171"/>
      <c r="G67" s="171"/>
      <c r="H67" s="171"/>
      <c r="I67" s="171"/>
      <c r="J67" s="122">
        <f t="shared" si="14"/>
        <v>0</v>
      </c>
      <c r="K67" s="171"/>
      <c r="L67" s="171"/>
      <c r="M67" s="171"/>
      <c r="N67" s="171"/>
      <c r="O67" s="122"/>
      <c r="P67" s="122">
        <f t="shared" ref="P67:P84" si="17">+E67+J67</f>
        <v>0</v>
      </c>
      <c r="Q67" s="158">
        <f t="shared" si="15"/>
        <v>0</v>
      </c>
      <c r="R67" s="2"/>
      <c r="S67" s="64"/>
      <c r="T67" s="64"/>
      <c r="U67" s="64"/>
      <c r="V67" s="64"/>
      <c r="W67" s="2"/>
      <c r="X67" s="2"/>
      <c r="Y67" s="2"/>
      <c r="Z67" s="2"/>
      <c r="AA67" s="5"/>
      <c r="AB67" s="5"/>
      <c r="AC67" s="5"/>
      <c r="AD67" s="5"/>
      <c r="AE67" s="5"/>
      <c r="AF67" s="5"/>
      <c r="AG67" s="5"/>
      <c r="AH67" s="5"/>
      <c r="AI67" s="5"/>
      <c r="AJ67" s="5"/>
      <c r="AK67" s="5"/>
      <c r="AL67" s="5"/>
      <c r="AM67" s="5"/>
      <c r="AN67" s="5"/>
      <c r="AO67" s="5"/>
      <c r="AP67" s="5"/>
      <c r="AQ67" s="5"/>
      <c r="AR67" s="5"/>
    </row>
    <row r="68" spans="1:66" ht="63" hidden="1">
      <c r="A68" s="136" t="s">
        <v>434</v>
      </c>
      <c r="B68" s="136" t="s">
        <v>435</v>
      </c>
      <c r="C68" s="136" t="s">
        <v>499</v>
      </c>
      <c r="D68" s="182" t="s">
        <v>500</v>
      </c>
      <c r="E68" s="108">
        <f>+F68+I68</f>
        <v>0</v>
      </c>
      <c r="F68" s="108"/>
      <c r="G68" s="108"/>
      <c r="H68" s="108"/>
      <c r="I68" s="108"/>
      <c r="J68" s="108">
        <f>+L68+O68</f>
        <v>0</v>
      </c>
      <c r="K68" s="108"/>
      <c r="L68" s="108"/>
      <c r="M68" s="108"/>
      <c r="N68" s="108"/>
      <c r="O68" s="108"/>
      <c r="P68" s="108">
        <f>+E68+J68</f>
        <v>0</v>
      </c>
      <c r="Q68" s="158">
        <f t="shared" si="15"/>
        <v>0</v>
      </c>
      <c r="R68" s="2"/>
      <c r="S68" s="64"/>
      <c r="T68" s="64"/>
      <c r="U68" s="64"/>
      <c r="V68" s="64"/>
      <c r="W68" s="2"/>
      <c r="X68" s="2"/>
      <c r="Y68" s="2"/>
      <c r="Z68" s="2"/>
      <c r="AA68" s="5"/>
      <c r="AB68" s="5"/>
      <c r="AC68" s="5"/>
      <c r="AD68" s="5"/>
      <c r="AE68" s="5"/>
      <c r="AF68" s="5"/>
      <c r="AG68" s="5"/>
      <c r="AH68" s="5"/>
      <c r="AI68" s="5"/>
      <c r="AJ68" s="5"/>
      <c r="AK68" s="5"/>
      <c r="AL68" s="5"/>
      <c r="AM68" s="5"/>
      <c r="AN68" s="5"/>
      <c r="AO68" s="5"/>
      <c r="AP68" s="5"/>
      <c r="AQ68" s="5"/>
      <c r="AR68" s="5"/>
    </row>
    <row r="69" spans="1:66" ht="73.150000000000006" hidden="1" customHeight="1">
      <c r="A69" s="136" t="s">
        <v>593</v>
      </c>
      <c r="B69" s="136" t="s">
        <v>771</v>
      </c>
      <c r="C69" s="136" t="s">
        <v>792</v>
      </c>
      <c r="D69" s="182" t="s">
        <v>409</v>
      </c>
      <c r="E69" s="108">
        <f t="shared" si="16"/>
        <v>0</v>
      </c>
      <c r="F69" s="108"/>
      <c r="G69" s="108"/>
      <c r="H69" s="108"/>
      <c r="I69" s="108"/>
      <c r="J69" s="108">
        <f t="shared" si="14"/>
        <v>175500</v>
      </c>
      <c r="K69" s="108"/>
      <c r="L69" s="108"/>
      <c r="M69" s="108"/>
      <c r="N69" s="108"/>
      <c r="O69" s="259">
        <v>175500</v>
      </c>
      <c r="P69" s="108">
        <f t="shared" si="17"/>
        <v>175500</v>
      </c>
      <c r="Q69" s="158">
        <f t="shared" si="15"/>
        <v>175500</v>
      </c>
      <c r="S69" s="40"/>
      <c r="T69" s="40"/>
      <c r="U69" s="40"/>
      <c r="V69" s="40"/>
    </row>
    <row r="70" spans="1:66" ht="76.900000000000006" hidden="1" customHeight="1">
      <c r="A70" s="166" t="s">
        <v>481</v>
      </c>
      <c r="B70" s="167">
        <v>1060</v>
      </c>
      <c r="C70" s="166" t="s">
        <v>114</v>
      </c>
      <c r="D70" s="190" t="s">
        <v>825</v>
      </c>
      <c r="E70" s="109">
        <f t="shared" si="16"/>
        <v>0</v>
      </c>
      <c r="F70" s="109"/>
      <c r="G70" s="109"/>
      <c r="H70" s="109"/>
      <c r="I70" s="109"/>
      <c r="J70" s="109">
        <f t="shared" si="14"/>
        <v>0</v>
      </c>
      <c r="K70" s="109"/>
      <c r="L70" s="109"/>
      <c r="M70" s="109"/>
      <c r="N70" s="109"/>
      <c r="O70" s="109"/>
      <c r="P70" s="109">
        <f t="shared" si="17"/>
        <v>0</v>
      </c>
      <c r="Q70" s="158">
        <f t="shared" si="15"/>
        <v>0</v>
      </c>
      <c r="S70" s="40"/>
      <c r="T70" s="40"/>
      <c r="U70" s="40"/>
      <c r="V70" s="40"/>
    </row>
    <row r="71" spans="1:66" ht="105.75" customHeight="1">
      <c r="A71" s="323" t="s">
        <v>866</v>
      </c>
      <c r="B71" s="327" t="s">
        <v>159</v>
      </c>
      <c r="C71" s="329" t="s">
        <v>914</v>
      </c>
      <c r="D71" s="330" t="s">
        <v>722</v>
      </c>
      <c r="E71" s="259">
        <f t="shared" ref="E71" si="18">+F71+I71</f>
        <v>0</v>
      </c>
      <c r="F71" s="259"/>
      <c r="G71" s="259"/>
      <c r="H71" s="259"/>
      <c r="I71" s="259"/>
      <c r="J71" s="275">
        <f>K71</f>
        <v>3699876.4</v>
      </c>
      <c r="K71" s="258">
        <f>O71</f>
        <v>3699876.4</v>
      </c>
      <c r="L71" s="259"/>
      <c r="M71" s="259"/>
      <c r="N71" s="259"/>
      <c r="O71" s="259">
        <v>3699876.4</v>
      </c>
      <c r="P71" s="258">
        <f t="shared" ref="P71" si="19">+E71+J71</f>
        <v>3699876.4</v>
      </c>
      <c r="Q71" s="158"/>
      <c r="S71" s="40"/>
      <c r="T71" s="40"/>
      <c r="U71" s="40"/>
      <c r="V71" s="40"/>
    </row>
    <row r="72" spans="1:66" ht="13.5" hidden="1">
      <c r="A72" s="322"/>
      <c r="B72" s="328"/>
      <c r="C72" s="328"/>
      <c r="D72" s="328"/>
      <c r="E72" s="116">
        <f t="shared" si="16"/>
        <v>0</v>
      </c>
      <c r="F72" s="116"/>
      <c r="G72" s="116"/>
      <c r="H72" s="116"/>
      <c r="I72" s="116"/>
      <c r="J72" s="172"/>
      <c r="K72" s="116"/>
      <c r="L72" s="116"/>
      <c r="M72" s="116"/>
      <c r="N72" s="116"/>
      <c r="O72" s="116"/>
      <c r="P72" s="116">
        <f t="shared" si="17"/>
        <v>0</v>
      </c>
      <c r="Q72" s="158">
        <f t="shared" si="15"/>
        <v>0</v>
      </c>
      <c r="S72" s="40"/>
      <c r="T72" s="40"/>
      <c r="U72" s="40"/>
      <c r="V72" s="40"/>
    </row>
    <row r="73" spans="1:66" ht="140.44999999999999" hidden="1" customHeight="1">
      <c r="A73" s="136"/>
      <c r="B73" s="136"/>
      <c r="C73" s="136"/>
      <c r="D73" s="182"/>
      <c r="E73" s="108"/>
      <c r="F73" s="108"/>
      <c r="G73" s="108"/>
      <c r="H73" s="108"/>
      <c r="I73" s="108"/>
      <c r="J73" s="108">
        <f t="shared" si="14"/>
        <v>10150000</v>
      </c>
      <c r="K73" s="108">
        <v>10000000</v>
      </c>
      <c r="L73" s="108">
        <v>150000</v>
      </c>
      <c r="M73" s="108"/>
      <c r="N73" s="108">
        <v>2000</v>
      </c>
      <c r="O73" s="108">
        <v>10000000</v>
      </c>
      <c r="P73" s="108">
        <f t="shared" si="17"/>
        <v>10150000</v>
      </c>
      <c r="Q73" s="158">
        <f t="shared" si="15"/>
        <v>10150000</v>
      </c>
      <c r="S73" s="40"/>
      <c r="T73" s="40"/>
      <c r="U73" s="40"/>
      <c r="V73" s="40"/>
    </row>
    <row r="74" spans="1:66" ht="79.5" hidden="1" customHeight="1">
      <c r="A74" s="136" t="s">
        <v>504</v>
      </c>
      <c r="B74" s="136" t="s">
        <v>505</v>
      </c>
      <c r="C74" s="136" t="s">
        <v>506</v>
      </c>
      <c r="D74" s="167" t="s">
        <v>507</v>
      </c>
      <c r="E74" s="108">
        <f t="shared" si="16"/>
        <v>0</v>
      </c>
      <c r="F74" s="108"/>
      <c r="G74" s="108"/>
      <c r="H74" s="108"/>
      <c r="I74" s="108"/>
      <c r="J74" s="108">
        <f t="shared" si="14"/>
        <v>0</v>
      </c>
      <c r="K74" s="108"/>
      <c r="L74" s="108"/>
      <c r="M74" s="108"/>
      <c r="N74" s="108"/>
      <c r="O74" s="108"/>
      <c r="P74" s="108">
        <f t="shared" si="17"/>
        <v>0</v>
      </c>
      <c r="Q74" s="158">
        <f t="shared" si="15"/>
        <v>0</v>
      </c>
      <c r="S74" s="40"/>
      <c r="T74" s="40"/>
      <c r="U74" s="40"/>
      <c r="V74" s="40"/>
    </row>
    <row r="75" spans="1:66" ht="65.45" hidden="1" customHeight="1">
      <c r="A75" s="136"/>
      <c r="B75" s="136"/>
      <c r="C75" s="136"/>
      <c r="D75" s="167"/>
      <c r="E75" s="108"/>
      <c r="F75" s="108"/>
      <c r="G75" s="108"/>
      <c r="H75" s="108"/>
      <c r="I75" s="108"/>
      <c r="J75" s="108">
        <f t="shared" si="14"/>
        <v>2200000</v>
      </c>
      <c r="K75" s="108"/>
      <c r="L75" s="108">
        <v>2122000</v>
      </c>
      <c r="M75" s="108">
        <v>902000</v>
      </c>
      <c r="N75" s="108">
        <v>103600</v>
      </c>
      <c r="O75" s="108">
        <v>78000</v>
      </c>
      <c r="P75" s="108">
        <f t="shared" si="17"/>
        <v>2200000</v>
      </c>
      <c r="Q75" s="158">
        <f t="shared" si="15"/>
        <v>2200000</v>
      </c>
      <c r="S75" s="40"/>
      <c r="T75" s="40"/>
      <c r="U75" s="40"/>
      <c r="V75" s="40"/>
    </row>
    <row r="76" spans="1:66" ht="30" hidden="1">
      <c r="A76" s="131"/>
      <c r="B76" s="131"/>
      <c r="C76" s="130"/>
      <c r="D76" s="182" t="s">
        <v>750</v>
      </c>
      <c r="E76" s="108">
        <f t="shared" si="16"/>
        <v>0</v>
      </c>
      <c r="F76" s="108"/>
      <c r="G76" s="108"/>
      <c r="H76" s="108"/>
      <c r="I76" s="108"/>
      <c r="J76" s="108">
        <f t="shared" si="14"/>
        <v>0</v>
      </c>
      <c r="K76" s="108"/>
      <c r="L76" s="108"/>
      <c r="M76" s="108"/>
      <c r="N76" s="108"/>
      <c r="O76" s="108"/>
      <c r="P76" s="108">
        <f t="shared" si="17"/>
        <v>0</v>
      </c>
      <c r="Q76" s="158">
        <f t="shared" si="15"/>
        <v>0</v>
      </c>
      <c r="S76" s="40"/>
      <c r="T76" s="40"/>
      <c r="U76" s="40"/>
      <c r="V76" s="40"/>
    </row>
    <row r="77" spans="1:66" ht="78" hidden="1" customHeight="1">
      <c r="A77" s="136"/>
      <c r="B77" s="136"/>
      <c r="C77" s="136"/>
      <c r="D77" s="222"/>
      <c r="E77" s="108"/>
      <c r="F77" s="108"/>
      <c r="G77" s="108"/>
      <c r="H77" s="108"/>
      <c r="I77" s="108"/>
      <c r="J77" s="108">
        <f>+L77+O77</f>
        <v>33252000</v>
      </c>
      <c r="K77" s="108"/>
      <c r="L77" s="108">
        <v>32027900</v>
      </c>
      <c r="M77" s="108">
        <v>4685170</v>
      </c>
      <c r="N77" s="108">
        <v>3601560</v>
      </c>
      <c r="O77" s="108">
        <v>1224100</v>
      </c>
      <c r="P77" s="108">
        <f t="shared" si="17"/>
        <v>33252000</v>
      </c>
      <c r="Q77" s="158">
        <f t="shared" si="15"/>
        <v>33252000</v>
      </c>
      <c r="S77" s="40"/>
      <c r="T77" s="40"/>
      <c r="U77" s="40"/>
      <c r="V77" s="40"/>
    </row>
    <row r="78" spans="1:66" ht="27" hidden="1">
      <c r="A78" s="125"/>
      <c r="B78" s="125" t="s">
        <v>440</v>
      </c>
      <c r="C78" s="125"/>
      <c r="D78" s="184" t="s">
        <v>623</v>
      </c>
      <c r="E78" s="109">
        <f t="shared" si="16"/>
        <v>0</v>
      </c>
      <c r="F78" s="109"/>
      <c r="G78" s="109"/>
      <c r="H78" s="109"/>
      <c r="I78" s="109"/>
      <c r="J78" s="116">
        <f t="shared" si="14"/>
        <v>0</v>
      </c>
      <c r="K78" s="109"/>
      <c r="L78" s="109"/>
      <c r="M78" s="109"/>
      <c r="N78" s="109"/>
      <c r="O78" s="109"/>
      <c r="P78" s="116">
        <f t="shared" si="17"/>
        <v>0</v>
      </c>
      <c r="Q78" s="158">
        <f t="shared" si="15"/>
        <v>0</v>
      </c>
      <c r="S78" s="40"/>
      <c r="T78" s="40"/>
      <c r="U78" s="40"/>
      <c r="V78" s="40"/>
    </row>
    <row r="79" spans="1:66" ht="74.25" hidden="1" customHeight="1">
      <c r="A79" s="136" t="s">
        <v>501</v>
      </c>
      <c r="B79" s="136" t="s">
        <v>502</v>
      </c>
      <c r="C79" s="136" t="s">
        <v>503</v>
      </c>
      <c r="D79" s="182" t="s">
        <v>117</v>
      </c>
      <c r="E79" s="108">
        <f>+F79+I79</f>
        <v>0</v>
      </c>
      <c r="F79" s="108"/>
      <c r="G79" s="108"/>
      <c r="H79" s="108"/>
      <c r="I79" s="108"/>
      <c r="J79" s="108">
        <f>+L79+O79</f>
        <v>0</v>
      </c>
      <c r="K79" s="108"/>
      <c r="L79" s="108"/>
      <c r="M79" s="108"/>
      <c r="N79" s="108"/>
      <c r="O79" s="108"/>
      <c r="P79" s="108">
        <f>+E79+J79</f>
        <v>0</v>
      </c>
      <c r="Q79" s="158">
        <f t="shared" si="15"/>
        <v>0</v>
      </c>
      <c r="S79" s="40"/>
      <c r="T79" s="40"/>
      <c r="U79" s="40"/>
      <c r="V79" s="40"/>
    </row>
    <row r="80" spans="1:66" ht="64.900000000000006" hidden="1" customHeight="1">
      <c r="A80" s="136"/>
      <c r="B80" s="136"/>
      <c r="C80" s="136"/>
      <c r="D80" s="182"/>
      <c r="E80" s="108"/>
      <c r="F80" s="108"/>
      <c r="G80" s="108"/>
      <c r="H80" s="108"/>
      <c r="I80" s="108"/>
      <c r="J80" s="108">
        <f t="shared" si="14"/>
        <v>16045000</v>
      </c>
      <c r="K80" s="108"/>
      <c r="L80" s="108">
        <v>16045000</v>
      </c>
      <c r="M80" s="108"/>
      <c r="N80" s="108"/>
      <c r="O80" s="108"/>
      <c r="P80" s="108">
        <f t="shared" si="17"/>
        <v>16045000</v>
      </c>
      <c r="Q80" s="158">
        <f t="shared" si="15"/>
        <v>16045000</v>
      </c>
      <c r="S80" s="40"/>
      <c r="T80" s="40"/>
      <c r="U80" s="40"/>
      <c r="V80" s="40"/>
    </row>
    <row r="81" spans="1:66" ht="60" hidden="1">
      <c r="A81" s="124" t="s">
        <v>487</v>
      </c>
      <c r="B81" s="124" t="s">
        <v>119</v>
      </c>
      <c r="C81" s="124" t="s">
        <v>118</v>
      </c>
      <c r="D81" s="186" t="s">
        <v>120</v>
      </c>
      <c r="E81" s="109">
        <f t="shared" si="16"/>
        <v>0</v>
      </c>
      <c r="F81" s="109"/>
      <c r="G81" s="109"/>
      <c r="H81" s="109"/>
      <c r="I81" s="109"/>
      <c r="J81" s="109">
        <f t="shared" si="14"/>
        <v>0</v>
      </c>
      <c r="K81" s="109"/>
      <c r="L81" s="109"/>
      <c r="M81" s="109"/>
      <c r="N81" s="109"/>
      <c r="O81" s="109"/>
      <c r="P81" s="109">
        <f t="shared" si="17"/>
        <v>0</v>
      </c>
      <c r="Q81" s="158">
        <f t="shared" si="15"/>
        <v>0</v>
      </c>
      <c r="S81" s="40"/>
      <c r="T81" s="40"/>
      <c r="U81" s="40"/>
      <c r="V81" s="40"/>
      <c r="AS81" s="2"/>
      <c r="AT81" s="2"/>
      <c r="AU81" s="2"/>
      <c r="AV81" s="2"/>
      <c r="AW81" s="2"/>
      <c r="AX81" s="2"/>
      <c r="AY81" s="2"/>
      <c r="AZ81" s="2"/>
      <c r="BA81" s="2"/>
      <c r="BB81" s="2"/>
      <c r="BC81" s="2"/>
      <c r="BD81" s="2"/>
      <c r="BE81" s="2"/>
      <c r="BF81" s="2"/>
      <c r="BG81" s="2"/>
      <c r="BH81" s="2"/>
      <c r="BI81" s="2"/>
      <c r="BJ81" s="2"/>
      <c r="BK81" s="2"/>
      <c r="BL81" s="2"/>
      <c r="BM81" s="2"/>
      <c r="BN81" s="2"/>
    </row>
    <row r="82" spans="1:66" ht="90" hidden="1" customHeight="1">
      <c r="A82" s="164"/>
      <c r="B82" s="165"/>
      <c r="C82" s="136"/>
      <c r="D82" s="182"/>
      <c r="E82" s="108"/>
      <c r="F82" s="108"/>
      <c r="G82" s="108"/>
      <c r="H82" s="108"/>
      <c r="I82" s="108"/>
      <c r="J82" s="108">
        <f t="shared" si="14"/>
        <v>500000</v>
      </c>
      <c r="K82" s="108"/>
      <c r="L82" s="108">
        <v>500000</v>
      </c>
      <c r="M82" s="108"/>
      <c r="N82" s="108"/>
      <c r="O82" s="108"/>
      <c r="P82" s="108">
        <f t="shared" si="17"/>
        <v>500000</v>
      </c>
      <c r="Q82" s="158">
        <f t="shared" si="15"/>
        <v>500000</v>
      </c>
      <c r="S82" s="40"/>
      <c r="T82" s="40"/>
      <c r="U82" s="40"/>
      <c r="V82" s="40"/>
    </row>
    <row r="83" spans="1:66" ht="55.9" hidden="1" customHeight="1">
      <c r="A83" s="164"/>
      <c r="B83" s="165"/>
      <c r="C83" s="164"/>
      <c r="D83" s="167"/>
      <c r="E83" s="108"/>
      <c r="F83" s="108"/>
      <c r="G83" s="108"/>
      <c r="H83" s="108"/>
      <c r="I83" s="108"/>
      <c r="J83" s="108">
        <f t="shared" si="14"/>
        <v>500000</v>
      </c>
      <c r="K83" s="108"/>
      <c r="L83" s="108">
        <v>500000</v>
      </c>
      <c r="M83" s="108">
        <v>289500</v>
      </c>
      <c r="N83" s="108">
        <v>10200</v>
      </c>
      <c r="O83" s="108"/>
      <c r="P83" s="108">
        <f t="shared" si="17"/>
        <v>500000</v>
      </c>
      <c r="Q83" s="158">
        <f t="shared" si="15"/>
        <v>500000</v>
      </c>
      <c r="S83" s="40"/>
      <c r="T83" s="40"/>
      <c r="U83" s="40"/>
      <c r="V83" s="40"/>
    </row>
    <row r="84" spans="1:66" ht="74.45" hidden="1" customHeight="1">
      <c r="A84" s="164"/>
      <c r="B84" s="165"/>
      <c r="C84" s="136"/>
      <c r="D84" s="167"/>
      <c r="E84" s="108"/>
      <c r="F84" s="108"/>
      <c r="G84" s="108"/>
      <c r="H84" s="108"/>
      <c r="I84" s="108"/>
      <c r="J84" s="108">
        <f t="shared" si="14"/>
        <v>200000</v>
      </c>
      <c r="K84" s="108"/>
      <c r="L84" s="108">
        <v>200000</v>
      </c>
      <c r="M84" s="108">
        <v>101000</v>
      </c>
      <c r="N84" s="108">
        <v>3500</v>
      </c>
      <c r="O84" s="108"/>
      <c r="P84" s="108">
        <f t="shared" si="17"/>
        <v>200000</v>
      </c>
      <c r="Q84" s="158">
        <f t="shared" si="15"/>
        <v>200000</v>
      </c>
      <c r="S84" s="40"/>
      <c r="T84" s="40"/>
      <c r="U84" s="40"/>
      <c r="V84" s="40"/>
    </row>
    <row r="85" spans="1:66" ht="74.45" hidden="1" customHeight="1">
      <c r="A85" s="164"/>
      <c r="B85" s="165"/>
      <c r="C85" s="136"/>
      <c r="D85" s="167"/>
      <c r="E85" s="108"/>
      <c r="F85" s="108"/>
      <c r="G85" s="108"/>
      <c r="H85" s="108"/>
      <c r="I85" s="108"/>
      <c r="J85" s="108">
        <f t="shared" ref="J85:J90" si="20">+L85+O85</f>
        <v>0</v>
      </c>
      <c r="K85" s="108"/>
      <c r="L85" s="108"/>
      <c r="M85" s="108"/>
      <c r="N85" s="108"/>
      <c r="O85" s="108"/>
      <c r="P85" s="108">
        <f>+E85+J85</f>
        <v>0</v>
      </c>
      <c r="Q85" s="158">
        <f t="shared" si="15"/>
        <v>0</v>
      </c>
      <c r="S85" s="40"/>
      <c r="T85" s="40"/>
      <c r="U85" s="40"/>
      <c r="V85" s="40"/>
    </row>
    <row r="86" spans="1:66" ht="45" hidden="1">
      <c r="A86" s="166" t="s">
        <v>522</v>
      </c>
      <c r="B86" s="129" t="s">
        <v>480</v>
      </c>
      <c r="C86" s="166" t="s">
        <v>21</v>
      </c>
      <c r="D86" s="167" t="s">
        <v>134</v>
      </c>
      <c r="E86" s="108">
        <f t="shared" si="16"/>
        <v>0</v>
      </c>
      <c r="F86" s="108"/>
      <c r="G86" s="108">
        <f>246200-246200</f>
        <v>0</v>
      </c>
      <c r="H86" s="108">
        <f>32100-32100</f>
        <v>0</v>
      </c>
      <c r="I86" s="108"/>
      <c r="J86" s="108">
        <f t="shared" si="20"/>
        <v>0</v>
      </c>
      <c r="K86" s="108"/>
      <c r="L86" s="108"/>
      <c r="M86" s="108"/>
      <c r="N86" s="108"/>
      <c r="O86" s="108"/>
      <c r="P86" s="108">
        <f t="shared" ref="P86:P104" si="21">+E86+J86</f>
        <v>0</v>
      </c>
      <c r="Q86" s="158">
        <f t="shared" si="15"/>
        <v>0</v>
      </c>
      <c r="S86" s="40"/>
      <c r="T86" s="40"/>
      <c r="U86" s="40"/>
      <c r="V86" s="40"/>
    </row>
    <row r="87" spans="1:66" ht="45" hidden="1">
      <c r="A87" s="166" t="s">
        <v>523</v>
      </c>
      <c r="B87" s="129" t="s">
        <v>123</v>
      </c>
      <c r="C87" s="166" t="s">
        <v>23</v>
      </c>
      <c r="D87" s="167" t="s">
        <v>663</v>
      </c>
      <c r="E87" s="108">
        <f t="shared" si="16"/>
        <v>0</v>
      </c>
      <c r="F87" s="108"/>
      <c r="G87" s="108"/>
      <c r="H87" s="108"/>
      <c r="I87" s="108"/>
      <c r="J87" s="108">
        <f t="shared" si="20"/>
        <v>0</v>
      </c>
      <c r="K87" s="108"/>
      <c r="L87" s="108"/>
      <c r="M87" s="108"/>
      <c r="N87" s="108"/>
      <c r="O87" s="108"/>
      <c r="P87" s="108">
        <f t="shared" si="21"/>
        <v>0</v>
      </c>
      <c r="Q87" s="158">
        <f t="shared" si="15"/>
        <v>0</v>
      </c>
      <c r="S87" s="40"/>
      <c r="T87" s="40"/>
      <c r="U87" s="40"/>
      <c r="V87" s="40"/>
    </row>
    <row r="88" spans="1:66" ht="30" hidden="1">
      <c r="A88" s="166" t="s">
        <v>524</v>
      </c>
      <c r="B88" s="129" t="s">
        <v>89</v>
      </c>
      <c r="C88" s="166" t="s">
        <v>565</v>
      </c>
      <c r="D88" s="167" t="s">
        <v>90</v>
      </c>
      <c r="E88" s="108">
        <f t="shared" si="16"/>
        <v>0</v>
      </c>
      <c r="F88" s="108"/>
      <c r="G88" s="108"/>
      <c r="H88" s="108"/>
      <c r="I88" s="108"/>
      <c r="J88" s="108">
        <f t="shared" si="20"/>
        <v>0</v>
      </c>
      <c r="K88" s="108"/>
      <c r="L88" s="108"/>
      <c r="M88" s="108"/>
      <c r="N88" s="108"/>
      <c r="O88" s="108"/>
      <c r="P88" s="108">
        <f t="shared" si="21"/>
        <v>0</v>
      </c>
      <c r="Q88" s="158">
        <f t="shared" si="15"/>
        <v>0</v>
      </c>
      <c r="S88" s="40"/>
      <c r="T88" s="40"/>
      <c r="U88" s="40"/>
      <c r="V88" s="40"/>
    </row>
    <row r="89" spans="1:66" ht="90" hidden="1">
      <c r="A89" s="130" t="s">
        <v>526</v>
      </c>
      <c r="B89" s="130" t="s">
        <v>91</v>
      </c>
      <c r="C89" s="130" t="s">
        <v>24</v>
      </c>
      <c r="D89" s="182" t="s">
        <v>285</v>
      </c>
      <c r="E89" s="108">
        <f>+F89+I89</f>
        <v>0</v>
      </c>
      <c r="F89" s="108"/>
      <c r="G89" s="108"/>
      <c r="H89" s="108"/>
      <c r="I89" s="108"/>
      <c r="J89" s="108">
        <f t="shared" si="20"/>
        <v>0</v>
      </c>
      <c r="K89" s="108"/>
      <c r="L89" s="108"/>
      <c r="M89" s="108"/>
      <c r="N89" s="108"/>
      <c r="O89" s="108"/>
      <c r="P89" s="108">
        <f>+E89+J89</f>
        <v>0</v>
      </c>
      <c r="Q89" s="158">
        <f t="shared" si="15"/>
        <v>0</v>
      </c>
      <c r="S89" s="40"/>
      <c r="T89" s="40"/>
      <c r="U89" s="40"/>
      <c r="V89" s="40"/>
    </row>
    <row r="90" spans="1:66" ht="23.45" hidden="1" customHeight="1">
      <c r="A90" s="130" t="s">
        <v>525</v>
      </c>
      <c r="B90" s="130" t="s">
        <v>423</v>
      </c>
      <c r="C90" s="130" t="s">
        <v>564</v>
      </c>
      <c r="D90" s="182" t="s">
        <v>719</v>
      </c>
      <c r="E90" s="108">
        <f t="shared" si="16"/>
        <v>0</v>
      </c>
      <c r="F90" s="108"/>
      <c r="G90" s="108"/>
      <c r="H90" s="108"/>
      <c r="I90" s="108"/>
      <c r="J90" s="108">
        <f t="shared" si="20"/>
        <v>0</v>
      </c>
      <c r="K90" s="108">
        <f>17100-17100</f>
        <v>0</v>
      </c>
      <c r="L90" s="108">
        <f>17100-17100</f>
        <v>0</v>
      </c>
      <c r="M90" s="108">
        <v>0</v>
      </c>
      <c r="N90" s="108">
        <v>0</v>
      </c>
      <c r="O90" s="108">
        <f>3000-3000</f>
        <v>0</v>
      </c>
      <c r="P90" s="108">
        <f t="shared" si="21"/>
        <v>0</v>
      </c>
      <c r="Q90" s="158">
        <f t="shared" si="15"/>
        <v>0</v>
      </c>
      <c r="S90" s="40"/>
      <c r="T90" s="40"/>
      <c r="U90" s="40"/>
      <c r="V90" s="40"/>
    </row>
    <row r="91" spans="1:66" ht="48" hidden="1" customHeight="1">
      <c r="A91" s="136"/>
      <c r="B91" s="136"/>
      <c r="C91" s="136"/>
      <c r="D91" s="182"/>
      <c r="E91" s="108"/>
      <c r="F91" s="108"/>
      <c r="G91" s="108"/>
      <c r="H91" s="108"/>
      <c r="I91" s="108"/>
      <c r="J91" s="108">
        <f t="shared" si="14"/>
        <v>11500</v>
      </c>
      <c r="K91" s="108"/>
      <c r="L91" s="108">
        <v>11500</v>
      </c>
      <c r="M91" s="108"/>
      <c r="N91" s="108">
        <v>4000</v>
      </c>
      <c r="O91" s="108"/>
      <c r="P91" s="108">
        <f t="shared" si="21"/>
        <v>11500</v>
      </c>
      <c r="Q91" s="158">
        <f t="shared" si="15"/>
        <v>11500</v>
      </c>
      <c r="S91" s="40"/>
      <c r="T91" s="40"/>
      <c r="U91" s="40"/>
      <c r="V91" s="40"/>
    </row>
    <row r="92" spans="1:66" ht="45" hidden="1">
      <c r="A92" s="130" t="s">
        <v>528</v>
      </c>
      <c r="B92" s="130" t="s">
        <v>30</v>
      </c>
      <c r="C92" s="130" t="s">
        <v>230</v>
      </c>
      <c r="D92" s="182" t="s">
        <v>561</v>
      </c>
      <c r="E92" s="108">
        <f t="shared" si="16"/>
        <v>0</v>
      </c>
      <c r="F92" s="108"/>
      <c r="G92" s="108"/>
      <c r="H92" s="108"/>
      <c r="I92" s="108"/>
      <c r="J92" s="108">
        <f t="shared" si="14"/>
        <v>0</v>
      </c>
      <c r="K92" s="108"/>
      <c r="L92" s="108"/>
      <c r="M92" s="108"/>
      <c r="N92" s="108"/>
      <c r="O92" s="108"/>
      <c r="P92" s="108">
        <f t="shared" si="21"/>
        <v>0</v>
      </c>
      <c r="Q92" s="158">
        <f t="shared" si="15"/>
        <v>0</v>
      </c>
      <c r="S92" s="40"/>
      <c r="T92" s="40"/>
      <c r="U92" s="40"/>
      <c r="V92" s="40"/>
    </row>
    <row r="93" spans="1:66" ht="45" hidden="1">
      <c r="A93" s="124" t="s">
        <v>529</v>
      </c>
      <c r="B93" s="124" t="s">
        <v>637</v>
      </c>
      <c r="C93" s="124" t="s">
        <v>233</v>
      </c>
      <c r="D93" s="186" t="s">
        <v>639</v>
      </c>
      <c r="E93" s="140">
        <f t="shared" si="16"/>
        <v>0</v>
      </c>
      <c r="F93" s="140"/>
      <c r="G93" s="140"/>
      <c r="H93" s="140"/>
      <c r="I93" s="140"/>
      <c r="J93" s="140">
        <f t="shared" si="14"/>
        <v>0</v>
      </c>
      <c r="K93" s="140"/>
      <c r="L93" s="140"/>
      <c r="M93" s="140"/>
      <c r="N93" s="140"/>
      <c r="O93" s="140"/>
      <c r="P93" s="140">
        <f t="shared" si="21"/>
        <v>0</v>
      </c>
      <c r="Q93" s="158">
        <f t="shared" si="15"/>
        <v>0</v>
      </c>
      <c r="S93" s="40"/>
      <c r="T93" s="40"/>
      <c r="U93" s="40"/>
      <c r="V93" s="40"/>
    </row>
    <row r="94" spans="1:66" ht="30" hidden="1" outlineLevel="1">
      <c r="A94" s="124" t="s">
        <v>530</v>
      </c>
      <c r="B94" s="124" t="s">
        <v>125</v>
      </c>
      <c r="C94" s="124" t="s">
        <v>223</v>
      </c>
      <c r="D94" s="192" t="s">
        <v>126</v>
      </c>
      <c r="E94" s="109">
        <f t="shared" si="16"/>
        <v>0</v>
      </c>
      <c r="F94" s="109"/>
      <c r="G94" s="109"/>
      <c r="H94" s="109"/>
      <c r="I94" s="109"/>
      <c r="J94" s="109">
        <f t="shared" si="14"/>
        <v>0</v>
      </c>
      <c r="K94" s="109"/>
      <c r="L94" s="109"/>
      <c r="M94" s="109"/>
      <c r="N94" s="109"/>
      <c r="O94" s="109"/>
      <c r="P94" s="109">
        <f t="shared" si="21"/>
        <v>0</v>
      </c>
      <c r="Q94" s="158">
        <f t="shared" si="15"/>
        <v>0</v>
      </c>
      <c r="R94" s="2"/>
      <c r="S94" s="3"/>
      <c r="T94" s="3"/>
      <c r="U94" s="3"/>
      <c r="V94" s="3"/>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row>
    <row r="95" spans="1:66" ht="30" hidden="1" outlineLevel="1">
      <c r="A95" s="166" t="s">
        <v>531</v>
      </c>
      <c r="B95" s="148">
        <v>7321</v>
      </c>
      <c r="C95" s="166" t="s">
        <v>127</v>
      </c>
      <c r="D95" s="193" t="s">
        <v>128</v>
      </c>
      <c r="E95" s="109">
        <f t="shared" si="16"/>
        <v>0</v>
      </c>
      <c r="F95" s="109"/>
      <c r="G95" s="109"/>
      <c r="H95" s="109"/>
      <c r="I95" s="109"/>
      <c r="J95" s="109">
        <f t="shared" ref="J95:J104" si="22">+L95+O95</f>
        <v>0</v>
      </c>
      <c r="K95" s="109"/>
      <c r="L95" s="109"/>
      <c r="M95" s="109"/>
      <c r="N95" s="109"/>
      <c r="O95" s="109"/>
      <c r="P95" s="109">
        <f t="shared" si="21"/>
        <v>0</v>
      </c>
      <c r="Q95" s="158">
        <f t="shared" si="15"/>
        <v>0</v>
      </c>
      <c r="R95" s="2"/>
      <c r="S95" s="64"/>
      <c r="T95" s="64"/>
      <c r="U95" s="64"/>
      <c r="V95" s="64"/>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row>
    <row r="96" spans="1:66" ht="67.150000000000006" hidden="1" customHeight="1" outlineLevel="1">
      <c r="A96" s="166" t="s">
        <v>45</v>
      </c>
      <c r="B96" s="148">
        <v>7363</v>
      </c>
      <c r="C96" s="124" t="s">
        <v>203</v>
      </c>
      <c r="D96" s="243" t="s">
        <v>39</v>
      </c>
      <c r="E96" s="109">
        <f>+F96+I96</f>
        <v>0</v>
      </c>
      <c r="F96" s="109"/>
      <c r="G96" s="109"/>
      <c r="H96" s="109"/>
      <c r="I96" s="109"/>
      <c r="J96" s="109">
        <f>+L96+O96</f>
        <v>0</v>
      </c>
      <c r="K96" s="109"/>
      <c r="L96" s="109"/>
      <c r="M96" s="109"/>
      <c r="N96" s="109"/>
      <c r="O96" s="109"/>
      <c r="P96" s="109">
        <f>+E96+J96</f>
        <v>0</v>
      </c>
      <c r="Q96" s="158">
        <f t="shared" ref="Q96:Q127" si="23">+P96</f>
        <v>0</v>
      </c>
      <c r="R96" s="2"/>
      <c r="S96" s="64"/>
      <c r="T96" s="64"/>
      <c r="U96" s="64"/>
      <c r="V96" s="64"/>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row>
    <row r="97" spans="1:66" ht="50.45" hidden="1" customHeight="1" outlineLevel="1">
      <c r="A97" s="129" t="s">
        <v>105</v>
      </c>
      <c r="B97" s="129" t="s">
        <v>580</v>
      </c>
      <c r="C97" s="130" t="s">
        <v>106</v>
      </c>
      <c r="D97" s="234" t="s">
        <v>599</v>
      </c>
      <c r="E97" s="109">
        <f>+F97+I97</f>
        <v>0</v>
      </c>
      <c r="F97" s="109"/>
      <c r="G97" s="109"/>
      <c r="H97" s="109"/>
      <c r="I97" s="109"/>
      <c r="J97" s="108">
        <f>+L97+O97</f>
        <v>0</v>
      </c>
      <c r="K97" s="109"/>
      <c r="L97" s="109"/>
      <c r="M97" s="109"/>
      <c r="N97" s="109"/>
      <c r="O97" s="108"/>
      <c r="P97" s="108">
        <f>+E97+J97</f>
        <v>0</v>
      </c>
      <c r="Q97" s="158">
        <f t="shared" si="23"/>
        <v>0</v>
      </c>
      <c r="R97" s="2"/>
      <c r="S97" s="64"/>
      <c r="T97" s="64"/>
      <c r="U97" s="64"/>
      <c r="V97" s="64"/>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row>
    <row r="98" spans="1:66" ht="30" hidden="1" outlineLevel="1">
      <c r="A98" s="129" t="s">
        <v>534</v>
      </c>
      <c r="B98" s="129" t="s">
        <v>133</v>
      </c>
      <c r="C98" s="129" t="s">
        <v>789</v>
      </c>
      <c r="D98" s="168" t="s">
        <v>717</v>
      </c>
      <c r="E98" s="109">
        <f>+F98+I98</f>
        <v>0</v>
      </c>
      <c r="F98" s="109"/>
      <c r="G98" s="109"/>
      <c r="H98" s="109"/>
      <c r="I98" s="109"/>
      <c r="J98" s="108">
        <f t="shared" si="22"/>
        <v>0</v>
      </c>
      <c r="K98" s="109"/>
      <c r="L98" s="109"/>
      <c r="M98" s="109"/>
      <c r="N98" s="109"/>
      <c r="O98" s="108"/>
      <c r="P98" s="108">
        <f>+E98+J98</f>
        <v>0</v>
      </c>
      <c r="Q98" s="158">
        <f t="shared" si="23"/>
        <v>0</v>
      </c>
      <c r="R98" s="2"/>
      <c r="S98" s="64"/>
      <c r="T98" s="64"/>
      <c r="U98" s="64"/>
      <c r="V98" s="64"/>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row>
    <row r="99" spans="1:66" ht="45" hidden="1" outlineLevel="1">
      <c r="A99" s="124" t="s">
        <v>532</v>
      </c>
      <c r="B99" s="124" t="s">
        <v>130</v>
      </c>
      <c r="C99" s="124" t="s">
        <v>129</v>
      </c>
      <c r="D99" s="192" t="s">
        <v>392</v>
      </c>
      <c r="E99" s="109">
        <f t="shared" si="16"/>
        <v>0</v>
      </c>
      <c r="F99" s="109"/>
      <c r="G99" s="109"/>
      <c r="H99" s="109"/>
      <c r="I99" s="109"/>
      <c r="J99" s="109">
        <f t="shared" si="22"/>
        <v>0</v>
      </c>
      <c r="K99" s="109"/>
      <c r="L99" s="109"/>
      <c r="M99" s="109"/>
      <c r="N99" s="109"/>
      <c r="O99" s="109"/>
      <c r="P99" s="109">
        <f t="shared" si="21"/>
        <v>0</v>
      </c>
      <c r="Q99" s="158">
        <f t="shared" si="23"/>
        <v>0</v>
      </c>
      <c r="R99" s="2"/>
      <c r="S99" s="64"/>
      <c r="T99" s="64"/>
      <c r="U99" s="64"/>
      <c r="V99" s="64"/>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row>
    <row r="100" spans="1:66" ht="30" hidden="1" outlineLevel="1">
      <c r="A100" s="124" t="s">
        <v>533</v>
      </c>
      <c r="B100" s="124" t="s">
        <v>741</v>
      </c>
      <c r="C100" s="124" t="s">
        <v>131</v>
      </c>
      <c r="D100" s="194" t="s">
        <v>132</v>
      </c>
      <c r="E100" s="109">
        <f t="shared" si="16"/>
        <v>0</v>
      </c>
      <c r="F100" s="109"/>
      <c r="G100" s="109"/>
      <c r="H100" s="109"/>
      <c r="I100" s="109"/>
      <c r="J100" s="109">
        <f t="shared" si="22"/>
        <v>0</v>
      </c>
      <c r="K100" s="109"/>
      <c r="L100" s="109"/>
      <c r="M100" s="109"/>
      <c r="N100" s="109"/>
      <c r="O100" s="109"/>
      <c r="P100" s="109">
        <f t="shared" si="21"/>
        <v>0</v>
      </c>
      <c r="Q100" s="158">
        <f t="shared" si="23"/>
        <v>0</v>
      </c>
      <c r="R100" s="2"/>
      <c r="S100" s="64"/>
      <c r="T100" s="64"/>
      <c r="U100" s="64"/>
      <c r="V100" s="64"/>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row>
    <row r="101" spans="1:66" ht="15" hidden="1" outlineLevel="1">
      <c r="A101" s="130"/>
      <c r="B101" s="130"/>
      <c r="C101" s="130"/>
      <c r="D101" s="167"/>
      <c r="E101" s="109"/>
      <c r="F101" s="109"/>
      <c r="G101" s="109"/>
      <c r="H101" s="109"/>
      <c r="I101" s="109"/>
      <c r="J101" s="109">
        <f>+L101+O101</f>
        <v>0</v>
      </c>
      <c r="K101" s="109"/>
      <c r="L101" s="109"/>
      <c r="M101" s="109"/>
      <c r="N101" s="109"/>
      <c r="O101" s="109"/>
      <c r="P101" s="109">
        <f>+E101+J101</f>
        <v>0</v>
      </c>
      <c r="Q101" s="158">
        <f t="shared" si="23"/>
        <v>0</v>
      </c>
      <c r="R101" s="2"/>
      <c r="S101" s="64"/>
      <c r="T101" s="64"/>
      <c r="U101" s="64"/>
      <c r="V101" s="64"/>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row>
    <row r="102" spans="1:66" ht="96.75" hidden="1" customHeight="1" outlineLevel="1">
      <c r="A102" s="130"/>
      <c r="B102" s="130"/>
      <c r="C102" s="130"/>
      <c r="D102" s="167"/>
      <c r="E102" s="109"/>
      <c r="F102" s="109"/>
      <c r="G102" s="109"/>
      <c r="H102" s="109"/>
      <c r="I102" s="109"/>
      <c r="J102" s="109">
        <f>+L102+O102</f>
        <v>0</v>
      </c>
      <c r="K102" s="109"/>
      <c r="L102" s="109"/>
      <c r="M102" s="109"/>
      <c r="N102" s="109"/>
      <c r="O102" s="109"/>
      <c r="P102" s="109">
        <f>+E102+J102</f>
        <v>0</v>
      </c>
      <c r="Q102" s="158">
        <f t="shared" si="23"/>
        <v>0</v>
      </c>
      <c r="R102" s="2"/>
      <c r="S102" s="64"/>
      <c r="T102" s="64"/>
      <c r="U102" s="64"/>
      <c r="V102" s="64"/>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row>
    <row r="103" spans="1:66" ht="30" hidden="1" outlineLevel="1">
      <c r="A103" s="130" t="s">
        <v>535</v>
      </c>
      <c r="B103" s="130" t="s">
        <v>111</v>
      </c>
      <c r="C103" s="130" t="s">
        <v>222</v>
      </c>
      <c r="D103" s="167" t="s">
        <v>113</v>
      </c>
      <c r="E103" s="109">
        <f t="shared" si="16"/>
        <v>0</v>
      </c>
      <c r="F103" s="109"/>
      <c r="G103" s="109"/>
      <c r="H103" s="109"/>
      <c r="I103" s="109"/>
      <c r="J103" s="109">
        <f t="shared" si="22"/>
        <v>0</v>
      </c>
      <c r="K103" s="109"/>
      <c r="L103" s="109"/>
      <c r="M103" s="109"/>
      <c r="N103" s="109"/>
      <c r="O103" s="109"/>
      <c r="P103" s="109">
        <f t="shared" si="21"/>
        <v>0</v>
      </c>
      <c r="Q103" s="158">
        <f t="shared" si="23"/>
        <v>0</v>
      </c>
      <c r="R103" s="2"/>
      <c r="S103" s="64"/>
      <c r="T103" s="64"/>
      <c r="U103" s="64"/>
      <c r="V103" s="64"/>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row>
    <row r="104" spans="1:66" ht="33" hidden="1" customHeight="1" outlineLevel="1">
      <c r="A104" s="130"/>
      <c r="B104" s="130"/>
      <c r="C104" s="130"/>
      <c r="D104" s="167"/>
      <c r="E104" s="108"/>
      <c r="F104" s="109"/>
      <c r="G104" s="109"/>
      <c r="H104" s="109"/>
      <c r="I104" s="109"/>
      <c r="J104" s="108">
        <f t="shared" si="22"/>
        <v>5000000</v>
      </c>
      <c r="K104" s="109">
        <f>20000000-10000000-5000000</f>
        <v>5000000</v>
      </c>
      <c r="L104" s="109"/>
      <c r="M104" s="109"/>
      <c r="N104" s="109"/>
      <c r="O104" s="109">
        <f>20000000-10000000-5000000</f>
        <v>5000000</v>
      </c>
      <c r="P104" s="108">
        <f t="shared" si="21"/>
        <v>5000000</v>
      </c>
      <c r="Q104" s="158">
        <f t="shared" si="23"/>
        <v>5000000</v>
      </c>
      <c r="R104" s="2"/>
      <c r="S104" s="64"/>
      <c r="T104" s="64"/>
      <c r="U104" s="64"/>
      <c r="V104" s="64"/>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row>
    <row r="105" spans="1:66" ht="41.45" hidden="1" customHeight="1">
      <c r="A105" s="221"/>
      <c r="B105" s="221"/>
      <c r="C105" s="221"/>
      <c r="D105" s="102"/>
      <c r="E105" s="107"/>
      <c r="F105" s="107"/>
      <c r="G105" s="107"/>
      <c r="H105" s="107"/>
      <c r="I105" s="107"/>
      <c r="J105" s="107" t="e">
        <f>J106+J107+J109+J115+J124+J125+J126+J127+J128+J130+J135+J137+J138+J139+J140+#REF!+J148+J153+#REF!+J155+J156+J151+J150+J108+J154</f>
        <v>#REF!</v>
      </c>
      <c r="K105" s="107" t="e">
        <f>K106+K107+K109+K115+K124+K125+K126+K127+K128+K130+K135+K137+K138+K139+K140+#REF!+K148+K153+#REF!+K155+K156+K151+K150+K108+K154</f>
        <v>#REF!</v>
      </c>
      <c r="L105" s="107" t="e">
        <f>L106+L107+L109+L115+L124+L125+L126+L127+L128+L130+L135+L137+L138+L139+L140+#REF!+L148+L153+#REF!+L155+L156+L151+L150+L108+L154</f>
        <v>#REF!</v>
      </c>
      <c r="M105" s="107" t="e">
        <f>M106+M107+M109+M115+M124+M125+M126+M127+M128+M130+M135+M137+M138+M139+M140+#REF!+M148+M153+#REF!+M155+M156+M151+M150+M108+M154</f>
        <v>#REF!</v>
      </c>
      <c r="N105" s="107" t="e">
        <f>N106+N107+N109+N115+N124+N125+N126+N127+N128+N130+N135+N137+N138+N139+N140+#REF!+N148+N153+#REF!+N155+N156+N151+N150+N108+N154</f>
        <v>#REF!</v>
      </c>
      <c r="O105" s="107" t="e">
        <f>O106+O107+O109+O115+O124+O125+O126+O127+O128+O130+O135+O137+O138+O139+O140+#REF!+O148+O153+#REF!+O155+O156+O151+O150+O108+O154</f>
        <v>#REF!</v>
      </c>
      <c r="P105" s="107" t="e">
        <f>+E105+J105</f>
        <v>#REF!</v>
      </c>
      <c r="Q105" s="158" t="e">
        <f t="shared" si="23"/>
        <v>#REF!</v>
      </c>
      <c r="S105" s="40">
        <f>SUM(E109:E148)</f>
        <v>0</v>
      </c>
      <c r="T105" s="40"/>
      <c r="U105" s="40"/>
      <c r="V105" s="40"/>
    </row>
    <row r="106" spans="1:66" ht="75" hidden="1" customHeight="1">
      <c r="A106" s="136"/>
      <c r="B106" s="136"/>
      <c r="C106" s="136"/>
      <c r="D106" s="182"/>
      <c r="E106" s="108"/>
      <c r="F106" s="108"/>
      <c r="G106" s="108"/>
      <c r="H106" s="108"/>
      <c r="I106" s="108"/>
      <c r="J106" s="108">
        <f t="shared" ref="J106:J142" si="24">+L106+O106</f>
        <v>15032500</v>
      </c>
      <c r="K106" s="108"/>
      <c r="L106" s="108">
        <v>15032500</v>
      </c>
      <c r="M106" s="108"/>
      <c r="N106" s="108"/>
      <c r="O106" s="108"/>
      <c r="P106" s="108">
        <f t="shared" ref="P106:P115" si="25">+E106+J106</f>
        <v>15032500</v>
      </c>
      <c r="Q106" s="158">
        <f t="shared" si="23"/>
        <v>15032500</v>
      </c>
      <c r="S106" s="40"/>
      <c r="T106" s="40"/>
      <c r="U106" s="40"/>
      <c r="V106" s="40"/>
    </row>
    <row r="107" spans="1:66" ht="66" hidden="1" customHeight="1">
      <c r="A107" s="136"/>
      <c r="B107" s="136"/>
      <c r="C107" s="136"/>
      <c r="D107" s="182"/>
      <c r="E107" s="108"/>
      <c r="F107" s="108"/>
      <c r="G107" s="108"/>
      <c r="H107" s="108"/>
      <c r="I107" s="108"/>
      <c r="J107" s="108">
        <f t="shared" si="24"/>
        <v>1600000</v>
      </c>
      <c r="K107" s="108"/>
      <c r="L107" s="108">
        <v>1300000</v>
      </c>
      <c r="M107" s="108"/>
      <c r="N107" s="108"/>
      <c r="O107" s="108">
        <v>300000</v>
      </c>
      <c r="P107" s="108">
        <f t="shared" si="25"/>
        <v>1600000</v>
      </c>
      <c r="Q107" s="158">
        <f t="shared" si="23"/>
        <v>1600000</v>
      </c>
      <c r="S107" s="40"/>
      <c r="T107" s="40"/>
      <c r="U107" s="40"/>
      <c r="V107" s="40"/>
    </row>
    <row r="108" spans="1:66" ht="66" hidden="1" customHeight="1">
      <c r="A108" s="136" t="s">
        <v>461</v>
      </c>
      <c r="B108" s="136" t="s">
        <v>462</v>
      </c>
      <c r="C108" s="136" t="s">
        <v>463</v>
      </c>
      <c r="D108" s="182" t="s">
        <v>464</v>
      </c>
      <c r="E108" s="108">
        <f t="shared" si="16"/>
        <v>0</v>
      </c>
      <c r="F108" s="108"/>
      <c r="G108" s="108"/>
      <c r="H108" s="108"/>
      <c r="I108" s="108"/>
      <c r="J108" s="108">
        <f t="shared" si="24"/>
        <v>0</v>
      </c>
      <c r="K108" s="108"/>
      <c r="L108" s="108"/>
      <c r="M108" s="108"/>
      <c r="N108" s="108"/>
      <c r="O108" s="108"/>
      <c r="P108" s="108">
        <f>+E108+J108</f>
        <v>0</v>
      </c>
      <c r="Q108" s="158">
        <f t="shared" si="23"/>
        <v>0</v>
      </c>
      <c r="S108" s="40"/>
      <c r="T108" s="40"/>
      <c r="U108" s="40"/>
      <c r="V108" s="40"/>
    </row>
    <row r="109" spans="1:66" ht="46.9" hidden="1" customHeight="1">
      <c r="A109" s="136"/>
      <c r="B109" s="136"/>
      <c r="C109" s="136"/>
      <c r="D109" s="182"/>
      <c r="E109" s="108"/>
      <c r="F109" s="108"/>
      <c r="G109" s="108"/>
      <c r="H109" s="108"/>
      <c r="I109" s="108"/>
      <c r="J109" s="108">
        <f t="shared" si="24"/>
        <v>23000000</v>
      </c>
      <c r="K109" s="108">
        <f>10000000+13000000</f>
        <v>23000000</v>
      </c>
      <c r="L109" s="108"/>
      <c r="M109" s="108"/>
      <c r="N109" s="108"/>
      <c r="O109" s="108">
        <f>10000000+13000000</f>
        <v>23000000</v>
      </c>
      <c r="P109" s="108">
        <f t="shared" si="25"/>
        <v>23000000</v>
      </c>
      <c r="Q109" s="158">
        <f t="shared" si="23"/>
        <v>23000000</v>
      </c>
      <c r="S109" s="40"/>
      <c r="T109" s="40"/>
      <c r="U109" s="40"/>
      <c r="V109" s="40"/>
    </row>
    <row r="110" spans="1:66" ht="38.25" hidden="1">
      <c r="A110" s="131"/>
      <c r="B110" s="131"/>
      <c r="C110" s="137"/>
      <c r="D110" s="191" t="s">
        <v>402</v>
      </c>
      <c r="E110" s="140">
        <f t="shared" si="16"/>
        <v>0</v>
      </c>
      <c r="F110" s="140"/>
      <c r="G110" s="140"/>
      <c r="H110" s="140"/>
      <c r="I110" s="140"/>
      <c r="J110" s="140"/>
      <c r="K110" s="140"/>
      <c r="L110" s="140"/>
      <c r="M110" s="140"/>
      <c r="N110" s="140"/>
      <c r="O110" s="140"/>
      <c r="P110" s="140">
        <f t="shared" si="25"/>
        <v>0</v>
      </c>
      <c r="Q110" s="158">
        <f t="shared" si="23"/>
        <v>0</v>
      </c>
      <c r="S110" s="40"/>
      <c r="T110" s="40"/>
      <c r="U110" s="40"/>
      <c r="V110" s="40"/>
    </row>
    <row r="111" spans="1:66" ht="25.5" hidden="1">
      <c r="A111" s="131"/>
      <c r="B111" s="131"/>
      <c r="C111" s="137"/>
      <c r="D111" s="191" t="s">
        <v>61</v>
      </c>
      <c r="E111" s="140">
        <f t="shared" si="16"/>
        <v>0</v>
      </c>
      <c r="F111" s="140"/>
      <c r="G111" s="140"/>
      <c r="H111" s="140"/>
      <c r="I111" s="140"/>
      <c r="J111" s="140"/>
      <c r="K111" s="140"/>
      <c r="L111" s="140"/>
      <c r="M111" s="140"/>
      <c r="N111" s="140"/>
      <c r="O111" s="140"/>
      <c r="P111" s="140">
        <f t="shared" si="25"/>
        <v>0</v>
      </c>
      <c r="Q111" s="158">
        <f t="shared" si="23"/>
        <v>0</v>
      </c>
      <c r="S111" s="40"/>
      <c r="T111" s="40"/>
      <c r="U111" s="40"/>
      <c r="V111" s="40"/>
    </row>
    <row r="112" spans="1:66" ht="38.25" hidden="1">
      <c r="A112" s="131"/>
      <c r="B112" s="131"/>
      <c r="C112" s="137"/>
      <c r="D112" s="191" t="s">
        <v>300</v>
      </c>
      <c r="E112" s="140">
        <f t="shared" si="16"/>
        <v>0</v>
      </c>
      <c r="F112" s="140"/>
      <c r="G112" s="140"/>
      <c r="H112" s="140"/>
      <c r="I112" s="140"/>
      <c r="J112" s="140"/>
      <c r="K112" s="140"/>
      <c r="L112" s="140"/>
      <c r="M112" s="140"/>
      <c r="N112" s="140"/>
      <c r="O112" s="140"/>
      <c r="P112" s="140">
        <f t="shared" si="25"/>
        <v>0</v>
      </c>
      <c r="Q112" s="158">
        <f t="shared" si="23"/>
        <v>0</v>
      </c>
      <c r="S112" s="40"/>
      <c r="T112" s="40"/>
      <c r="U112" s="40"/>
      <c r="V112" s="40"/>
    </row>
    <row r="113" spans="1:23" ht="38.25" hidden="1">
      <c r="A113" s="131"/>
      <c r="B113" s="131"/>
      <c r="C113" s="137"/>
      <c r="D113" s="191" t="s">
        <v>398</v>
      </c>
      <c r="E113" s="140">
        <f t="shared" ref="E113:E159" si="26">+F113+I113</f>
        <v>0</v>
      </c>
      <c r="F113" s="140"/>
      <c r="G113" s="140"/>
      <c r="H113" s="140"/>
      <c r="I113" s="140"/>
      <c r="J113" s="140"/>
      <c r="K113" s="140"/>
      <c r="L113" s="140"/>
      <c r="M113" s="140"/>
      <c r="N113" s="140"/>
      <c r="O113" s="140"/>
      <c r="P113" s="140">
        <f t="shared" si="25"/>
        <v>0</v>
      </c>
      <c r="Q113" s="158">
        <f t="shared" si="23"/>
        <v>0</v>
      </c>
      <c r="S113" s="40"/>
      <c r="T113" s="40"/>
      <c r="U113" s="40"/>
      <c r="V113" s="40"/>
    </row>
    <row r="114" spans="1:23" ht="15.75" hidden="1">
      <c r="A114" s="131"/>
      <c r="B114" s="131"/>
      <c r="C114" s="135"/>
      <c r="D114" s="184"/>
      <c r="E114" s="116">
        <f t="shared" si="26"/>
        <v>0</v>
      </c>
      <c r="F114" s="116"/>
      <c r="G114" s="116"/>
      <c r="H114" s="116"/>
      <c r="I114" s="116"/>
      <c r="J114" s="116"/>
      <c r="K114" s="116"/>
      <c r="L114" s="116"/>
      <c r="M114" s="116"/>
      <c r="N114" s="116"/>
      <c r="O114" s="116"/>
      <c r="P114" s="116">
        <f t="shared" si="25"/>
        <v>0</v>
      </c>
      <c r="Q114" s="158">
        <f t="shared" si="23"/>
        <v>0</v>
      </c>
      <c r="S114" s="40"/>
      <c r="T114" s="40"/>
      <c r="U114" s="40"/>
      <c r="V114" s="40"/>
    </row>
    <row r="115" spans="1:23" ht="44.45" hidden="1" customHeight="1">
      <c r="A115" s="136"/>
      <c r="B115" s="136"/>
      <c r="C115" s="136"/>
      <c r="D115" s="182"/>
      <c r="E115" s="108"/>
      <c r="F115" s="108"/>
      <c r="G115" s="108"/>
      <c r="H115" s="108"/>
      <c r="I115" s="108"/>
      <c r="J115" s="108">
        <f t="shared" si="24"/>
        <v>67908200</v>
      </c>
      <c r="K115" s="108">
        <f>32285000+14500000</f>
        <v>46785000</v>
      </c>
      <c r="L115" s="108">
        <v>16671100</v>
      </c>
      <c r="M115" s="108"/>
      <c r="N115" s="108"/>
      <c r="O115" s="108">
        <f>4452100+32285000+14500000</f>
        <v>51237100</v>
      </c>
      <c r="P115" s="108">
        <f t="shared" si="25"/>
        <v>67908200</v>
      </c>
      <c r="Q115" s="158">
        <f t="shared" si="23"/>
        <v>67908200</v>
      </c>
      <c r="S115" s="40"/>
      <c r="T115" s="40"/>
      <c r="U115" s="40"/>
      <c r="V115" s="40"/>
    </row>
    <row r="116" spans="1:23" ht="15" hidden="1">
      <c r="A116" s="143"/>
      <c r="B116" s="143"/>
      <c r="C116" s="143"/>
      <c r="D116" s="182" t="s">
        <v>653</v>
      </c>
      <c r="E116" s="144">
        <f t="shared" si="26"/>
        <v>0</v>
      </c>
      <c r="F116" s="144"/>
      <c r="G116" s="144"/>
      <c r="H116" s="144"/>
      <c r="I116" s="144"/>
      <c r="J116" s="173"/>
      <c r="K116" s="144"/>
      <c r="L116" s="144"/>
      <c r="M116" s="144"/>
      <c r="N116" s="144"/>
      <c r="O116" s="144"/>
      <c r="P116" s="144"/>
      <c r="Q116" s="158">
        <f t="shared" si="23"/>
        <v>0</v>
      </c>
      <c r="S116" s="40"/>
      <c r="T116" s="40"/>
      <c r="U116" s="40"/>
      <c r="V116" s="40"/>
    </row>
    <row r="117" spans="1:23" ht="45" hidden="1">
      <c r="A117" s="143"/>
      <c r="B117" s="143"/>
      <c r="C117" s="143"/>
      <c r="D117" s="182" t="s">
        <v>419</v>
      </c>
      <c r="E117" s="105">
        <f t="shared" si="26"/>
        <v>0</v>
      </c>
      <c r="F117" s="105"/>
      <c r="G117" s="105"/>
      <c r="H117" s="105"/>
      <c r="I117" s="105"/>
      <c r="J117" s="108">
        <f t="shared" si="24"/>
        <v>0</v>
      </c>
      <c r="K117" s="105"/>
      <c r="L117" s="105"/>
      <c r="M117" s="105"/>
      <c r="N117" s="105"/>
      <c r="O117" s="105"/>
      <c r="P117" s="105">
        <f t="shared" ref="P117:P157" si="27">+E117+J117</f>
        <v>0</v>
      </c>
      <c r="Q117" s="158">
        <f t="shared" si="23"/>
        <v>0</v>
      </c>
      <c r="R117" s="11"/>
      <c r="S117" s="16"/>
      <c r="T117" s="16"/>
      <c r="U117" s="16"/>
      <c r="V117" s="16"/>
      <c r="W117" s="11"/>
    </row>
    <row r="118" spans="1:23" ht="51" hidden="1">
      <c r="A118" s="131"/>
      <c r="B118" s="131"/>
      <c r="C118" s="137"/>
      <c r="D118" s="191" t="s">
        <v>104</v>
      </c>
      <c r="E118" s="140">
        <f t="shared" si="26"/>
        <v>0</v>
      </c>
      <c r="F118" s="140"/>
      <c r="G118" s="140"/>
      <c r="H118" s="140"/>
      <c r="I118" s="140"/>
      <c r="J118" s="174">
        <f t="shared" si="24"/>
        <v>0</v>
      </c>
      <c r="K118" s="140"/>
      <c r="L118" s="140"/>
      <c r="M118" s="140"/>
      <c r="N118" s="140"/>
      <c r="O118" s="140"/>
      <c r="P118" s="140">
        <f t="shared" si="27"/>
        <v>0</v>
      </c>
      <c r="Q118" s="158">
        <f t="shared" si="23"/>
        <v>0</v>
      </c>
      <c r="R118" s="11"/>
      <c r="S118" s="16"/>
      <c r="T118" s="16"/>
      <c r="U118" s="16"/>
      <c r="V118" s="16"/>
      <c r="W118" s="11"/>
    </row>
    <row r="119" spans="1:23" ht="24" hidden="1">
      <c r="A119" s="131"/>
      <c r="B119" s="131"/>
      <c r="C119" s="131"/>
      <c r="D119" s="183" t="s">
        <v>672</v>
      </c>
      <c r="E119" s="140">
        <f t="shared" si="26"/>
        <v>0</v>
      </c>
      <c r="F119" s="140"/>
      <c r="G119" s="140"/>
      <c r="H119" s="140"/>
      <c r="I119" s="140"/>
      <c r="J119" s="175">
        <f t="shared" si="24"/>
        <v>0</v>
      </c>
      <c r="K119" s="140"/>
      <c r="L119" s="140"/>
      <c r="M119" s="140"/>
      <c r="N119" s="140"/>
      <c r="O119" s="140"/>
      <c r="P119" s="116">
        <f t="shared" si="27"/>
        <v>0</v>
      </c>
      <c r="Q119" s="158">
        <f t="shared" si="23"/>
        <v>0</v>
      </c>
      <c r="R119" s="11"/>
      <c r="S119" s="16"/>
      <c r="T119" s="16"/>
      <c r="U119" s="16"/>
      <c r="V119" s="16"/>
      <c r="W119" s="11"/>
    </row>
    <row r="120" spans="1:23" ht="25.5" hidden="1">
      <c r="A120" s="131"/>
      <c r="B120" s="131"/>
      <c r="C120" s="137"/>
      <c r="D120" s="191" t="s">
        <v>280</v>
      </c>
      <c r="E120" s="140">
        <f t="shared" si="26"/>
        <v>0</v>
      </c>
      <c r="F120" s="140"/>
      <c r="G120" s="140"/>
      <c r="H120" s="140"/>
      <c r="I120" s="140"/>
      <c r="J120" s="174">
        <f t="shared" si="24"/>
        <v>0</v>
      </c>
      <c r="K120" s="140"/>
      <c r="L120" s="140"/>
      <c r="M120" s="140"/>
      <c r="N120" s="140"/>
      <c r="O120" s="140"/>
      <c r="P120" s="140">
        <f t="shared" si="27"/>
        <v>0</v>
      </c>
      <c r="Q120" s="158">
        <f t="shared" si="23"/>
        <v>0</v>
      </c>
      <c r="R120" s="11"/>
      <c r="S120" s="16"/>
      <c r="T120" s="16"/>
      <c r="U120" s="16"/>
      <c r="V120" s="16"/>
      <c r="W120" s="11"/>
    </row>
    <row r="121" spans="1:23" ht="24" hidden="1">
      <c r="A121" s="131"/>
      <c r="B121" s="131"/>
      <c r="C121" s="131"/>
      <c r="D121" s="183" t="s">
        <v>752</v>
      </c>
      <c r="E121" s="140">
        <f t="shared" si="26"/>
        <v>0</v>
      </c>
      <c r="F121" s="140"/>
      <c r="G121" s="140"/>
      <c r="H121" s="140"/>
      <c r="I121" s="140"/>
      <c r="J121" s="175">
        <f t="shared" si="24"/>
        <v>0</v>
      </c>
      <c r="K121" s="140"/>
      <c r="L121" s="140"/>
      <c r="M121" s="140"/>
      <c r="N121" s="140"/>
      <c r="O121" s="140"/>
      <c r="P121" s="116">
        <f t="shared" si="27"/>
        <v>0</v>
      </c>
      <c r="Q121" s="158">
        <f t="shared" si="23"/>
        <v>0</v>
      </c>
      <c r="R121" s="11"/>
      <c r="S121" s="16"/>
      <c r="T121" s="16"/>
      <c r="U121" s="16"/>
      <c r="V121" s="16"/>
      <c r="W121" s="11"/>
    </row>
    <row r="122" spans="1:23" ht="38.25" hidden="1">
      <c r="A122" s="131"/>
      <c r="B122" s="131"/>
      <c r="C122" s="137"/>
      <c r="D122" s="191" t="s">
        <v>621</v>
      </c>
      <c r="E122" s="140">
        <f t="shared" si="26"/>
        <v>0</v>
      </c>
      <c r="F122" s="140"/>
      <c r="G122" s="140"/>
      <c r="H122" s="140"/>
      <c r="I122" s="140"/>
      <c r="J122" s="174">
        <f t="shared" si="24"/>
        <v>0</v>
      </c>
      <c r="K122" s="140"/>
      <c r="L122" s="140"/>
      <c r="M122" s="140"/>
      <c r="N122" s="140"/>
      <c r="O122" s="140"/>
      <c r="P122" s="140">
        <f t="shared" si="27"/>
        <v>0</v>
      </c>
      <c r="Q122" s="158">
        <f t="shared" si="23"/>
        <v>0</v>
      </c>
      <c r="R122" s="11"/>
      <c r="S122" s="16"/>
      <c r="T122" s="16"/>
      <c r="U122" s="16"/>
      <c r="V122" s="16"/>
      <c r="W122" s="11"/>
    </row>
    <row r="123" spans="1:23" ht="15.75" hidden="1">
      <c r="A123" s="131"/>
      <c r="B123" s="131"/>
      <c r="C123" s="131"/>
      <c r="D123" s="183"/>
      <c r="E123" s="140">
        <f t="shared" si="26"/>
        <v>0</v>
      </c>
      <c r="F123" s="140"/>
      <c r="G123" s="140"/>
      <c r="H123" s="140"/>
      <c r="I123" s="140"/>
      <c r="J123" s="175">
        <f t="shared" si="24"/>
        <v>0</v>
      </c>
      <c r="K123" s="140"/>
      <c r="L123" s="140"/>
      <c r="M123" s="140"/>
      <c r="N123" s="140"/>
      <c r="O123" s="140"/>
      <c r="P123" s="116">
        <f t="shared" si="27"/>
        <v>0</v>
      </c>
      <c r="Q123" s="158">
        <f t="shared" si="23"/>
        <v>0</v>
      </c>
      <c r="R123" s="11"/>
      <c r="S123" s="16"/>
      <c r="T123" s="16"/>
      <c r="U123" s="16"/>
      <c r="V123" s="16"/>
      <c r="W123" s="11"/>
    </row>
    <row r="124" spans="1:23" ht="55.9" hidden="1" customHeight="1">
      <c r="A124" s="136"/>
      <c r="B124" s="136"/>
      <c r="C124" s="136"/>
      <c r="D124" s="142"/>
      <c r="E124" s="108"/>
      <c r="F124" s="108"/>
      <c r="G124" s="108"/>
      <c r="H124" s="108"/>
      <c r="I124" s="108"/>
      <c r="J124" s="108">
        <f t="shared" si="24"/>
        <v>8939000</v>
      </c>
      <c r="K124" s="108">
        <v>1000000</v>
      </c>
      <c r="L124" s="108">
        <v>939000</v>
      </c>
      <c r="M124" s="108"/>
      <c r="N124" s="108"/>
      <c r="O124" s="108">
        <f>7000000+1000000</f>
        <v>8000000</v>
      </c>
      <c r="P124" s="108">
        <f t="shared" si="27"/>
        <v>8939000</v>
      </c>
      <c r="Q124" s="158">
        <f t="shared" si="23"/>
        <v>8939000</v>
      </c>
      <c r="R124" s="11"/>
      <c r="S124" s="16"/>
      <c r="T124" s="16"/>
      <c r="U124" s="16"/>
      <c r="V124" s="16"/>
      <c r="W124" s="11"/>
    </row>
    <row r="125" spans="1:23" ht="46.15" hidden="1" customHeight="1">
      <c r="A125" s="136"/>
      <c r="B125" s="136"/>
      <c r="C125" s="136"/>
      <c r="D125" s="182"/>
      <c r="E125" s="108"/>
      <c r="F125" s="108"/>
      <c r="G125" s="108"/>
      <c r="H125" s="108"/>
      <c r="I125" s="108"/>
      <c r="J125" s="108">
        <f t="shared" si="24"/>
        <v>225000</v>
      </c>
      <c r="K125" s="108">
        <v>125000</v>
      </c>
      <c r="L125" s="108">
        <v>100000</v>
      </c>
      <c r="M125" s="108"/>
      <c r="N125" s="108"/>
      <c r="O125" s="108">
        <v>125000</v>
      </c>
      <c r="P125" s="108">
        <f t="shared" si="27"/>
        <v>225000</v>
      </c>
      <c r="Q125" s="158">
        <f t="shared" si="23"/>
        <v>225000</v>
      </c>
      <c r="S125" s="40"/>
      <c r="T125" s="40"/>
      <c r="U125" s="40"/>
      <c r="V125" s="40"/>
    </row>
    <row r="126" spans="1:23" ht="63.6" hidden="1" customHeight="1">
      <c r="A126" s="136"/>
      <c r="B126" s="136"/>
      <c r="C126" s="136"/>
      <c r="D126" s="147"/>
      <c r="E126" s="108"/>
      <c r="F126" s="108"/>
      <c r="G126" s="108"/>
      <c r="H126" s="108"/>
      <c r="I126" s="108"/>
      <c r="J126" s="108">
        <f t="shared" si="24"/>
        <v>1100000</v>
      </c>
      <c r="K126" s="108">
        <v>200000</v>
      </c>
      <c r="L126" s="108">
        <v>670000</v>
      </c>
      <c r="M126" s="108"/>
      <c r="N126" s="108"/>
      <c r="O126" s="108">
        <f>230000+200000</f>
        <v>430000</v>
      </c>
      <c r="P126" s="108">
        <f t="shared" si="27"/>
        <v>1100000</v>
      </c>
      <c r="Q126" s="158">
        <f t="shared" si="23"/>
        <v>1100000</v>
      </c>
      <c r="S126" s="40"/>
      <c r="T126" s="40"/>
      <c r="U126" s="40"/>
      <c r="V126" s="40"/>
    </row>
    <row r="127" spans="1:23" ht="42" hidden="1" customHeight="1">
      <c r="A127" s="136"/>
      <c r="B127" s="136"/>
      <c r="C127" s="136"/>
      <c r="D127" s="182"/>
      <c r="E127" s="108"/>
      <c r="F127" s="108"/>
      <c r="G127" s="108"/>
      <c r="H127" s="108"/>
      <c r="I127" s="108"/>
      <c r="J127" s="108">
        <f t="shared" si="24"/>
        <v>6381400</v>
      </c>
      <c r="K127" s="108">
        <v>500000</v>
      </c>
      <c r="L127" s="108">
        <v>3871400</v>
      </c>
      <c r="M127" s="108"/>
      <c r="N127" s="108"/>
      <c r="O127" s="108">
        <f>2010000+500000</f>
        <v>2510000</v>
      </c>
      <c r="P127" s="108">
        <f t="shared" si="27"/>
        <v>6381400</v>
      </c>
      <c r="Q127" s="158">
        <f t="shared" si="23"/>
        <v>6381400</v>
      </c>
      <c r="S127" s="40"/>
      <c r="T127" s="40"/>
      <c r="U127" s="40"/>
      <c r="V127" s="40"/>
    </row>
    <row r="128" spans="1:23" ht="42" hidden="1" customHeight="1">
      <c r="A128" s="136"/>
      <c r="B128" s="136"/>
      <c r="C128" s="136"/>
      <c r="D128" s="142"/>
      <c r="E128" s="108"/>
      <c r="F128" s="108"/>
      <c r="G128" s="108"/>
      <c r="H128" s="108"/>
      <c r="I128" s="108"/>
      <c r="J128" s="108">
        <f t="shared" si="24"/>
        <v>1600000</v>
      </c>
      <c r="K128" s="108">
        <v>1000000</v>
      </c>
      <c r="L128" s="108">
        <v>600000</v>
      </c>
      <c r="M128" s="108"/>
      <c r="N128" s="108"/>
      <c r="O128" s="108">
        <v>1000000</v>
      </c>
      <c r="P128" s="108">
        <f t="shared" si="27"/>
        <v>1600000</v>
      </c>
      <c r="Q128" s="158">
        <f t="shared" ref="Q128:Q159" si="28">+P128</f>
        <v>1600000</v>
      </c>
      <c r="S128" s="40"/>
      <c r="T128" s="40"/>
      <c r="U128" s="40"/>
      <c r="V128" s="40"/>
    </row>
    <row r="129" spans="1:22" ht="51" hidden="1">
      <c r="A129" s="131"/>
      <c r="B129" s="131"/>
      <c r="C129" s="137"/>
      <c r="D129" s="191" t="s">
        <v>49</v>
      </c>
      <c r="E129" s="140">
        <f t="shared" si="26"/>
        <v>0</v>
      </c>
      <c r="F129" s="140"/>
      <c r="G129" s="140"/>
      <c r="H129" s="140"/>
      <c r="I129" s="140"/>
      <c r="J129" s="140">
        <f t="shared" si="24"/>
        <v>0</v>
      </c>
      <c r="K129" s="140"/>
      <c r="L129" s="140"/>
      <c r="M129" s="140"/>
      <c r="N129" s="140"/>
      <c r="O129" s="140"/>
      <c r="P129" s="140">
        <f t="shared" si="27"/>
        <v>0</v>
      </c>
      <c r="Q129" s="158">
        <f t="shared" si="28"/>
        <v>0</v>
      </c>
      <c r="S129" s="40"/>
      <c r="T129" s="40"/>
      <c r="U129" s="40"/>
      <c r="V129" s="40"/>
    </row>
    <row r="130" spans="1:22" ht="46.9" hidden="1" customHeight="1">
      <c r="A130" s="136"/>
      <c r="B130" s="136"/>
      <c r="C130" s="136"/>
      <c r="D130" s="182"/>
      <c r="E130" s="108"/>
      <c r="F130" s="108"/>
      <c r="G130" s="108"/>
      <c r="H130" s="108"/>
      <c r="I130" s="108"/>
      <c r="J130" s="108">
        <f t="shared" si="24"/>
        <v>10800000</v>
      </c>
      <c r="K130" s="108">
        <f>3800000+6500000</f>
        <v>10300000</v>
      </c>
      <c r="L130" s="108">
        <v>440000</v>
      </c>
      <c r="M130" s="108"/>
      <c r="N130" s="108"/>
      <c r="O130" s="108">
        <f>60000+3800000+6500000</f>
        <v>10360000</v>
      </c>
      <c r="P130" s="108">
        <f t="shared" si="27"/>
        <v>10800000</v>
      </c>
      <c r="Q130" s="158">
        <f t="shared" si="28"/>
        <v>10800000</v>
      </c>
      <c r="S130" s="40"/>
      <c r="T130" s="40"/>
      <c r="U130" s="40"/>
      <c r="V130" s="40"/>
    </row>
    <row r="131" spans="1:22" ht="15.75" hidden="1">
      <c r="A131" s="131"/>
      <c r="B131" s="131"/>
      <c r="C131" s="137"/>
      <c r="D131" s="191" t="s">
        <v>281</v>
      </c>
      <c r="E131" s="140">
        <f t="shared" si="26"/>
        <v>0</v>
      </c>
      <c r="F131" s="140"/>
      <c r="G131" s="140"/>
      <c r="H131" s="140"/>
      <c r="I131" s="140"/>
      <c r="J131" s="140">
        <f t="shared" si="24"/>
        <v>0</v>
      </c>
      <c r="K131" s="140"/>
      <c r="L131" s="140"/>
      <c r="M131" s="140"/>
      <c r="N131" s="140"/>
      <c r="O131" s="140"/>
      <c r="P131" s="140">
        <f t="shared" si="27"/>
        <v>0</v>
      </c>
      <c r="Q131" s="158">
        <f t="shared" si="28"/>
        <v>0</v>
      </c>
      <c r="S131" s="40"/>
      <c r="T131" s="40"/>
      <c r="U131" s="40"/>
      <c r="V131" s="40"/>
    </row>
    <row r="132" spans="1:22" ht="51" hidden="1">
      <c r="A132" s="131"/>
      <c r="B132" s="131"/>
      <c r="C132" s="137"/>
      <c r="D132" s="191" t="s">
        <v>352</v>
      </c>
      <c r="E132" s="140">
        <f t="shared" si="26"/>
        <v>0</v>
      </c>
      <c r="F132" s="140"/>
      <c r="G132" s="140"/>
      <c r="H132" s="140"/>
      <c r="I132" s="140"/>
      <c r="J132" s="140">
        <f t="shared" si="24"/>
        <v>0</v>
      </c>
      <c r="K132" s="140"/>
      <c r="L132" s="140"/>
      <c r="M132" s="140"/>
      <c r="N132" s="140"/>
      <c r="O132" s="140"/>
      <c r="P132" s="140">
        <f t="shared" si="27"/>
        <v>0</v>
      </c>
      <c r="Q132" s="158">
        <f t="shared" si="28"/>
        <v>0</v>
      </c>
      <c r="S132" s="40"/>
      <c r="T132" s="40"/>
      <c r="U132" s="40"/>
      <c r="V132" s="40"/>
    </row>
    <row r="133" spans="1:22" ht="51" hidden="1">
      <c r="A133" s="131"/>
      <c r="B133" s="131"/>
      <c r="C133" s="137"/>
      <c r="D133" s="191" t="s">
        <v>49</v>
      </c>
      <c r="E133" s="140">
        <f t="shared" si="26"/>
        <v>0</v>
      </c>
      <c r="F133" s="140"/>
      <c r="G133" s="140"/>
      <c r="H133" s="140"/>
      <c r="I133" s="140"/>
      <c r="J133" s="140">
        <f t="shared" si="24"/>
        <v>0</v>
      </c>
      <c r="K133" s="140"/>
      <c r="L133" s="140"/>
      <c r="M133" s="140"/>
      <c r="N133" s="140"/>
      <c r="O133" s="140"/>
      <c r="P133" s="140">
        <f t="shared" si="27"/>
        <v>0</v>
      </c>
      <c r="Q133" s="158">
        <f t="shared" si="28"/>
        <v>0</v>
      </c>
      <c r="S133" s="40"/>
      <c r="T133" s="40"/>
      <c r="U133" s="40"/>
      <c r="V133" s="40"/>
    </row>
    <row r="134" spans="1:22" ht="30" hidden="1">
      <c r="A134" s="130"/>
      <c r="B134" s="130" t="s">
        <v>845</v>
      </c>
      <c r="C134" s="130"/>
      <c r="D134" s="182" t="s">
        <v>401</v>
      </c>
      <c r="E134" s="108">
        <f t="shared" si="26"/>
        <v>0</v>
      </c>
      <c r="F134" s="108"/>
      <c r="G134" s="108"/>
      <c r="H134" s="108"/>
      <c r="I134" s="108"/>
      <c r="J134" s="108">
        <f t="shared" si="24"/>
        <v>0</v>
      </c>
      <c r="K134" s="108"/>
      <c r="L134" s="108"/>
      <c r="M134" s="108"/>
      <c r="N134" s="108"/>
      <c r="O134" s="108"/>
      <c r="P134" s="108">
        <f t="shared" si="27"/>
        <v>0</v>
      </c>
      <c r="Q134" s="158">
        <f t="shared" si="28"/>
        <v>0</v>
      </c>
      <c r="S134" s="40"/>
      <c r="T134" s="40"/>
      <c r="U134" s="40"/>
      <c r="V134" s="40"/>
    </row>
    <row r="135" spans="1:22" ht="51" hidden="1" customHeight="1">
      <c r="A135" s="136" t="s">
        <v>760</v>
      </c>
      <c r="B135" s="136" t="s">
        <v>246</v>
      </c>
      <c r="C135" s="136" t="s">
        <v>13</v>
      </c>
      <c r="D135" s="182" t="s">
        <v>210</v>
      </c>
      <c r="E135" s="108">
        <f t="shared" si="26"/>
        <v>0</v>
      </c>
      <c r="F135" s="108"/>
      <c r="G135" s="108"/>
      <c r="H135" s="108"/>
      <c r="I135" s="108"/>
      <c r="J135" s="108">
        <f t="shared" si="24"/>
        <v>0</v>
      </c>
      <c r="K135" s="108"/>
      <c r="L135" s="108"/>
      <c r="M135" s="108"/>
      <c r="N135" s="108"/>
      <c r="O135" s="108"/>
      <c r="P135" s="108">
        <f t="shared" si="27"/>
        <v>0</v>
      </c>
      <c r="Q135" s="158">
        <f t="shared" si="28"/>
        <v>0</v>
      </c>
      <c r="S135" s="40"/>
      <c r="T135" s="40"/>
      <c r="U135" s="40"/>
      <c r="V135" s="40"/>
    </row>
    <row r="136" spans="1:22" ht="51" hidden="1">
      <c r="A136" s="131"/>
      <c r="B136" s="131"/>
      <c r="C136" s="137"/>
      <c r="D136" s="191" t="s">
        <v>49</v>
      </c>
      <c r="E136" s="140">
        <f t="shared" si="26"/>
        <v>0</v>
      </c>
      <c r="F136" s="140"/>
      <c r="G136" s="140"/>
      <c r="H136" s="140"/>
      <c r="I136" s="140"/>
      <c r="J136" s="140">
        <f t="shared" si="24"/>
        <v>0</v>
      </c>
      <c r="K136" s="140"/>
      <c r="L136" s="140"/>
      <c r="M136" s="140"/>
      <c r="N136" s="140"/>
      <c r="O136" s="140"/>
      <c r="P136" s="140">
        <f t="shared" si="27"/>
        <v>0</v>
      </c>
      <c r="Q136" s="158">
        <f t="shared" si="28"/>
        <v>0</v>
      </c>
      <c r="S136" s="40"/>
      <c r="T136" s="40"/>
      <c r="U136" s="40"/>
      <c r="V136" s="40"/>
    </row>
    <row r="137" spans="1:22" ht="40.15" hidden="1" customHeight="1">
      <c r="A137" s="136"/>
      <c r="B137" s="136"/>
      <c r="C137" s="136"/>
      <c r="D137" s="182"/>
      <c r="E137" s="108"/>
      <c r="F137" s="108"/>
      <c r="G137" s="108"/>
      <c r="H137" s="108"/>
      <c r="I137" s="108"/>
      <c r="J137" s="108">
        <f t="shared" si="24"/>
        <v>50000</v>
      </c>
      <c r="K137" s="108">
        <v>50000</v>
      </c>
      <c r="L137" s="108"/>
      <c r="M137" s="108"/>
      <c r="N137" s="108"/>
      <c r="O137" s="108">
        <v>50000</v>
      </c>
      <c r="P137" s="108">
        <f t="shared" si="27"/>
        <v>50000</v>
      </c>
      <c r="Q137" s="158">
        <f t="shared" si="28"/>
        <v>50000</v>
      </c>
      <c r="S137" s="40"/>
      <c r="T137" s="40"/>
      <c r="U137" s="40"/>
      <c r="V137" s="40"/>
    </row>
    <row r="138" spans="1:22" ht="55.15" hidden="1" customHeight="1">
      <c r="A138" s="136"/>
      <c r="B138" s="136"/>
      <c r="C138" s="136"/>
      <c r="D138" s="167"/>
      <c r="E138" s="108"/>
      <c r="F138" s="108"/>
      <c r="G138" s="108"/>
      <c r="H138" s="108"/>
      <c r="I138" s="108"/>
      <c r="J138" s="140">
        <f>+L138+O138</f>
        <v>0</v>
      </c>
      <c r="K138" s="108"/>
      <c r="L138" s="108"/>
      <c r="M138" s="108"/>
      <c r="N138" s="108"/>
      <c r="O138" s="108"/>
      <c r="P138" s="108">
        <f>+E138+J138</f>
        <v>0</v>
      </c>
      <c r="Q138" s="158">
        <f t="shared" si="28"/>
        <v>0</v>
      </c>
      <c r="S138" s="40"/>
      <c r="T138" s="40"/>
      <c r="U138" s="40"/>
      <c r="V138" s="40"/>
    </row>
    <row r="139" spans="1:22" ht="49.9" hidden="1" customHeight="1">
      <c r="A139" s="136"/>
      <c r="B139" s="136"/>
      <c r="C139" s="136"/>
      <c r="D139" s="167"/>
      <c r="E139" s="108"/>
      <c r="F139" s="108"/>
      <c r="G139" s="108"/>
      <c r="H139" s="108"/>
      <c r="I139" s="108"/>
      <c r="J139" s="140"/>
      <c r="K139" s="108"/>
      <c r="L139" s="108"/>
      <c r="M139" s="108"/>
      <c r="N139" s="108"/>
      <c r="O139" s="108"/>
      <c r="P139" s="108">
        <f>+E139+J139</f>
        <v>0</v>
      </c>
      <c r="Q139" s="158">
        <f t="shared" si="28"/>
        <v>0</v>
      </c>
      <c r="S139" s="40"/>
      <c r="T139" s="40"/>
      <c r="U139" s="40"/>
      <c r="V139" s="40"/>
    </row>
    <row r="140" spans="1:22" ht="42.6" hidden="1" customHeight="1">
      <c r="A140" s="136"/>
      <c r="B140" s="136"/>
      <c r="C140" s="136"/>
      <c r="D140" s="167"/>
      <c r="E140" s="108"/>
      <c r="F140" s="108"/>
      <c r="G140" s="108"/>
      <c r="H140" s="108"/>
      <c r="I140" s="108"/>
      <c r="J140" s="108">
        <f t="shared" si="24"/>
        <v>2399700</v>
      </c>
      <c r="K140" s="108">
        <f>1300000+1000000</f>
        <v>2300000</v>
      </c>
      <c r="L140" s="108">
        <v>77700</v>
      </c>
      <c r="M140" s="108"/>
      <c r="N140" s="108"/>
      <c r="O140" s="108">
        <f>22000+1300000+1000000</f>
        <v>2322000</v>
      </c>
      <c r="P140" s="108">
        <f t="shared" si="27"/>
        <v>2399700</v>
      </c>
      <c r="Q140" s="158">
        <f t="shared" si="28"/>
        <v>2399700</v>
      </c>
      <c r="S140" s="40"/>
      <c r="T140" s="40"/>
      <c r="U140" s="40"/>
      <c r="V140" s="40"/>
    </row>
    <row r="141" spans="1:22" ht="25.5" hidden="1">
      <c r="A141" s="131"/>
      <c r="B141" s="131"/>
      <c r="C141" s="137"/>
      <c r="D141" s="191" t="s">
        <v>48</v>
      </c>
      <c r="E141" s="140">
        <f t="shared" si="26"/>
        <v>0</v>
      </c>
      <c r="F141" s="140"/>
      <c r="G141" s="140"/>
      <c r="H141" s="140"/>
      <c r="I141" s="140"/>
      <c r="J141" s="140">
        <f t="shared" si="24"/>
        <v>0</v>
      </c>
      <c r="K141" s="140"/>
      <c r="L141" s="140"/>
      <c r="M141" s="140"/>
      <c r="N141" s="140"/>
      <c r="O141" s="140"/>
      <c r="P141" s="140">
        <f t="shared" si="27"/>
        <v>0</v>
      </c>
      <c r="Q141" s="158">
        <f t="shared" si="28"/>
        <v>0</v>
      </c>
      <c r="S141" s="40"/>
      <c r="T141" s="40"/>
      <c r="U141" s="40"/>
      <c r="V141" s="40"/>
    </row>
    <row r="142" spans="1:22" ht="38.25" hidden="1">
      <c r="A142" s="131"/>
      <c r="B142" s="131"/>
      <c r="C142" s="137"/>
      <c r="D142" s="191" t="s">
        <v>208</v>
      </c>
      <c r="E142" s="140">
        <f t="shared" si="26"/>
        <v>0</v>
      </c>
      <c r="F142" s="140"/>
      <c r="G142" s="140"/>
      <c r="H142" s="140"/>
      <c r="I142" s="140"/>
      <c r="J142" s="140">
        <f t="shared" si="24"/>
        <v>0</v>
      </c>
      <c r="K142" s="140"/>
      <c r="L142" s="140"/>
      <c r="M142" s="140"/>
      <c r="N142" s="140"/>
      <c r="O142" s="140"/>
      <c r="P142" s="140">
        <f t="shared" si="27"/>
        <v>0</v>
      </c>
      <c r="Q142" s="158">
        <f t="shared" si="28"/>
        <v>0</v>
      </c>
      <c r="S142" s="40"/>
      <c r="T142" s="40"/>
      <c r="U142" s="40"/>
      <c r="V142" s="40"/>
    </row>
    <row r="143" spans="1:22" ht="38.25" hidden="1">
      <c r="A143" s="131"/>
      <c r="B143" s="131"/>
      <c r="C143" s="137"/>
      <c r="D143" s="191" t="s">
        <v>353</v>
      </c>
      <c r="E143" s="140">
        <f t="shared" si="26"/>
        <v>0</v>
      </c>
      <c r="F143" s="140"/>
      <c r="G143" s="140"/>
      <c r="H143" s="140"/>
      <c r="I143" s="140"/>
      <c r="J143" s="140">
        <f>+L143+O143</f>
        <v>0</v>
      </c>
      <c r="K143" s="140"/>
      <c r="L143" s="140"/>
      <c r="M143" s="140"/>
      <c r="N143" s="140"/>
      <c r="O143" s="140"/>
      <c r="P143" s="140">
        <f t="shared" si="27"/>
        <v>0</v>
      </c>
      <c r="Q143" s="158">
        <f t="shared" si="28"/>
        <v>0</v>
      </c>
      <c r="S143" s="40"/>
      <c r="T143" s="40"/>
      <c r="U143" s="40"/>
      <c r="V143" s="40"/>
    </row>
    <row r="144" spans="1:22" ht="15" hidden="1">
      <c r="A144" s="130"/>
      <c r="B144" s="130"/>
      <c r="C144" s="130"/>
      <c r="D144" s="182" t="s">
        <v>653</v>
      </c>
      <c r="E144" s="144">
        <f t="shared" si="26"/>
        <v>0</v>
      </c>
      <c r="F144" s="144"/>
      <c r="G144" s="144"/>
      <c r="H144" s="144"/>
      <c r="I144" s="144"/>
      <c r="J144" s="144"/>
      <c r="K144" s="144"/>
      <c r="L144" s="144"/>
      <c r="M144" s="144"/>
      <c r="N144" s="144"/>
      <c r="O144" s="144"/>
      <c r="P144" s="144"/>
      <c r="Q144" s="158">
        <f t="shared" si="28"/>
        <v>0</v>
      </c>
      <c r="S144" s="40"/>
      <c r="T144" s="40"/>
      <c r="U144" s="40"/>
      <c r="V144" s="40"/>
    </row>
    <row r="145" spans="1:66" ht="75" hidden="1">
      <c r="A145" s="130"/>
      <c r="B145" s="130"/>
      <c r="C145" s="130"/>
      <c r="D145" s="167" t="s">
        <v>33</v>
      </c>
      <c r="E145" s="105">
        <f t="shared" si="26"/>
        <v>0</v>
      </c>
      <c r="F145" s="105"/>
      <c r="G145" s="105"/>
      <c r="H145" s="105"/>
      <c r="I145" s="105"/>
      <c r="J145" s="105"/>
      <c r="K145" s="105"/>
      <c r="L145" s="105"/>
      <c r="M145" s="105"/>
      <c r="N145" s="105"/>
      <c r="O145" s="105"/>
      <c r="P145" s="108">
        <f t="shared" si="27"/>
        <v>0</v>
      </c>
      <c r="Q145" s="158">
        <f t="shared" si="28"/>
        <v>0</v>
      </c>
      <c r="S145" s="40"/>
      <c r="T145" s="40"/>
      <c r="U145" s="40"/>
      <c r="V145" s="40"/>
    </row>
    <row r="146" spans="1:66" ht="90" hidden="1">
      <c r="A146" s="130"/>
      <c r="B146" s="130"/>
      <c r="C146" s="130"/>
      <c r="D146" s="167" t="s">
        <v>648</v>
      </c>
      <c r="E146" s="105">
        <f t="shared" si="26"/>
        <v>0</v>
      </c>
      <c r="F146" s="105"/>
      <c r="G146" s="105"/>
      <c r="H146" s="105"/>
      <c r="I146" s="105"/>
      <c r="J146" s="105"/>
      <c r="K146" s="105"/>
      <c r="L146" s="105"/>
      <c r="M146" s="105"/>
      <c r="N146" s="105"/>
      <c r="O146" s="105"/>
      <c r="P146" s="108">
        <f t="shared" si="27"/>
        <v>0</v>
      </c>
      <c r="Q146" s="158">
        <f t="shared" si="28"/>
        <v>0</v>
      </c>
      <c r="S146" s="40"/>
      <c r="T146" s="40"/>
      <c r="U146" s="40"/>
      <c r="V146" s="40"/>
    </row>
    <row r="147" spans="1:66" ht="90" hidden="1">
      <c r="A147" s="130"/>
      <c r="B147" s="130"/>
      <c r="C147" s="130"/>
      <c r="D147" s="167" t="s">
        <v>644</v>
      </c>
      <c r="E147" s="105">
        <f t="shared" si="26"/>
        <v>0</v>
      </c>
      <c r="F147" s="105"/>
      <c r="G147" s="105"/>
      <c r="H147" s="105"/>
      <c r="I147" s="105"/>
      <c r="J147" s="105"/>
      <c r="K147" s="105"/>
      <c r="L147" s="105"/>
      <c r="M147" s="105"/>
      <c r="N147" s="105"/>
      <c r="O147" s="105"/>
      <c r="P147" s="108">
        <f t="shared" si="27"/>
        <v>0</v>
      </c>
      <c r="Q147" s="158">
        <f t="shared" si="28"/>
        <v>0</v>
      </c>
      <c r="S147" s="40"/>
      <c r="T147" s="40"/>
      <c r="U147" s="40"/>
      <c r="V147" s="40"/>
    </row>
    <row r="148" spans="1:66" ht="33.6" hidden="1" customHeight="1">
      <c r="A148" s="136" t="s">
        <v>443</v>
      </c>
      <c r="B148" s="136" t="s">
        <v>328</v>
      </c>
      <c r="C148" s="136" t="s">
        <v>800</v>
      </c>
      <c r="D148" s="182" t="s">
        <v>124</v>
      </c>
      <c r="E148" s="108">
        <f t="shared" si="26"/>
        <v>0</v>
      </c>
      <c r="F148" s="108"/>
      <c r="G148" s="108"/>
      <c r="H148" s="108"/>
      <c r="I148" s="108"/>
      <c r="J148" s="108">
        <f t="shared" ref="J148:J153" si="29">+L148+O148</f>
        <v>0</v>
      </c>
      <c r="K148" s="108"/>
      <c r="L148" s="108"/>
      <c r="M148" s="108"/>
      <c r="N148" s="108"/>
      <c r="O148" s="108"/>
      <c r="P148" s="108">
        <f t="shared" si="27"/>
        <v>0</v>
      </c>
      <c r="Q148" s="158">
        <f t="shared" si="28"/>
        <v>0</v>
      </c>
      <c r="S148" s="40"/>
      <c r="T148" s="40"/>
      <c r="U148" s="40"/>
      <c r="V148" s="40"/>
    </row>
    <row r="149" spans="1:66" ht="30" hidden="1">
      <c r="A149" s="124" t="s">
        <v>444</v>
      </c>
      <c r="B149" s="124" t="s">
        <v>125</v>
      </c>
      <c r="C149" s="124" t="s">
        <v>223</v>
      </c>
      <c r="D149" s="186" t="s">
        <v>126</v>
      </c>
      <c r="E149" s="140">
        <f t="shared" si="26"/>
        <v>0</v>
      </c>
      <c r="F149" s="140"/>
      <c r="G149" s="140"/>
      <c r="H149" s="140"/>
      <c r="I149" s="140"/>
      <c r="J149" s="110">
        <f t="shared" si="29"/>
        <v>0</v>
      </c>
      <c r="K149" s="110"/>
      <c r="L149" s="110"/>
      <c r="M149" s="110"/>
      <c r="N149" s="110"/>
      <c r="O149" s="110">
        <f>2850000-2850000</f>
        <v>0</v>
      </c>
      <c r="P149" s="110">
        <f t="shared" si="27"/>
        <v>0</v>
      </c>
      <c r="Q149" s="158">
        <f t="shared" si="28"/>
        <v>0</v>
      </c>
      <c r="R149" s="11"/>
      <c r="S149" s="16"/>
      <c r="T149" s="16"/>
      <c r="U149" s="16"/>
      <c r="V149" s="16"/>
      <c r="W149" s="11"/>
    </row>
    <row r="150" spans="1:66" ht="63.6" hidden="1" customHeight="1">
      <c r="A150" s="124" t="s">
        <v>445</v>
      </c>
      <c r="B150" s="124" t="s">
        <v>249</v>
      </c>
      <c r="C150" s="124" t="s">
        <v>200</v>
      </c>
      <c r="D150" s="186" t="s">
        <v>250</v>
      </c>
      <c r="E150" s="109">
        <f t="shared" si="26"/>
        <v>0</v>
      </c>
      <c r="F150" s="109"/>
      <c r="G150" s="109"/>
      <c r="H150" s="109"/>
      <c r="I150" s="109"/>
      <c r="J150" s="109">
        <f t="shared" si="29"/>
        <v>0</v>
      </c>
      <c r="K150" s="109">
        <f>35000000-35000000</f>
        <v>0</v>
      </c>
      <c r="L150" s="109"/>
      <c r="M150" s="109"/>
      <c r="N150" s="109"/>
      <c r="O150" s="109">
        <f>35000000-35000000</f>
        <v>0</v>
      </c>
      <c r="P150" s="109">
        <f t="shared" si="27"/>
        <v>0</v>
      </c>
      <c r="Q150" s="158">
        <f t="shared" si="28"/>
        <v>0</v>
      </c>
      <c r="R150" s="11"/>
      <c r="S150" s="16"/>
      <c r="T150" s="16"/>
      <c r="U150" s="16"/>
      <c r="V150" s="16"/>
      <c r="W150" s="11"/>
    </row>
    <row r="151" spans="1:66" ht="63.6" hidden="1" customHeight="1">
      <c r="A151" s="129" t="s">
        <v>107</v>
      </c>
      <c r="B151" s="129" t="s">
        <v>580</v>
      </c>
      <c r="C151" s="130" t="s">
        <v>106</v>
      </c>
      <c r="D151" s="234" t="s">
        <v>599</v>
      </c>
      <c r="E151" s="108">
        <f>+F151+I151</f>
        <v>0</v>
      </c>
      <c r="F151" s="108"/>
      <c r="G151" s="108"/>
      <c r="H151" s="108"/>
      <c r="I151" s="108"/>
      <c r="J151" s="108">
        <f t="shared" si="29"/>
        <v>0</v>
      </c>
      <c r="K151" s="108"/>
      <c r="L151" s="108"/>
      <c r="M151" s="108"/>
      <c r="N151" s="108"/>
      <c r="O151" s="108"/>
      <c r="P151" s="108">
        <f>+E151+J151</f>
        <v>0</v>
      </c>
      <c r="Q151" s="158">
        <f t="shared" si="28"/>
        <v>0</v>
      </c>
      <c r="R151" s="11"/>
      <c r="S151" s="16"/>
      <c r="T151" s="16"/>
      <c r="U151" s="16"/>
      <c r="V151" s="16"/>
      <c r="W151" s="11"/>
    </row>
    <row r="152" spans="1:66" ht="30" hidden="1">
      <c r="A152" s="130" t="s">
        <v>446</v>
      </c>
      <c r="B152" s="130" t="s">
        <v>74</v>
      </c>
      <c r="C152" s="130" t="s">
        <v>73</v>
      </c>
      <c r="D152" s="142" t="s">
        <v>47</v>
      </c>
      <c r="E152" s="108">
        <f t="shared" si="26"/>
        <v>0</v>
      </c>
      <c r="F152" s="108"/>
      <c r="G152" s="108"/>
      <c r="H152" s="108"/>
      <c r="I152" s="108"/>
      <c r="J152" s="108">
        <f t="shared" si="29"/>
        <v>0</v>
      </c>
      <c r="K152" s="108"/>
      <c r="L152" s="108"/>
      <c r="M152" s="108"/>
      <c r="N152" s="108"/>
      <c r="O152" s="108"/>
      <c r="P152" s="108">
        <f t="shared" si="27"/>
        <v>0</v>
      </c>
      <c r="Q152" s="158">
        <f t="shared" si="28"/>
        <v>0</v>
      </c>
      <c r="R152" s="11"/>
      <c r="S152" s="16"/>
      <c r="T152" s="16"/>
      <c r="U152" s="16"/>
      <c r="V152" s="16"/>
      <c r="W152" s="11"/>
    </row>
    <row r="153" spans="1:66" ht="35.450000000000003" hidden="1" customHeight="1">
      <c r="A153" s="130" t="s">
        <v>445</v>
      </c>
      <c r="B153" s="130" t="s">
        <v>249</v>
      </c>
      <c r="C153" s="130" t="s">
        <v>415</v>
      </c>
      <c r="D153" s="142" t="s">
        <v>250</v>
      </c>
      <c r="E153" s="108">
        <f t="shared" si="26"/>
        <v>0</v>
      </c>
      <c r="F153" s="108"/>
      <c r="G153" s="108"/>
      <c r="H153" s="108"/>
      <c r="I153" s="108"/>
      <c r="J153" s="108">
        <f t="shared" si="29"/>
        <v>0</v>
      </c>
      <c r="K153" s="108"/>
      <c r="L153" s="108"/>
      <c r="M153" s="108"/>
      <c r="N153" s="108"/>
      <c r="O153" s="108"/>
      <c r="P153" s="108">
        <f t="shared" si="27"/>
        <v>0</v>
      </c>
      <c r="Q153" s="158">
        <f t="shared" si="28"/>
        <v>0</v>
      </c>
      <c r="R153" s="11"/>
      <c r="S153" s="16"/>
      <c r="T153" s="16"/>
      <c r="U153" s="16"/>
      <c r="V153" s="16"/>
      <c r="W153" s="11"/>
    </row>
    <row r="154" spans="1:66" ht="114" hidden="1" customHeight="1">
      <c r="A154" s="126" t="s">
        <v>465</v>
      </c>
      <c r="B154" s="126" t="s">
        <v>466</v>
      </c>
      <c r="C154" s="126" t="s">
        <v>156</v>
      </c>
      <c r="D154" s="242" t="s">
        <v>746</v>
      </c>
      <c r="E154" s="109">
        <f>+F154+I154</f>
        <v>0</v>
      </c>
      <c r="F154" s="109"/>
      <c r="G154" s="109"/>
      <c r="H154" s="109"/>
      <c r="I154" s="109"/>
      <c r="J154" s="109"/>
      <c r="K154" s="109"/>
      <c r="L154" s="109"/>
      <c r="M154" s="109"/>
      <c r="N154" s="109"/>
      <c r="O154" s="109"/>
      <c r="P154" s="108">
        <f>+E154+J154</f>
        <v>0</v>
      </c>
      <c r="Q154" s="158">
        <f t="shared" si="28"/>
        <v>0</v>
      </c>
      <c r="R154" s="11"/>
      <c r="S154" s="16"/>
      <c r="T154" s="16"/>
      <c r="U154" s="16"/>
      <c r="V154" s="16"/>
      <c r="W154" s="11"/>
    </row>
    <row r="155" spans="1:66" ht="93.6" hidden="1" customHeight="1">
      <c r="A155" s="126" t="s">
        <v>449</v>
      </c>
      <c r="B155" s="126" t="s">
        <v>111</v>
      </c>
      <c r="C155" s="126" t="s">
        <v>659</v>
      </c>
      <c r="D155" s="242" t="s">
        <v>113</v>
      </c>
      <c r="E155" s="109">
        <f>+F155+I155</f>
        <v>0</v>
      </c>
      <c r="F155" s="109"/>
      <c r="G155" s="109"/>
      <c r="H155" s="109"/>
      <c r="I155" s="109"/>
      <c r="J155" s="109"/>
      <c r="K155" s="109"/>
      <c r="L155" s="109"/>
      <c r="M155" s="109"/>
      <c r="N155" s="109"/>
      <c r="O155" s="109"/>
      <c r="P155" s="108">
        <f>+E155+J155</f>
        <v>0</v>
      </c>
      <c r="Q155" s="158">
        <f t="shared" si="28"/>
        <v>0</v>
      </c>
      <c r="R155" s="11"/>
      <c r="S155" s="16"/>
      <c r="T155" s="16"/>
      <c r="U155" s="16"/>
      <c r="V155" s="16"/>
      <c r="W155" s="11"/>
    </row>
    <row r="156" spans="1:66" ht="89.25" hidden="1" customHeight="1">
      <c r="A156" s="126"/>
      <c r="B156" s="126"/>
      <c r="C156" s="126"/>
      <c r="D156" s="186"/>
      <c r="E156" s="109"/>
      <c r="F156" s="109"/>
      <c r="G156" s="109"/>
      <c r="H156" s="109"/>
      <c r="I156" s="109"/>
      <c r="J156" s="109"/>
      <c r="K156" s="109"/>
      <c r="L156" s="109"/>
      <c r="M156" s="109"/>
      <c r="N156" s="109"/>
      <c r="O156" s="109"/>
      <c r="P156" s="108">
        <f>+E156+J156</f>
        <v>0</v>
      </c>
      <c r="Q156" s="158">
        <f t="shared" si="28"/>
        <v>0</v>
      </c>
      <c r="R156" s="11"/>
      <c r="S156" s="16"/>
      <c r="T156" s="16"/>
      <c r="U156" s="16"/>
      <c r="V156" s="16"/>
      <c r="W156" s="11"/>
    </row>
    <row r="157" spans="1:66" ht="36.6" hidden="1" customHeight="1">
      <c r="A157" s="130" t="s">
        <v>449</v>
      </c>
      <c r="B157" s="126" t="s">
        <v>111</v>
      </c>
      <c r="C157" s="130" t="s">
        <v>222</v>
      </c>
      <c r="D157" s="167" t="s">
        <v>113</v>
      </c>
      <c r="E157" s="108">
        <f t="shared" si="26"/>
        <v>0</v>
      </c>
      <c r="F157" s="108">
        <f>200000-200000</f>
        <v>0</v>
      </c>
      <c r="G157" s="108"/>
      <c r="H157" s="108"/>
      <c r="I157" s="108"/>
      <c r="J157" s="108"/>
      <c r="K157" s="108"/>
      <c r="L157" s="108"/>
      <c r="M157" s="108"/>
      <c r="N157" s="108"/>
      <c r="O157" s="108"/>
      <c r="P157" s="108">
        <f t="shared" si="27"/>
        <v>0</v>
      </c>
      <c r="Q157" s="158">
        <f t="shared" si="28"/>
        <v>0</v>
      </c>
      <c r="R157" s="11"/>
      <c r="S157" s="16" t="e">
        <f>+E105-E106-E107-E148-E152-E156-E157+#REF!-#REF!-#REF!</f>
        <v>#REF!</v>
      </c>
      <c r="T157" s="16"/>
      <c r="U157" s="16"/>
      <c r="V157" s="16"/>
      <c r="W157" s="11"/>
    </row>
    <row r="158" spans="1:66" ht="53.45" hidden="1" customHeight="1">
      <c r="A158" s="221"/>
      <c r="B158" s="221"/>
      <c r="C158" s="221"/>
      <c r="D158" s="102"/>
      <c r="E158" s="107"/>
      <c r="F158" s="107"/>
      <c r="G158" s="107"/>
      <c r="H158" s="107"/>
      <c r="I158" s="107"/>
      <c r="J158" s="107"/>
      <c r="K158" s="107"/>
      <c r="L158" s="107"/>
      <c r="M158" s="107" t="e">
        <f>#REF!+M161+M165+M167+M168+M169+M170+M171+M172+M173+M174+M176+M177+M180+M185+M186+#REF!+M189+#REF!+M178</f>
        <v>#REF!</v>
      </c>
      <c r="N158" s="107" t="e">
        <f>#REF!+N161+N165+N167+N168+N169+N170+N171+N172+N173+N174+N176+N177+N180+N185+N186+#REF!+N189+#REF!+N178</f>
        <v>#REF!</v>
      </c>
      <c r="O158" s="107" t="e">
        <f>#REF!+O161+O165+O167+O168+O169+O170+O171+O172+O173+O174+O176+O177+O180+O185+O186+#REF!+O189+#REF!+O178</f>
        <v>#REF!</v>
      </c>
      <c r="P158" s="107">
        <f t="shared" ref="P158:P186" si="30">+E158+J158</f>
        <v>0</v>
      </c>
      <c r="Q158" s="158">
        <f t="shared" si="28"/>
        <v>0</v>
      </c>
      <c r="S158" s="40">
        <f>SUM(E159:E186)</f>
        <v>0</v>
      </c>
      <c r="T158" s="40"/>
      <c r="U158" s="40"/>
      <c r="V158" s="40"/>
    </row>
    <row r="159" spans="1:66" ht="45" hidden="1">
      <c r="A159" s="138"/>
      <c r="B159" s="138"/>
      <c r="C159" s="138"/>
      <c r="D159" s="189" t="s">
        <v>678</v>
      </c>
      <c r="E159" s="122">
        <f t="shared" si="26"/>
        <v>0</v>
      </c>
      <c r="F159" s="122"/>
      <c r="G159" s="171"/>
      <c r="H159" s="171"/>
      <c r="I159" s="171"/>
      <c r="J159" s="122">
        <f t="shared" ref="J159:J160" si="31">+L159+O159</f>
        <v>0</v>
      </c>
      <c r="K159" s="171"/>
      <c r="L159" s="171"/>
      <c r="M159" s="171"/>
      <c r="N159" s="171"/>
      <c r="O159" s="122"/>
      <c r="P159" s="122">
        <f t="shared" si="30"/>
        <v>0</v>
      </c>
      <c r="Q159" s="158">
        <f t="shared" si="28"/>
        <v>0</v>
      </c>
      <c r="R159" s="2"/>
      <c r="S159" s="3"/>
      <c r="T159" s="3"/>
      <c r="U159" s="3"/>
      <c r="V159" s="3"/>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row>
    <row r="160" spans="1:66" ht="45" hidden="1">
      <c r="A160" s="129" t="s">
        <v>362</v>
      </c>
      <c r="B160" s="129" t="s">
        <v>665</v>
      </c>
      <c r="C160" s="129" t="s">
        <v>681</v>
      </c>
      <c r="D160" s="167" t="s">
        <v>767</v>
      </c>
      <c r="E160" s="108">
        <f>+F160+I160</f>
        <v>0</v>
      </c>
      <c r="F160" s="108"/>
      <c r="G160" s="108"/>
      <c r="H160" s="108"/>
      <c r="I160" s="108"/>
      <c r="J160" s="108">
        <f t="shared" si="31"/>
        <v>0</v>
      </c>
      <c r="K160" s="108"/>
      <c r="L160" s="108"/>
      <c r="M160" s="108"/>
      <c r="N160" s="108"/>
      <c r="O160" s="108"/>
      <c r="P160" s="108">
        <f t="shared" si="30"/>
        <v>0</v>
      </c>
      <c r="Q160" s="158">
        <f t="shared" ref="Q160:Q191" si="32">+P160</f>
        <v>0</v>
      </c>
      <c r="R160" s="2"/>
      <c r="S160" s="3"/>
      <c r="T160" s="3"/>
      <c r="U160" s="3"/>
      <c r="V160" s="3"/>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row>
    <row r="161" spans="1:66" ht="62.45" hidden="1" customHeight="1">
      <c r="A161" s="165"/>
      <c r="B161" s="165"/>
      <c r="C161" s="165"/>
      <c r="D161" s="168"/>
      <c r="E161" s="108"/>
      <c r="F161" s="108"/>
      <c r="G161" s="108"/>
      <c r="H161" s="108"/>
      <c r="I161" s="108"/>
      <c r="J161" s="108">
        <f>+L161+O161</f>
        <v>0</v>
      </c>
      <c r="K161" s="108"/>
      <c r="L161" s="108"/>
      <c r="M161" s="108"/>
      <c r="N161" s="108"/>
      <c r="O161" s="108"/>
      <c r="P161" s="108">
        <f t="shared" si="30"/>
        <v>0</v>
      </c>
      <c r="Q161" s="158">
        <f t="shared" si="32"/>
        <v>0</v>
      </c>
      <c r="R161" s="2"/>
      <c r="S161" s="3"/>
      <c r="T161" s="3"/>
      <c r="U161" s="3"/>
      <c r="V161" s="3"/>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row>
    <row r="162" spans="1:66" ht="15.75" hidden="1">
      <c r="A162" s="138"/>
      <c r="B162" s="134"/>
      <c r="C162" s="134"/>
      <c r="D162" s="197" t="s">
        <v>411</v>
      </c>
      <c r="E162" s="140">
        <f>+F162+I162</f>
        <v>0</v>
      </c>
      <c r="F162" s="140"/>
      <c r="G162" s="140"/>
      <c r="H162" s="140"/>
      <c r="I162" s="140"/>
      <c r="J162" s="116">
        <f>+L162+O162</f>
        <v>0</v>
      </c>
      <c r="K162" s="140"/>
      <c r="L162" s="140"/>
      <c r="M162" s="140"/>
      <c r="N162" s="140"/>
      <c r="O162" s="140"/>
      <c r="P162" s="116">
        <f t="shared" si="30"/>
        <v>0</v>
      </c>
      <c r="Q162" s="158">
        <f t="shared" si="32"/>
        <v>0</v>
      </c>
      <c r="R162" s="2"/>
      <c r="S162" s="3"/>
      <c r="T162" s="3"/>
      <c r="U162" s="3"/>
      <c r="V162" s="3"/>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row>
    <row r="163" spans="1:66" ht="25.5" hidden="1">
      <c r="A163" s="138"/>
      <c r="B163" s="134" t="s">
        <v>5</v>
      </c>
      <c r="C163" s="134"/>
      <c r="D163" s="197" t="s">
        <v>579</v>
      </c>
      <c r="E163" s="140">
        <f>+F163+I163</f>
        <v>0</v>
      </c>
      <c r="F163" s="140"/>
      <c r="G163" s="140"/>
      <c r="H163" s="140"/>
      <c r="I163" s="140"/>
      <c r="J163" s="116">
        <f>+L163+O163</f>
        <v>0</v>
      </c>
      <c r="K163" s="140"/>
      <c r="L163" s="140"/>
      <c r="M163" s="140"/>
      <c r="N163" s="140"/>
      <c r="O163" s="140"/>
      <c r="P163" s="116">
        <f t="shared" si="30"/>
        <v>0</v>
      </c>
      <c r="Q163" s="158">
        <f t="shared" si="32"/>
        <v>0</v>
      </c>
      <c r="R163" s="2"/>
      <c r="S163" s="3"/>
      <c r="T163" s="3"/>
      <c r="U163" s="3"/>
      <c r="V163" s="3"/>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row>
    <row r="164" spans="1:66" ht="45" hidden="1">
      <c r="A164" s="138"/>
      <c r="B164" s="129"/>
      <c r="C164" s="129"/>
      <c r="D164" s="189" t="s">
        <v>678</v>
      </c>
      <c r="E164" s="122">
        <f>+F164+I164</f>
        <v>0</v>
      </c>
      <c r="F164" s="122"/>
      <c r="G164" s="171"/>
      <c r="H164" s="171"/>
      <c r="I164" s="171"/>
      <c r="J164" s="122"/>
      <c r="K164" s="171"/>
      <c r="L164" s="171"/>
      <c r="M164" s="171"/>
      <c r="N164" s="171"/>
      <c r="O164" s="122"/>
      <c r="P164" s="122">
        <f t="shared" si="30"/>
        <v>0</v>
      </c>
      <c r="Q164" s="158">
        <f t="shared" si="32"/>
        <v>0</v>
      </c>
      <c r="R164" s="2"/>
      <c r="S164" s="3"/>
      <c r="T164" s="3"/>
      <c r="U164" s="3"/>
      <c r="V164" s="3"/>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row>
    <row r="165" spans="1:66" ht="39.6" hidden="1" customHeight="1">
      <c r="A165" s="165"/>
      <c r="B165" s="165"/>
      <c r="C165" s="165"/>
      <c r="D165" s="167"/>
      <c r="E165" s="108"/>
      <c r="F165" s="108"/>
      <c r="G165" s="176"/>
      <c r="H165" s="176"/>
      <c r="I165" s="176"/>
      <c r="J165" s="122"/>
      <c r="K165" s="176"/>
      <c r="L165" s="176"/>
      <c r="M165" s="176"/>
      <c r="N165" s="176"/>
      <c r="O165" s="122"/>
      <c r="P165" s="108">
        <f t="shared" si="30"/>
        <v>0</v>
      </c>
      <c r="Q165" s="158">
        <f t="shared" si="32"/>
        <v>0</v>
      </c>
      <c r="R165" s="2"/>
      <c r="S165" s="3"/>
      <c r="T165" s="3"/>
      <c r="U165" s="3"/>
      <c r="V165" s="3"/>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row>
    <row r="166" spans="1:66" ht="45" hidden="1">
      <c r="A166" s="124" t="s">
        <v>452</v>
      </c>
      <c r="B166" s="124" t="s">
        <v>368</v>
      </c>
      <c r="C166" s="124" t="s">
        <v>367</v>
      </c>
      <c r="D166" s="186" t="s">
        <v>476</v>
      </c>
      <c r="E166" s="109">
        <f>+F166+I166</f>
        <v>0</v>
      </c>
      <c r="F166" s="109"/>
      <c r="G166" s="109"/>
      <c r="H166" s="109"/>
      <c r="I166" s="109"/>
      <c r="J166" s="109">
        <f t="shared" ref="J166:J173" si="33">+L166+O166</f>
        <v>0</v>
      </c>
      <c r="K166" s="109"/>
      <c r="L166" s="109"/>
      <c r="M166" s="109"/>
      <c r="N166" s="109"/>
      <c r="O166" s="109"/>
      <c r="P166" s="109">
        <f t="shared" si="30"/>
        <v>0</v>
      </c>
      <c r="Q166" s="158">
        <f t="shared" si="32"/>
        <v>0</v>
      </c>
      <c r="S166" s="40"/>
      <c r="T166" s="40"/>
      <c r="U166" s="40"/>
      <c r="V166" s="40"/>
    </row>
    <row r="167" spans="1:66" ht="48.6" hidden="1" customHeight="1">
      <c r="A167" s="136"/>
      <c r="B167" s="136"/>
      <c r="C167" s="136"/>
      <c r="D167" s="147"/>
      <c r="E167" s="108"/>
      <c r="F167" s="108"/>
      <c r="G167" s="108"/>
      <c r="H167" s="108"/>
      <c r="I167" s="108"/>
      <c r="J167" s="108">
        <f t="shared" si="33"/>
        <v>0</v>
      </c>
      <c r="K167" s="108"/>
      <c r="L167" s="108"/>
      <c r="M167" s="108"/>
      <c r="N167" s="108"/>
      <c r="O167" s="108"/>
      <c r="P167" s="108">
        <f t="shared" si="30"/>
        <v>0</v>
      </c>
      <c r="Q167" s="158">
        <f t="shared" si="32"/>
        <v>0</v>
      </c>
      <c r="S167" s="40"/>
      <c r="T167" s="40"/>
      <c r="U167" s="40"/>
      <c r="V167" s="40"/>
    </row>
    <row r="168" spans="1:66" ht="82.15" hidden="1" customHeight="1">
      <c r="A168" s="136"/>
      <c r="B168" s="136"/>
      <c r="C168" s="136"/>
      <c r="D168" s="182"/>
      <c r="E168" s="108"/>
      <c r="F168" s="108"/>
      <c r="G168" s="108"/>
      <c r="H168" s="108"/>
      <c r="I168" s="108"/>
      <c r="J168" s="108">
        <f t="shared" si="33"/>
        <v>3902065</v>
      </c>
      <c r="K168" s="108"/>
      <c r="L168" s="108">
        <v>3832265</v>
      </c>
      <c r="M168" s="108"/>
      <c r="N168" s="108"/>
      <c r="O168" s="108">
        <v>69800</v>
      </c>
      <c r="P168" s="108">
        <f t="shared" si="30"/>
        <v>3902065</v>
      </c>
      <c r="Q168" s="158">
        <f t="shared" si="32"/>
        <v>3902065</v>
      </c>
      <c r="S168" s="40"/>
      <c r="T168" s="40"/>
      <c r="U168" s="40"/>
      <c r="V168" s="40"/>
    </row>
    <row r="169" spans="1:66" ht="148.5" hidden="1" customHeight="1">
      <c r="A169" s="136"/>
      <c r="B169" s="136"/>
      <c r="C169" s="136"/>
      <c r="D169" s="182"/>
      <c r="E169" s="108"/>
      <c r="F169" s="108"/>
      <c r="G169" s="108"/>
      <c r="H169" s="108"/>
      <c r="I169" s="108"/>
      <c r="J169" s="108">
        <f t="shared" si="33"/>
        <v>43717980</v>
      </c>
      <c r="K169" s="108"/>
      <c r="L169" s="108">
        <v>41630077</v>
      </c>
      <c r="M169" s="108"/>
      <c r="N169" s="108">
        <v>191300</v>
      </c>
      <c r="O169" s="108">
        <f>1089567+998336</f>
        <v>2087903</v>
      </c>
      <c r="P169" s="108">
        <f t="shared" si="30"/>
        <v>43717980</v>
      </c>
      <c r="Q169" s="158">
        <f t="shared" si="32"/>
        <v>43717980</v>
      </c>
      <c r="S169" s="40"/>
      <c r="T169" s="40"/>
      <c r="U169" s="40"/>
      <c r="V169" s="40"/>
    </row>
    <row r="170" spans="1:66" ht="57" hidden="1" customHeight="1">
      <c r="A170" s="136"/>
      <c r="B170" s="136"/>
      <c r="C170" s="136"/>
      <c r="D170" s="182"/>
      <c r="E170" s="108"/>
      <c r="F170" s="108"/>
      <c r="G170" s="108"/>
      <c r="H170" s="108"/>
      <c r="I170" s="108"/>
      <c r="J170" s="108">
        <f t="shared" si="33"/>
        <v>0</v>
      </c>
      <c r="K170" s="108"/>
      <c r="L170" s="108"/>
      <c r="M170" s="108"/>
      <c r="N170" s="108"/>
      <c r="O170" s="108"/>
      <c r="P170" s="108">
        <f t="shared" si="30"/>
        <v>0</v>
      </c>
      <c r="Q170" s="158">
        <f t="shared" si="32"/>
        <v>0</v>
      </c>
      <c r="S170" s="40"/>
      <c r="T170" s="40"/>
      <c r="U170" s="40"/>
      <c r="V170" s="40"/>
    </row>
    <row r="171" spans="1:66" ht="57.75" hidden="1" customHeight="1">
      <c r="A171" s="136"/>
      <c r="B171" s="136"/>
      <c r="C171" s="136"/>
      <c r="D171" s="168"/>
      <c r="E171" s="108"/>
      <c r="F171" s="108"/>
      <c r="G171" s="108"/>
      <c r="H171" s="108"/>
      <c r="I171" s="108"/>
      <c r="J171" s="108">
        <f t="shared" si="33"/>
        <v>0</v>
      </c>
      <c r="K171" s="108"/>
      <c r="L171" s="108"/>
      <c r="M171" s="108"/>
      <c r="N171" s="108"/>
      <c r="O171" s="108"/>
      <c r="P171" s="108">
        <f t="shared" si="30"/>
        <v>0</v>
      </c>
      <c r="Q171" s="158">
        <f t="shared" si="32"/>
        <v>0</v>
      </c>
      <c r="S171" s="40"/>
      <c r="T171" s="40"/>
      <c r="U171" s="40"/>
      <c r="V171" s="40"/>
    </row>
    <row r="172" spans="1:66" ht="72" hidden="1" customHeight="1">
      <c r="A172" s="136"/>
      <c r="B172" s="136"/>
      <c r="C172" s="136"/>
      <c r="D172" s="167"/>
      <c r="E172" s="108"/>
      <c r="F172" s="108"/>
      <c r="G172" s="108"/>
      <c r="H172" s="108"/>
      <c r="I172" s="108"/>
      <c r="J172" s="108">
        <f t="shared" si="33"/>
        <v>0</v>
      </c>
      <c r="K172" s="108"/>
      <c r="L172" s="108"/>
      <c r="M172" s="108"/>
      <c r="N172" s="108"/>
      <c r="O172" s="108"/>
      <c r="P172" s="108">
        <f t="shared" si="30"/>
        <v>0</v>
      </c>
      <c r="Q172" s="158">
        <f t="shared" si="32"/>
        <v>0</v>
      </c>
      <c r="S172" s="40"/>
      <c r="T172" s="40"/>
      <c r="U172" s="40"/>
      <c r="V172" s="40"/>
    </row>
    <row r="173" spans="1:66" ht="52.15" hidden="1" customHeight="1">
      <c r="A173" s="136"/>
      <c r="B173" s="136"/>
      <c r="C173" s="136"/>
      <c r="D173" s="167"/>
      <c r="E173" s="108"/>
      <c r="F173" s="108"/>
      <c r="G173" s="108"/>
      <c r="H173" s="108"/>
      <c r="I173" s="108"/>
      <c r="J173" s="108">
        <f t="shared" si="33"/>
        <v>0</v>
      </c>
      <c r="K173" s="108"/>
      <c r="L173" s="108"/>
      <c r="M173" s="108"/>
      <c r="N173" s="108"/>
      <c r="O173" s="108"/>
      <c r="P173" s="108">
        <f t="shared" si="30"/>
        <v>0</v>
      </c>
      <c r="Q173" s="158">
        <f t="shared" si="32"/>
        <v>0</v>
      </c>
      <c r="S173" s="40"/>
      <c r="T173" s="40"/>
      <c r="U173" s="40"/>
      <c r="V173" s="40"/>
    </row>
    <row r="174" spans="1:66" ht="63" hidden="1" customHeight="1">
      <c r="A174" s="136"/>
      <c r="B174" s="136"/>
      <c r="C174" s="136"/>
      <c r="D174" s="167"/>
      <c r="E174" s="108"/>
      <c r="F174" s="108"/>
      <c r="G174" s="108"/>
      <c r="H174" s="108"/>
      <c r="I174" s="108"/>
      <c r="J174" s="108"/>
      <c r="K174" s="108"/>
      <c r="L174" s="108"/>
      <c r="M174" s="108"/>
      <c r="N174" s="108"/>
      <c r="O174" s="108"/>
      <c r="P174" s="108">
        <f t="shared" si="30"/>
        <v>0</v>
      </c>
      <c r="Q174" s="158">
        <f t="shared" si="32"/>
        <v>0</v>
      </c>
      <c r="S174" s="40"/>
      <c r="T174" s="40"/>
      <c r="U174" s="40"/>
      <c r="V174" s="40"/>
    </row>
    <row r="175" spans="1:66" ht="30.75" hidden="1" customHeight="1">
      <c r="A175" s="136" t="s">
        <v>742</v>
      </c>
      <c r="B175" s="136" t="s">
        <v>137</v>
      </c>
      <c r="C175" s="136" t="s">
        <v>565</v>
      </c>
      <c r="D175" s="167" t="s">
        <v>378</v>
      </c>
      <c r="E175" s="108">
        <f>+F175+I175</f>
        <v>0</v>
      </c>
      <c r="F175" s="108"/>
      <c r="G175" s="108"/>
      <c r="H175" s="108"/>
      <c r="I175" s="108"/>
      <c r="J175" s="108"/>
      <c r="K175" s="108"/>
      <c r="L175" s="108"/>
      <c r="M175" s="108"/>
      <c r="N175" s="108"/>
      <c r="O175" s="108"/>
      <c r="P175" s="108">
        <f t="shared" si="30"/>
        <v>0</v>
      </c>
      <c r="Q175" s="158">
        <f t="shared" si="32"/>
        <v>0</v>
      </c>
      <c r="S175" s="40"/>
      <c r="T175" s="40"/>
      <c r="U175" s="40"/>
      <c r="V175" s="40"/>
    </row>
    <row r="176" spans="1:66" ht="113.25" hidden="1" customHeight="1">
      <c r="A176" s="136"/>
      <c r="B176" s="136"/>
      <c r="C176" s="136"/>
      <c r="D176" s="182"/>
      <c r="E176" s="108"/>
      <c r="F176" s="108"/>
      <c r="G176" s="108"/>
      <c r="H176" s="108"/>
      <c r="I176" s="108"/>
      <c r="J176" s="108">
        <f>+L176+O176</f>
        <v>1500000</v>
      </c>
      <c r="K176" s="108"/>
      <c r="L176" s="108">
        <v>1500000</v>
      </c>
      <c r="M176" s="108"/>
      <c r="N176" s="108"/>
      <c r="O176" s="108"/>
      <c r="P176" s="108">
        <f t="shared" si="30"/>
        <v>1500000</v>
      </c>
      <c r="Q176" s="158">
        <f t="shared" si="32"/>
        <v>1500000</v>
      </c>
      <c r="S176" s="40"/>
      <c r="T176" s="40"/>
      <c r="U176" s="40"/>
      <c r="V176" s="40"/>
    </row>
    <row r="177" spans="1:66" ht="75" hidden="1" customHeight="1">
      <c r="A177" s="165"/>
      <c r="B177" s="165"/>
      <c r="C177" s="165"/>
      <c r="D177" s="200"/>
      <c r="E177" s="108"/>
      <c r="F177" s="108"/>
      <c r="G177" s="108"/>
      <c r="H177" s="108"/>
      <c r="I177" s="108"/>
      <c r="J177" s="108">
        <f>+L177+O177</f>
        <v>0</v>
      </c>
      <c r="K177" s="108"/>
      <c r="L177" s="108"/>
      <c r="M177" s="108"/>
      <c r="N177" s="108"/>
      <c r="O177" s="108"/>
      <c r="P177" s="108">
        <f t="shared" si="30"/>
        <v>0</v>
      </c>
      <c r="Q177" s="158">
        <f t="shared" si="32"/>
        <v>0</v>
      </c>
      <c r="S177" s="40"/>
      <c r="T177" s="40"/>
      <c r="U177" s="40"/>
      <c r="V177" s="40"/>
    </row>
    <row r="178" spans="1:66" ht="75" hidden="1" customHeight="1">
      <c r="A178" s="165"/>
      <c r="B178" s="165"/>
      <c r="C178" s="165"/>
      <c r="D178" s="200"/>
      <c r="E178" s="108"/>
      <c r="F178" s="108"/>
      <c r="G178" s="108"/>
      <c r="H178" s="108"/>
      <c r="I178" s="108"/>
      <c r="J178" s="108">
        <f>+L178+O178</f>
        <v>0</v>
      </c>
      <c r="K178" s="108"/>
      <c r="L178" s="108"/>
      <c r="M178" s="108"/>
      <c r="N178" s="108"/>
      <c r="O178" s="108"/>
      <c r="P178" s="108">
        <f t="shared" si="30"/>
        <v>0</v>
      </c>
      <c r="Q178" s="158">
        <f t="shared" si="32"/>
        <v>0</v>
      </c>
      <c r="S178" s="40"/>
      <c r="T178" s="40"/>
      <c r="U178" s="40"/>
      <c r="V178" s="40"/>
    </row>
    <row r="179" spans="1:66" ht="29.25" hidden="1" customHeight="1">
      <c r="A179" s="165" t="s">
        <v>360</v>
      </c>
      <c r="B179" s="165" t="s">
        <v>664</v>
      </c>
      <c r="C179" s="165" t="s">
        <v>731</v>
      </c>
      <c r="D179" s="200" t="s">
        <v>649</v>
      </c>
      <c r="E179" s="108">
        <f>+F179+I179</f>
        <v>0</v>
      </c>
      <c r="F179" s="108"/>
      <c r="G179" s="108"/>
      <c r="H179" s="108"/>
      <c r="I179" s="108"/>
      <c r="J179" s="108">
        <f>+L179+O179</f>
        <v>0</v>
      </c>
      <c r="K179" s="108"/>
      <c r="L179" s="108"/>
      <c r="M179" s="108"/>
      <c r="N179" s="108"/>
      <c r="O179" s="108"/>
      <c r="P179" s="108">
        <f t="shared" si="30"/>
        <v>0</v>
      </c>
      <c r="Q179" s="158">
        <f t="shared" si="32"/>
        <v>0</v>
      </c>
      <c r="S179" s="40"/>
      <c r="T179" s="40"/>
      <c r="U179" s="40"/>
      <c r="V179" s="40"/>
    </row>
    <row r="180" spans="1:66" ht="84.75" hidden="1" customHeight="1">
      <c r="A180" s="136"/>
      <c r="B180" s="136"/>
      <c r="C180" s="136"/>
      <c r="D180" s="167"/>
      <c r="E180" s="108"/>
      <c r="F180" s="108"/>
      <c r="G180" s="108"/>
      <c r="H180" s="108"/>
      <c r="I180" s="108"/>
      <c r="J180" s="108">
        <f>+L180+O180</f>
        <v>0</v>
      </c>
      <c r="K180" s="108"/>
      <c r="L180" s="108"/>
      <c r="M180" s="108"/>
      <c r="N180" s="108"/>
      <c r="O180" s="108"/>
      <c r="P180" s="108">
        <f t="shared" si="30"/>
        <v>0</v>
      </c>
      <c r="Q180" s="158">
        <f t="shared" si="32"/>
        <v>0</v>
      </c>
      <c r="R180" s="11"/>
      <c r="S180" s="16"/>
      <c r="T180" s="16"/>
      <c r="U180" s="16"/>
      <c r="V180" s="16"/>
      <c r="W180" s="11"/>
      <c r="AS180" s="2"/>
      <c r="AT180" s="2"/>
      <c r="AU180" s="2"/>
      <c r="AV180" s="2"/>
      <c r="AW180" s="2"/>
      <c r="AX180" s="2"/>
      <c r="AY180" s="2"/>
      <c r="AZ180" s="2"/>
      <c r="BA180" s="2"/>
      <c r="BB180" s="2"/>
      <c r="BC180" s="2"/>
      <c r="BD180" s="2"/>
      <c r="BE180" s="2"/>
      <c r="BF180" s="2"/>
      <c r="BG180" s="2"/>
      <c r="BH180" s="2"/>
      <c r="BI180" s="2"/>
      <c r="BJ180" s="2"/>
      <c r="BK180" s="2"/>
      <c r="BL180" s="2"/>
      <c r="BM180" s="2"/>
      <c r="BN180" s="2"/>
    </row>
    <row r="181" spans="1:66" ht="30" hidden="1" customHeight="1">
      <c r="A181" s="130"/>
      <c r="B181" s="130"/>
      <c r="C181" s="130"/>
      <c r="D181" s="167" t="s">
        <v>379</v>
      </c>
      <c r="E181" s="108">
        <f>+F181+I181</f>
        <v>0</v>
      </c>
      <c r="F181" s="108"/>
      <c r="G181" s="108"/>
      <c r="H181" s="108"/>
      <c r="I181" s="108"/>
      <c r="J181" s="108"/>
      <c r="K181" s="108"/>
      <c r="L181" s="108"/>
      <c r="M181" s="108"/>
      <c r="N181" s="108"/>
      <c r="O181" s="108"/>
      <c r="P181" s="108">
        <f t="shared" si="30"/>
        <v>0</v>
      </c>
      <c r="Q181" s="158">
        <f t="shared" si="32"/>
        <v>0</v>
      </c>
      <c r="R181" s="11"/>
      <c r="S181" s="16"/>
      <c r="T181" s="16"/>
      <c r="U181" s="16"/>
      <c r="V181" s="16"/>
      <c r="W181" s="11"/>
      <c r="AS181" s="2"/>
      <c r="AT181" s="2"/>
      <c r="AU181" s="2"/>
      <c r="AV181" s="2"/>
      <c r="AW181" s="2"/>
      <c r="AX181" s="2"/>
      <c r="AY181" s="2"/>
      <c r="AZ181" s="2"/>
      <c r="BA181" s="2"/>
      <c r="BB181" s="2"/>
      <c r="BC181" s="2"/>
      <c r="BD181" s="2"/>
      <c r="BE181" s="2"/>
      <c r="BF181" s="2"/>
      <c r="BG181" s="2"/>
      <c r="BH181" s="2"/>
      <c r="BI181" s="2"/>
      <c r="BJ181" s="2"/>
      <c r="BK181" s="2"/>
      <c r="BL181" s="2"/>
      <c r="BM181" s="2"/>
      <c r="BN181" s="2"/>
    </row>
    <row r="182" spans="1:66" ht="27.75" hidden="1" customHeight="1">
      <c r="A182" s="138"/>
      <c r="B182" s="138"/>
      <c r="C182" s="130"/>
      <c r="D182" s="196" t="s">
        <v>351</v>
      </c>
      <c r="E182" s="108">
        <f>+F182+I182</f>
        <v>0</v>
      </c>
      <c r="F182" s="108"/>
      <c r="G182" s="108"/>
      <c r="H182" s="108"/>
      <c r="I182" s="108"/>
      <c r="J182" s="108">
        <f>+L182+O182</f>
        <v>0</v>
      </c>
      <c r="K182" s="108"/>
      <c r="L182" s="108"/>
      <c r="M182" s="108"/>
      <c r="N182" s="108"/>
      <c r="O182" s="108"/>
      <c r="P182" s="108">
        <f t="shared" si="30"/>
        <v>0</v>
      </c>
      <c r="Q182" s="158">
        <f t="shared" si="32"/>
        <v>0</v>
      </c>
      <c r="R182" s="11"/>
      <c r="S182" s="16"/>
      <c r="T182" s="16"/>
      <c r="U182" s="16"/>
      <c r="V182" s="16"/>
      <c r="W182" s="11"/>
      <c r="AS182" s="2"/>
      <c r="AT182" s="2"/>
      <c r="AU182" s="2"/>
      <c r="AV182" s="2"/>
      <c r="AW182" s="2"/>
      <c r="AX182" s="2"/>
      <c r="AY182" s="2"/>
      <c r="AZ182" s="2"/>
      <c r="BA182" s="2"/>
      <c r="BB182" s="2"/>
      <c r="BC182" s="2"/>
      <c r="BD182" s="2"/>
      <c r="BE182" s="2"/>
      <c r="BF182" s="2"/>
      <c r="BG182" s="2"/>
      <c r="BH182" s="2"/>
      <c r="BI182" s="2"/>
      <c r="BJ182" s="2"/>
      <c r="BK182" s="2"/>
      <c r="BL182" s="2"/>
      <c r="BM182" s="2"/>
      <c r="BN182" s="2"/>
    </row>
    <row r="183" spans="1:66" ht="46.5" hidden="1" customHeight="1">
      <c r="A183" s="136"/>
      <c r="B183" s="136"/>
      <c r="C183" s="136"/>
      <c r="D183" s="182" t="s">
        <v>180</v>
      </c>
      <c r="E183" s="108">
        <f>+F183+I183</f>
        <v>0</v>
      </c>
      <c r="F183" s="108"/>
      <c r="G183" s="108"/>
      <c r="H183" s="108"/>
      <c r="I183" s="108"/>
      <c r="J183" s="108">
        <f>+L183+O183</f>
        <v>0</v>
      </c>
      <c r="K183" s="108"/>
      <c r="L183" s="108"/>
      <c r="M183" s="108"/>
      <c r="N183" s="108"/>
      <c r="O183" s="108"/>
      <c r="P183" s="108">
        <f t="shared" si="30"/>
        <v>0</v>
      </c>
      <c r="Q183" s="158">
        <f t="shared" si="32"/>
        <v>0</v>
      </c>
      <c r="R183" s="11"/>
      <c r="S183" s="16"/>
      <c r="T183" s="16"/>
      <c r="U183" s="16"/>
      <c r="V183" s="16"/>
      <c r="W183" s="11"/>
      <c r="AS183" s="2"/>
      <c r="AT183" s="2"/>
      <c r="AU183" s="2"/>
      <c r="AV183" s="2"/>
      <c r="AW183" s="2"/>
      <c r="AX183" s="2"/>
      <c r="AY183" s="2"/>
      <c r="AZ183" s="2"/>
      <c r="BA183" s="2"/>
      <c r="BB183" s="2"/>
      <c r="BC183" s="2"/>
      <c r="BD183" s="2"/>
      <c r="BE183" s="2"/>
      <c r="BF183" s="2"/>
      <c r="BG183" s="2"/>
      <c r="BH183" s="2"/>
      <c r="BI183" s="2"/>
      <c r="BJ183" s="2"/>
      <c r="BK183" s="2"/>
      <c r="BL183" s="2"/>
      <c r="BM183" s="2"/>
      <c r="BN183" s="2"/>
    </row>
    <row r="184" spans="1:66" ht="42" hidden="1" customHeight="1">
      <c r="A184" s="136"/>
      <c r="B184" s="136"/>
      <c r="C184" s="136"/>
      <c r="D184" s="182" t="s">
        <v>181</v>
      </c>
      <c r="E184" s="108">
        <f>+F184+I184</f>
        <v>0</v>
      </c>
      <c r="F184" s="108"/>
      <c r="G184" s="108"/>
      <c r="H184" s="108"/>
      <c r="I184" s="108"/>
      <c r="J184" s="108">
        <f>+L184+O184</f>
        <v>0</v>
      </c>
      <c r="K184" s="108"/>
      <c r="L184" s="108"/>
      <c r="M184" s="108"/>
      <c r="N184" s="108"/>
      <c r="O184" s="108"/>
      <c r="P184" s="108">
        <f t="shared" si="30"/>
        <v>0</v>
      </c>
      <c r="Q184" s="158">
        <f t="shared" si="32"/>
        <v>0</v>
      </c>
      <c r="R184" s="11"/>
      <c r="S184" s="16"/>
      <c r="T184" s="16"/>
      <c r="U184" s="16"/>
      <c r="V184" s="16"/>
      <c r="W184" s="11"/>
      <c r="AS184" s="2"/>
      <c r="AT184" s="2"/>
      <c r="AU184" s="2"/>
      <c r="AV184" s="2"/>
      <c r="AW184" s="2"/>
      <c r="AX184" s="2"/>
      <c r="AY184" s="2"/>
      <c r="AZ184" s="2"/>
      <c r="BA184" s="2"/>
      <c r="BB184" s="2"/>
      <c r="BC184" s="2"/>
      <c r="BD184" s="2"/>
      <c r="BE184" s="2"/>
      <c r="BF184" s="2"/>
      <c r="BG184" s="2"/>
      <c r="BH184" s="2"/>
      <c r="BI184" s="2"/>
      <c r="BJ184" s="2"/>
      <c r="BK184" s="2"/>
      <c r="BL184" s="2"/>
      <c r="BM184" s="2"/>
      <c r="BN184" s="2"/>
    </row>
    <row r="185" spans="1:66" ht="52.5" hidden="1" customHeight="1">
      <c r="A185" s="136"/>
      <c r="B185" s="136"/>
      <c r="C185" s="136"/>
      <c r="D185" s="182"/>
      <c r="E185" s="108"/>
      <c r="F185" s="108"/>
      <c r="G185" s="108"/>
      <c r="H185" s="108"/>
      <c r="I185" s="108"/>
      <c r="J185" s="108">
        <f>+L185+O185</f>
        <v>0</v>
      </c>
      <c r="K185" s="108"/>
      <c r="L185" s="108"/>
      <c r="M185" s="108"/>
      <c r="N185" s="108"/>
      <c r="O185" s="108"/>
      <c r="P185" s="108">
        <f t="shared" si="30"/>
        <v>0</v>
      </c>
      <c r="Q185" s="158">
        <f t="shared" si="32"/>
        <v>0</v>
      </c>
      <c r="S185" s="40"/>
      <c r="T185" s="40"/>
      <c r="U185" s="40"/>
      <c r="V185" s="40"/>
    </row>
    <row r="186" spans="1:66" ht="71.25" hidden="1" customHeight="1">
      <c r="A186" s="136"/>
      <c r="B186" s="136"/>
      <c r="C186" s="136"/>
      <c r="D186" s="182"/>
      <c r="E186" s="108"/>
      <c r="F186" s="108"/>
      <c r="G186" s="108"/>
      <c r="H186" s="108"/>
      <c r="I186" s="108"/>
      <c r="J186" s="108">
        <f>+L186+O186</f>
        <v>0</v>
      </c>
      <c r="K186" s="108"/>
      <c r="L186" s="108"/>
      <c r="M186" s="108"/>
      <c r="N186" s="108"/>
      <c r="O186" s="108"/>
      <c r="P186" s="108">
        <f t="shared" si="30"/>
        <v>0</v>
      </c>
      <c r="Q186" s="158">
        <f t="shared" si="32"/>
        <v>0</v>
      </c>
      <c r="S186" s="40"/>
      <c r="T186" s="40"/>
      <c r="U186" s="40"/>
      <c r="V186" s="40"/>
    </row>
    <row r="187" spans="1:66" ht="30" hidden="1">
      <c r="A187" s="127" t="s">
        <v>361</v>
      </c>
      <c r="B187" s="127" t="s">
        <v>125</v>
      </c>
      <c r="C187" s="127" t="s">
        <v>223</v>
      </c>
      <c r="D187" s="192" t="s">
        <v>126</v>
      </c>
      <c r="E187" s="109">
        <f>+F187+I187</f>
        <v>0</v>
      </c>
      <c r="F187" s="109"/>
      <c r="G187" s="109"/>
      <c r="H187" s="109"/>
      <c r="I187" s="109"/>
      <c r="J187" s="109">
        <f t="shared" ref="J187:J188" si="34">+L187+O187</f>
        <v>0</v>
      </c>
      <c r="K187" s="109"/>
      <c r="L187" s="109"/>
      <c r="M187" s="109"/>
      <c r="N187" s="109"/>
      <c r="O187" s="109"/>
      <c r="P187" s="109">
        <f t="shared" ref="P187:P198" si="35">+E187+J187</f>
        <v>0</v>
      </c>
      <c r="Q187" s="158">
        <f t="shared" si="32"/>
        <v>0</v>
      </c>
      <c r="R187" s="2"/>
      <c r="S187" s="64"/>
      <c r="T187" s="64"/>
      <c r="U187" s="64"/>
      <c r="V187" s="64"/>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row>
    <row r="188" spans="1:66" ht="52.15" hidden="1" customHeight="1">
      <c r="A188" s="130" t="s">
        <v>364</v>
      </c>
      <c r="B188" s="130" t="s">
        <v>666</v>
      </c>
      <c r="C188" s="130" t="s">
        <v>321</v>
      </c>
      <c r="D188" s="167" t="s">
        <v>667</v>
      </c>
      <c r="E188" s="108">
        <f>+F188+I188</f>
        <v>0</v>
      </c>
      <c r="F188" s="108"/>
      <c r="G188" s="108"/>
      <c r="H188" s="108"/>
      <c r="I188" s="108"/>
      <c r="J188" s="108">
        <f t="shared" si="34"/>
        <v>0</v>
      </c>
      <c r="K188" s="108"/>
      <c r="L188" s="108"/>
      <c r="M188" s="108"/>
      <c r="N188" s="108"/>
      <c r="O188" s="108"/>
      <c r="P188" s="108">
        <f>+E188+J188</f>
        <v>0</v>
      </c>
      <c r="Q188" s="158">
        <f t="shared" si="32"/>
        <v>0</v>
      </c>
      <c r="R188" s="2"/>
      <c r="S188" s="64"/>
      <c r="T188" s="64"/>
      <c r="U188" s="64"/>
      <c r="V188" s="64"/>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row>
    <row r="189" spans="1:66" ht="47.45" hidden="1" customHeight="1">
      <c r="A189" s="130"/>
      <c r="B189" s="130"/>
      <c r="C189" s="130"/>
      <c r="D189" s="167"/>
      <c r="E189" s="108">
        <f>+F189+I189</f>
        <v>0</v>
      </c>
      <c r="F189" s="108"/>
      <c r="G189" s="108"/>
      <c r="H189" s="108"/>
      <c r="I189" s="108"/>
      <c r="J189" s="108"/>
      <c r="K189" s="108"/>
      <c r="L189" s="108"/>
      <c r="M189" s="108"/>
      <c r="N189" s="108"/>
      <c r="O189" s="108">
        <v>5000000</v>
      </c>
      <c r="P189" s="108">
        <f>+E189+J189</f>
        <v>0</v>
      </c>
      <c r="Q189" s="158">
        <f t="shared" si="32"/>
        <v>0</v>
      </c>
      <c r="R189" s="2"/>
      <c r="S189" s="64"/>
      <c r="T189" s="64"/>
      <c r="U189" s="64"/>
      <c r="V189" s="64"/>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row>
    <row r="190" spans="1:66" ht="49.5" hidden="1" customHeight="1">
      <c r="A190" s="221"/>
      <c r="B190" s="221"/>
      <c r="C190" s="221"/>
      <c r="D190" s="102"/>
      <c r="E190" s="107"/>
      <c r="F190" s="107"/>
      <c r="G190" s="107"/>
      <c r="H190" s="107"/>
      <c r="I190" s="107"/>
      <c r="J190" s="107"/>
      <c r="K190" s="107"/>
      <c r="L190" s="107"/>
      <c r="M190" s="107"/>
      <c r="N190" s="107">
        <f t="shared" ref="N190:O190" si="36">+N191+N192+N194+N193+N196+N195</f>
        <v>0</v>
      </c>
      <c r="O190" s="107">
        <f t="shared" si="36"/>
        <v>7000000</v>
      </c>
      <c r="P190" s="107">
        <f t="shared" si="35"/>
        <v>0</v>
      </c>
      <c r="Q190" s="158">
        <f t="shared" si="32"/>
        <v>0</v>
      </c>
      <c r="R190" s="2"/>
      <c r="S190" s="64"/>
      <c r="T190" s="64"/>
      <c r="U190" s="64"/>
      <c r="V190" s="64"/>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row>
    <row r="191" spans="1:66" ht="66" hidden="1" customHeight="1">
      <c r="A191" s="136"/>
      <c r="B191" s="136"/>
      <c r="C191" s="136"/>
      <c r="D191" s="167"/>
      <c r="E191" s="108"/>
      <c r="F191" s="108"/>
      <c r="G191" s="108"/>
      <c r="H191" s="108"/>
      <c r="I191" s="108"/>
      <c r="J191" s="108"/>
      <c r="K191" s="108"/>
      <c r="L191" s="108"/>
      <c r="M191" s="108"/>
      <c r="N191" s="108"/>
      <c r="O191" s="108"/>
      <c r="P191" s="108">
        <f t="shared" si="35"/>
        <v>0</v>
      </c>
      <c r="Q191" s="158">
        <f t="shared" si="32"/>
        <v>0</v>
      </c>
      <c r="R191" s="2"/>
      <c r="S191" s="64"/>
      <c r="T191" s="64"/>
      <c r="U191" s="64"/>
      <c r="V191" s="64"/>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row>
    <row r="192" spans="1:66" ht="54.75" hidden="1" customHeight="1">
      <c r="A192" s="136"/>
      <c r="B192" s="136"/>
      <c r="C192" s="136"/>
      <c r="D192" s="182"/>
      <c r="E192" s="108"/>
      <c r="F192" s="108"/>
      <c r="G192" s="108"/>
      <c r="H192" s="108"/>
      <c r="I192" s="108"/>
      <c r="J192" s="108"/>
      <c r="K192" s="108"/>
      <c r="L192" s="108"/>
      <c r="M192" s="108"/>
      <c r="N192" s="108"/>
      <c r="O192" s="108"/>
      <c r="P192" s="108">
        <f t="shared" si="35"/>
        <v>0</v>
      </c>
      <c r="Q192" s="158">
        <f t="shared" ref="Q192:Q207" si="37">+P192</f>
        <v>0</v>
      </c>
      <c r="R192" s="2"/>
      <c r="S192" s="64"/>
      <c r="T192" s="64"/>
      <c r="U192" s="64"/>
      <c r="V192" s="64"/>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row>
    <row r="193" spans="1:66" ht="30" hidden="1">
      <c r="A193" s="126" t="s">
        <v>304</v>
      </c>
      <c r="B193" s="130" t="s">
        <v>125</v>
      </c>
      <c r="C193" s="130" t="s">
        <v>223</v>
      </c>
      <c r="D193" s="186" t="s">
        <v>126</v>
      </c>
      <c r="E193" s="140">
        <f t="shared" ref="E193" si="38">+F193+I193</f>
        <v>0</v>
      </c>
      <c r="F193" s="140"/>
      <c r="G193" s="140"/>
      <c r="H193" s="140"/>
      <c r="I193" s="140"/>
      <c r="J193" s="108">
        <f>+L193+O193</f>
        <v>0</v>
      </c>
      <c r="K193" s="177"/>
      <c r="L193" s="177"/>
      <c r="M193" s="177"/>
      <c r="N193" s="177"/>
      <c r="O193" s="110">
        <f>5000000-5000000</f>
        <v>0</v>
      </c>
      <c r="P193" s="110">
        <f t="shared" si="35"/>
        <v>0</v>
      </c>
      <c r="Q193" s="158">
        <f t="shared" si="37"/>
        <v>0</v>
      </c>
      <c r="R193" s="2"/>
      <c r="S193" s="64"/>
      <c r="T193" s="64"/>
      <c r="U193" s="64"/>
      <c r="V193" s="64"/>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row>
    <row r="194" spans="1:66" ht="261" hidden="1" customHeight="1">
      <c r="A194" s="136"/>
      <c r="B194" s="136"/>
      <c r="C194" s="136"/>
      <c r="D194" s="167"/>
      <c r="E194" s="105"/>
      <c r="F194" s="105"/>
      <c r="G194" s="144"/>
      <c r="H194" s="144"/>
      <c r="I194" s="144"/>
      <c r="J194" s="144"/>
      <c r="K194" s="144"/>
      <c r="L194" s="144"/>
      <c r="M194" s="144"/>
      <c r="N194" s="144"/>
      <c r="O194" s="144"/>
      <c r="P194" s="108">
        <f t="shared" si="35"/>
        <v>0</v>
      </c>
      <c r="Q194" s="158">
        <f t="shared" si="37"/>
        <v>0</v>
      </c>
      <c r="R194" s="2"/>
      <c r="S194" s="64"/>
      <c r="T194" s="64"/>
      <c r="U194" s="64"/>
      <c r="V194" s="64"/>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row>
    <row r="195" spans="1:66" ht="144" hidden="1" customHeight="1">
      <c r="A195" s="136"/>
      <c r="B195" s="136"/>
      <c r="C195" s="136"/>
      <c r="D195" s="240"/>
      <c r="E195" s="105"/>
      <c r="F195" s="105"/>
      <c r="G195" s="144"/>
      <c r="H195" s="144"/>
      <c r="I195" s="105"/>
      <c r="J195" s="108"/>
      <c r="K195" s="144"/>
      <c r="L195" s="144"/>
      <c r="M195" s="144"/>
      <c r="N195" s="144"/>
      <c r="O195" s="105"/>
      <c r="P195" s="108">
        <f>+E195+J195</f>
        <v>0</v>
      </c>
      <c r="Q195" s="158">
        <f t="shared" si="37"/>
        <v>0</v>
      </c>
      <c r="R195" s="2"/>
      <c r="S195" s="64"/>
      <c r="T195" s="64"/>
      <c r="U195" s="64"/>
      <c r="V195" s="64"/>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row>
    <row r="196" spans="1:66" ht="40.15" hidden="1" customHeight="1">
      <c r="A196" s="136"/>
      <c r="B196" s="136"/>
      <c r="C196" s="136"/>
      <c r="D196" s="167"/>
      <c r="E196" s="105"/>
      <c r="F196" s="105"/>
      <c r="G196" s="144"/>
      <c r="H196" s="144"/>
      <c r="I196" s="105"/>
      <c r="J196" s="108"/>
      <c r="K196" s="105"/>
      <c r="L196" s="144"/>
      <c r="M196" s="144"/>
      <c r="N196" s="144"/>
      <c r="O196" s="105">
        <v>7000000</v>
      </c>
      <c r="P196" s="108">
        <f t="shared" si="35"/>
        <v>0</v>
      </c>
      <c r="Q196" s="158">
        <f t="shared" si="37"/>
        <v>0</v>
      </c>
      <c r="R196" s="2"/>
      <c r="S196" s="64"/>
      <c r="T196" s="64"/>
      <c r="U196" s="64"/>
      <c r="V196" s="64"/>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row>
    <row r="197" spans="1:66" ht="53.45" hidden="1" customHeight="1">
      <c r="A197" s="221"/>
      <c r="B197" s="221"/>
      <c r="C197" s="221"/>
      <c r="D197" s="102"/>
      <c r="E197" s="107"/>
      <c r="F197" s="107"/>
      <c r="G197" s="107"/>
      <c r="H197" s="107"/>
      <c r="I197" s="107"/>
      <c r="J197" s="107"/>
      <c r="K197" s="107"/>
      <c r="L197" s="107"/>
      <c r="M197" s="107"/>
      <c r="N197" s="107" t="e">
        <f>N200+N203+N205+#REF!+#REF!+N215+N219+#REF!+N228+N202+N201+N229</f>
        <v>#REF!</v>
      </c>
      <c r="O197" s="107" t="e">
        <f>O200+O203+O205+#REF!+#REF!+O215+O219+#REF!+O228+O202+O201+O229</f>
        <v>#REF!</v>
      </c>
      <c r="P197" s="107">
        <f t="shared" si="35"/>
        <v>0</v>
      </c>
      <c r="Q197" s="158">
        <f t="shared" si="37"/>
        <v>0</v>
      </c>
      <c r="R197" s="239" t="e">
        <f>+J197-#REF!</f>
        <v>#REF!</v>
      </c>
      <c r="S197" s="64"/>
      <c r="T197" s="64"/>
      <c r="U197" s="64"/>
      <c r="V197" s="64"/>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row>
    <row r="198" spans="1:66" ht="15.75" hidden="1">
      <c r="A198" s="131"/>
      <c r="B198" s="131"/>
      <c r="C198" s="131"/>
      <c r="D198" s="183"/>
      <c r="E198" s="140">
        <f t="shared" ref="E198:E227" si="39">+F198+I198</f>
        <v>0</v>
      </c>
      <c r="F198" s="140"/>
      <c r="G198" s="140"/>
      <c r="H198" s="140"/>
      <c r="I198" s="140"/>
      <c r="J198" s="140">
        <f t="shared" ref="J198:J203" si="40">+L198+O198</f>
        <v>0</v>
      </c>
      <c r="K198" s="140"/>
      <c r="L198" s="140"/>
      <c r="M198" s="140"/>
      <c r="N198" s="140"/>
      <c r="O198" s="140"/>
      <c r="P198" s="140">
        <f t="shared" si="35"/>
        <v>0</v>
      </c>
      <c r="Q198" s="158">
        <f t="shared" si="37"/>
        <v>0</v>
      </c>
      <c r="R198" s="2"/>
      <c r="S198" s="64"/>
      <c r="T198" s="64"/>
      <c r="U198" s="64"/>
      <c r="V198" s="64"/>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row>
    <row r="199" spans="1:66" ht="60" hidden="1">
      <c r="A199" s="130">
        <v>1011090</v>
      </c>
      <c r="B199" s="130" t="s">
        <v>428</v>
      </c>
      <c r="C199" s="130" t="s">
        <v>795</v>
      </c>
      <c r="D199" s="182" t="s">
        <v>217</v>
      </c>
      <c r="E199" s="108">
        <f t="shared" si="39"/>
        <v>0</v>
      </c>
      <c r="F199" s="108"/>
      <c r="G199" s="108"/>
      <c r="H199" s="108"/>
      <c r="I199" s="108"/>
      <c r="J199" s="108">
        <f t="shared" si="40"/>
        <v>0</v>
      </c>
      <c r="K199" s="108"/>
      <c r="L199" s="108"/>
      <c r="M199" s="108"/>
      <c r="N199" s="108"/>
      <c r="O199" s="108"/>
      <c r="P199" s="108">
        <f t="shared" ref="P199:P227" si="41">+E199+J199</f>
        <v>0</v>
      </c>
      <c r="Q199" s="158">
        <f t="shared" si="37"/>
        <v>0</v>
      </c>
      <c r="R199" s="2"/>
      <c r="S199" s="64"/>
      <c r="T199" s="64"/>
      <c r="U199" s="64"/>
      <c r="V199" s="64"/>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row>
    <row r="200" spans="1:66" ht="58.5" hidden="1" customHeight="1">
      <c r="A200" s="136"/>
      <c r="B200" s="136"/>
      <c r="C200" s="136"/>
      <c r="D200" s="182"/>
      <c r="E200" s="108"/>
      <c r="F200" s="108"/>
      <c r="G200" s="108"/>
      <c r="H200" s="108"/>
      <c r="I200" s="108"/>
      <c r="J200" s="108"/>
      <c r="K200" s="108"/>
      <c r="L200" s="108"/>
      <c r="M200" s="108"/>
      <c r="N200" s="108"/>
      <c r="O200" s="108"/>
      <c r="P200" s="108">
        <f t="shared" si="41"/>
        <v>0</v>
      </c>
      <c r="Q200" s="158">
        <f t="shared" si="37"/>
        <v>0</v>
      </c>
      <c r="R200" s="2"/>
      <c r="S200" s="64"/>
      <c r="T200" s="64"/>
      <c r="U200" s="64"/>
      <c r="V200" s="64"/>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row>
    <row r="201" spans="1:66" ht="41.25" hidden="1" customHeight="1">
      <c r="A201" s="136" t="s">
        <v>456</v>
      </c>
      <c r="B201" s="136" t="s">
        <v>457</v>
      </c>
      <c r="C201" s="136" t="s">
        <v>458</v>
      </c>
      <c r="D201" s="182" t="s">
        <v>459</v>
      </c>
      <c r="E201" s="108">
        <f t="shared" si="39"/>
        <v>0</v>
      </c>
      <c r="F201" s="108"/>
      <c r="G201" s="108"/>
      <c r="H201" s="108"/>
      <c r="I201" s="108"/>
      <c r="J201" s="108">
        <f t="shared" si="40"/>
        <v>0</v>
      </c>
      <c r="K201" s="108"/>
      <c r="L201" s="108"/>
      <c r="M201" s="108"/>
      <c r="N201" s="108"/>
      <c r="O201" s="108"/>
      <c r="P201" s="108">
        <f>+E201+J201</f>
        <v>0</v>
      </c>
      <c r="Q201" s="158">
        <f t="shared" si="37"/>
        <v>0</v>
      </c>
      <c r="R201" s="2"/>
      <c r="S201" s="64"/>
      <c r="T201" s="64"/>
      <c r="U201" s="64"/>
      <c r="V201" s="64"/>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row>
    <row r="202" spans="1:66" ht="41.25" hidden="1" customHeight="1">
      <c r="A202" s="136"/>
      <c r="B202" s="136"/>
      <c r="C202" s="136"/>
      <c r="D202" s="182"/>
      <c r="E202" s="108"/>
      <c r="F202" s="108"/>
      <c r="G202" s="108"/>
      <c r="H202" s="108"/>
      <c r="I202" s="108"/>
      <c r="J202" s="108"/>
      <c r="K202" s="108"/>
      <c r="L202" s="108"/>
      <c r="M202" s="108"/>
      <c r="N202" s="108"/>
      <c r="O202" s="108"/>
      <c r="P202" s="108">
        <f t="shared" si="41"/>
        <v>0</v>
      </c>
      <c r="Q202" s="158">
        <f t="shared" si="37"/>
        <v>0</v>
      </c>
      <c r="R202" s="2"/>
      <c r="S202" s="64"/>
      <c r="T202" s="64"/>
      <c r="U202" s="64"/>
      <c r="V202" s="64"/>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row>
    <row r="203" spans="1:66" ht="41.25" hidden="1" customHeight="1">
      <c r="A203" s="136" t="s">
        <v>338</v>
      </c>
      <c r="B203" s="136" t="s">
        <v>329</v>
      </c>
      <c r="C203" s="136" t="s">
        <v>264</v>
      </c>
      <c r="D203" s="182" t="s">
        <v>689</v>
      </c>
      <c r="E203" s="105">
        <f t="shared" si="39"/>
        <v>0</v>
      </c>
      <c r="F203" s="105"/>
      <c r="G203" s="105"/>
      <c r="H203" s="105"/>
      <c r="I203" s="105"/>
      <c r="J203" s="110">
        <f t="shared" si="40"/>
        <v>0</v>
      </c>
      <c r="K203" s="108"/>
      <c r="L203" s="108"/>
      <c r="M203" s="108"/>
      <c r="N203" s="108"/>
      <c r="O203" s="108"/>
      <c r="P203" s="108">
        <f t="shared" si="41"/>
        <v>0</v>
      </c>
      <c r="Q203" s="158">
        <f t="shared" si="37"/>
        <v>0</v>
      </c>
      <c r="R203" s="2"/>
      <c r="S203" s="64"/>
      <c r="T203" s="64"/>
      <c r="U203" s="64"/>
      <c r="V203" s="64"/>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row>
    <row r="204" spans="1:66" ht="53.25" hidden="1" customHeight="1">
      <c r="A204" s="131"/>
      <c r="B204" s="128"/>
      <c r="C204" s="128"/>
      <c r="D204" s="195" t="s">
        <v>569</v>
      </c>
      <c r="E204" s="105">
        <f t="shared" si="39"/>
        <v>0</v>
      </c>
      <c r="F204" s="105"/>
      <c r="G204" s="105"/>
      <c r="H204" s="105"/>
      <c r="I204" s="105"/>
      <c r="J204" s="116"/>
      <c r="K204" s="116"/>
      <c r="L204" s="116"/>
      <c r="M204" s="116"/>
      <c r="N204" s="116"/>
      <c r="O204" s="116"/>
      <c r="P204" s="116">
        <f t="shared" si="41"/>
        <v>0</v>
      </c>
      <c r="Q204" s="158">
        <f t="shared" si="37"/>
        <v>0</v>
      </c>
      <c r="R204" s="2"/>
      <c r="S204" s="64"/>
      <c r="T204" s="64"/>
      <c r="U204" s="64"/>
      <c r="V204" s="64"/>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row>
    <row r="205" spans="1:66" ht="64.150000000000006" hidden="1" customHeight="1">
      <c r="A205" s="136"/>
      <c r="B205" s="136"/>
      <c r="C205" s="136"/>
      <c r="D205" s="182"/>
      <c r="E205" s="105"/>
      <c r="F205" s="105"/>
      <c r="G205" s="105"/>
      <c r="H205" s="105"/>
      <c r="I205" s="105"/>
      <c r="J205" s="110"/>
      <c r="K205" s="108"/>
      <c r="L205" s="108"/>
      <c r="M205" s="108"/>
      <c r="N205" s="108"/>
      <c r="O205" s="108"/>
      <c r="P205" s="108">
        <f t="shared" si="41"/>
        <v>0</v>
      </c>
      <c r="Q205" s="158">
        <f t="shared" si="37"/>
        <v>0</v>
      </c>
      <c r="R205" s="2"/>
      <c r="S205" s="64"/>
      <c r="T205" s="64"/>
      <c r="U205" s="64"/>
      <c r="V205" s="64"/>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row>
    <row r="206" spans="1:66" ht="38.25" hidden="1" customHeight="1">
      <c r="A206" s="131"/>
      <c r="B206" s="128"/>
      <c r="C206" s="128"/>
      <c r="D206" s="182" t="s">
        <v>58</v>
      </c>
      <c r="E206" s="105">
        <f t="shared" si="39"/>
        <v>0</v>
      </c>
      <c r="F206" s="105"/>
      <c r="G206" s="105"/>
      <c r="H206" s="105"/>
      <c r="I206" s="105"/>
      <c r="J206" s="110"/>
      <c r="K206" s="108"/>
      <c r="L206" s="108"/>
      <c r="M206" s="108"/>
      <c r="N206" s="108"/>
      <c r="O206" s="108"/>
      <c r="P206" s="110">
        <f t="shared" si="41"/>
        <v>0</v>
      </c>
      <c r="Q206" s="158">
        <f t="shared" si="37"/>
        <v>0</v>
      </c>
      <c r="R206" s="2"/>
      <c r="S206" s="64"/>
      <c r="T206" s="64"/>
      <c r="U206" s="64"/>
      <c r="V206" s="64"/>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row>
    <row r="207" spans="1:66" ht="45" hidden="1" customHeight="1">
      <c r="A207" s="131"/>
      <c r="B207" s="128"/>
      <c r="C207" s="128"/>
      <c r="D207" s="195" t="s">
        <v>273</v>
      </c>
      <c r="E207" s="105">
        <f t="shared" si="39"/>
        <v>0</v>
      </c>
      <c r="F207" s="105"/>
      <c r="G207" s="105"/>
      <c r="H207" s="105"/>
      <c r="I207" s="105"/>
      <c r="J207" s="116"/>
      <c r="K207" s="116"/>
      <c r="L207" s="116"/>
      <c r="M207" s="116"/>
      <c r="N207" s="116"/>
      <c r="O207" s="116"/>
      <c r="P207" s="116">
        <f t="shared" si="41"/>
        <v>0</v>
      </c>
      <c r="Q207" s="158">
        <f t="shared" si="37"/>
        <v>0</v>
      </c>
      <c r="R207" s="2"/>
      <c r="S207" s="64"/>
      <c r="T207" s="64"/>
      <c r="U207" s="64"/>
      <c r="V207" s="64"/>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row>
    <row r="208" spans="1:66" ht="60.75" hidden="1" customHeight="1">
      <c r="A208" s="131"/>
      <c r="B208" s="128"/>
      <c r="C208" s="128"/>
      <c r="D208" s="184" t="s">
        <v>99</v>
      </c>
      <c r="E208" s="108">
        <f t="shared" si="39"/>
        <v>0</v>
      </c>
      <c r="F208" s="108"/>
      <c r="G208" s="108"/>
      <c r="H208" s="108"/>
      <c r="I208" s="108"/>
      <c r="J208" s="116">
        <f>+L208+O208</f>
        <v>0</v>
      </c>
      <c r="K208" s="116"/>
      <c r="L208" s="116"/>
      <c r="M208" s="116"/>
      <c r="N208" s="116"/>
      <c r="O208" s="116"/>
      <c r="P208" s="116">
        <f t="shared" si="41"/>
        <v>0</v>
      </c>
      <c r="Q208" s="158">
        <f t="shared" ref="Q208:Q238" si="42">+P208</f>
        <v>0</v>
      </c>
      <c r="R208" s="2"/>
      <c r="S208" s="64"/>
      <c r="T208" s="64"/>
      <c r="U208" s="64"/>
      <c r="V208" s="64"/>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row>
    <row r="209" spans="1:66" ht="53.25" hidden="1" customHeight="1">
      <c r="A209" s="131"/>
      <c r="B209" s="128"/>
      <c r="C209" s="128"/>
      <c r="D209" s="184" t="s">
        <v>274</v>
      </c>
      <c r="E209" s="108">
        <f t="shared" si="39"/>
        <v>0</v>
      </c>
      <c r="F209" s="108"/>
      <c r="G209" s="108"/>
      <c r="H209" s="108"/>
      <c r="I209" s="108"/>
      <c r="J209" s="116">
        <f>+L209+O209</f>
        <v>0</v>
      </c>
      <c r="K209" s="116"/>
      <c r="L209" s="116"/>
      <c r="M209" s="116"/>
      <c r="N209" s="116"/>
      <c r="O209" s="116"/>
      <c r="P209" s="116">
        <f t="shared" si="41"/>
        <v>0</v>
      </c>
      <c r="Q209" s="158">
        <f t="shared" si="42"/>
        <v>0</v>
      </c>
      <c r="R209" s="2"/>
      <c r="S209" s="64"/>
      <c r="T209" s="64"/>
      <c r="U209" s="64"/>
      <c r="V209" s="64"/>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row>
    <row r="210" spans="1:66" ht="30" hidden="1" customHeight="1">
      <c r="A210" s="131"/>
      <c r="B210" s="128"/>
      <c r="C210" s="128"/>
      <c r="D210" s="195" t="s">
        <v>735</v>
      </c>
      <c r="E210" s="108">
        <f t="shared" si="39"/>
        <v>0</v>
      </c>
      <c r="F210" s="108"/>
      <c r="G210" s="108"/>
      <c r="H210" s="108"/>
      <c r="I210" s="108"/>
      <c r="J210" s="116"/>
      <c r="K210" s="116"/>
      <c r="L210" s="116"/>
      <c r="M210" s="116"/>
      <c r="N210" s="116"/>
      <c r="O210" s="116"/>
      <c r="P210" s="108">
        <f t="shared" si="41"/>
        <v>0</v>
      </c>
      <c r="Q210" s="158">
        <f t="shared" si="42"/>
        <v>0</v>
      </c>
      <c r="R210" s="2"/>
      <c r="S210" s="64"/>
      <c r="T210" s="64"/>
      <c r="U210" s="64"/>
      <c r="V210" s="64"/>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row>
    <row r="211" spans="1:66" ht="30.75" hidden="1" customHeight="1">
      <c r="A211" s="131"/>
      <c r="B211" s="139"/>
      <c r="C211" s="139"/>
      <c r="D211" s="191" t="s">
        <v>830</v>
      </c>
      <c r="E211" s="140">
        <f t="shared" si="39"/>
        <v>0</v>
      </c>
      <c r="F211" s="140"/>
      <c r="G211" s="140"/>
      <c r="H211" s="140"/>
      <c r="I211" s="140"/>
      <c r="J211" s="140">
        <f>+L211+O211</f>
        <v>0</v>
      </c>
      <c r="K211" s="140"/>
      <c r="L211" s="140"/>
      <c r="M211" s="140"/>
      <c r="N211" s="140"/>
      <c r="O211" s="140"/>
      <c r="P211" s="140">
        <f t="shared" si="41"/>
        <v>0</v>
      </c>
      <c r="Q211" s="158">
        <f t="shared" si="42"/>
        <v>0</v>
      </c>
      <c r="R211" s="2"/>
      <c r="S211" s="64"/>
      <c r="T211" s="64"/>
      <c r="U211" s="64"/>
      <c r="V211" s="64"/>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row>
    <row r="212" spans="1:66" ht="39.75" hidden="1" customHeight="1">
      <c r="A212" s="131"/>
      <c r="B212" s="128"/>
      <c r="C212" s="128"/>
      <c r="D212" s="184" t="s">
        <v>318</v>
      </c>
      <c r="E212" s="116">
        <f t="shared" si="39"/>
        <v>0</v>
      </c>
      <c r="F212" s="116"/>
      <c r="G212" s="116"/>
      <c r="H212" s="116"/>
      <c r="I212" s="116"/>
      <c r="J212" s="116">
        <f>+L212+O212</f>
        <v>0</v>
      </c>
      <c r="K212" s="116"/>
      <c r="L212" s="116"/>
      <c r="M212" s="116"/>
      <c r="N212" s="116"/>
      <c r="O212" s="116"/>
      <c r="P212" s="116">
        <f t="shared" si="41"/>
        <v>0</v>
      </c>
      <c r="Q212" s="158">
        <f t="shared" si="42"/>
        <v>0</v>
      </c>
      <c r="R212" s="2"/>
      <c r="S212" s="64"/>
      <c r="T212" s="64"/>
      <c r="U212" s="64"/>
      <c r="V212" s="64"/>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row>
    <row r="213" spans="1:66" ht="54.75" hidden="1" customHeight="1">
      <c r="A213" s="131"/>
      <c r="B213" s="128"/>
      <c r="C213" s="128"/>
      <c r="D213" s="226" t="s">
        <v>275</v>
      </c>
      <c r="E213" s="116">
        <f t="shared" si="39"/>
        <v>0</v>
      </c>
      <c r="F213" s="116"/>
      <c r="G213" s="116"/>
      <c r="H213" s="116"/>
      <c r="I213" s="116"/>
      <c r="J213" s="116">
        <f>+L213+O213</f>
        <v>0</v>
      </c>
      <c r="K213" s="116"/>
      <c r="L213" s="116"/>
      <c r="M213" s="116"/>
      <c r="N213" s="116"/>
      <c r="O213" s="116"/>
      <c r="P213" s="116">
        <f t="shared" si="41"/>
        <v>0</v>
      </c>
      <c r="Q213" s="158">
        <f t="shared" si="42"/>
        <v>0</v>
      </c>
      <c r="R213" s="2"/>
      <c r="S213" s="64"/>
      <c r="T213" s="64"/>
      <c r="U213" s="64"/>
      <c r="V213" s="64"/>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row>
    <row r="214" spans="1:66" ht="54.75" hidden="1" customHeight="1">
      <c r="A214" s="131"/>
      <c r="B214" s="128"/>
      <c r="C214" s="128"/>
      <c r="D214" s="184" t="s">
        <v>7</v>
      </c>
      <c r="E214" s="116">
        <f t="shared" si="39"/>
        <v>0</v>
      </c>
      <c r="F214" s="116"/>
      <c r="G214" s="116"/>
      <c r="H214" s="116"/>
      <c r="I214" s="116"/>
      <c r="J214" s="116"/>
      <c r="K214" s="116"/>
      <c r="L214" s="116"/>
      <c r="M214" s="116"/>
      <c r="N214" s="116"/>
      <c r="O214" s="116"/>
      <c r="P214" s="116">
        <f t="shared" si="41"/>
        <v>0</v>
      </c>
      <c r="Q214" s="158">
        <f t="shared" si="42"/>
        <v>0</v>
      </c>
      <c r="R214" s="2"/>
      <c r="S214" s="64"/>
      <c r="T214" s="64"/>
      <c r="U214" s="64"/>
      <c r="V214" s="64"/>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row>
    <row r="215" spans="1:66" ht="48" hidden="1" customHeight="1">
      <c r="A215" s="136"/>
      <c r="B215" s="136"/>
      <c r="C215" s="136"/>
      <c r="D215" s="182"/>
      <c r="E215" s="108"/>
      <c r="F215" s="108"/>
      <c r="G215" s="108"/>
      <c r="H215" s="108"/>
      <c r="I215" s="108"/>
      <c r="J215" s="110"/>
      <c r="K215" s="108"/>
      <c r="L215" s="108"/>
      <c r="M215" s="108"/>
      <c r="N215" s="108"/>
      <c r="O215" s="108"/>
      <c r="P215" s="108"/>
      <c r="Q215" s="158"/>
      <c r="R215" s="2"/>
      <c r="S215" s="64"/>
      <c r="T215" s="64"/>
      <c r="U215" s="64"/>
      <c r="V215" s="64"/>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row>
    <row r="216" spans="1:66" ht="56.25" hidden="1" customHeight="1">
      <c r="A216" s="131"/>
      <c r="B216" s="128"/>
      <c r="C216" s="128"/>
      <c r="D216" s="226" t="s">
        <v>275</v>
      </c>
      <c r="E216" s="116">
        <f t="shared" si="39"/>
        <v>0</v>
      </c>
      <c r="F216" s="116"/>
      <c r="G216" s="116"/>
      <c r="H216" s="116"/>
      <c r="I216" s="116"/>
      <c r="J216" s="116">
        <f>+L216+O216</f>
        <v>0</v>
      </c>
      <c r="K216" s="116"/>
      <c r="L216" s="116"/>
      <c r="M216" s="116"/>
      <c r="N216" s="116"/>
      <c r="O216" s="116"/>
      <c r="P216" s="116">
        <f t="shared" si="41"/>
        <v>0</v>
      </c>
      <c r="Q216" s="158">
        <f t="shared" si="42"/>
        <v>0</v>
      </c>
      <c r="R216" s="2"/>
      <c r="S216" s="64"/>
      <c r="T216" s="64"/>
      <c r="U216" s="64"/>
      <c r="V216" s="64"/>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row>
    <row r="217" spans="1:66" ht="41.25" hidden="1" customHeight="1">
      <c r="A217" s="124">
        <v>1014060</v>
      </c>
      <c r="B217" s="124" t="s">
        <v>330</v>
      </c>
      <c r="C217" s="124" t="s">
        <v>692</v>
      </c>
      <c r="D217" s="186" t="s">
        <v>590</v>
      </c>
      <c r="E217" s="140">
        <f t="shared" si="39"/>
        <v>0</v>
      </c>
      <c r="F217" s="140"/>
      <c r="G217" s="140">
        <f>81.8-81.8</f>
        <v>0</v>
      </c>
      <c r="H217" s="140">
        <f>5+0.5-5.5</f>
        <v>0</v>
      </c>
      <c r="I217" s="140"/>
      <c r="J217" s="140">
        <f>+L217+O217</f>
        <v>0</v>
      </c>
      <c r="K217" s="140">
        <f>10.2-10.2</f>
        <v>0</v>
      </c>
      <c r="L217" s="140">
        <f>10.2-10.2</f>
        <v>0</v>
      </c>
      <c r="M217" s="140"/>
      <c r="N217" s="140"/>
      <c r="O217" s="140"/>
      <c r="P217" s="140">
        <f t="shared" si="41"/>
        <v>0</v>
      </c>
      <c r="Q217" s="158">
        <f t="shared" si="42"/>
        <v>0</v>
      </c>
      <c r="R217" s="2"/>
      <c r="S217" s="64"/>
      <c r="T217" s="64"/>
      <c r="U217" s="64"/>
      <c r="V217" s="64"/>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row>
    <row r="218" spans="1:66" ht="0.75" hidden="1" customHeight="1">
      <c r="A218" s="130"/>
      <c r="B218" s="130"/>
      <c r="C218" s="130"/>
      <c r="D218" s="182"/>
      <c r="E218" s="108">
        <f t="shared" si="39"/>
        <v>0</v>
      </c>
      <c r="F218" s="108"/>
      <c r="G218" s="108"/>
      <c r="H218" s="108"/>
      <c r="I218" s="108"/>
      <c r="J218" s="116">
        <f>+L218+O218</f>
        <v>0</v>
      </c>
      <c r="K218" s="108"/>
      <c r="L218" s="108"/>
      <c r="M218" s="108"/>
      <c r="N218" s="108"/>
      <c r="O218" s="108"/>
      <c r="P218" s="108">
        <f t="shared" si="41"/>
        <v>0</v>
      </c>
      <c r="Q218" s="158">
        <f t="shared" si="42"/>
        <v>0</v>
      </c>
      <c r="R218" s="2"/>
      <c r="S218" s="64"/>
      <c r="T218" s="64"/>
      <c r="U218" s="64"/>
      <c r="V218" s="64"/>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row>
    <row r="219" spans="1:66" ht="42.75" hidden="1" customHeight="1">
      <c r="A219" s="136" t="s">
        <v>865</v>
      </c>
      <c r="B219" s="136"/>
      <c r="C219" s="136"/>
      <c r="D219" s="182"/>
      <c r="E219" s="108"/>
      <c r="F219" s="108"/>
      <c r="G219" s="108"/>
      <c r="H219" s="108"/>
      <c r="I219" s="108"/>
      <c r="J219" s="108">
        <f t="shared" ref="J219:J227" si="43">+L219+O219</f>
        <v>0</v>
      </c>
      <c r="K219" s="108"/>
      <c r="L219" s="108"/>
      <c r="M219" s="108"/>
      <c r="N219" s="108"/>
      <c r="O219" s="108"/>
      <c r="P219" s="108">
        <f t="shared" si="41"/>
        <v>0</v>
      </c>
      <c r="Q219" s="158">
        <f t="shared" si="42"/>
        <v>0</v>
      </c>
      <c r="R219" s="2"/>
      <c r="S219" s="64"/>
      <c r="T219" s="64"/>
      <c r="U219" s="64"/>
      <c r="V219" s="64"/>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row>
    <row r="220" spans="1:66" ht="39" hidden="1" customHeight="1">
      <c r="A220" s="131"/>
      <c r="B220" s="130"/>
      <c r="C220" s="130"/>
      <c r="D220" s="182" t="s">
        <v>682</v>
      </c>
      <c r="E220" s="108">
        <f t="shared" si="39"/>
        <v>0</v>
      </c>
      <c r="F220" s="108"/>
      <c r="G220" s="108"/>
      <c r="H220" s="108"/>
      <c r="I220" s="108"/>
      <c r="J220" s="108">
        <f t="shared" si="43"/>
        <v>0</v>
      </c>
      <c r="K220" s="108"/>
      <c r="L220" s="108"/>
      <c r="M220" s="108"/>
      <c r="N220" s="108"/>
      <c r="O220" s="108"/>
      <c r="P220" s="108">
        <f t="shared" si="41"/>
        <v>0</v>
      </c>
      <c r="Q220" s="158">
        <f t="shared" si="42"/>
        <v>0</v>
      </c>
      <c r="R220" s="2"/>
      <c r="S220" s="64"/>
      <c r="T220" s="64"/>
      <c r="U220" s="64"/>
      <c r="V220" s="64"/>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row>
    <row r="221" spans="1:66" ht="42.75" hidden="1" customHeight="1">
      <c r="A221" s="131"/>
      <c r="B221" s="132"/>
      <c r="C221" s="132"/>
      <c r="D221" s="167"/>
      <c r="E221" s="112">
        <f t="shared" si="39"/>
        <v>0</v>
      </c>
      <c r="F221" s="112"/>
      <c r="G221" s="112"/>
      <c r="H221" s="112"/>
      <c r="I221" s="112"/>
      <c r="J221" s="112">
        <f t="shared" si="43"/>
        <v>0</v>
      </c>
      <c r="K221" s="112"/>
      <c r="L221" s="112"/>
      <c r="M221" s="112"/>
      <c r="N221" s="112"/>
      <c r="O221" s="112"/>
      <c r="P221" s="105">
        <f t="shared" si="41"/>
        <v>0</v>
      </c>
      <c r="Q221" s="158">
        <f t="shared" si="42"/>
        <v>0</v>
      </c>
      <c r="R221" s="2"/>
      <c r="S221" s="64"/>
      <c r="T221" s="64"/>
      <c r="U221" s="64"/>
      <c r="V221" s="64"/>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row>
    <row r="222" spans="1:66" ht="39.75" hidden="1" customHeight="1">
      <c r="A222" s="131"/>
      <c r="B222" s="132"/>
      <c r="C222" s="132"/>
      <c r="D222" s="167" t="s">
        <v>613</v>
      </c>
      <c r="E222" s="112">
        <f t="shared" si="39"/>
        <v>0</v>
      </c>
      <c r="F222" s="112"/>
      <c r="G222" s="112"/>
      <c r="H222" s="112"/>
      <c r="I222" s="112"/>
      <c r="J222" s="112">
        <f t="shared" si="43"/>
        <v>0</v>
      </c>
      <c r="K222" s="112"/>
      <c r="L222" s="112"/>
      <c r="M222" s="112"/>
      <c r="N222" s="112"/>
      <c r="O222" s="112"/>
      <c r="P222" s="105">
        <f t="shared" si="41"/>
        <v>0</v>
      </c>
      <c r="Q222" s="158">
        <f t="shared" si="42"/>
        <v>0</v>
      </c>
      <c r="R222" s="2"/>
      <c r="S222" s="64"/>
      <c r="T222" s="64"/>
      <c r="U222" s="64"/>
      <c r="V222" s="64"/>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row>
    <row r="223" spans="1:66" ht="41.25" hidden="1" customHeight="1">
      <c r="A223" s="131"/>
      <c r="B223" s="132"/>
      <c r="C223" s="132"/>
      <c r="D223" s="185" t="s">
        <v>578</v>
      </c>
      <c r="E223" s="112">
        <f t="shared" si="39"/>
        <v>0</v>
      </c>
      <c r="F223" s="112"/>
      <c r="G223" s="112"/>
      <c r="H223" s="112"/>
      <c r="I223" s="112"/>
      <c r="J223" s="112">
        <f t="shared" si="43"/>
        <v>0</v>
      </c>
      <c r="K223" s="112"/>
      <c r="L223" s="112"/>
      <c r="M223" s="112"/>
      <c r="N223" s="112"/>
      <c r="O223" s="112"/>
      <c r="P223" s="105">
        <f t="shared" si="41"/>
        <v>0</v>
      </c>
      <c r="Q223" s="158">
        <f t="shared" si="42"/>
        <v>0</v>
      </c>
      <c r="R223" s="2"/>
      <c r="S223" s="64"/>
      <c r="T223" s="64"/>
      <c r="U223" s="64"/>
      <c r="V223" s="64"/>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row>
    <row r="224" spans="1:66" ht="32.25" hidden="1" customHeight="1">
      <c r="A224" s="124">
        <v>1017300</v>
      </c>
      <c r="B224" s="124" t="s">
        <v>125</v>
      </c>
      <c r="C224" s="124" t="s">
        <v>223</v>
      </c>
      <c r="D224" s="186" t="s">
        <v>126</v>
      </c>
      <c r="E224" s="109">
        <f t="shared" si="39"/>
        <v>0</v>
      </c>
      <c r="F224" s="109"/>
      <c r="G224" s="109"/>
      <c r="H224" s="109"/>
      <c r="I224" s="109"/>
      <c r="J224" s="109">
        <f t="shared" si="43"/>
        <v>0</v>
      </c>
      <c r="K224" s="109"/>
      <c r="L224" s="109"/>
      <c r="M224" s="109"/>
      <c r="N224" s="109"/>
      <c r="O224" s="109"/>
      <c r="P224" s="109">
        <f t="shared" si="41"/>
        <v>0</v>
      </c>
      <c r="Q224" s="158">
        <f t="shared" si="42"/>
        <v>0</v>
      </c>
      <c r="R224" s="2"/>
      <c r="S224" s="64"/>
      <c r="T224" s="64"/>
      <c r="U224" s="64"/>
      <c r="V224" s="64"/>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row>
    <row r="225" spans="1:66" ht="21.75" hidden="1" customHeight="1">
      <c r="A225" s="126">
        <v>1017340</v>
      </c>
      <c r="B225" s="124" t="s">
        <v>65</v>
      </c>
      <c r="C225" s="124" t="s">
        <v>225</v>
      </c>
      <c r="D225" s="186" t="s">
        <v>296</v>
      </c>
      <c r="E225" s="117">
        <f t="shared" si="39"/>
        <v>0</v>
      </c>
      <c r="F225" s="117"/>
      <c r="G225" s="117"/>
      <c r="H225" s="117"/>
      <c r="I225" s="117"/>
      <c r="J225" s="110">
        <f t="shared" si="43"/>
        <v>0</v>
      </c>
      <c r="K225" s="110"/>
      <c r="L225" s="110"/>
      <c r="M225" s="110"/>
      <c r="N225" s="110"/>
      <c r="O225" s="110"/>
      <c r="P225" s="110">
        <f t="shared" si="41"/>
        <v>0</v>
      </c>
      <c r="Q225" s="158">
        <f t="shared" si="42"/>
        <v>0</v>
      </c>
      <c r="R225" s="2"/>
      <c r="S225" s="64"/>
      <c r="T225" s="64"/>
      <c r="U225" s="64"/>
      <c r="V225" s="64"/>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row>
    <row r="226" spans="1:66" ht="20.25" hidden="1" customHeight="1">
      <c r="A226" s="126">
        <v>1017690</v>
      </c>
      <c r="B226" s="124" t="s">
        <v>76</v>
      </c>
      <c r="C226" s="124" t="s">
        <v>568</v>
      </c>
      <c r="D226" s="192" t="s">
        <v>108</v>
      </c>
      <c r="E226" s="109">
        <f t="shared" si="39"/>
        <v>0</v>
      </c>
      <c r="F226" s="109"/>
      <c r="G226" s="109"/>
      <c r="H226" s="109"/>
      <c r="I226" s="109"/>
      <c r="J226" s="109">
        <f t="shared" si="43"/>
        <v>0</v>
      </c>
      <c r="K226" s="109"/>
      <c r="L226" s="109"/>
      <c r="M226" s="109"/>
      <c r="N226" s="109"/>
      <c r="O226" s="109"/>
      <c r="P226" s="109">
        <f t="shared" si="41"/>
        <v>0</v>
      </c>
      <c r="Q226" s="158">
        <f t="shared" si="42"/>
        <v>0</v>
      </c>
      <c r="R226" s="2"/>
      <c r="S226" s="64"/>
      <c r="T226" s="64"/>
      <c r="U226" s="64"/>
      <c r="V226" s="64"/>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row>
    <row r="227" spans="1:66" ht="21" hidden="1" customHeight="1">
      <c r="A227" s="126">
        <v>1018110</v>
      </c>
      <c r="B227" s="124" t="s">
        <v>130</v>
      </c>
      <c r="C227" s="124" t="s">
        <v>129</v>
      </c>
      <c r="D227" s="192" t="s">
        <v>392</v>
      </c>
      <c r="E227" s="109">
        <f t="shared" si="39"/>
        <v>0</v>
      </c>
      <c r="F227" s="109"/>
      <c r="G227" s="109"/>
      <c r="H227" s="109"/>
      <c r="I227" s="109"/>
      <c r="J227" s="109">
        <f t="shared" si="43"/>
        <v>0</v>
      </c>
      <c r="K227" s="109"/>
      <c r="L227" s="109"/>
      <c r="M227" s="109"/>
      <c r="N227" s="109"/>
      <c r="O227" s="109"/>
      <c r="P227" s="109">
        <f t="shared" si="41"/>
        <v>0</v>
      </c>
      <c r="Q227" s="158">
        <f t="shared" si="42"/>
        <v>0</v>
      </c>
      <c r="R227" s="2"/>
      <c r="S227" s="64"/>
      <c r="T227" s="64"/>
      <c r="U227" s="64"/>
      <c r="V227" s="64"/>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row>
    <row r="228" spans="1:66" ht="44.25" hidden="1" customHeight="1">
      <c r="A228" s="126"/>
      <c r="B228" s="124"/>
      <c r="C228" s="124"/>
      <c r="D228" s="192"/>
      <c r="E228" s="108"/>
      <c r="F228" s="109"/>
      <c r="G228" s="109"/>
      <c r="H228" s="109"/>
      <c r="I228" s="109"/>
      <c r="J228" s="108"/>
      <c r="K228" s="109"/>
      <c r="L228" s="109"/>
      <c r="M228" s="109"/>
      <c r="N228" s="109"/>
      <c r="O228" s="109"/>
      <c r="P228" s="108"/>
      <c r="Q228" s="158"/>
      <c r="R228" s="2"/>
      <c r="S228" s="64"/>
      <c r="T228" s="64"/>
      <c r="U228" s="64"/>
      <c r="V228" s="64"/>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row>
    <row r="229" spans="1:66" ht="44.25" hidden="1" customHeight="1">
      <c r="A229" s="126"/>
      <c r="B229" s="126"/>
      <c r="C229" s="126"/>
      <c r="D229" s="167"/>
      <c r="E229" s="108"/>
      <c r="F229" s="108"/>
      <c r="G229" s="144"/>
      <c r="H229" s="144"/>
      <c r="I229" s="105"/>
      <c r="J229" s="105"/>
      <c r="K229" s="105"/>
      <c r="L229" s="105"/>
      <c r="M229" s="105"/>
      <c r="N229" s="105"/>
      <c r="O229" s="108"/>
      <c r="P229" s="108"/>
      <c r="Q229" s="158"/>
      <c r="R229" s="2"/>
      <c r="S229" s="64"/>
      <c r="T229" s="64"/>
      <c r="U229" s="64"/>
      <c r="V229" s="64"/>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row>
    <row r="230" spans="1:66" ht="58.5" hidden="1" customHeight="1">
      <c r="A230" s="221"/>
      <c r="B230" s="221"/>
      <c r="C230" s="221"/>
      <c r="D230" s="102"/>
      <c r="E230" s="107"/>
      <c r="F230" s="107"/>
      <c r="G230" s="107"/>
      <c r="H230" s="107"/>
      <c r="I230" s="107"/>
      <c r="J230" s="107"/>
      <c r="K230" s="107"/>
      <c r="L230" s="107"/>
      <c r="M230" s="107"/>
      <c r="N230" s="107"/>
      <c r="O230" s="107"/>
      <c r="P230" s="107"/>
      <c r="Q230" s="158"/>
      <c r="R230" s="2"/>
      <c r="S230" s="64"/>
      <c r="T230" s="64"/>
      <c r="U230" s="64"/>
      <c r="V230" s="64"/>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row>
    <row r="231" spans="1:66" ht="15" hidden="1">
      <c r="A231" s="130"/>
      <c r="B231" s="130"/>
      <c r="C231" s="130"/>
      <c r="D231" s="102"/>
      <c r="E231" s="107">
        <f t="shared" ref="E231:E256" si="44">+F231+I231</f>
        <v>0</v>
      </c>
      <c r="F231" s="107"/>
      <c r="G231" s="107"/>
      <c r="H231" s="107"/>
      <c r="I231" s="107"/>
      <c r="J231" s="108">
        <f t="shared" ref="J231:J236" si="45">+L231+O231</f>
        <v>0</v>
      </c>
      <c r="K231" s="107"/>
      <c r="L231" s="107"/>
      <c r="M231" s="107"/>
      <c r="N231" s="107"/>
      <c r="O231" s="107"/>
      <c r="P231" s="108">
        <f t="shared" ref="P231:P260" si="46">+E231+J231</f>
        <v>0</v>
      </c>
      <c r="Q231" s="158">
        <f t="shared" si="42"/>
        <v>0</v>
      </c>
      <c r="R231" s="2"/>
      <c r="S231" s="64"/>
      <c r="T231" s="64"/>
      <c r="U231" s="64"/>
      <c r="V231" s="64"/>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row>
    <row r="232" spans="1:66" ht="30" hidden="1">
      <c r="A232" s="130" t="s">
        <v>538</v>
      </c>
      <c r="B232" s="130" t="s">
        <v>89</v>
      </c>
      <c r="C232" s="130" t="s">
        <v>565</v>
      </c>
      <c r="D232" s="167" t="s">
        <v>90</v>
      </c>
      <c r="E232" s="108">
        <f t="shared" si="44"/>
        <v>0</v>
      </c>
      <c r="F232" s="108"/>
      <c r="G232" s="107"/>
      <c r="H232" s="107"/>
      <c r="I232" s="107"/>
      <c r="J232" s="108">
        <f t="shared" si="45"/>
        <v>0</v>
      </c>
      <c r="K232" s="107"/>
      <c r="L232" s="107"/>
      <c r="M232" s="107"/>
      <c r="N232" s="107"/>
      <c r="O232" s="107"/>
      <c r="P232" s="108">
        <f t="shared" si="46"/>
        <v>0</v>
      </c>
      <c r="Q232" s="158">
        <f t="shared" si="42"/>
        <v>0</v>
      </c>
      <c r="R232" s="2"/>
      <c r="S232" s="64"/>
      <c r="T232" s="64"/>
      <c r="U232" s="64"/>
      <c r="V232" s="64"/>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row>
    <row r="233" spans="1:66" ht="30" hidden="1">
      <c r="A233" s="130" t="s">
        <v>539</v>
      </c>
      <c r="B233" s="130" t="s">
        <v>423</v>
      </c>
      <c r="C233" s="130" t="s">
        <v>564</v>
      </c>
      <c r="D233" s="167" t="s">
        <v>518</v>
      </c>
      <c r="E233" s="108">
        <f t="shared" si="44"/>
        <v>0</v>
      </c>
      <c r="F233" s="108"/>
      <c r="G233" s="108"/>
      <c r="H233" s="108"/>
      <c r="I233" s="108"/>
      <c r="J233" s="108">
        <f t="shared" si="45"/>
        <v>0</v>
      </c>
      <c r="K233" s="107"/>
      <c r="L233" s="107"/>
      <c r="M233" s="107"/>
      <c r="N233" s="107"/>
      <c r="O233" s="107"/>
      <c r="P233" s="108">
        <f t="shared" si="46"/>
        <v>0</v>
      </c>
      <c r="Q233" s="158">
        <f t="shared" si="42"/>
        <v>0</v>
      </c>
      <c r="R233" s="2"/>
      <c r="S233" s="64"/>
      <c r="T233" s="64"/>
      <c r="U233" s="64"/>
      <c r="V233" s="64"/>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row>
    <row r="234" spans="1:66" ht="54" hidden="1" customHeight="1">
      <c r="A234" s="136" t="s">
        <v>540</v>
      </c>
      <c r="B234" s="136" t="s">
        <v>400</v>
      </c>
      <c r="C234" s="136" t="s">
        <v>801</v>
      </c>
      <c r="D234" s="182" t="s">
        <v>519</v>
      </c>
      <c r="E234" s="108">
        <f t="shared" si="44"/>
        <v>0</v>
      </c>
      <c r="F234" s="108"/>
      <c r="G234" s="108"/>
      <c r="H234" s="108"/>
      <c r="I234" s="108"/>
      <c r="J234" s="108">
        <f t="shared" si="45"/>
        <v>0</v>
      </c>
      <c r="K234" s="108"/>
      <c r="L234" s="108"/>
      <c r="M234" s="108"/>
      <c r="N234" s="108"/>
      <c r="O234" s="108"/>
      <c r="P234" s="108">
        <f t="shared" si="46"/>
        <v>0</v>
      </c>
      <c r="Q234" s="158">
        <f t="shared" si="42"/>
        <v>0</v>
      </c>
      <c r="R234" s="2"/>
      <c r="S234" s="64"/>
      <c r="T234" s="64"/>
      <c r="U234" s="64"/>
      <c r="V234" s="64"/>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row>
    <row r="235" spans="1:66" ht="60" hidden="1">
      <c r="A235" s="131"/>
      <c r="B235" s="131"/>
      <c r="C235" s="133"/>
      <c r="D235" s="182" t="s">
        <v>85</v>
      </c>
      <c r="E235" s="105">
        <f t="shared" si="44"/>
        <v>0</v>
      </c>
      <c r="F235" s="105"/>
      <c r="G235" s="105"/>
      <c r="H235" s="105"/>
      <c r="I235" s="105"/>
      <c r="J235" s="105">
        <f t="shared" si="45"/>
        <v>0</v>
      </c>
      <c r="K235" s="105"/>
      <c r="L235" s="105"/>
      <c r="M235" s="105"/>
      <c r="N235" s="105"/>
      <c r="O235" s="105"/>
      <c r="P235" s="108">
        <f t="shared" si="46"/>
        <v>0</v>
      </c>
      <c r="Q235" s="158">
        <f t="shared" si="42"/>
        <v>0</v>
      </c>
      <c r="R235" s="2"/>
      <c r="S235" s="64"/>
      <c r="T235" s="64"/>
      <c r="U235" s="64"/>
      <c r="V235" s="64"/>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row>
    <row r="236" spans="1:66" ht="24" hidden="1">
      <c r="A236" s="131"/>
      <c r="B236" s="131"/>
      <c r="C236" s="128"/>
      <c r="D236" s="183" t="s">
        <v>575</v>
      </c>
      <c r="E236" s="140">
        <f t="shared" si="44"/>
        <v>0</v>
      </c>
      <c r="F236" s="140"/>
      <c r="G236" s="140"/>
      <c r="H236" s="140"/>
      <c r="I236" s="140"/>
      <c r="J236" s="140">
        <f t="shared" si="45"/>
        <v>0</v>
      </c>
      <c r="K236" s="140"/>
      <c r="L236" s="140"/>
      <c r="M236" s="140"/>
      <c r="N236" s="140"/>
      <c r="O236" s="140"/>
      <c r="P236" s="140">
        <f t="shared" si="46"/>
        <v>0</v>
      </c>
      <c r="Q236" s="158">
        <f t="shared" si="42"/>
        <v>0</v>
      </c>
      <c r="R236" s="2"/>
      <c r="S236" s="64"/>
      <c r="T236" s="64"/>
      <c r="U236" s="64"/>
      <c r="V236" s="64"/>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row>
    <row r="237" spans="1:66" ht="15.75" hidden="1">
      <c r="A237" s="131"/>
      <c r="B237" s="131"/>
      <c r="C237" s="128"/>
      <c r="D237" s="184" t="s">
        <v>751</v>
      </c>
      <c r="E237" s="116">
        <f t="shared" si="44"/>
        <v>0</v>
      </c>
      <c r="F237" s="116"/>
      <c r="G237" s="116"/>
      <c r="H237" s="116"/>
      <c r="I237" s="116"/>
      <c r="J237" s="116"/>
      <c r="K237" s="116"/>
      <c r="L237" s="116"/>
      <c r="M237" s="116"/>
      <c r="N237" s="116"/>
      <c r="O237" s="116"/>
      <c r="P237" s="116">
        <f t="shared" si="46"/>
        <v>0</v>
      </c>
      <c r="Q237" s="158">
        <f t="shared" si="42"/>
        <v>0</v>
      </c>
      <c r="R237" s="2"/>
      <c r="S237" s="64"/>
      <c r="T237" s="64"/>
      <c r="U237" s="64"/>
      <c r="V237" s="64"/>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row>
    <row r="238" spans="1:66" ht="24" hidden="1">
      <c r="A238" s="131"/>
      <c r="B238" s="131"/>
      <c r="C238" s="128"/>
      <c r="D238" s="183" t="s">
        <v>809</v>
      </c>
      <c r="E238" s="140">
        <f t="shared" si="44"/>
        <v>0</v>
      </c>
      <c r="F238" s="140"/>
      <c r="G238" s="140"/>
      <c r="H238" s="140"/>
      <c r="I238" s="140"/>
      <c r="J238" s="140"/>
      <c r="K238" s="140"/>
      <c r="L238" s="140"/>
      <c r="M238" s="140"/>
      <c r="N238" s="140"/>
      <c r="O238" s="140"/>
      <c r="P238" s="140">
        <f t="shared" si="46"/>
        <v>0</v>
      </c>
      <c r="Q238" s="158">
        <f t="shared" si="42"/>
        <v>0</v>
      </c>
      <c r="R238" s="2"/>
      <c r="S238" s="64"/>
      <c r="T238" s="64"/>
      <c r="U238" s="64"/>
      <c r="V238" s="64"/>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row>
    <row r="239" spans="1:66" ht="67.5" hidden="1">
      <c r="A239" s="131"/>
      <c r="B239" s="131"/>
      <c r="C239" s="131"/>
      <c r="D239" s="184" t="s">
        <v>69</v>
      </c>
      <c r="E239" s="116">
        <f t="shared" si="44"/>
        <v>0</v>
      </c>
      <c r="F239" s="116"/>
      <c r="G239" s="116"/>
      <c r="H239" s="116"/>
      <c r="I239" s="116"/>
      <c r="J239" s="116"/>
      <c r="K239" s="116"/>
      <c r="L239" s="116"/>
      <c r="M239" s="116"/>
      <c r="N239" s="116"/>
      <c r="O239" s="116"/>
      <c r="P239" s="116">
        <f t="shared" si="46"/>
        <v>0</v>
      </c>
      <c r="Q239" s="158">
        <f t="shared" ref="Q239:Q259" si="47">+P239</f>
        <v>0</v>
      </c>
      <c r="R239" s="2"/>
      <c r="S239" s="64"/>
      <c r="T239" s="64"/>
      <c r="U239" s="64"/>
      <c r="V239" s="64"/>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row>
    <row r="240" spans="1:66" ht="54" hidden="1">
      <c r="A240" s="131"/>
      <c r="B240" s="131"/>
      <c r="C240" s="131"/>
      <c r="D240" s="184" t="s">
        <v>473</v>
      </c>
      <c r="E240" s="116">
        <f t="shared" si="44"/>
        <v>0</v>
      </c>
      <c r="F240" s="116"/>
      <c r="G240" s="116"/>
      <c r="H240" s="116"/>
      <c r="I240" s="116"/>
      <c r="J240" s="116"/>
      <c r="K240" s="116"/>
      <c r="L240" s="116"/>
      <c r="M240" s="116"/>
      <c r="N240" s="116"/>
      <c r="O240" s="116"/>
      <c r="P240" s="116">
        <f t="shared" si="46"/>
        <v>0</v>
      </c>
      <c r="Q240" s="158">
        <f t="shared" si="47"/>
        <v>0</v>
      </c>
      <c r="R240" s="2"/>
      <c r="S240" s="64"/>
      <c r="T240" s="64"/>
      <c r="U240" s="64"/>
      <c r="V240" s="64"/>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row>
    <row r="241" spans="1:66" ht="57.6" hidden="1" customHeight="1">
      <c r="A241" s="126"/>
      <c r="B241" s="126"/>
      <c r="C241" s="126"/>
      <c r="D241" s="220"/>
      <c r="E241" s="109"/>
      <c r="F241" s="108"/>
      <c r="G241" s="108"/>
      <c r="H241" s="108"/>
      <c r="I241" s="108"/>
      <c r="J241" s="108"/>
      <c r="K241" s="108"/>
      <c r="L241" s="108"/>
      <c r="M241" s="108"/>
      <c r="N241" s="108"/>
      <c r="O241" s="108"/>
      <c r="P241" s="108"/>
      <c r="Q241" s="158">
        <f t="shared" si="47"/>
        <v>0</v>
      </c>
      <c r="R241" s="2"/>
      <c r="S241" s="64"/>
      <c r="T241" s="64"/>
      <c r="U241" s="64"/>
      <c r="V241" s="64"/>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row>
    <row r="242" spans="1:66" ht="54" hidden="1" customHeight="1">
      <c r="A242" s="126"/>
      <c r="B242" s="126"/>
      <c r="C242" s="130"/>
      <c r="D242" s="182"/>
      <c r="E242" s="108"/>
      <c r="F242" s="108"/>
      <c r="G242" s="108"/>
      <c r="H242" s="108"/>
      <c r="I242" s="108"/>
      <c r="J242" s="108"/>
      <c r="K242" s="108"/>
      <c r="L242" s="108"/>
      <c r="M242" s="108"/>
      <c r="N242" s="108"/>
      <c r="O242" s="108"/>
      <c r="P242" s="108"/>
      <c r="Q242" s="158">
        <f>+P242</f>
        <v>0</v>
      </c>
      <c r="R242" s="2"/>
      <c r="S242" s="64"/>
      <c r="T242" s="64"/>
      <c r="U242" s="64"/>
      <c r="V242" s="64"/>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row>
    <row r="243" spans="1:66" ht="63.75" hidden="1" customHeight="1">
      <c r="A243" s="136" t="s">
        <v>467</v>
      </c>
      <c r="B243" s="136" t="s">
        <v>468</v>
      </c>
      <c r="C243" s="136"/>
      <c r="D243" s="182" t="s">
        <v>433</v>
      </c>
      <c r="E243" s="108">
        <f>+F243+I243</f>
        <v>0</v>
      </c>
      <c r="F243" s="108"/>
      <c r="G243" s="108"/>
      <c r="H243" s="108"/>
      <c r="I243" s="108"/>
      <c r="J243" s="108">
        <f t="shared" ref="J243" si="48">+L243+O243</f>
        <v>0</v>
      </c>
      <c r="K243" s="108"/>
      <c r="L243" s="108"/>
      <c r="M243" s="108"/>
      <c r="N243" s="108"/>
      <c r="O243" s="108"/>
      <c r="P243" s="108">
        <f>+E243+J243</f>
        <v>0</v>
      </c>
      <c r="Q243" s="158">
        <f>+P243</f>
        <v>0</v>
      </c>
      <c r="R243" s="2"/>
      <c r="S243" s="64"/>
      <c r="T243" s="64"/>
      <c r="U243" s="64"/>
      <c r="V243" s="64"/>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row>
    <row r="244" spans="1:66" ht="51.6" hidden="1" customHeight="1">
      <c r="A244" s="136"/>
      <c r="B244" s="136"/>
      <c r="C244" s="136"/>
      <c r="D244" s="182"/>
      <c r="E244" s="108"/>
      <c r="F244" s="108"/>
      <c r="G244" s="108"/>
      <c r="H244" s="108"/>
      <c r="I244" s="108"/>
      <c r="J244" s="108"/>
      <c r="K244" s="108"/>
      <c r="L244" s="108"/>
      <c r="M244" s="108"/>
      <c r="N244" s="108"/>
      <c r="O244" s="108"/>
      <c r="P244" s="108"/>
      <c r="Q244" s="158">
        <f t="shared" si="47"/>
        <v>0</v>
      </c>
      <c r="R244" s="2"/>
      <c r="S244" s="64"/>
      <c r="T244" s="64"/>
      <c r="U244" s="64"/>
      <c r="V244" s="64"/>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row>
    <row r="245" spans="1:66" ht="50.45" hidden="1" customHeight="1">
      <c r="A245" s="136"/>
      <c r="B245" s="136"/>
      <c r="C245" s="136"/>
      <c r="D245" s="182"/>
      <c r="E245" s="108"/>
      <c r="F245" s="108"/>
      <c r="G245" s="108"/>
      <c r="H245" s="108"/>
      <c r="I245" s="108"/>
      <c r="J245" s="108"/>
      <c r="K245" s="108"/>
      <c r="L245" s="108"/>
      <c r="M245" s="108"/>
      <c r="N245" s="108"/>
      <c r="O245" s="108"/>
      <c r="P245" s="108"/>
      <c r="Q245" s="158">
        <f t="shared" si="47"/>
        <v>0</v>
      </c>
      <c r="R245" s="2"/>
      <c r="S245" s="64"/>
      <c r="T245" s="64"/>
      <c r="U245" s="64"/>
      <c r="V245" s="64"/>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row>
    <row r="246" spans="1:66" ht="51" hidden="1" customHeight="1">
      <c r="A246" s="136"/>
      <c r="B246" s="136"/>
      <c r="C246" s="136"/>
      <c r="D246" s="182"/>
      <c r="E246" s="108"/>
      <c r="F246" s="108"/>
      <c r="G246" s="108"/>
      <c r="H246" s="108"/>
      <c r="I246" s="108"/>
      <c r="J246" s="108"/>
      <c r="K246" s="108"/>
      <c r="L246" s="108"/>
      <c r="M246" s="108"/>
      <c r="N246" s="108"/>
      <c r="O246" s="108"/>
      <c r="P246" s="108"/>
      <c r="Q246" s="158"/>
      <c r="R246" s="2"/>
      <c r="S246" s="64"/>
      <c r="T246" s="64"/>
      <c r="U246" s="64"/>
      <c r="V246" s="64"/>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row>
    <row r="247" spans="1:66" ht="81.75" hidden="1" customHeight="1">
      <c r="A247" s="136" t="s">
        <v>469</v>
      </c>
      <c r="B247" s="136" t="s">
        <v>470</v>
      </c>
      <c r="C247" s="136"/>
      <c r="D247" s="168" t="s">
        <v>432</v>
      </c>
      <c r="E247" s="108">
        <f>+F247+I247</f>
        <v>0</v>
      </c>
      <c r="F247" s="108"/>
      <c r="G247" s="108"/>
      <c r="H247" s="108"/>
      <c r="I247" s="108"/>
      <c r="J247" s="108">
        <f>+L247+O247</f>
        <v>0</v>
      </c>
      <c r="K247" s="108"/>
      <c r="L247" s="108"/>
      <c r="M247" s="108"/>
      <c r="N247" s="108"/>
      <c r="O247" s="108"/>
      <c r="P247" s="108">
        <f>+E247+J247</f>
        <v>0</v>
      </c>
      <c r="Q247" s="158">
        <f t="shared" si="47"/>
        <v>0</v>
      </c>
      <c r="R247" s="2"/>
      <c r="S247" s="64"/>
      <c r="T247" s="64"/>
      <c r="U247" s="64"/>
      <c r="V247" s="64"/>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row>
    <row r="248" spans="1:66" ht="60" hidden="1" customHeight="1">
      <c r="A248" s="136"/>
      <c r="B248" s="136"/>
      <c r="C248" s="136"/>
      <c r="D248" s="168"/>
      <c r="E248" s="108"/>
      <c r="F248" s="108"/>
      <c r="G248" s="108"/>
      <c r="H248" s="108"/>
      <c r="I248" s="108"/>
      <c r="J248" s="108"/>
      <c r="K248" s="108"/>
      <c r="L248" s="108"/>
      <c r="M248" s="108"/>
      <c r="N248" s="108"/>
      <c r="O248" s="108"/>
      <c r="P248" s="108"/>
      <c r="Q248" s="158"/>
      <c r="R248" s="2"/>
      <c r="S248" s="64"/>
      <c r="T248" s="64"/>
      <c r="U248" s="64"/>
      <c r="V248" s="64"/>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row>
    <row r="249" spans="1:66" ht="39" hidden="1" customHeight="1">
      <c r="A249" s="136"/>
      <c r="B249" s="136"/>
      <c r="C249" s="136"/>
      <c r="D249" s="182"/>
      <c r="E249" s="108"/>
      <c r="F249" s="108"/>
      <c r="G249" s="108"/>
      <c r="H249" s="108"/>
      <c r="I249" s="108"/>
      <c r="J249" s="108"/>
      <c r="K249" s="108"/>
      <c r="L249" s="108"/>
      <c r="M249" s="108"/>
      <c r="N249" s="108"/>
      <c r="O249" s="108"/>
      <c r="P249" s="108"/>
      <c r="Q249" s="158"/>
      <c r="R249" s="2"/>
      <c r="S249" s="64"/>
      <c r="T249" s="64"/>
      <c r="U249" s="64"/>
      <c r="V249" s="64"/>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row>
    <row r="250" spans="1:66" ht="72" hidden="1" customHeight="1">
      <c r="A250" s="136"/>
      <c r="B250" s="136"/>
      <c r="C250" s="136"/>
      <c r="D250" s="187"/>
      <c r="E250" s="108"/>
      <c r="F250" s="108"/>
      <c r="G250" s="108"/>
      <c r="H250" s="108"/>
      <c r="I250" s="108"/>
      <c r="J250" s="108"/>
      <c r="K250" s="108"/>
      <c r="L250" s="108"/>
      <c r="M250" s="108"/>
      <c r="N250" s="108"/>
      <c r="O250" s="108"/>
      <c r="P250" s="108"/>
      <c r="Q250" s="158"/>
      <c r="R250" s="2"/>
      <c r="S250" s="64"/>
      <c r="T250" s="64"/>
      <c r="U250" s="64"/>
      <c r="V250" s="64"/>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row>
    <row r="251" spans="1:66" ht="95.25" hidden="1" customHeight="1">
      <c r="A251" s="136"/>
      <c r="B251" s="136"/>
      <c r="C251" s="136"/>
      <c r="D251" s="187"/>
      <c r="E251" s="108"/>
      <c r="F251" s="108"/>
      <c r="G251" s="108"/>
      <c r="H251" s="108"/>
      <c r="I251" s="108"/>
      <c r="J251" s="108"/>
      <c r="K251" s="108"/>
      <c r="L251" s="108"/>
      <c r="M251" s="108"/>
      <c r="N251" s="108"/>
      <c r="O251" s="108"/>
      <c r="P251" s="108"/>
      <c r="Q251" s="158"/>
      <c r="R251" s="2"/>
      <c r="S251" s="64"/>
      <c r="T251" s="64"/>
      <c r="U251" s="64"/>
      <c r="V251" s="64"/>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row>
    <row r="252" spans="1:66" ht="15.75" hidden="1">
      <c r="A252" s="136"/>
      <c r="B252" s="136"/>
      <c r="C252" s="136"/>
      <c r="D252" s="182"/>
      <c r="E252" s="108"/>
      <c r="F252" s="108"/>
      <c r="G252" s="108"/>
      <c r="H252" s="108"/>
      <c r="I252" s="108"/>
      <c r="J252" s="108"/>
      <c r="K252" s="108"/>
      <c r="L252" s="108"/>
      <c r="M252" s="108"/>
      <c r="N252" s="108"/>
      <c r="O252" s="108"/>
      <c r="P252" s="108"/>
      <c r="Q252" s="158"/>
      <c r="R252" s="2"/>
      <c r="S252" s="64"/>
      <c r="T252" s="64"/>
      <c r="U252" s="64"/>
      <c r="V252" s="64"/>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row>
    <row r="253" spans="1:66" ht="86.45" hidden="1" customHeight="1">
      <c r="A253" s="136"/>
      <c r="B253" s="136"/>
      <c r="C253" s="136"/>
      <c r="D253" s="168"/>
      <c r="E253" s="108"/>
      <c r="F253" s="108"/>
      <c r="G253" s="108"/>
      <c r="H253" s="108"/>
      <c r="I253" s="108"/>
      <c r="J253" s="108"/>
      <c r="K253" s="108"/>
      <c r="L253" s="108"/>
      <c r="M253" s="108"/>
      <c r="N253" s="108"/>
      <c r="O253" s="108"/>
      <c r="P253" s="108"/>
      <c r="Q253" s="158"/>
      <c r="R253" s="2"/>
      <c r="S253" s="64"/>
      <c r="T253" s="64"/>
      <c r="U253" s="64"/>
      <c r="V253" s="64"/>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row>
    <row r="254" spans="1:66" ht="30" hidden="1">
      <c r="A254" s="126" t="s">
        <v>553</v>
      </c>
      <c r="B254" s="124" t="s">
        <v>125</v>
      </c>
      <c r="C254" s="124" t="s">
        <v>223</v>
      </c>
      <c r="D254" s="186" t="s">
        <v>126</v>
      </c>
      <c r="E254" s="110">
        <f t="shared" si="44"/>
        <v>0</v>
      </c>
      <c r="F254" s="110"/>
      <c r="G254" s="110"/>
      <c r="H254" s="110"/>
      <c r="I254" s="110"/>
      <c r="J254" s="110">
        <f>+L254+O254</f>
        <v>0</v>
      </c>
      <c r="K254" s="110"/>
      <c r="L254" s="110"/>
      <c r="M254" s="110"/>
      <c r="N254" s="110"/>
      <c r="O254" s="110">
        <f>2500000-525000-1975000</f>
        <v>0</v>
      </c>
      <c r="P254" s="110">
        <f t="shared" si="46"/>
        <v>0</v>
      </c>
      <c r="Q254" s="158">
        <f t="shared" si="47"/>
        <v>0</v>
      </c>
      <c r="R254" s="2"/>
      <c r="S254" s="64"/>
      <c r="T254" s="64"/>
      <c r="U254" s="64"/>
      <c r="V254" s="64"/>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row>
    <row r="255" spans="1:66" ht="30" hidden="1">
      <c r="A255" s="129" t="s">
        <v>554</v>
      </c>
      <c r="B255" s="124" t="s">
        <v>111</v>
      </c>
      <c r="C255" s="124" t="s">
        <v>222</v>
      </c>
      <c r="D255" s="167" t="s">
        <v>113</v>
      </c>
      <c r="E255" s="110">
        <f t="shared" si="44"/>
        <v>0</v>
      </c>
      <c r="F255" s="110"/>
      <c r="G255" s="110"/>
      <c r="H255" s="110"/>
      <c r="I255" s="110"/>
      <c r="J255" s="110">
        <f>+L255+O255</f>
        <v>0</v>
      </c>
      <c r="K255" s="110"/>
      <c r="L255" s="110"/>
      <c r="M255" s="110"/>
      <c r="N255" s="110"/>
      <c r="O255" s="110"/>
      <c r="P255" s="110">
        <f t="shared" si="46"/>
        <v>0</v>
      </c>
      <c r="Q255" s="158">
        <f t="shared" si="47"/>
        <v>0</v>
      </c>
      <c r="R255" s="2"/>
      <c r="S255" s="64"/>
      <c r="T255" s="64"/>
      <c r="U255" s="64"/>
      <c r="V255" s="64"/>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row>
    <row r="256" spans="1:66" ht="35.450000000000003" hidden="1" customHeight="1">
      <c r="A256" s="129" t="s">
        <v>271</v>
      </c>
      <c r="B256" s="124" t="s">
        <v>272</v>
      </c>
      <c r="C256" s="124" t="s">
        <v>415</v>
      </c>
      <c r="D256" s="167" t="s">
        <v>189</v>
      </c>
      <c r="E256" s="108">
        <f t="shared" si="44"/>
        <v>0</v>
      </c>
      <c r="F256" s="110"/>
      <c r="G256" s="110"/>
      <c r="H256" s="110"/>
      <c r="I256" s="110"/>
      <c r="J256" s="105">
        <f>+L256+O256</f>
        <v>0</v>
      </c>
      <c r="K256" s="110"/>
      <c r="L256" s="110"/>
      <c r="M256" s="110"/>
      <c r="N256" s="110"/>
      <c r="O256" s="110"/>
      <c r="P256" s="108">
        <f t="shared" si="46"/>
        <v>0</v>
      </c>
      <c r="Q256" s="158">
        <f t="shared" si="47"/>
        <v>0</v>
      </c>
      <c r="R256" s="2"/>
      <c r="S256" s="64"/>
      <c r="T256" s="64"/>
      <c r="U256" s="64"/>
      <c r="V256" s="64"/>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row>
    <row r="257" spans="1:66" ht="66.75" hidden="1" customHeight="1">
      <c r="A257" s="221"/>
      <c r="B257" s="221"/>
      <c r="C257" s="221"/>
      <c r="D257" s="102"/>
      <c r="E257" s="107"/>
      <c r="F257" s="107"/>
      <c r="G257" s="107"/>
      <c r="H257" s="107"/>
      <c r="I257" s="107"/>
      <c r="J257" s="107"/>
      <c r="K257" s="107"/>
      <c r="L257" s="107"/>
      <c r="M257" s="107"/>
      <c r="N257" s="107"/>
      <c r="O257" s="107"/>
      <c r="P257" s="107"/>
      <c r="Q257" s="158"/>
      <c r="R257" s="2"/>
      <c r="S257" s="64"/>
      <c r="T257" s="64"/>
      <c r="U257" s="64"/>
      <c r="V257" s="64"/>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row>
    <row r="258" spans="1:66" ht="45" hidden="1">
      <c r="A258" s="124" t="s">
        <v>308</v>
      </c>
      <c r="B258" s="124" t="s">
        <v>695</v>
      </c>
      <c r="C258" s="124" t="s">
        <v>694</v>
      </c>
      <c r="D258" s="186" t="s">
        <v>696</v>
      </c>
      <c r="E258" s="140">
        <f>+F258+I258</f>
        <v>0</v>
      </c>
      <c r="F258" s="140"/>
      <c r="G258" s="140"/>
      <c r="H258" s="140"/>
      <c r="I258" s="140"/>
      <c r="J258" s="110">
        <f>+L258+O258</f>
        <v>0</v>
      </c>
      <c r="K258" s="140"/>
      <c r="L258" s="140"/>
      <c r="M258" s="140"/>
      <c r="N258" s="140"/>
      <c r="O258" s="108"/>
      <c r="P258" s="108">
        <f t="shared" si="46"/>
        <v>0</v>
      </c>
      <c r="Q258" s="158">
        <f t="shared" si="47"/>
        <v>0</v>
      </c>
      <c r="R258" s="2"/>
      <c r="S258" s="64"/>
      <c r="T258" s="64"/>
      <c r="U258" s="64"/>
      <c r="V258" s="64"/>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row>
    <row r="259" spans="1:66" ht="30" hidden="1">
      <c r="A259" s="130" t="s">
        <v>309</v>
      </c>
      <c r="B259" s="130" t="s">
        <v>698</v>
      </c>
      <c r="C259" s="130" t="s">
        <v>697</v>
      </c>
      <c r="D259" s="168" t="s">
        <v>438</v>
      </c>
      <c r="E259" s="108">
        <f>+F259+I259</f>
        <v>0</v>
      </c>
      <c r="F259" s="108"/>
      <c r="G259" s="108"/>
      <c r="H259" s="108"/>
      <c r="I259" s="108"/>
      <c r="J259" s="105">
        <f>+L259+O259</f>
        <v>0</v>
      </c>
      <c r="K259" s="108"/>
      <c r="L259" s="108"/>
      <c r="M259" s="108"/>
      <c r="N259" s="108"/>
      <c r="O259" s="108"/>
      <c r="P259" s="108">
        <f t="shared" si="46"/>
        <v>0</v>
      </c>
      <c r="Q259" s="158">
        <f t="shared" si="47"/>
        <v>0</v>
      </c>
      <c r="R259" s="2"/>
      <c r="S259" s="64"/>
      <c r="T259" s="64"/>
      <c r="U259" s="64"/>
      <c r="V259" s="64"/>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row>
    <row r="260" spans="1:66" ht="75" hidden="1">
      <c r="A260" s="265" t="s">
        <v>869</v>
      </c>
      <c r="B260" s="265" t="s">
        <v>875</v>
      </c>
      <c r="C260" s="274" t="s">
        <v>874</v>
      </c>
      <c r="D260" s="279" t="s">
        <v>871</v>
      </c>
      <c r="E260" s="259"/>
      <c r="F260" s="259"/>
      <c r="G260" s="259"/>
      <c r="H260" s="259"/>
      <c r="I260" s="259"/>
      <c r="J260" s="275"/>
      <c r="K260" s="259"/>
      <c r="L260" s="259"/>
      <c r="M260" s="259"/>
      <c r="N260" s="259"/>
      <c r="O260" s="259"/>
      <c r="P260" s="259">
        <f t="shared" si="46"/>
        <v>0</v>
      </c>
      <c r="Q260" s="158"/>
      <c r="R260" s="2"/>
      <c r="S260" s="64"/>
      <c r="T260" s="64"/>
      <c r="U260" s="64"/>
      <c r="V260" s="64"/>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row>
    <row r="261" spans="1:66" ht="45" hidden="1" customHeight="1">
      <c r="A261" s="126"/>
      <c r="B261" s="126"/>
      <c r="C261" s="126"/>
      <c r="D261" s="186"/>
      <c r="E261" s="108"/>
      <c r="F261" s="108"/>
      <c r="G261" s="144"/>
      <c r="H261" s="144"/>
      <c r="I261" s="144"/>
      <c r="J261" s="105"/>
      <c r="K261" s="105"/>
      <c r="L261" s="105"/>
      <c r="M261" s="105"/>
      <c r="N261" s="105"/>
      <c r="O261" s="108"/>
      <c r="P261" s="108"/>
      <c r="Q261" s="158"/>
      <c r="R261" s="2"/>
      <c r="S261" s="64"/>
      <c r="T261" s="64"/>
      <c r="U261" s="64"/>
      <c r="V261" s="64"/>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row>
    <row r="262" spans="1:66" ht="39.75" hidden="1" customHeight="1">
      <c r="A262" s="126"/>
      <c r="B262" s="126"/>
      <c r="C262" s="126"/>
      <c r="D262" s="167"/>
      <c r="E262" s="108"/>
      <c r="F262" s="108"/>
      <c r="G262" s="144"/>
      <c r="H262" s="144"/>
      <c r="I262" s="105"/>
      <c r="J262" s="105"/>
      <c r="K262" s="105"/>
      <c r="L262" s="105"/>
      <c r="M262" s="105"/>
      <c r="N262" s="105"/>
      <c r="O262" s="108"/>
      <c r="P262" s="108"/>
      <c r="Q262" s="158"/>
      <c r="R262" s="2"/>
      <c r="S262" s="64"/>
      <c r="T262" s="64"/>
      <c r="U262" s="64"/>
      <c r="V262" s="64"/>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row>
    <row r="263" spans="1:66" ht="57.6" hidden="1" customHeight="1">
      <c r="A263" s="221"/>
      <c r="B263" s="221"/>
      <c r="C263" s="221"/>
      <c r="D263" s="102"/>
      <c r="E263" s="118"/>
      <c r="F263" s="118"/>
      <c r="G263" s="118"/>
      <c r="H263" s="118"/>
      <c r="I263" s="118"/>
      <c r="J263" s="118"/>
      <c r="K263" s="118"/>
      <c r="L263" s="118"/>
      <c r="M263" s="118"/>
      <c r="N263" s="118"/>
      <c r="O263" s="118"/>
      <c r="P263" s="118"/>
      <c r="Q263" s="158"/>
      <c r="R263" s="2"/>
      <c r="S263" s="64"/>
      <c r="T263" s="64"/>
      <c r="U263" s="64"/>
      <c r="V263" s="64"/>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row>
    <row r="264" spans="1:66" ht="45" hidden="1" customHeight="1">
      <c r="A264" s="126"/>
      <c r="B264" s="126"/>
      <c r="C264" s="126"/>
      <c r="D264" s="198"/>
      <c r="E264" s="109"/>
      <c r="F264" s="154"/>
      <c r="G264" s="118"/>
      <c r="H264" s="118"/>
      <c r="I264" s="154"/>
      <c r="J264" s="154"/>
      <c r="K264" s="154"/>
      <c r="L264" s="118"/>
      <c r="M264" s="118"/>
      <c r="N264" s="118"/>
      <c r="O264" s="154"/>
      <c r="P264" s="109"/>
      <c r="Q264" s="158"/>
      <c r="R264" s="2"/>
      <c r="S264" s="64"/>
      <c r="T264" s="64"/>
      <c r="U264" s="64"/>
      <c r="V264" s="64"/>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row>
    <row r="265" spans="1:66" ht="45" hidden="1">
      <c r="A265" s="124">
        <v>1318313</v>
      </c>
      <c r="B265" s="124" t="s">
        <v>387</v>
      </c>
      <c r="C265" s="124" t="s">
        <v>385</v>
      </c>
      <c r="D265" s="205" t="s">
        <v>350</v>
      </c>
      <c r="E265" s="111">
        <f>+F265+I265</f>
        <v>0</v>
      </c>
      <c r="F265" s="111"/>
      <c r="G265" s="111"/>
      <c r="H265" s="111"/>
      <c r="I265" s="111"/>
      <c r="J265" s="111">
        <f>+L265+O265</f>
        <v>0</v>
      </c>
      <c r="K265" s="111"/>
      <c r="L265" s="111"/>
      <c r="M265" s="111"/>
      <c r="N265" s="111"/>
      <c r="O265" s="111"/>
      <c r="P265" s="111">
        <f>+E265+J265</f>
        <v>0</v>
      </c>
      <c r="Q265" s="158">
        <f>+P265</f>
        <v>0</v>
      </c>
      <c r="R265" s="2"/>
      <c r="S265" s="64"/>
      <c r="T265" s="64"/>
      <c r="U265" s="64"/>
      <c r="V265" s="64"/>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row>
    <row r="266" spans="1:66" ht="30" hidden="1">
      <c r="A266" s="124">
        <v>1318340</v>
      </c>
      <c r="B266" s="124" t="s">
        <v>741</v>
      </c>
      <c r="C266" s="124" t="s">
        <v>386</v>
      </c>
      <c r="D266" s="205" t="s">
        <v>132</v>
      </c>
      <c r="E266" s="111">
        <f>+F266+I266</f>
        <v>0</v>
      </c>
      <c r="F266" s="111"/>
      <c r="G266" s="111"/>
      <c r="H266" s="111"/>
      <c r="I266" s="111"/>
      <c r="J266" s="109">
        <f>+L266+O266</f>
        <v>0</v>
      </c>
      <c r="K266" s="109"/>
      <c r="L266" s="109"/>
      <c r="M266" s="109"/>
      <c r="N266" s="109"/>
      <c r="O266" s="109">
        <f>99500-99500</f>
        <v>0</v>
      </c>
      <c r="P266" s="109">
        <f>+E266+J266</f>
        <v>0</v>
      </c>
      <c r="Q266" s="158">
        <f>+P266</f>
        <v>0</v>
      </c>
      <c r="R266" s="2"/>
      <c r="S266" s="64"/>
      <c r="T266" s="64"/>
      <c r="U266" s="64"/>
      <c r="V266" s="64"/>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row>
    <row r="267" spans="1:66" ht="50.45" hidden="1" customHeight="1">
      <c r="A267" s="101"/>
      <c r="B267" s="101"/>
      <c r="C267" s="101"/>
      <c r="D267" s="102"/>
      <c r="E267" s="107"/>
      <c r="F267" s="107"/>
      <c r="G267" s="107"/>
      <c r="H267" s="107"/>
      <c r="I267" s="107"/>
      <c r="J267" s="107"/>
      <c r="K267" s="107"/>
      <c r="L267" s="107"/>
      <c r="M267" s="107"/>
      <c r="N267" s="107"/>
      <c r="O267" s="107"/>
      <c r="P267" s="107"/>
      <c r="Q267" s="158"/>
      <c r="R267" s="2"/>
      <c r="S267" s="64"/>
      <c r="T267" s="64"/>
      <c r="U267" s="64"/>
      <c r="V267" s="64"/>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row>
    <row r="268" spans="1:66" ht="30" hidden="1">
      <c r="A268" s="130">
        <v>1513230</v>
      </c>
      <c r="B268" s="130" t="s">
        <v>423</v>
      </c>
      <c r="C268" s="130" t="s">
        <v>413</v>
      </c>
      <c r="D268" s="169" t="s">
        <v>719</v>
      </c>
      <c r="E268" s="108">
        <f>+F268+I268</f>
        <v>0</v>
      </c>
      <c r="F268" s="108"/>
      <c r="G268" s="107"/>
      <c r="H268" s="107"/>
      <c r="I268" s="107"/>
      <c r="J268" s="108">
        <f>+L268+O268</f>
        <v>0</v>
      </c>
      <c r="K268" s="107"/>
      <c r="L268" s="107"/>
      <c r="M268" s="107"/>
      <c r="N268" s="107"/>
      <c r="O268" s="107"/>
      <c r="P268" s="108">
        <f>+E268+J268</f>
        <v>0</v>
      </c>
      <c r="Q268" s="158">
        <f>+P268</f>
        <v>0</v>
      </c>
      <c r="R268" s="2"/>
      <c r="S268" s="64"/>
      <c r="T268" s="64"/>
      <c r="U268" s="64"/>
      <c r="V268" s="64"/>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row>
    <row r="269" spans="1:66" ht="30" hidden="1">
      <c r="A269" s="130">
        <v>1517300</v>
      </c>
      <c r="B269" s="130" t="s">
        <v>125</v>
      </c>
      <c r="C269" s="130" t="s">
        <v>223</v>
      </c>
      <c r="D269" s="182" t="s">
        <v>126</v>
      </c>
      <c r="E269" s="108">
        <f>+F269+I269</f>
        <v>0</v>
      </c>
      <c r="F269" s="108"/>
      <c r="G269" s="108"/>
      <c r="H269" s="108"/>
      <c r="I269" s="108"/>
      <c r="J269" s="108">
        <f>+L269+O269</f>
        <v>0</v>
      </c>
      <c r="K269" s="108"/>
      <c r="L269" s="108"/>
      <c r="M269" s="108"/>
      <c r="N269" s="108"/>
      <c r="O269" s="108"/>
      <c r="P269" s="108">
        <f>+E269+J269</f>
        <v>0</v>
      </c>
      <c r="Q269" s="158">
        <f>+P269</f>
        <v>0</v>
      </c>
      <c r="R269" s="2"/>
      <c r="S269" s="64"/>
      <c r="T269" s="64"/>
      <c r="U269" s="64"/>
      <c r="V269" s="64"/>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row>
    <row r="270" spans="1:66" ht="15" hidden="1">
      <c r="A270" s="130"/>
      <c r="B270" s="130"/>
      <c r="C270" s="130"/>
      <c r="D270" s="182" t="s">
        <v>653</v>
      </c>
      <c r="E270" s="108">
        <f>+F270+I270</f>
        <v>0</v>
      </c>
      <c r="F270" s="108"/>
      <c r="G270" s="108"/>
      <c r="H270" s="108"/>
      <c r="I270" s="108"/>
      <c r="J270" s="108"/>
      <c r="K270" s="108"/>
      <c r="L270" s="108"/>
      <c r="M270" s="108"/>
      <c r="N270" s="108"/>
      <c r="O270" s="108"/>
      <c r="P270" s="108"/>
      <c r="Q270" s="158">
        <f>+P270</f>
        <v>0</v>
      </c>
      <c r="R270" s="2"/>
      <c r="S270" s="64"/>
      <c r="T270" s="64"/>
      <c r="U270" s="64"/>
      <c r="V270" s="64"/>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row>
    <row r="271" spans="1:66" ht="60" hidden="1">
      <c r="A271" s="130"/>
      <c r="B271" s="130"/>
      <c r="C271" s="130"/>
      <c r="D271" s="182" t="s">
        <v>594</v>
      </c>
      <c r="E271" s="108">
        <f>+F271+I271</f>
        <v>0</v>
      </c>
      <c r="F271" s="108"/>
      <c r="G271" s="108"/>
      <c r="H271" s="108"/>
      <c r="I271" s="108"/>
      <c r="J271" s="108">
        <f>+L271+O271</f>
        <v>0</v>
      </c>
      <c r="K271" s="108"/>
      <c r="L271" s="108"/>
      <c r="M271" s="108"/>
      <c r="N271" s="108"/>
      <c r="O271" s="108"/>
      <c r="P271" s="108">
        <f>+E271+J271</f>
        <v>0</v>
      </c>
      <c r="Q271" s="158">
        <f>+P271</f>
        <v>0</v>
      </c>
      <c r="R271" s="2"/>
      <c r="S271" s="64"/>
      <c r="T271" s="64"/>
      <c r="U271" s="64"/>
      <c r="V271" s="64"/>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row>
    <row r="272" spans="1:66" ht="15" hidden="1">
      <c r="A272" s="124"/>
      <c r="B272" s="124"/>
      <c r="C272" s="124"/>
      <c r="D272" s="186"/>
      <c r="E272" s="109"/>
      <c r="F272" s="109"/>
      <c r="G272" s="109"/>
      <c r="H272" s="109"/>
      <c r="I272" s="109"/>
      <c r="J272" s="109"/>
      <c r="K272" s="109"/>
      <c r="L272" s="109"/>
      <c r="M272" s="109"/>
      <c r="N272" s="109"/>
      <c r="O272" s="109"/>
      <c r="P272" s="109"/>
      <c r="Q272" s="158"/>
      <c r="R272" s="2"/>
      <c r="S272" s="64"/>
      <c r="T272" s="64"/>
      <c r="U272" s="64"/>
      <c r="V272" s="64"/>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row>
    <row r="273" spans="1:66" ht="51.6" hidden="1" customHeight="1">
      <c r="A273" s="124">
        <v>1517322</v>
      </c>
      <c r="B273" s="124" t="s">
        <v>249</v>
      </c>
      <c r="C273" s="124" t="s">
        <v>200</v>
      </c>
      <c r="D273" s="186" t="s">
        <v>250</v>
      </c>
      <c r="E273" s="140">
        <f>+F273+I273</f>
        <v>0</v>
      </c>
      <c r="F273" s="140"/>
      <c r="G273" s="140"/>
      <c r="H273" s="140"/>
      <c r="I273" s="140"/>
      <c r="J273" s="110">
        <f>+L273+O273</f>
        <v>0</v>
      </c>
      <c r="K273" s="110"/>
      <c r="L273" s="110"/>
      <c r="M273" s="110"/>
      <c r="N273" s="110"/>
      <c r="O273" s="110">
        <f>200000-200000</f>
        <v>0</v>
      </c>
      <c r="P273" s="110">
        <f>+E273+J273</f>
        <v>0</v>
      </c>
      <c r="Q273" s="158">
        <f>+P273</f>
        <v>0</v>
      </c>
      <c r="R273" s="2"/>
      <c r="S273" s="64"/>
      <c r="T273" s="64"/>
      <c r="U273" s="64"/>
      <c r="V273" s="64"/>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row>
    <row r="274" spans="1:66" ht="51.6" hidden="1" customHeight="1">
      <c r="A274" s="124" t="s">
        <v>40</v>
      </c>
      <c r="B274" s="124" t="s">
        <v>272</v>
      </c>
      <c r="C274" s="124" t="s">
        <v>415</v>
      </c>
      <c r="D274" s="186" t="s">
        <v>41</v>
      </c>
      <c r="E274" s="140">
        <f>+F274+I274</f>
        <v>0</v>
      </c>
      <c r="F274" s="140"/>
      <c r="G274" s="140"/>
      <c r="H274" s="140"/>
      <c r="I274" s="140"/>
      <c r="J274" s="110">
        <f>+L274+O274</f>
        <v>0</v>
      </c>
      <c r="K274" s="110"/>
      <c r="L274" s="110"/>
      <c r="M274" s="110"/>
      <c r="N274" s="110"/>
      <c r="O274" s="110"/>
      <c r="P274" s="110">
        <f>+E274+J274</f>
        <v>0</v>
      </c>
      <c r="Q274" s="158">
        <f>+P274</f>
        <v>0</v>
      </c>
      <c r="R274" s="2"/>
      <c r="S274" s="64"/>
      <c r="T274" s="64"/>
      <c r="U274" s="64"/>
      <c r="V274" s="64"/>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row>
    <row r="275" spans="1:66" ht="62.25" hidden="1" customHeight="1">
      <c r="A275" s="124"/>
      <c r="B275" s="124"/>
      <c r="C275" s="124"/>
      <c r="D275" s="186"/>
      <c r="E275" s="140"/>
      <c r="F275" s="140"/>
      <c r="G275" s="140"/>
      <c r="H275" s="140"/>
      <c r="I275" s="140"/>
      <c r="J275" s="110"/>
      <c r="K275" s="110"/>
      <c r="L275" s="110"/>
      <c r="M275" s="110"/>
      <c r="N275" s="110"/>
      <c r="O275" s="110"/>
      <c r="P275" s="110"/>
      <c r="Q275" s="158"/>
      <c r="R275" s="2"/>
      <c r="S275" s="64"/>
      <c r="T275" s="64"/>
      <c r="U275" s="64"/>
      <c r="V275" s="64"/>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row>
    <row r="276" spans="1:66" ht="35.450000000000003" hidden="1" customHeight="1">
      <c r="A276" s="124">
        <v>1517340</v>
      </c>
      <c r="B276" s="124" t="s">
        <v>65</v>
      </c>
      <c r="C276" s="124" t="s">
        <v>225</v>
      </c>
      <c r="D276" s="186" t="s">
        <v>296</v>
      </c>
      <c r="E276" s="109">
        <f>+F276+I276</f>
        <v>0</v>
      </c>
      <c r="F276" s="109"/>
      <c r="G276" s="109"/>
      <c r="H276" s="109"/>
      <c r="I276" s="109"/>
      <c r="J276" s="109">
        <f>+L276+O276</f>
        <v>0</v>
      </c>
      <c r="K276" s="109"/>
      <c r="L276" s="109"/>
      <c r="M276" s="109"/>
      <c r="N276" s="109"/>
      <c r="O276" s="109">
        <f>300000-300000</f>
        <v>0</v>
      </c>
      <c r="P276" s="109">
        <f>+E276+J276</f>
        <v>0</v>
      </c>
      <c r="Q276" s="158">
        <f>+P276</f>
        <v>0</v>
      </c>
      <c r="R276" s="2"/>
      <c r="S276" s="64"/>
      <c r="T276" s="64"/>
      <c r="U276" s="64"/>
      <c r="V276" s="64"/>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row>
    <row r="277" spans="1:66" ht="65.25" hidden="1" customHeight="1">
      <c r="A277" s="124" t="s">
        <v>201</v>
      </c>
      <c r="B277" s="124" t="s">
        <v>202</v>
      </c>
      <c r="C277" s="124" t="s">
        <v>203</v>
      </c>
      <c r="D277" s="186" t="s">
        <v>204</v>
      </c>
      <c r="E277" s="140">
        <f>+F277+I277</f>
        <v>0</v>
      </c>
      <c r="F277" s="140"/>
      <c r="G277" s="140"/>
      <c r="H277" s="140"/>
      <c r="I277" s="140"/>
      <c r="J277" s="109">
        <f>+L277+O277</f>
        <v>0</v>
      </c>
      <c r="K277" s="109"/>
      <c r="L277" s="109"/>
      <c r="M277" s="109"/>
      <c r="N277" s="109"/>
      <c r="O277" s="109"/>
      <c r="P277" s="109">
        <f>+E277+J277</f>
        <v>0</v>
      </c>
      <c r="Q277" s="158">
        <f>+P277</f>
        <v>0</v>
      </c>
      <c r="R277" s="2"/>
      <c r="S277" s="64"/>
      <c r="T277" s="64"/>
      <c r="U277" s="64"/>
      <c r="V277" s="64"/>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row>
    <row r="278" spans="1:66" ht="65.25" hidden="1" customHeight="1">
      <c r="A278" s="124" t="s">
        <v>37</v>
      </c>
      <c r="B278" s="124" t="s">
        <v>38</v>
      </c>
      <c r="C278" s="124" t="s">
        <v>203</v>
      </c>
      <c r="D278" s="186" t="s">
        <v>39</v>
      </c>
      <c r="E278" s="140">
        <f>+F278+I278</f>
        <v>0</v>
      </c>
      <c r="F278" s="140"/>
      <c r="G278" s="140"/>
      <c r="H278" s="140"/>
      <c r="I278" s="140"/>
      <c r="J278" s="109">
        <f>+L278+O278</f>
        <v>0</v>
      </c>
      <c r="K278" s="109"/>
      <c r="L278" s="109"/>
      <c r="M278" s="109"/>
      <c r="N278" s="109"/>
      <c r="O278" s="109"/>
      <c r="P278" s="109">
        <f>+E278+J278</f>
        <v>0</v>
      </c>
      <c r="Q278" s="158">
        <f>+P278</f>
        <v>0</v>
      </c>
      <c r="R278" s="2"/>
      <c r="S278" s="64"/>
      <c r="T278" s="64"/>
      <c r="U278" s="64"/>
      <c r="V278" s="64"/>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row>
    <row r="279" spans="1:66" ht="93.75" hidden="1" customHeight="1">
      <c r="A279" s="124"/>
      <c r="B279" s="124"/>
      <c r="C279" s="124"/>
      <c r="D279" s="251"/>
      <c r="E279" s="109"/>
      <c r="F279" s="109"/>
      <c r="G279" s="109"/>
      <c r="H279" s="109"/>
      <c r="I279" s="109"/>
      <c r="J279" s="109"/>
      <c r="K279" s="109"/>
      <c r="L279" s="109"/>
      <c r="M279" s="109"/>
      <c r="N279" s="109"/>
      <c r="O279" s="109"/>
      <c r="P279" s="109"/>
      <c r="Q279" s="158"/>
      <c r="R279" s="2"/>
      <c r="S279" s="64"/>
      <c r="T279" s="64"/>
      <c r="U279" s="64"/>
      <c r="V279" s="64"/>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row>
    <row r="280" spans="1:66" ht="51.6" hidden="1" customHeight="1">
      <c r="A280" s="221"/>
      <c r="B280" s="221"/>
      <c r="C280" s="221"/>
      <c r="D280" s="102"/>
      <c r="E280" s="107"/>
      <c r="F280" s="107"/>
      <c r="G280" s="107"/>
      <c r="H280" s="107"/>
      <c r="I280" s="107"/>
      <c r="J280" s="107"/>
      <c r="K280" s="107"/>
      <c r="L280" s="107"/>
      <c r="M280" s="107"/>
      <c r="N280" s="107"/>
      <c r="O280" s="107"/>
      <c r="P280" s="107"/>
      <c r="Q280" s="158"/>
      <c r="R280" s="2"/>
      <c r="S280" s="64"/>
      <c r="T280" s="64"/>
      <c r="U280" s="64"/>
      <c r="V280" s="64"/>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row>
    <row r="281" spans="1:66" ht="60" hidden="1">
      <c r="A281" s="130">
        <v>1611120</v>
      </c>
      <c r="B281" s="130" t="s">
        <v>218</v>
      </c>
      <c r="C281" s="130" t="s">
        <v>797</v>
      </c>
      <c r="D281" s="182" t="s">
        <v>101</v>
      </c>
      <c r="E281" s="108">
        <f>+F281+I281</f>
        <v>0</v>
      </c>
      <c r="F281" s="108"/>
      <c r="G281" s="107"/>
      <c r="H281" s="107"/>
      <c r="I281" s="107"/>
      <c r="J281" s="105">
        <f>+L281+O281</f>
        <v>0</v>
      </c>
      <c r="K281" s="108"/>
      <c r="L281" s="108"/>
      <c r="M281" s="108"/>
      <c r="N281" s="108"/>
      <c r="O281" s="108"/>
      <c r="P281" s="105">
        <f>+E281+J281</f>
        <v>0</v>
      </c>
      <c r="Q281" s="158">
        <f>+P281</f>
        <v>0</v>
      </c>
      <c r="R281" s="2"/>
      <c r="S281" s="64"/>
      <c r="T281" s="64"/>
      <c r="U281" s="64"/>
      <c r="V281" s="64"/>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row>
    <row r="282" spans="1:66" ht="30" hidden="1">
      <c r="A282" s="130">
        <v>1614010</v>
      </c>
      <c r="B282" s="130" t="s">
        <v>102</v>
      </c>
      <c r="C282" s="130" t="s">
        <v>734</v>
      </c>
      <c r="D282" s="182" t="s">
        <v>103</v>
      </c>
      <c r="E282" s="105">
        <f>+F282+I282</f>
        <v>0</v>
      </c>
      <c r="F282" s="105"/>
      <c r="G282" s="105"/>
      <c r="H282" s="105"/>
      <c r="I282" s="105"/>
      <c r="J282" s="105">
        <f>+L282+O282</f>
        <v>0</v>
      </c>
      <c r="K282" s="105"/>
      <c r="L282" s="105"/>
      <c r="M282" s="105"/>
      <c r="N282" s="105"/>
      <c r="O282" s="105"/>
      <c r="P282" s="105">
        <f>+E282+J282</f>
        <v>0</v>
      </c>
      <c r="Q282" s="158">
        <f>+P282</f>
        <v>0</v>
      </c>
      <c r="R282" s="2"/>
      <c r="S282" s="64"/>
      <c r="T282" s="64"/>
      <c r="U282" s="64"/>
      <c r="V282" s="64"/>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row>
    <row r="283" spans="1:66" ht="45" hidden="1">
      <c r="A283" s="130">
        <v>1614020</v>
      </c>
      <c r="B283" s="130" t="s">
        <v>327</v>
      </c>
      <c r="C283" s="130" t="s">
        <v>263</v>
      </c>
      <c r="D283" s="182" t="s">
        <v>688</v>
      </c>
      <c r="E283" s="105">
        <f>+F283+I283</f>
        <v>0</v>
      </c>
      <c r="F283" s="105"/>
      <c r="G283" s="105"/>
      <c r="H283" s="105"/>
      <c r="I283" s="105"/>
      <c r="J283" s="105">
        <f>+L283+O283</f>
        <v>0</v>
      </c>
      <c r="K283" s="105"/>
      <c r="L283" s="105"/>
      <c r="M283" s="105"/>
      <c r="N283" s="105"/>
      <c r="O283" s="105"/>
      <c r="P283" s="105">
        <f>+E283+J283</f>
        <v>0</v>
      </c>
      <c r="Q283" s="158">
        <f>+P283</f>
        <v>0</v>
      </c>
      <c r="R283" s="2"/>
      <c r="S283" s="64"/>
      <c r="T283" s="64"/>
      <c r="U283" s="64"/>
      <c r="V283" s="64"/>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row>
    <row r="284" spans="1:66" ht="30" hidden="1">
      <c r="A284" s="130">
        <v>1614030</v>
      </c>
      <c r="B284" s="130" t="s">
        <v>328</v>
      </c>
      <c r="C284" s="130" t="s">
        <v>800</v>
      </c>
      <c r="D284" s="182" t="s">
        <v>124</v>
      </c>
      <c r="E284" s="105">
        <f>+F284+I284</f>
        <v>0</v>
      </c>
      <c r="F284" s="105"/>
      <c r="G284" s="105"/>
      <c r="H284" s="105"/>
      <c r="I284" s="105"/>
      <c r="J284" s="105">
        <f>+L284+O284</f>
        <v>0</v>
      </c>
      <c r="K284" s="105"/>
      <c r="L284" s="105"/>
      <c r="M284" s="105"/>
      <c r="N284" s="105"/>
      <c r="O284" s="105"/>
      <c r="P284" s="105">
        <f>+E284+J284</f>
        <v>0</v>
      </c>
      <c r="Q284" s="158">
        <f>+P284</f>
        <v>0</v>
      </c>
      <c r="R284" s="2"/>
      <c r="S284" s="64"/>
      <c r="T284" s="64"/>
      <c r="U284" s="64"/>
      <c r="V284" s="64"/>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row>
    <row r="285" spans="1:66" ht="30" hidden="1">
      <c r="A285" s="130">
        <v>1614040</v>
      </c>
      <c r="B285" s="130" t="s">
        <v>329</v>
      </c>
      <c r="C285" s="130" t="s">
        <v>264</v>
      </c>
      <c r="D285" s="182" t="s">
        <v>689</v>
      </c>
      <c r="E285" s="105">
        <f>+F285+I285</f>
        <v>0</v>
      </c>
      <c r="F285" s="105"/>
      <c r="G285" s="105"/>
      <c r="H285" s="105"/>
      <c r="I285" s="105"/>
      <c r="J285" s="105">
        <f>+L285+O285</f>
        <v>0</v>
      </c>
      <c r="K285" s="105"/>
      <c r="L285" s="105"/>
      <c r="M285" s="105"/>
      <c r="N285" s="105"/>
      <c r="O285" s="105"/>
      <c r="P285" s="105">
        <f>+E285+J285</f>
        <v>0</v>
      </c>
      <c r="Q285" s="158">
        <f>+P285</f>
        <v>0</v>
      </c>
      <c r="R285" s="2"/>
      <c r="S285" s="64"/>
      <c r="T285" s="64"/>
      <c r="U285" s="64"/>
      <c r="V285" s="64"/>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row>
    <row r="286" spans="1:66" ht="51" hidden="1" customHeight="1">
      <c r="A286" s="136"/>
      <c r="B286" s="136"/>
      <c r="C286" s="136"/>
      <c r="D286" s="182"/>
      <c r="E286" s="108"/>
      <c r="F286" s="108"/>
      <c r="G286" s="108"/>
      <c r="H286" s="108"/>
      <c r="I286" s="108"/>
      <c r="J286" s="108"/>
      <c r="K286" s="108"/>
      <c r="L286" s="108"/>
      <c r="M286" s="108"/>
      <c r="N286" s="108"/>
      <c r="O286" s="108"/>
      <c r="P286" s="108"/>
      <c r="Q286" s="158"/>
      <c r="R286" s="239"/>
      <c r="S286" s="64"/>
      <c r="T286" s="64"/>
      <c r="U286" s="64"/>
      <c r="V286" s="64"/>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row>
    <row r="287" spans="1:66" ht="30" hidden="1">
      <c r="A287" s="130">
        <v>1614070</v>
      </c>
      <c r="B287" s="130" t="s">
        <v>331</v>
      </c>
      <c r="C287" s="130" t="s">
        <v>566</v>
      </c>
      <c r="D287" s="182" t="s">
        <v>743</v>
      </c>
      <c r="E287" s="108">
        <f>+F287+I287</f>
        <v>0</v>
      </c>
      <c r="F287" s="108"/>
      <c r="G287" s="108"/>
      <c r="H287" s="108"/>
      <c r="I287" s="108"/>
      <c r="J287" s="108">
        <f>+L287+O287</f>
        <v>0</v>
      </c>
      <c r="K287" s="108"/>
      <c r="L287" s="108"/>
      <c r="M287" s="108"/>
      <c r="N287" s="108"/>
      <c r="O287" s="108"/>
      <c r="P287" s="108">
        <f>+E287+J287</f>
        <v>0</v>
      </c>
      <c r="Q287" s="158">
        <f>+P287</f>
        <v>0</v>
      </c>
      <c r="R287" s="2"/>
      <c r="S287" s="64"/>
      <c r="T287" s="64"/>
      <c r="U287" s="64"/>
      <c r="V287" s="64"/>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row>
    <row r="288" spans="1:66" ht="40.9" hidden="1" customHeight="1">
      <c r="A288" s="130">
        <v>1614080</v>
      </c>
      <c r="B288" s="130" t="s">
        <v>332</v>
      </c>
      <c r="C288" s="130" t="s">
        <v>265</v>
      </c>
      <c r="D288" s="182" t="s">
        <v>693</v>
      </c>
      <c r="E288" s="108">
        <f>+F288+I288</f>
        <v>0</v>
      </c>
      <c r="F288" s="108"/>
      <c r="G288" s="108"/>
      <c r="H288" s="108"/>
      <c r="I288" s="108"/>
      <c r="J288" s="108">
        <f>+L288+O288</f>
        <v>0</v>
      </c>
      <c r="K288" s="108"/>
      <c r="L288" s="108"/>
      <c r="M288" s="108"/>
      <c r="N288" s="108"/>
      <c r="O288" s="108"/>
      <c r="P288" s="108">
        <f>+E288+J288</f>
        <v>0</v>
      </c>
      <c r="Q288" s="158">
        <f>+P288</f>
        <v>0</v>
      </c>
      <c r="R288" s="2"/>
      <c r="S288" s="64"/>
      <c r="T288" s="64"/>
      <c r="U288" s="64"/>
      <c r="V288" s="64"/>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row>
    <row r="289" spans="1:66" ht="15" hidden="1">
      <c r="A289" s="130"/>
      <c r="B289" s="130"/>
      <c r="C289" s="130"/>
      <c r="D289" s="182" t="s">
        <v>653</v>
      </c>
      <c r="E289" s="108">
        <f>+F289+I289</f>
        <v>0</v>
      </c>
      <c r="F289" s="108"/>
      <c r="G289" s="108"/>
      <c r="H289" s="108"/>
      <c r="I289" s="108"/>
      <c r="J289" s="108">
        <f>+L289+O289</f>
        <v>0</v>
      </c>
      <c r="K289" s="108"/>
      <c r="L289" s="108"/>
      <c r="M289" s="108"/>
      <c r="N289" s="108"/>
      <c r="O289" s="108"/>
      <c r="P289" s="108">
        <f>+E289+J289</f>
        <v>0</v>
      </c>
      <c r="Q289" s="158">
        <f>+P289</f>
        <v>0</v>
      </c>
      <c r="R289" s="2"/>
      <c r="S289" s="64"/>
      <c r="T289" s="64"/>
      <c r="U289" s="64"/>
      <c r="V289" s="64"/>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row>
    <row r="290" spans="1:66" ht="45" hidden="1">
      <c r="A290" s="130"/>
      <c r="B290" s="130"/>
      <c r="C290" s="130"/>
      <c r="D290" s="182" t="s">
        <v>416</v>
      </c>
      <c r="E290" s="108">
        <f>+F290+I290</f>
        <v>0</v>
      </c>
      <c r="F290" s="108"/>
      <c r="G290" s="108"/>
      <c r="H290" s="108"/>
      <c r="I290" s="108"/>
      <c r="J290" s="108">
        <f>+L290+O290</f>
        <v>0</v>
      </c>
      <c r="K290" s="108"/>
      <c r="L290" s="108"/>
      <c r="M290" s="108"/>
      <c r="N290" s="108"/>
      <c r="O290" s="108"/>
      <c r="P290" s="108">
        <f>+E290+J290</f>
        <v>0</v>
      </c>
      <c r="Q290" s="158">
        <f>+P290</f>
        <v>0</v>
      </c>
      <c r="R290" s="2"/>
      <c r="S290" s="64"/>
      <c r="T290" s="64"/>
      <c r="U290" s="64"/>
      <c r="V290" s="64"/>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row>
    <row r="291" spans="1:66" ht="30" hidden="1">
      <c r="A291" s="130">
        <v>1617300</v>
      </c>
      <c r="B291" s="124" t="s">
        <v>125</v>
      </c>
      <c r="C291" s="124" t="s">
        <v>223</v>
      </c>
      <c r="D291" s="192" t="s">
        <v>126</v>
      </c>
      <c r="E291" s="110">
        <f>+F291+I291</f>
        <v>0</v>
      </c>
      <c r="F291" s="110"/>
      <c r="G291" s="110"/>
      <c r="H291" s="110"/>
      <c r="I291" s="110"/>
      <c r="J291" s="108">
        <f>+L291+O291</f>
        <v>0</v>
      </c>
      <c r="K291" s="110"/>
      <c r="L291" s="110"/>
      <c r="M291" s="110"/>
      <c r="N291" s="110"/>
      <c r="O291" s="110">
        <f>1585400-1585400</f>
        <v>0</v>
      </c>
      <c r="P291" s="108">
        <f>+E291+J291</f>
        <v>0</v>
      </c>
      <c r="Q291" s="158">
        <f>+P291</f>
        <v>0</v>
      </c>
      <c r="R291" s="2"/>
      <c r="S291" s="64"/>
      <c r="T291" s="64"/>
      <c r="U291" s="64"/>
      <c r="V291" s="64"/>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row>
    <row r="292" spans="1:66" ht="54" hidden="1" customHeight="1">
      <c r="A292" s="136"/>
      <c r="B292" s="136"/>
      <c r="C292" s="136"/>
      <c r="D292" s="203"/>
      <c r="E292" s="108"/>
      <c r="F292" s="108"/>
      <c r="G292" s="108"/>
      <c r="H292" s="108"/>
      <c r="I292" s="108"/>
      <c r="J292" s="108"/>
      <c r="K292" s="108"/>
      <c r="L292" s="108"/>
      <c r="M292" s="108"/>
      <c r="N292" s="108"/>
      <c r="O292" s="108"/>
      <c r="P292" s="108"/>
      <c r="Q292" s="158"/>
      <c r="R292" s="2"/>
      <c r="S292" s="64"/>
      <c r="T292" s="64"/>
      <c r="U292" s="64"/>
      <c r="V292" s="64"/>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row>
    <row r="293" spans="1:66" ht="45" hidden="1">
      <c r="A293" s="130"/>
      <c r="B293" s="130"/>
      <c r="C293" s="130"/>
      <c r="D293" s="203" t="s">
        <v>291</v>
      </c>
      <c r="E293" s="108">
        <f>+F293+I293</f>
        <v>0</v>
      </c>
      <c r="F293" s="108"/>
      <c r="G293" s="108"/>
      <c r="H293" s="108"/>
      <c r="I293" s="108"/>
      <c r="J293" s="108"/>
      <c r="K293" s="108"/>
      <c r="L293" s="108"/>
      <c r="M293" s="108"/>
      <c r="N293" s="108"/>
      <c r="O293" s="108"/>
      <c r="P293" s="108">
        <f>+E293+J293</f>
        <v>0</v>
      </c>
      <c r="Q293" s="158">
        <f>+P293</f>
        <v>0</v>
      </c>
      <c r="R293" s="2"/>
      <c r="S293" s="64"/>
      <c r="T293" s="64"/>
      <c r="U293" s="64"/>
      <c r="V293" s="64"/>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row>
    <row r="294" spans="1:66" ht="55.9" hidden="1" customHeight="1">
      <c r="A294" s="136"/>
      <c r="B294" s="136"/>
      <c r="C294" s="136"/>
      <c r="D294" s="203"/>
      <c r="E294" s="109"/>
      <c r="F294" s="109"/>
      <c r="G294" s="109"/>
      <c r="H294" s="109"/>
      <c r="I294" s="109"/>
      <c r="J294" s="109"/>
      <c r="K294" s="109"/>
      <c r="L294" s="109"/>
      <c r="M294" s="109"/>
      <c r="N294" s="109"/>
      <c r="O294" s="109"/>
      <c r="P294" s="109"/>
      <c r="Q294" s="158"/>
      <c r="R294" s="2"/>
      <c r="S294" s="64"/>
      <c r="T294" s="64"/>
      <c r="U294" s="64"/>
      <c r="V294" s="64"/>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row>
    <row r="295" spans="1:66" ht="45" hidden="1" customHeight="1">
      <c r="A295" s="126"/>
      <c r="B295" s="126"/>
      <c r="C295" s="126"/>
      <c r="D295" s="192"/>
      <c r="E295" s="109"/>
      <c r="F295" s="109"/>
      <c r="G295" s="109"/>
      <c r="H295" s="109"/>
      <c r="I295" s="109"/>
      <c r="J295" s="109"/>
      <c r="K295" s="109"/>
      <c r="L295" s="109"/>
      <c r="M295" s="109"/>
      <c r="N295" s="109"/>
      <c r="O295" s="109"/>
      <c r="P295" s="109"/>
      <c r="Q295" s="158"/>
      <c r="R295" s="2"/>
      <c r="S295" s="64"/>
      <c r="T295" s="64"/>
      <c r="U295" s="64"/>
      <c r="V295" s="64"/>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row>
    <row r="296" spans="1:66" ht="45" hidden="1" customHeight="1">
      <c r="A296" s="136">
        <v>1618311</v>
      </c>
      <c r="B296" s="136" t="s">
        <v>699</v>
      </c>
      <c r="C296" s="136" t="s">
        <v>224</v>
      </c>
      <c r="D296" s="182" t="s">
        <v>700</v>
      </c>
      <c r="E296" s="108"/>
      <c r="F296" s="108"/>
      <c r="G296" s="108"/>
      <c r="H296" s="108"/>
      <c r="I296" s="108"/>
      <c r="J296" s="108">
        <f>+L296+O296</f>
        <v>0</v>
      </c>
      <c r="K296" s="108">
        <f>700000-700000</f>
        <v>0</v>
      </c>
      <c r="L296" s="108">
        <f>700000-700000</f>
        <v>0</v>
      </c>
      <c r="M296" s="108"/>
      <c r="N296" s="108"/>
      <c r="O296" s="108"/>
      <c r="P296" s="108">
        <f>+E296+J296</f>
        <v>0</v>
      </c>
      <c r="Q296" s="158">
        <f>+P296</f>
        <v>0</v>
      </c>
      <c r="R296" s="2"/>
      <c r="S296" s="64"/>
      <c r="T296" s="64"/>
      <c r="U296" s="64"/>
      <c r="V296" s="64"/>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row>
    <row r="297" spans="1:66" ht="45" hidden="1" customHeight="1">
      <c r="A297" s="130">
        <v>1618340</v>
      </c>
      <c r="B297" s="124" t="s">
        <v>741</v>
      </c>
      <c r="C297" s="124" t="s">
        <v>131</v>
      </c>
      <c r="D297" s="192" t="s">
        <v>132</v>
      </c>
      <c r="E297" s="109">
        <f>+F297+I297</f>
        <v>0</v>
      </c>
      <c r="F297" s="109"/>
      <c r="G297" s="109"/>
      <c r="H297" s="109"/>
      <c r="I297" s="109"/>
      <c r="J297" s="109">
        <f>+L297+O297</f>
        <v>0</v>
      </c>
      <c r="K297" s="109"/>
      <c r="L297" s="109"/>
      <c r="M297" s="109"/>
      <c r="N297" s="109"/>
      <c r="O297" s="109"/>
      <c r="P297" s="109">
        <f>+E297+J297</f>
        <v>0</v>
      </c>
      <c r="Q297" s="158">
        <f>+P297</f>
        <v>0</v>
      </c>
      <c r="R297" s="2"/>
      <c r="S297" s="64"/>
      <c r="T297" s="64"/>
      <c r="U297" s="64"/>
      <c r="V297" s="64"/>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row>
    <row r="298" spans="1:66" ht="58.5" hidden="1" customHeight="1">
      <c r="A298" s="130"/>
      <c r="B298" s="124"/>
      <c r="C298" s="124"/>
      <c r="D298" s="192"/>
      <c r="E298" s="109"/>
      <c r="F298" s="109"/>
      <c r="G298" s="109"/>
      <c r="H298" s="109"/>
      <c r="I298" s="109"/>
      <c r="J298" s="109"/>
      <c r="K298" s="109"/>
      <c r="L298" s="109"/>
      <c r="M298" s="109"/>
      <c r="N298" s="109"/>
      <c r="O298" s="109"/>
      <c r="P298" s="109"/>
      <c r="Q298" s="158"/>
      <c r="R298" s="2"/>
      <c r="S298" s="64"/>
      <c r="T298" s="64"/>
      <c r="U298" s="64"/>
      <c r="V298" s="64"/>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row>
    <row r="299" spans="1:66" ht="63" hidden="1" customHeight="1">
      <c r="A299" s="221"/>
      <c r="B299" s="221"/>
      <c r="C299" s="221"/>
      <c r="D299" s="102"/>
      <c r="E299" s="107"/>
      <c r="F299" s="107"/>
      <c r="G299" s="107"/>
      <c r="H299" s="107"/>
      <c r="I299" s="107"/>
      <c r="J299" s="107"/>
      <c r="K299" s="107"/>
      <c r="L299" s="107"/>
      <c r="M299" s="107"/>
      <c r="N299" s="107"/>
      <c r="O299" s="107"/>
      <c r="P299" s="107"/>
      <c r="Q299" s="158"/>
      <c r="R299" s="2"/>
      <c r="S299" s="64"/>
      <c r="T299" s="64"/>
      <c r="U299" s="64"/>
      <c r="V299" s="64"/>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row>
    <row r="300" spans="1:66" ht="45" hidden="1">
      <c r="A300" s="124">
        <v>1916012</v>
      </c>
      <c r="B300" s="124" t="s">
        <v>695</v>
      </c>
      <c r="C300" s="124" t="s">
        <v>694</v>
      </c>
      <c r="D300" s="186" t="s">
        <v>696</v>
      </c>
      <c r="E300" s="140">
        <f t="shared" ref="E300:E309" si="49">+F300+I300</f>
        <v>0</v>
      </c>
      <c r="F300" s="140"/>
      <c r="G300" s="140"/>
      <c r="H300" s="140"/>
      <c r="I300" s="140"/>
      <c r="J300" s="110">
        <f t="shared" ref="J300:J306" si="50">+L300+O300</f>
        <v>0</v>
      </c>
      <c r="K300" s="140"/>
      <c r="L300" s="140"/>
      <c r="M300" s="140"/>
      <c r="N300" s="140"/>
      <c r="O300" s="108"/>
      <c r="P300" s="108">
        <f t="shared" ref="P300:P306" si="51">+E300+J300</f>
        <v>0</v>
      </c>
      <c r="Q300" s="158">
        <f t="shared" ref="Q300:Q331" si="52">+P300</f>
        <v>0</v>
      </c>
      <c r="R300" s="2"/>
      <c r="S300" s="64"/>
      <c r="T300" s="64"/>
      <c r="U300" s="64"/>
      <c r="V300" s="64"/>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row>
    <row r="301" spans="1:66" ht="30" hidden="1">
      <c r="A301" s="130">
        <v>1916040</v>
      </c>
      <c r="B301" s="130" t="s">
        <v>698</v>
      </c>
      <c r="C301" s="130" t="s">
        <v>697</v>
      </c>
      <c r="D301" s="168" t="s">
        <v>438</v>
      </c>
      <c r="E301" s="108">
        <f t="shared" si="49"/>
        <v>0</v>
      </c>
      <c r="F301" s="108"/>
      <c r="G301" s="108"/>
      <c r="H301" s="108"/>
      <c r="I301" s="108"/>
      <c r="J301" s="105">
        <f t="shared" si="50"/>
        <v>0</v>
      </c>
      <c r="K301" s="108"/>
      <c r="L301" s="108"/>
      <c r="M301" s="108"/>
      <c r="N301" s="108"/>
      <c r="O301" s="108"/>
      <c r="P301" s="108">
        <f t="shared" si="51"/>
        <v>0</v>
      </c>
      <c r="Q301" s="158">
        <f t="shared" si="52"/>
        <v>0</v>
      </c>
      <c r="R301" s="2"/>
      <c r="S301" s="64"/>
      <c r="T301" s="64"/>
      <c r="U301" s="64"/>
      <c r="V301" s="64"/>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row>
    <row r="302" spans="1:66" ht="30" hidden="1">
      <c r="A302" s="130">
        <v>1917300</v>
      </c>
      <c r="B302" s="130" t="s">
        <v>125</v>
      </c>
      <c r="C302" s="130" t="s">
        <v>223</v>
      </c>
      <c r="D302" s="167" t="s">
        <v>126</v>
      </c>
      <c r="E302" s="108">
        <f t="shared" si="49"/>
        <v>0</v>
      </c>
      <c r="F302" s="108"/>
      <c r="G302" s="144"/>
      <c r="H302" s="144"/>
      <c r="I302" s="144"/>
      <c r="J302" s="105">
        <f t="shared" si="50"/>
        <v>0</v>
      </c>
      <c r="K302" s="105"/>
      <c r="L302" s="105"/>
      <c r="M302" s="105"/>
      <c r="N302" s="105"/>
      <c r="O302" s="108"/>
      <c r="P302" s="108">
        <f t="shared" si="51"/>
        <v>0</v>
      </c>
      <c r="Q302" s="158">
        <f t="shared" si="52"/>
        <v>0</v>
      </c>
      <c r="R302" s="2"/>
      <c r="S302" s="64"/>
      <c r="T302" s="64"/>
      <c r="U302" s="64"/>
      <c r="V302" s="64"/>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row>
    <row r="303" spans="1:66" ht="31.5" hidden="1">
      <c r="A303" s="136">
        <v>1917440</v>
      </c>
      <c r="B303" s="136" t="s">
        <v>715</v>
      </c>
      <c r="C303" s="136" t="s">
        <v>229</v>
      </c>
      <c r="D303" s="167" t="s">
        <v>812</v>
      </c>
      <c r="E303" s="108">
        <f t="shared" si="49"/>
        <v>0</v>
      </c>
      <c r="F303" s="108"/>
      <c r="G303" s="108"/>
      <c r="H303" s="108"/>
      <c r="I303" s="108"/>
      <c r="J303" s="108">
        <f t="shared" si="50"/>
        <v>0</v>
      </c>
      <c r="K303" s="108"/>
      <c r="L303" s="108"/>
      <c r="M303" s="108"/>
      <c r="N303" s="108"/>
      <c r="O303" s="108"/>
      <c r="P303" s="108">
        <f t="shared" si="51"/>
        <v>0</v>
      </c>
      <c r="Q303" s="158">
        <f t="shared" si="52"/>
        <v>0</v>
      </c>
      <c r="R303" s="2"/>
      <c r="S303" s="64"/>
      <c r="T303" s="64"/>
      <c r="U303" s="64"/>
      <c r="V303" s="64"/>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row>
    <row r="304" spans="1:66" ht="15" hidden="1">
      <c r="A304" s="124"/>
      <c r="B304" s="130"/>
      <c r="C304" s="130"/>
      <c r="D304" s="190" t="s">
        <v>613</v>
      </c>
      <c r="E304" s="108">
        <f t="shared" si="49"/>
        <v>0</v>
      </c>
      <c r="F304" s="108"/>
      <c r="G304" s="108"/>
      <c r="H304" s="108"/>
      <c r="I304" s="108"/>
      <c r="J304" s="108">
        <f t="shared" si="50"/>
        <v>0</v>
      </c>
      <c r="K304" s="108"/>
      <c r="L304" s="108"/>
      <c r="M304" s="108"/>
      <c r="N304" s="108"/>
      <c r="O304" s="108"/>
      <c r="P304" s="108">
        <f t="shared" si="51"/>
        <v>0</v>
      </c>
      <c r="Q304" s="158">
        <f t="shared" si="52"/>
        <v>0</v>
      </c>
      <c r="R304" s="2"/>
      <c r="S304" s="64"/>
      <c r="T304" s="64"/>
      <c r="U304" s="64"/>
      <c r="V304" s="64"/>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row>
    <row r="305" spans="1:66" ht="105" hidden="1">
      <c r="A305" s="128"/>
      <c r="B305" s="130"/>
      <c r="C305" s="130"/>
      <c r="D305" s="227" t="s">
        <v>615</v>
      </c>
      <c r="E305" s="108">
        <f t="shared" si="49"/>
        <v>0</v>
      </c>
      <c r="F305" s="108"/>
      <c r="G305" s="108"/>
      <c r="H305" s="108"/>
      <c r="I305" s="108"/>
      <c r="J305" s="108">
        <f t="shared" si="50"/>
        <v>0</v>
      </c>
      <c r="K305" s="108"/>
      <c r="L305" s="108"/>
      <c r="M305" s="108"/>
      <c r="N305" s="108"/>
      <c r="O305" s="108"/>
      <c r="P305" s="108">
        <f t="shared" si="51"/>
        <v>0</v>
      </c>
      <c r="Q305" s="158">
        <f t="shared" si="52"/>
        <v>0</v>
      </c>
      <c r="R305" s="2"/>
      <c r="S305" s="64"/>
      <c r="T305" s="64"/>
      <c r="U305" s="64"/>
      <c r="V305" s="64"/>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row>
    <row r="306" spans="1:66" ht="30" hidden="1">
      <c r="A306" s="128"/>
      <c r="B306" s="130"/>
      <c r="C306" s="130"/>
      <c r="D306" s="190" t="s">
        <v>616</v>
      </c>
      <c r="E306" s="108">
        <f t="shared" si="49"/>
        <v>0</v>
      </c>
      <c r="F306" s="108"/>
      <c r="G306" s="108"/>
      <c r="H306" s="108"/>
      <c r="I306" s="108"/>
      <c r="J306" s="108">
        <f t="shared" si="50"/>
        <v>0</v>
      </c>
      <c r="K306" s="108"/>
      <c r="L306" s="108"/>
      <c r="M306" s="108"/>
      <c r="N306" s="108"/>
      <c r="O306" s="108"/>
      <c r="P306" s="108">
        <f t="shared" si="51"/>
        <v>0</v>
      </c>
      <c r="Q306" s="158">
        <f t="shared" si="52"/>
        <v>0</v>
      </c>
      <c r="R306" s="2"/>
      <c r="S306" s="64"/>
      <c r="T306" s="64"/>
      <c r="U306" s="64"/>
      <c r="V306" s="64"/>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row>
    <row r="307" spans="1:66" ht="15" hidden="1">
      <c r="A307" s="128"/>
      <c r="B307" s="128"/>
      <c r="C307" s="128"/>
      <c r="D307" s="182" t="s">
        <v>403</v>
      </c>
      <c r="E307" s="108">
        <f t="shared" si="49"/>
        <v>0</v>
      </c>
      <c r="F307" s="108"/>
      <c r="G307" s="108"/>
      <c r="H307" s="108"/>
      <c r="I307" s="108"/>
      <c r="J307" s="108"/>
      <c r="K307" s="108"/>
      <c r="L307" s="108"/>
      <c r="M307" s="108"/>
      <c r="N307" s="108"/>
      <c r="O307" s="108"/>
      <c r="P307" s="108"/>
      <c r="Q307" s="158">
        <f t="shared" si="52"/>
        <v>0</v>
      </c>
      <c r="R307" s="2"/>
      <c r="S307" s="64"/>
      <c r="T307" s="64"/>
      <c r="U307" s="64"/>
      <c r="V307" s="64"/>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row>
    <row r="308" spans="1:66" ht="45" hidden="1">
      <c r="A308" s="128"/>
      <c r="B308" s="128"/>
      <c r="C308" s="128"/>
      <c r="D308" s="167" t="s">
        <v>70</v>
      </c>
      <c r="E308" s="116">
        <f t="shared" si="49"/>
        <v>0</v>
      </c>
      <c r="F308" s="116"/>
      <c r="G308" s="116"/>
      <c r="H308" s="116"/>
      <c r="I308" s="116"/>
      <c r="J308" s="110">
        <f>+L308+O308</f>
        <v>0</v>
      </c>
      <c r="K308" s="110"/>
      <c r="L308" s="110"/>
      <c r="M308" s="110"/>
      <c r="N308" s="110"/>
      <c r="O308" s="110"/>
      <c r="P308" s="110">
        <f>+E308+J308</f>
        <v>0</v>
      </c>
      <c r="Q308" s="158">
        <f t="shared" si="52"/>
        <v>0</v>
      </c>
      <c r="R308" s="2"/>
      <c r="S308" s="64"/>
      <c r="T308" s="64"/>
      <c r="U308" s="64"/>
      <c r="V308" s="64"/>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row>
    <row r="309" spans="1:66" ht="60" hidden="1">
      <c r="A309" s="128"/>
      <c r="B309" s="128"/>
      <c r="C309" s="128"/>
      <c r="D309" s="167" t="s">
        <v>439</v>
      </c>
      <c r="E309" s="116">
        <f t="shared" si="49"/>
        <v>0</v>
      </c>
      <c r="F309" s="116"/>
      <c r="G309" s="116"/>
      <c r="H309" s="116"/>
      <c r="I309" s="116"/>
      <c r="J309" s="110">
        <f>+L309+O309</f>
        <v>0</v>
      </c>
      <c r="K309" s="110"/>
      <c r="L309" s="110"/>
      <c r="M309" s="110"/>
      <c r="N309" s="110"/>
      <c r="O309" s="110"/>
      <c r="P309" s="110">
        <f>+E309+J309</f>
        <v>0</v>
      </c>
      <c r="Q309" s="158">
        <f t="shared" si="52"/>
        <v>0</v>
      </c>
      <c r="R309" s="2"/>
      <c r="S309" s="64"/>
      <c r="T309" s="64"/>
      <c r="U309" s="64"/>
      <c r="V309" s="64"/>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row>
    <row r="310" spans="1:66" ht="96" hidden="1" customHeight="1">
      <c r="A310" s="130"/>
      <c r="B310" s="128"/>
      <c r="C310" s="136"/>
      <c r="D310" s="167"/>
      <c r="E310" s="116"/>
      <c r="F310" s="116"/>
      <c r="G310" s="116"/>
      <c r="H310" s="116"/>
      <c r="I310" s="116"/>
      <c r="J310" s="110"/>
      <c r="K310" s="110"/>
      <c r="L310" s="110"/>
      <c r="M310" s="110"/>
      <c r="N310" s="110"/>
      <c r="O310" s="110"/>
      <c r="P310" s="110"/>
      <c r="Q310" s="158">
        <f t="shared" si="52"/>
        <v>0</v>
      </c>
      <c r="R310" s="2"/>
      <c r="S310" s="64"/>
      <c r="T310" s="64"/>
      <c r="U310" s="64"/>
      <c r="V310" s="64"/>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row>
    <row r="311" spans="1:66" ht="90" hidden="1">
      <c r="A311" s="130">
        <v>1917464</v>
      </c>
      <c r="B311" s="130" t="s">
        <v>716</v>
      </c>
      <c r="C311" s="130" t="s">
        <v>320</v>
      </c>
      <c r="D311" s="167" t="s">
        <v>382</v>
      </c>
      <c r="E311" s="116">
        <f>+F311+I311</f>
        <v>0</v>
      </c>
      <c r="F311" s="116"/>
      <c r="G311" s="116"/>
      <c r="H311" s="116"/>
      <c r="I311" s="116"/>
      <c r="J311" s="110">
        <f>+L311+O311</f>
        <v>0</v>
      </c>
      <c r="K311" s="110"/>
      <c r="L311" s="110"/>
      <c r="M311" s="110"/>
      <c r="N311" s="110"/>
      <c r="O311" s="110"/>
      <c r="P311" s="110">
        <f>+E311+J311</f>
        <v>0</v>
      </c>
      <c r="Q311" s="158">
        <f t="shared" si="52"/>
        <v>0</v>
      </c>
      <c r="R311" s="2"/>
      <c r="S311" s="64"/>
      <c r="T311" s="64"/>
      <c r="U311" s="64"/>
      <c r="V311" s="64"/>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row>
    <row r="312" spans="1:66" ht="30" hidden="1">
      <c r="A312" s="124">
        <v>1917640</v>
      </c>
      <c r="B312" s="124" t="s">
        <v>133</v>
      </c>
      <c r="C312" s="124" t="s">
        <v>789</v>
      </c>
      <c r="D312" s="198" t="s">
        <v>717</v>
      </c>
      <c r="E312" s="140">
        <f>+F312+I312</f>
        <v>0</v>
      </c>
      <c r="F312" s="140"/>
      <c r="G312" s="140"/>
      <c r="H312" s="140"/>
      <c r="I312" s="140"/>
      <c r="J312" s="140">
        <f>+L312+O312</f>
        <v>0</v>
      </c>
      <c r="K312" s="140"/>
      <c r="L312" s="140"/>
      <c r="M312" s="140"/>
      <c r="N312" s="140"/>
      <c r="O312" s="140"/>
      <c r="P312" s="140">
        <f>+E312+J312</f>
        <v>0</v>
      </c>
      <c r="Q312" s="158">
        <f t="shared" si="52"/>
        <v>0</v>
      </c>
      <c r="R312" s="2"/>
      <c r="S312" s="64"/>
      <c r="T312" s="64"/>
      <c r="U312" s="64"/>
      <c r="V312" s="64"/>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row>
    <row r="313" spans="1:66" ht="30" hidden="1">
      <c r="A313" s="124">
        <v>1917690</v>
      </c>
      <c r="B313" s="124" t="s">
        <v>76</v>
      </c>
      <c r="C313" s="124" t="s">
        <v>568</v>
      </c>
      <c r="D313" s="192" t="s">
        <v>108</v>
      </c>
      <c r="E313" s="109">
        <f>+F313+I313</f>
        <v>0</v>
      </c>
      <c r="F313" s="109"/>
      <c r="G313" s="109"/>
      <c r="H313" s="109"/>
      <c r="I313" s="109"/>
      <c r="J313" s="109">
        <f>+L313+O313</f>
        <v>0</v>
      </c>
      <c r="K313" s="109"/>
      <c r="L313" s="109"/>
      <c r="M313" s="109"/>
      <c r="N313" s="109"/>
      <c r="O313" s="109"/>
      <c r="P313" s="109">
        <f>+E313+J313</f>
        <v>0</v>
      </c>
      <c r="Q313" s="158">
        <f t="shared" si="52"/>
        <v>0</v>
      </c>
      <c r="R313" s="2"/>
      <c r="S313" s="64"/>
      <c r="T313" s="64"/>
      <c r="U313" s="64"/>
      <c r="V313" s="64"/>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row>
    <row r="314" spans="1:66" ht="54" hidden="1" customHeight="1">
      <c r="A314" s="130">
        <v>1919800</v>
      </c>
      <c r="B314" s="130" t="s">
        <v>94</v>
      </c>
      <c r="C314" s="130" t="s">
        <v>645</v>
      </c>
      <c r="D314" s="198" t="s">
        <v>77</v>
      </c>
      <c r="E314" s="141">
        <f>+F314+I314</f>
        <v>0</v>
      </c>
      <c r="F314" s="141"/>
      <c r="G314" s="141"/>
      <c r="H314" s="141"/>
      <c r="I314" s="141"/>
      <c r="J314" s="110">
        <f>+L314+O314</f>
        <v>0</v>
      </c>
      <c r="K314" s="110"/>
      <c r="L314" s="110"/>
      <c r="M314" s="110"/>
      <c r="N314" s="110"/>
      <c r="O314" s="110"/>
      <c r="P314" s="110">
        <f>+E314+J314</f>
        <v>0</v>
      </c>
      <c r="Q314" s="158">
        <f t="shared" si="52"/>
        <v>0</v>
      </c>
      <c r="R314" s="2"/>
      <c r="S314" s="64"/>
      <c r="T314" s="64"/>
      <c r="U314" s="64"/>
      <c r="V314" s="64"/>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row>
    <row r="315" spans="1:66" ht="41.45" hidden="1" customHeight="1">
      <c r="A315" s="221"/>
      <c r="B315" s="221"/>
      <c r="C315" s="221"/>
      <c r="D315" s="102"/>
      <c r="E315" s="107"/>
      <c r="F315" s="107"/>
      <c r="G315" s="107"/>
      <c r="H315" s="107"/>
      <c r="I315" s="107"/>
      <c r="J315" s="107"/>
      <c r="K315" s="107"/>
      <c r="L315" s="107"/>
      <c r="M315" s="107"/>
      <c r="N315" s="107"/>
      <c r="O315" s="107"/>
      <c r="P315" s="107"/>
      <c r="Q315" s="158">
        <f t="shared" si="52"/>
        <v>0</v>
      </c>
      <c r="R315" s="2"/>
      <c r="S315" s="64"/>
      <c r="T315" s="64"/>
      <c r="U315" s="64"/>
      <c r="V315" s="64"/>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row>
    <row r="316" spans="1:66" ht="69.599999999999994" hidden="1" customHeight="1">
      <c r="A316" s="136"/>
      <c r="B316" s="136"/>
      <c r="C316" s="136"/>
      <c r="D316" s="182"/>
      <c r="E316" s="108"/>
      <c r="F316" s="108"/>
      <c r="G316" s="107"/>
      <c r="H316" s="107"/>
      <c r="I316" s="107"/>
      <c r="J316" s="108"/>
      <c r="K316" s="107"/>
      <c r="L316" s="107"/>
      <c r="M316" s="107"/>
      <c r="N316" s="107"/>
      <c r="O316" s="107"/>
      <c r="P316" s="108"/>
      <c r="Q316" s="158">
        <f t="shared" si="52"/>
        <v>0</v>
      </c>
      <c r="R316" s="2"/>
      <c r="S316" s="64"/>
      <c r="T316" s="64"/>
      <c r="U316" s="64"/>
      <c r="V316" s="64"/>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row>
    <row r="317" spans="1:66" ht="15" hidden="1">
      <c r="A317" s="130"/>
      <c r="B317" s="130"/>
      <c r="C317" s="130"/>
      <c r="D317" s="182" t="s">
        <v>403</v>
      </c>
      <c r="E317" s="108"/>
      <c r="F317" s="108"/>
      <c r="G317" s="107"/>
      <c r="H317" s="107"/>
      <c r="I317" s="107"/>
      <c r="J317" s="108"/>
      <c r="K317" s="107"/>
      <c r="L317" s="107"/>
      <c r="M317" s="107"/>
      <c r="N317" s="107"/>
      <c r="O317" s="107"/>
      <c r="P317" s="108">
        <f>+E317+J317</f>
        <v>0</v>
      </c>
      <c r="Q317" s="158">
        <f t="shared" si="52"/>
        <v>0</v>
      </c>
      <c r="R317" s="2"/>
      <c r="S317" s="64"/>
      <c r="T317" s="64"/>
      <c r="U317" s="64"/>
      <c r="V317" s="64"/>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row>
    <row r="318" spans="1:66" ht="45" hidden="1">
      <c r="A318" s="130"/>
      <c r="B318" s="130"/>
      <c r="C318" s="130"/>
      <c r="D318" s="182" t="s">
        <v>66</v>
      </c>
      <c r="E318" s="108">
        <f>+F318+I318</f>
        <v>0</v>
      </c>
      <c r="F318" s="108"/>
      <c r="G318" s="107"/>
      <c r="H318" s="107"/>
      <c r="I318" s="107"/>
      <c r="J318" s="108"/>
      <c r="K318" s="107"/>
      <c r="L318" s="107"/>
      <c r="M318" s="107"/>
      <c r="N318" s="107"/>
      <c r="O318" s="107"/>
      <c r="P318" s="108">
        <f>+E318+J318</f>
        <v>0</v>
      </c>
      <c r="Q318" s="158">
        <f t="shared" si="52"/>
        <v>0</v>
      </c>
      <c r="R318" s="2"/>
      <c r="S318" s="64"/>
      <c r="T318" s="64"/>
      <c r="U318" s="64"/>
      <c r="V318" s="64"/>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row>
    <row r="319" spans="1:66" ht="73.5" hidden="1" customHeight="1">
      <c r="A319" s="136"/>
      <c r="B319" s="136"/>
      <c r="C319" s="136"/>
      <c r="D319" s="182"/>
      <c r="E319" s="108"/>
      <c r="F319" s="108"/>
      <c r="G319" s="108"/>
      <c r="H319" s="108"/>
      <c r="I319" s="107"/>
      <c r="J319" s="108"/>
      <c r="K319" s="107"/>
      <c r="L319" s="108"/>
      <c r="M319" s="107"/>
      <c r="N319" s="107"/>
      <c r="O319" s="108"/>
      <c r="P319" s="108"/>
      <c r="Q319" s="158">
        <f t="shared" si="52"/>
        <v>0</v>
      </c>
      <c r="R319" s="2"/>
      <c r="S319" s="64"/>
      <c r="T319" s="64"/>
      <c r="U319" s="64"/>
      <c r="V319" s="64"/>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row>
    <row r="320" spans="1:66" ht="59.25" hidden="1" customHeight="1">
      <c r="A320" s="136"/>
      <c r="B320" s="136"/>
      <c r="C320" s="136"/>
      <c r="D320" s="187"/>
      <c r="E320" s="108"/>
      <c r="F320" s="108"/>
      <c r="G320" s="108"/>
      <c r="H320" s="108"/>
      <c r="I320" s="107"/>
      <c r="J320" s="145"/>
      <c r="K320" s="145"/>
      <c r="L320" s="224"/>
      <c r="M320" s="224"/>
      <c r="N320" s="224"/>
      <c r="O320" s="145"/>
      <c r="P320" s="145"/>
      <c r="Q320" s="158">
        <f t="shared" si="52"/>
        <v>0</v>
      </c>
      <c r="R320" s="2"/>
      <c r="S320" s="64"/>
      <c r="T320" s="64"/>
      <c r="U320" s="64"/>
      <c r="V320" s="64"/>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row>
    <row r="321" spans="1:66" ht="43.9" hidden="1" customHeight="1">
      <c r="A321" s="136"/>
      <c r="B321" s="136"/>
      <c r="C321" s="136"/>
      <c r="D321" s="182"/>
      <c r="E321" s="108"/>
      <c r="F321" s="108"/>
      <c r="G321" s="108"/>
      <c r="H321" s="108"/>
      <c r="I321" s="108"/>
      <c r="J321" s="108"/>
      <c r="K321" s="108"/>
      <c r="L321" s="108"/>
      <c r="M321" s="108"/>
      <c r="N321" s="108"/>
      <c r="O321" s="108"/>
      <c r="P321" s="108"/>
      <c r="Q321" s="158">
        <f t="shared" si="52"/>
        <v>0</v>
      </c>
      <c r="R321" s="2"/>
      <c r="S321" s="64"/>
      <c r="T321" s="64"/>
      <c r="U321" s="64"/>
      <c r="V321" s="64"/>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row>
    <row r="322" spans="1:66" ht="45" hidden="1">
      <c r="A322" s="131"/>
      <c r="B322" s="130"/>
      <c r="C322" s="130"/>
      <c r="D322" s="182" t="s">
        <v>147</v>
      </c>
      <c r="E322" s="108">
        <f>+F322+I322</f>
        <v>0</v>
      </c>
      <c r="F322" s="108"/>
      <c r="G322" s="108"/>
      <c r="H322" s="108"/>
      <c r="I322" s="108"/>
      <c r="J322" s="108"/>
      <c r="K322" s="108"/>
      <c r="L322" s="108"/>
      <c r="M322" s="108"/>
      <c r="N322" s="108"/>
      <c r="O322" s="108"/>
      <c r="P322" s="108">
        <f>+E322+J322</f>
        <v>0</v>
      </c>
      <c r="Q322" s="158">
        <f t="shared" si="52"/>
        <v>0</v>
      </c>
      <c r="R322" s="2"/>
      <c r="S322" s="64"/>
      <c r="T322" s="64"/>
      <c r="U322" s="64"/>
      <c r="V322" s="64"/>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row>
    <row r="323" spans="1:66" ht="60" hidden="1">
      <c r="A323" s="130">
        <v>2317700</v>
      </c>
      <c r="B323" s="130" t="s">
        <v>259</v>
      </c>
      <c r="C323" s="130" t="s">
        <v>109</v>
      </c>
      <c r="D323" s="182" t="s">
        <v>110</v>
      </c>
      <c r="E323" s="108">
        <f>+F323+I323</f>
        <v>0</v>
      </c>
      <c r="F323" s="108"/>
      <c r="G323" s="144"/>
      <c r="H323" s="144"/>
      <c r="I323" s="144"/>
      <c r="J323" s="105">
        <f>+L323+O323</f>
        <v>0</v>
      </c>
      <c r="K323" s="105"/>
      <c r="L323" s="105"/>
      <c r="M323" s="105"/>
      <c r="N323" s="105"/>
      <c r="O323" s="105"/>
      <c r="P323" s="105">
        <f>+E323+J323</f>
        <v>0</v>
      </c>
      <c r="Q323" s="158">
        <f t="shared" si="52"/>
        <v>0</v>
      </c>
      <c r="R323" s="2"/>
      <c r="S323" s="64"/>
      <c r="T323" s="64"/>
      <c r="U323" s="64"/>
      <c r="V323" s="64"/>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row>
    <row r="324" spans="1:66" ht="52.5" hidden="1" customHeight="1">
      <c r="A324" s="136"/>
      <c r="B324" s="136"/>
      <c r="C324" s="136"/>
      <c r="D324" s="182"/>
      <c r="E324" s="108"/>
      <c r="F324" s="108"/>
      <c r="G324" s="108"/>
      <c r="H324" s="108"/>
      <c r="I324" s="108"/>
      <c r="J324" s="108"/>
      <c r="K324" s="108"/>
      <c r="L324" s="108"/>
      <c r="M324" s="108"/>
      <c r="N324" s="108"/>
      <c r="O324" s="108"/>
      <c r="P324" s="108"/>
      <c r="Q324" s="158">
        <f t="shared" si="52"/>
        <v>0</v>
      </c>
      <c r="R324" s="2"/>
      <c r="S324" s="64"/>
      <c r="T324" s="64"/>
      <c r="U324" s="64"/>
      <c r="V324" s="64"/>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row>
    <row r="325" spans="1:66" ht="36.6" hidden="1" customHeight="1">
      <c r="A325" s="136"/>
      <c r="B325" s="136"/>
      <c r="C325" s="136"/>
      <c r="D325" s="182"/>
      <c r="E325" s="108"/>
      <c r="F325" s="108"/>
      <c r="G325" s="140"/>
      <c r="H325" s="140"/>
      <c r="I325" s="140"/>
      <c r="J325" s="140"/>
      <c r="K325" s="140"/>
      <c r="L325" s="140"/>
      <c r="M325" s="140"/>
      <c r="N325" s="140"/>
      <c r="O325" s="140"/>
      <c r="P325" s="108"/>
      <c r="Q325" s="158">
        <f t="shared" si="52"/>
        <v>0</v>
      </c>
      <c r="R325" s="2"/>
      <c r="S325" s="64"/>
      <c r="T325" s="64"/>
      <c r="U325" s="64"/>
      <c r="V325" s="64"/>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row>
    <row r="326" spans="1:66" ht="45" hidden="1">
      <c r="A326" s="346"/>
      <c r="B326" s="346"/>
      <c r="C326" s="131"/>
      <c r="D326" s="182" t="s">
        <v>420</v>
      </c>
      <c r="E326" s="108">
        <f>+F326+I326</f>
        <v>0</v>
      </c>
      <c r="F326" s="108"/>
      <c r="G326" s="108"/>
      <c r="H326" s="108"/>
      <c r="I326" s="108"/>
      <c r="J326" s="108">
        <f>+L326+O326</f>
        <v>0</v>
      </c>
      <c r="K326" s="108"/>
      <c r="L326" s="108"/>
      <c r="M326" s="108"/>
      <c r="N326" s="108"/>
      <c r="O326" s="108"/>
      <c r="P326" s="108">
        <f>+E326+J326</f>
        <v>0</v>
      </c>
      <c r="Q326" s="158">
        <f t="shared" si="52"/>
        <v>0</v>
      </c>
      <c r="R326" s="2"/>
      <c r="S326" s="64"/>
      <c r="T326" s="64"/>
      <c r="U326" s="64"/>
      <c r="V326" s="64"/>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row>
    <row r="327" spans="1:66" ht="30" hidden="1">
      <c r="A327" s="346"/>
      <c r="B327" s="346"/>
      <c r="C327" s="131"/>
      <c r="D327" s="182" t="s">
        <v>490</v>
      </c>
      <c r="E327" s="108">
        <f>+F327+I327</f>
        <v>0</v>
      </c>
      <c r="F327" s="108"/>
      <c r="G327" s="108"/>
      <c r="H327" s="108"/>
      <c r="I327" s="108"/>
      <c r="J327" s="108"/>
      <c r="K327" s="108"/>
      <c r="L327" s="108"/>
      <c r="M327" s="108"/>
      <c r="N327" s="108"/>
      <c r="O327" s="108"/>
      <c r="P327" s="108">
        <f>+E327+J327</f>
        <v>0</v>
      </c>
      <c r="Q327" s="158">
        <f t="shared" si="52"/>
        <v>0</v>
      </c>
      <c r="R327" s="2"/>
      <c r="S327" s="64"/>
      <c r="T327" s="64"/>
      <c r="U327" s="64"/>
      <c r="V327" s="64"/>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row>
    <row r="328" spans="1:66" ht="30" hidden="1">
      <c r="A328" s="346"/>
      <c r="B328" s="346"/>
      <c r="C328" s="131"/>
      <c r="D328" s="182" t="s">
        <v>146</v>
      </c>
      <c r="E328" s="108">
        <f>+F328+I328</f>
        <v>0</v>
      </c>
      <c r="F328" s="108"/>
      <c r="G328" s="108"/>
      <c r="H328" s="108"/>
      <c r="I328" s="108"/>
      <c r="J328" s="108">
        <f>+L328+O328</f>
        <v>0</v>
      </c>
      <c r="K328" s="108"/>
      <c r="L328" s="108"/>
      <c r="M328" s="108"/>
      <c r="N328" s="108"/>
      <c r="O328" s="108"/>
      <c r="P328" s="108">
        <f>+E328+J328</f>
        <v>0</v>
      </c>
      <c r="Q328" s="158">
        <f t="shared" si="52"/>
        <v>0</v>
      </c>
      <c r="R328" s="2"/>
      <c r="S328" s="64"/>
      <c r="T328" s="64"/>
      <c r="U328" s="64"/>
      <c r="V328" s="64"/>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row>
    <row r="329" spans="1:66" ht="46.15" hidden="1" customHeight="1">
      <c r="A329" s="221"/>
      <c r="B329" s="221"/>
      <c r="C329" s="221"/>
      <c r="D329" s="102"/>
      <c r="E329" s="107"/>
      <c r="F329" s="107"/>
      <c r="G329" s="107"/>
      <c r="H329" s="107"/>
      <c r="I329" s="107"/>
      <c r="J329" s="107"/>
      <c r="K329" s="107"/>
      <c r="L329" s="107"/>
      <c r="M329" s="107"/>
      <c r="N329" s="107"/>
      <c r="O329" s="107"/>
      <c r="P329" s="107"/>
      <c r="Q329" s="158">
        <f t="shared" si="52"/>
        <v>0</v>
      </c>
      <c r="R329" s="2"/>
      <c r="S329" s="64"/>
      <c r="T329" s="64"/>
      <c r="U329" s="64"/>
      <c r="V329" s="64"/>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row>
    <row r="330" spans="1:66" ht="55.15" hidden="1" customHeight="1">
      <c r="A330" s="136"/>
      <c r="B330" s="136"/>
      <c r="C330" s="136"/>
      <c r="D330" s="182"/>
      <c r="E330" s="108"/>
      <c r="F330" s="108"/>
      <c r="G330" s="108"/>
      <c r="H330" s="108"/>
      <c r="I330" s="108"/>
      <c r="J330" s="108"/>
      <c r="K330" s="108"/>
      <c r="L330" s="108"/>
      <c r="M330" s="108"/>
      <c r="N330" s="108"/>
      <c r="O330" s="108"/>
      <c r="P330" s="108"/>
      <c r="Q330" s="158">
        <f t="shared" si="52"/>
        <v>0</v>
      </c>
      <c r="R330" s="2"/>
      <c r="S330" s="64"/>
      <c r="T330" s="64"/>
      <c r="U330" s="64"/>
      <c r="V330" s="64"/>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row>
    <row r="331" spans="1:66" ht="52.9" hidden="1" customHeight="1">
      <c r="A331" s="126">
        <v>2417120</v>
      </c>
      <c r="B331" s="126" t="s">
        <v>709</v>
      </c>
      <c r="C331" s="126" t="s">
        <v>266</v>
      </c>
      <c r="D331" s="204" t="s">
        <v>710</v>
      </c>
      <c r="E331" s="105">
        <f t="shared" ref="E331:E338" si="53">+F331+I331</f>
        <v>0</v>
      </c>
      <c r="F331" s="105">
        <f>50500000-50500000</f>
        <v>0</v>
      </c>
      <c r="G331" s="105">
        <f>40793300-40793300</f>
        <v>0</v>
      </c>
      <c r="H331" s="105">
        <f>732200-732200</f>
        <v>0</v>
      </c>
      <c r="I331" s="105"/>
      <c r="J331" s="105">
        <f t="shared" ref="J331:J338" si="54">+L331+O331</f>
        <v>0</v>
      </c>
      <c r="K331" s="105">
        <f>36908700-36908700</f>
        <v>0</v>
      </c>
      <c r="L331" s="105">
        <f>36908700-36908700</f>
        <v>0</v>
      </c>
      <c r="M331" s="105">
        <f>15864300-15864300</f>
        <v>0</v>
      </c>
      <c r="N331" s="105">
        <f>2096100-2096100</f>
        <v>0</v>
      </c>
      <c r="O331" s="105">
        <f>2379200-2379200</f>
        <v>0</v>
      </c>
      <c r="P331" s="108">
        <f t="shared" ref="P331:P338" si="55">+E331+J331</f>
        <v>0</v>
      </c>
      <c r="Q331" s="158">
        <f t="shared" si="52"/>
        <v>0</v>
      </c>
      <c r="R331" s="2"/>
      <c r="S331" s="64"/>
      <c r="T331" s="64"/>
      <c r="U331" s="64"/>
      <c r="V331" s="64"/>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row>
    <row r="332" spans="1:66" ht="54" hidden="1">
      <c r="A332" s="131"/>
      <c r="B332" s="135"/>
      <c r="C332" s="135"/>
      <c r="D332" s="184" t="s">
        <v>591</v>
      </c>
      <c r="E332" s="116">
        <f t="shared" si="53"/>
        <v>0</v>
      </c>
      <c r="F332" s="116"/>
      <c r="G332" s="116"/>
      <c r="H332" s="116"/>
      <c r="I332" s="116"/>
      <c r="J332" s="116">
        <f t="shared" si="54"/>
        <v>0</v>
      </c>
      <c r="K332" s="116"/>
      <c r="L332" s="116"/>
      <c r="M332" s="116"/>
      <c r="N332" s="116"/>
      <c r="O332" s="116"/>
      <c r="P332" s="116">
        <f t="shared" si="55"/>
        <v>0</v>
      </c>
      <c r="Q332" s="158">
        <f t="shared" ref="Q332:Q363" si="56">+P332</f>
        <v>0</v>
      </c>
      <c r="R332" s="2"/>
      <c r="S332" s="64"/>
      <c r="T332" s="64"/>
      <c r="U332" s="64"/>
      <c r="V332" s="64"/>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row>
    <row r="333" spans="1:66" ht="30" hidden="1">
      <c r="A333" s="126">
        <v>2417150</v>
      </c>
      <c r="B333" s="130" t="s">
        <v>705</v>
      </c>
      <c r="C333" s="130" t="s">
        <v>704</v>
      </c>
      <c r="D333" s="190" t="s">
        <v>706</v>
      </c>
      <c r="E333" s="178">
        <f t="shared" si="53"/>
        <v>0</v>
      </c>
      <c r="F333" s="178"/>
      <c r="G333" s="178"/>
      <c r="H333" s="178"/>
      <c r="I333" s="178"/>
      <c r="J333" s="110">
        <f t="shared" si="54"/>
        <v>0</v>
      </c>
      <c r="K333" s="178"/>
      <c r="L333" s="178"/>
      <c r="M333" s="178"/>
      <c r="N333" s="178"/>
      <c r="O333" s="141"/>
      <c r="P333" s="108">
        <f t="shared" si="55"/>
        <v>0</v>
      </c>
      <c r="Q333" s="158">
        <f t="shared" si="56"/>
        <v>0</v>
      </c>
      <c r="R333" s="2"/>
      <c r="S333" s="64"/>
      <c r="T333" s="64"/>
      <c r="U333" s="64"/>
      <c r="V333" s="64"/>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row>
    <row r="334" spans="1:66" ht="31.5" hidden="1">
      <c r="A334" s="126">
        <v>2417300</v>
      </c>
      <c r="B334" s="126" t="s">
        <v>125</v>
      </c>
      <c r="C334" s="126" t="s">
        <v>223</v>
      </c>
      <c r="D334" s="202" t="s">
        <v>126</v>
      </c>
      <c r="E334" s="116">
        <f t="shared" si="53"/>
        <v>0</v>
      </c>
      <c r="F334" s="116"/>
      <c r="G334" s="116"/>
      <c r="H334" s="116"/>
      <c r="I334" s="116"/>
      <c r="J334" s="140">
        <f t="shared" si="54"/>
        <v>0</v>
      </c>
      <c r="K334" s="116"/>
      <c r="L334" s="116"/>
      <c r="M334" s="116"/>
      <c r="N334" s="116"/>
      <c r="O334" s="116"/>
      <c r="P334" s="116">
        <f t="shared" si="55"/>
        <v>0</v>
      </c>
      <c r="Q334" s="158">
        <f t="shared" si="56"/>
        <v>0</v>
      </c>
      <c r="R334" s="2"/>
      <c r="S334" s="64"/>
      <c r="T334" s="64"/>
      <c r="U334" s="64"/>
      <c r="V334" s="64"/>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row>
    <row r="335" spans="1:66" ht="45" hidden="1">
      <c r="A335" s="124">
        <v>2417380</v>
      </c>
      <c r="B335" s="124" t="s">
        <v>712</v>
      </c>
      <c r="C335" s="124" t="s">
        <v>711</v>
      </c>
      <c r="D335" s="186" t="s">
        <v>713</v>
      </c>
      <c r="E335" s="140">
        <f t="shared" si="53"/>
        <v>0</v>
      </c>
      <c r="F335" s="140"/>
      <c r="G335" s="140"/>
      <c r="H335" s="140"/>
      <c r="I335" s="140"/>
      <c r="J335" s="140">
        <f t="shared" si="54"/>
        <v>0</v>
      </c>
      <c r="K335" s="140"/>
      <c r="L335" s="140"/>
      <c r="M335" s="140"/>
      <c r="N335" s="140"/>
      <c r="O335" s="140"/>
      <c r="P335" s="140">
        <f t="shared" si="55"/>
        <v>0</v>
      </c>
      <c r="Q335" s="158">
        <f t="shared" si="56"/>
        <v>0</v>
      </c>
      <c r="R335" s="2"/>
      <c r="S335" s="64"/>
      <c r="T335" s="64"/>
      <c r="U335" s="64"/>
      <c r="V335" s="64"/>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row>
    <row r="336" spans="1:66" ht="30" hidden="1">
      <c r="A336" s="152">
        <v>2417670</v>
      </c>
      <c r="B336" s="168">
        <v>7670</v>
      </c>
      <c r="C336" s="152" t="s">
        <v>73</v>
      </c>
      <c r="D336" s="167" t="s">
        <v>47</v>
      </c>
      <c r="E336" s="140">
        <f t="shared" si="53"/>
        <v>0</v>
      </c>
      <c r="F336" s="140"/>
      <c r="G336" s="140"/>
      <c r="H336" s="140"/>
      <c r="I336" s="140"/>
      <c r="J336" s="140">
        <f t="shared" si="54"/>
        <v>0</v>
      </c>
      <c r="K336" s="140"/>
      <c r="L336" s="140"/>
      <c r="M336" s="140"/>
      <c r="N336" s="140"/>
      <c r="O336" s="140">
        <f>3000-3000</f>
        <v>0</v>
      </c>
      <c r="P336" s="140">
        <f t="shared" si="55"/>
        <v>0</v>
      </c>
      <c r="Q336" s="158">
        <f t="shared" si="56"/>
        <v>0</v>
      </c>
      <c r="R336" s="2"/>
      <c r="S336" s="64"/>
      <c r="T336" s="64"/>
      <c r="U336" s="64"/>
      <c r="V336" s="64"/>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row>
    <row r="337" spans="1:66" ht="30" hidden="1">
      <c r="A337" s="131">
        <v>2419770</v>
      </c>
      <c r="B337" s="124" t="s">
        <v>111</v>
      </c>
      <c r="C337" s="124" t="s">
        <v>222</v>
      </c>
      <c r="D337" s="190" t="s">
        <v>113</v>
      </c>
      <c r="E337" s="109">
        <f t="shared" si="53"/>
        <v>0</v>
      </c>
      <c r="F337" s="109"/>
      <c r="G337" s="109"/>
      <c r="H337" s="109"/>
      <c r="I337" s="109"/>
      <c r="J337" s="109">
        <f t="shared" si="54"/>
        <v>0</v>
      </c>
      <c r="K337" s="109">
        <f>1000-1000</f>
        <v>0</v>
      </c>
      <c r="L337" s="109">
        <f>1000-1000</f>
        <v>0</v>
      </c>
      <c r="M337" s="109"/>
      <c r="N337" s="109"/>
      <c r="O337" s="109">
        <f>2000000-2000000</f>
        <v>0</v>
      </c>
      <c r="P337" s="109">
        <f t="shared" si="55"/>
        <v>0</v>
      </c>
      <c r="Q337" s="158">
        <f t="shared" si="56"/>
        <v>0</v>
      </c>
      <c r="R337" s="2"/>
      <c r="S337" s="64"/>
      <c r="T337" s="64"/>
      <c r="U337" s="64"/>
      <c r="V337" s="64"/>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row>
    <row r="338" spans="1:66" ht="30" hidden="1">
      <c r="A338" s="126">
        <v>2419800</v>
      </c>
      <c r="B338" s="124" t="s">
        <v>94</v>
      </c>
      <c r="C338" s="124" t="s">
        <v>645</v>
      </c>
      <c r="D338" s="204" t="s">
        <v>394</v>
      </c>
      <c r="E338" s="109">
        <f t="shared" si="53"/>
        <v>0</v>
      </c>
      <c r="F338" s="109"/>
      <c r="G338" s="109"/>
      <c r="H338" s="109"/>
      <c r="I338" s="109"/>
      <c r="J338" s="109">
        <f t="shared" si="54"/>
        <v>0</v>
      </c>
      <c r="K338" s="109"/>
      <c r="L338" s="109"/>
      <c r="M338" s="109"/>
      <c r="N338" s="109"/>
      <c r="O338" s="109"/>
      <c r="P338" s="109">
        <f t="shared" si="55"/>
        <v>0</v>
      </c>
      <c r="Q338" s="158">
        <f t="shared" si="56"/>
        <v>0</v>
      </c>
      <c r="R338" s="2"/>
      <c r="S338" s="64"/>
      <c r="T338" s="64"/>
      <c r="U338" s="64"/>
      <c r="V338" s="64"/>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row>
    <row r="339" spans="1:66" ht="50.45" hidden="1" customHeight="1">
      <c r="A339" s="221"/>
      <c r="B339" s="221"/>
      <c r="C339" s="221"/>
      <c r="D339" s="102"/>
      <c r="E339" s="107"/>
      <c r="F339" s="107"/>
      <c r="G339" s="107"/>
      <c r="H339" s="107"/>
      <c r="I339" s="107"/>
      <c r="J339" s="107"/>
      <c r="K339" s="107"/>
      <c r="L339" s="107"/>
      <c r="M339" s="107"/>
      <c r="N339" s="107"/>
      <c r="O339" s="107"/>
      <c r="P339" s="107"/>
      <c r="Q339" s="241">
        <f t="shared" si="56"/>
        <v>0</v>
      </c>
      <c r="R339" s="2"/>
      <c r="S339" s="64"/>
      <c r="T339" s="64"/>
      <c r="U339" s="64"/>
      <c r="V339" s="64"/>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row>
    <row r="340" spans="1:66" ht="42.6" hidden="1" customHeight="1">
      <c r="A340" s="136"/>
      <c r="B340" s="136"/>
      <c r="C340" s="136"/>
      <c r="D340" s="182"/>
      <c r="E340" s="108"/>
      <c r="F340" s="108"/>
      <c r="G340" s="108"/>
      <c r="H340" s="108"/>
      <c r="I340" s="108"/>
      <c r="J340" s="108"/>
      <c r="K340" s="108"/>
      <c r="L340" s="108"/>
      <c r="M340" s="108"/>
      <c r="N340" s="108"/>
      <c r="O340" s="108"/>
      <c r="P340" s="108"/>
      <c r="Q340" s="241">
        <f t="shared" si="56"/>
        <v>0</v>
      </c>
      <c r="R340" s="2"/>
      <c r="S340" s="64"/>
      <c r="T340" s="64"/>
      <c r="U340" s="64"/>
      <c r="V340" s="64"/>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row>
    <row r="341" spans="1:66" ht="30" hidden="1">
      <c r="A341" s="130">
        <v>2519770</v>
      </c>
      <c r="B341" s="130" t="s">
        <v>111</v>
      </c>
      <c r="C341" s="130" t="s">
        <v>222</v>
      </c>
      <c r="D341" s="182" t="s">
        <v>113</v>
      </c>
      <c r="E341" s="108">
        <f>+F341+I341</f>
        <v>0</v>
      </c>
      <c r="F341" s="108"/>
      <c r="G341" s="108"/>
      <c r="H341" s="108"/>
      <c r="I341" s="108">
        <f>650000-650000</f>
        <v>0</v>
      </c>
      <c r="J341" s="108">
        <f>+L341+O341</f>
        <v>0</v>
      </c>
      <c r="K341" s="108"/>
      <c r="L341" s="108"/>
      <c r="M341" s="108"/>
      <c r="N341" s="108"/>
      <c r="O341" s="108"/>
      <c r="P341" s="108">
        <f>+E341+J341</f>
        <v>0</v>
      </c>
      <c r="Q341" s="158">
        <f t="shared" si="56"/>
        <v>0</v>
      </c>
      <c r="R341" s="2"/>
      <c r="S341" s="64"/>
      <c r="T341" s="64"/>
      <c r="U341" s="64"/>
      <c r="V341" s="64"/>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row>
    <row r="342" spans="1:66" ht="15.75" hidden="1">
      <c r="A342" s="131"/>
      <c r="B342" s="131"/>
      <c r="C342" s="131"/>
      <c r="D342" s="188"/>
      <c r="E342" s="140">
        <f>+F342+I342</f>
        <v>0</v>
      </c>
      <c r="F342" s="140"/>
      <c r="G342" s="140"/>
      <c r="H342" s="140"/>
      <c r="I342" s="140"/>
      <c r="J342" s="140"/>
      <c r="K342" s="140"/>
      <c r="L342" s="140"/>
      <c r="M342" s="140"/>
      <c r="N342" s="140"/>
      <c r="O342" s="140"/>
      <c r="P342" s="140">
        <f>+E342+J342</f>
        <v>0</v>
      </c>
      <c r="Q342" s="158">
        <f t="shared" si="56"/>
        <v>0</v>
      </c>
      <c r="R342" s="2"/>
      <c r="S342" s="64"/>
      <c r="T342" s="64"/>
      <c r="U342" s="64"/>
      <c r="V342" s="64"/>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row>
    <row r="343" spans="1:66" ht="48" hidden="1">
      <c r="A343" s="131"/>
      <c r="B343" s="131"/>
      <c r="C343" s="131"/>
      <c r="D343" s="183" t="s">
        <v>824</v>
      </c>
      <c r="E343" s="140">
        <f>+F343+I343</f>
        <v>0</v>
      </c>
      <c r="F343" s="140"/>
      <c r="G343" s="140"/>
      <c r="H343" s="140"/>
      <c r="I343" s="140"/>
      <c r="J343" s="140">
        <f>+L343+O343</f>
        <v>0</v>
      </c>
      <c r="K343" s="140"/>
      <c r="L343" s="140"/>
      <c r="M343" s="140"/>
      <c r="N343" s="140"/>
      <c r="O343" s="140"/>
      <c r="P343" s="140">
        <f>+E343+J343</f>
        <v>0</v>
      </c>
      <c r="Q343" s="158">
        <f t="shared" si="56"/>
        <v>0</v>
      </c>
      <c r="R343" s="2"/>
      <c r="S343" s="64"/>
      <c r="T343" s="64"/>
      <c r="U343" s="64"/>
      <c r="V343" s="64"/>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row>
    <row r="344" spans="1:66" ht="39" hidden="1" customHeight="1">
      <c r="A344" s="221"/>
      <c r="B344" s="221"/>
      <c r="C344" s="221"/>
      <c r="D344" s="102"/>
      <c r="E344" s="118"/>
      <c r="F344" s="118"/>
      <c r="G344" s="118"/>
      <c r="H344" s="118"/>
      <c r="I344" s="118"/>
      <c r="J344" s="118"/>
      <c r="K344" s="118"/>
      <c r="L344" s="118"/>
      <c r="M344" s="118"/>
      <c r="N344" s="118"/>
      <c r="O344" s="118"/>
      <c r="P344" s="118"/>
      <c r="Q344" s="158">
        <f t="shared" si="56"/>
        <v>0</v>
      </c>
      <c r="R344" s="2"/>
      <c r="S344" s="64"/>
      <c r="T344" s="64"/>
      <c r="U344" s="64"/>
      <c r="V344" s="64"/>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row>
    <row r="345" spans="1:66" ht="39" hidden="1" customHeight="1">
      <c r="A345" s="126"/>
      <c r="B345" s="124"/>
      <c r="C345" s="124"/>
      <c r="D345" s="208"/>
      <c r="E345" s="109"/>
      <c r="F345" s="109"/>
      <c r="G345" s="109"/>
      <c r="H345" s="109"/>
      <c r="I345" s="109"/>
      <c r="J345" s="108"/>
      <c r="K345" s="109"/>
      <c r="L345" s="109"/>
      <c r="M345" s="109"/>
      <c r="N345" s="109"/>
      <c r="O345" s="109"/>
      <c r="P345" s="108"/>
      <c r="Q345" s="158">
        <f t="shared" si="56"/>
        <v>0</v>
      </c>
      <c r="R345" s="2"/>
      <c r="S345" s="64"/>
      <c r="T345" s="64"/>
      <c r="U345" s="64"/>
      <c r="V345" s="64"/>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row>
    <row r="346" spans="1:66" ht="39.6" hidden="1" customHeight="1">
      <c r="A346" s="126" t="s">
        <v>588</v>
      </c>
      <c r="B346" s="124" t="s">
        <v>741</v>
      </c>
      <c r="C346" s="124" t="s">
        <v>589</v>
      </c>
      <c r="D346" s="167" t="s">
        <v>132</v>
      </c>
      <c r="E346" s="109">
        <f>+F346+I346</f>
        <v>0</v>
      </c>
      <c r="F346" s="109"/>
      <c r="G346" s="109"/>
      <c r="H346" s="109"/>
      <c r="I346" s="109"/>
      <c r="J346" s="108">
        <f>+L346+O346</f>
        <v>0</v>
      </c>
      <c r="K346" s="109"/>
      <c r="L346" s="109"/>
      <c r="M346" s="109"/>
      <c r="N346" s="109"/>
      <c r="O346" s="109"/>
      <c r="P346" s="108">
        <f>+E346+J346</f>
        <v>0</v>
      </c>
      <c r="Q346" s="158">
        <f t="shared" si="56"/>
        <v>0</v>
      </c>
      <c r="R346" s="2"/>
      <c r="S346" s="64"/>
      <c r="T346" s="64"/>
      <c r="U346" s="64"/>
      <c r="V346" s="64"/>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row>
    <row r="347" spans="1:66" ht="38.450000000000003" hidden="1" customHeight="1">
      <c r="A347" s="221"/>
      <c r="B347" s="221"/>
      <c r="C347" s="221"/>
      <c r="D347" s="102"/>
      <c r="E347" s="107"/>
      <c r="F347" s="107"/>
      <c r="G347" s="107"/>
      <c r="H347" s="107"/>
      <c r="I347" s="107"/>
      <c r="J347" s="107"/>
      <c r="K347" s="107"/>
      <c r="L347" s="107"/>
      <c r="M347" s="107"/>
      <c r="N347" s="107"/>
      <c r="O347" s="107"/>
      <c r="P347" s="107"/>
      <c r="Q347" s="158">
        <f t="shared" si="56"/>
        <v>0</v>
      </c>
      <c r="R347" s="2"/>
      <c r="S347" s="64"/>
      <c r="T347" s="64"/>
      <c r="U347" s="64"/>
      <c r="V347" s="64"/>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row>
    <row r="348" spans="1:66" ht="31.5" hidden="1">
      <c r="A348" s="136" t="s">
        <v>417</v>
      </c>
      <c r="B348" s="136" t="s">
        <v>125</v>
      </c>
      <c r="C348" s="136" t="s">
        <v>223</v>
      </c>
      <c r="D348" s="182" t="s">
        <v>126</v>
      </c>
      <c r="E348" s="107"/>
      <c r="F348" s="107"/>
      <c r="G348" s="107"/>
      <c r="H348" s="107"/>
      <c r="I348" s="107"/>
      <c r="J348" s="108">
        <f>+L348+O348</f>
        <v>0</v>
      </c>
      <c r="K348" s="108"/>
      <c r="L348" s="107"/>
      <c r="M348" s="107"/>
      <c r="N348" s="107"/>
      <c r="O348" s="108"/>
      <c r="P348" s="108">
        <f>+E348+J348</f>
        <v>0</v>
      </c>
      <c r="Q348" s="158">
        <f t="shared" si="56"/>
        <v>0</v>
      </c>
      <c r="R348" s="2"/>
      <c r="S348" s="64"/>
      <c r="T348" s="64"/>
      <c r="U348" s="64"/>
      <c r="V348" s="64"/>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row>
    <row r="349" spans="1:66" ht="31.5" hidden="1">
      <c r="A349" s="149">
        <v>2717110</v>
      </c>
      <c r="B349" s="149" t="s">
        <v>707</v>
      </c>
      <c r="C349" s="223" t="s">
        <v>226</v>
      </c>
      <c r="D349" s="115" t="s">
        <v>708</v>
      </c>
      <c r="E349" s="108">
        <f>+F349+I349</f>
        <v>0</v>
      </c>
      <c r="F349" s="108">
        <f>500000-500000</f>
        <v>0</v>
      </c>
      <c r="G349" s="108"/>
      <c r="H349" s="108"/>
      <c r="I349" s="108"/>
      <c r="J349" s="108">
        <f>+L349+O349</f>
        <v>0</v>
      </c>
      <c r="K349" s="108"/>
      <c r="L349" s="108"/>
      <c r="M349" s="108"/>
      <c r="N349" s="108"/>
      <c r="O349" s="108"/>
      <c r="P349" s="108">
        <f>+E349+J349</f>
        <v>0</v>
      </c>
      <c r="Q349" s="158">
        <f t="shared" si="56"/>
        <v>0</v>
      </c>
      <c r="R349" s="2"/>
      <c r="S349" s="64"/>
      <c r="T349" s="64"/>
      <c r="U349" s="64"/>
      <c r="V349" s="64"/>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row>
    <row r="350" spans="1:66" ht="64.5" hidden="1" customHeight="1">
      <c r="A350" s="149"/>
      <c r="B350" s="149"/>
      <c r="C350" s="223"/>
      <c r="D350" s="115"/>
      <c r="E350" s="108"/>
      <c r="F350" s="108"/>
      <c r="G350" s="108"/>
      <c r="H350" s="108"/>
      <c r="I350" s="108"/>
      <c r="J350" s="108"/>
      <c r="K350" s="108"/>
      <c r="L350" s="108"/>
      <c r="M350" s="108"/>
      <c r="N350" s="108"/>
      <c r="O350" s="108"/>
      <c r="P350" s="108"/>
      <c r="Q350" s="158">
        <f t="shared" si="56"/>
        <v>0</v>
      </c>
      <c r="R350" s="2"/>
      <c r="S350" s="64"/>
      <c r="T350" s="64"/>
      <c r="U350" s="64"/>
      <c r="V350" s="64"/>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row>
    <row r="351" spans="1:66" ht="71.25" hidden="1" customHeight="1">
      <c r="A351" s="149"/>
      <c r="B351" s="149"/>
      <c r="C351" s="223"/>
      <c r="D351" s="252"/>
      <c r="E351" s="108"/>
      <c r="F351" s="108"/>
      <c r="G351" s="108"/>
      <c r="H351" s="108"/>
      <c r="I351" s="108"/>
      <c r="J351" s="108"/>
      <c r="K351" s="108"/>
      <c r="L351" s="108"/>
      <c r="M351" s="108"/>
      <c r="N351" s="108"/>
      <c r="O351" s="108"/>
      <c r="P351" s="108"/>
      <c r="Q351" s="158">
        <f t="shared" si="56"/>
        <v>0</v>
      </c>
      <c r="R351" s="2"/>
      <c r="S351" s="64"/>
      <c r="T351" s="64"/>
      <c r="U351" s="64"/>
      <c r="V351" s="64"/>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row>
    <row r="352" spans="1:66" ht="48" hidden="1" customHeight="1">
      <c r="A352" s="149" t="s">
        <v>728</v>
      </c>
      <c r="B352" s="149" t="s">
        <v>729</v>
      </c>
      <c r="C352" s="223" t="s">
        <v>223</v>
      </c>
      <c r="D352" s="115" t="s">
        <v>605</v>
      </c>
      <c r="E352" s="108"/>
      <c r="F352" s="108"/>
      <c r="G352" s="108"/>
      <c r="H352" s="108"/>
      <c r="I352" s="108"/>
      <c r="J352" s="108">
        <f>+L352+O352</f>
        <v>0</v>
      </c>
      <c r="K352" s="108"/>
      <c r="L352" s="108"/>
      <c r="M352" s="108"/>
      <c r="N352" s="108"/>
      <c r="O352" s="108"/>
      <c r="P352" s="108">
        <f>+E352+J352</f>
        <v>0</v>
      </c>
      <c r="Q352" s="158">
        <f t="shared" si="56"/>
        <v>0</v>
      </c>
      <c r="R352" s="2"/>
      <c r="S352" s="64"/>
      <c r="T352" s="64"/>
      <c r="U352" s="64"/>
      <c r="V352" s="64"/>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row>
    <row r="353" spans="1:66" ht="30" hidden="1">
      <c r="A353" s="130">
        <v>2717610</v>
      </c>
      <c r="B353" s="130" t="s">
        <v>388</v>
      </c>
      <c r="C353" s="130" t="s">
        <v>568</v>
      </c>
      <c r="D353" s="182" t="s">
        <v>718</v>
      </c>
      <c r="E353" s="108">
        <f>+F353+I353</f>
        <v>0</v>
      </c>
      <c r="F353" s="108">
        <f>500000-500000</f>
        <v>0</v>
      </c>
      <c r="G353" s="108"/>
      <c r="H353" s="108"/>
      <c r="I353" s="108"/>
      <c r="J353" s="108">
        <f>+L353+O353</f>
        <v>0</v>
      </c>
      <c r="K353" s="108"/>
      <c r="L353" s="108"/>
      <c r="M353" s="108"/>
      <c r="N353" s="108"/>
      <c r="O353" s="108"/>
      <c r="P353" s="108">
        <f>+E353+J353</f>
        <v>0</v>
      </c>
      <c r="Q353" s="158">
        <f t="shared" si="56"/>
        <v>0</v>
      </c>
      <c r="R353" s="2"/>
      <c r="S353" s="64"/>
      <c r="T353" s="64"/>
      <c r="U353" s="64"/>
      <c r="V353" s="64"/>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row>
    <row r="354" spans="1:66" ht="30" hidden="1">
      <c r="A354" s="130">
        <v>2717640</v>
      </c>
      <c r="B354" s="130" t="s">
        <v>133</v>
      </c>
      <c r="C354" s="130" t="s">
        <v>789</v>
      </c>
      <c r="D354" s="168" t="s">
        <v>717</v>
      </c>
      <c r="E354" s="108">
        <f>+F354+I354</f>
        <v>0</v>
      </c>
      <c r="F354" s="108"/>
      <c r="G354" s="108"/>
      <c r="H354" s="108"/>
      <c r="I354" s="108"/>
      <c r="J354" s="108">
        <f>+L354+O354</f>
        <v>0</v>
      </c>
      <c r="K354" s="108"/>
      <c r="L354" s="108"/>
      <c r="M354" s="108"/>
      <c r="N354" s="108"/>
      <c r="O354" s="108">
        <f>30000000-10000000-20000000</f>
        <v>0</v>
      </c>
      <c r="P354" s="108">
        <f>+E354+J354</f>
        <v>0</v>
      </c>
      <c r="Q354" s="158">
        <f t="shared" si="56"/>
        <v>0</v>
      </c>
      <c r="R354" s="2"/>
      <c r="S354" s="64"/>
      <c r="T354" s="64"/>
      <c r="U354" s="64"/>
      <c r="V354" s="64"/>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row>
    <row r="355" spans="1:66" ht="30" hidden="1">
      <c r="A355" s="126">
        <v>2717670</v>
      </c>
      <c r="B355" s="130" t="s">
        <v>74</v>
      </c>
      <c r="C355" s="130" t="s">
        <v>73</v>
      </c>
      <c r="D355" s="196" t="s">
        <v>47</v>
      </c>
      <c r="E355" s="108">
        <f>+F355+I355</f>
        <v>0</v>
      </c>
      <c r="F355" s="108"/>
      <c r="G355" s="108"/>
      <c r="H355" s="108"/>
      <c r="I355" s="108"/>
      <c r="J355" s="108">
        <f>+L355+O355</f>
        <v>0</v>
      </c>
      <c r="K355" s="108"/>
      <c r="L355" s="108"/>
      <c r="M355" s="108"/>
      <c r="N355" s="108"/>
      <c r="O355" s="108"/>
      <c r="P355" s="108">
        <f>+E355+J355</f>
        <v>0</v>
      </c>
      <c r="Q355" s="158">
        <f t="shared" si="56"/>
        <v>0</v>
      </c>
      <c r="R355" s="2"/>
      <c r="S355" s="64"/>
      <c r="T355" s="64"/>
      <c r="U355" s="64"/>
      <c r="V355" s="64"/>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row>
    <row r="356" spans="1:66" ht="60" hidden="1">
      <c r="A356" s="131"/>
      <c r="B356" s="130"/>
      <c r="C356" s="130"/>
      <c r="D356" s="206" t="s">
        <v>140</v>
      </c>
      <c r="E356" s="108">
        <f>+F356+I356</f>
        <v>0</v>
      </c>
      <c r="F356" s="108"/>
      <c r="G356" s="108"/>
      <c r="H356" s="108"/>
      <c r="I356" s="108"/>
      <c r="J356" s="108"/>
      <c r="K356" s="108"/>
      <c r="L356" s="108"/>
      <c r="M356" s="108"/>
      <c r="N356" s="108"/>
      <c r="O356" s="108"/>
      <c r="P356" s="108">
        <f>+E356+J356</f>
        <v>0</v>
      </c>
      <c r="Q356" s="158">
        <f t="shared" si="56"/>
        <v>0</v>
      </c>
      <c r="R356" s="2"/>
      <c r="S356" s="64"/>
      <c r="T356" s="64"/>
      <c r="U356" s="64"/>
      <c r="V356" s="64"/>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row>
    <row r="357" spans="1:66" ht="40.15" hidden="1" customHeight="1">
      <c r="A357" s="136"/>
      <c r="B357" s="136"/>
      <c r="C357" s="136"/>
      <c r="D357" s="182"/>
      <c r="E357" s="108"/>
      <c r="F357" s="108"/>
      <c r="G357" s="108"/>
      <c r="H357" s="108"/>
      <c r="I357" s="108"/>
      <c r="J357" s="108"/>
      <c r="K357" s="108"/>
      <c r="L357" s="108"/>
      <c r="M357" s="108"/>
      <c r="N357" s="108"/>
      <c r="O357" s="108"/>
      <c r="P357" s="108"/>
      <c r="Q357" s="158">
        <f t="shared" si="56"/>
        <v>0</v>
      </c>
      <c r="R357" s="2"/>
      <c r="S357" s="64"/>
      <c r="T357" s="64"/>
      <c r="U357" s="64"/>
      <c r="V357" s="64"/>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row>
    <row r="358" spans="1:66" ht="48" hidden="1">
      <c r="A358" s="131"/>
      <c r="B358" s="131"/>
      <c r="C358" s="131"/>
      <c r="D358" s="183" t="s">
        <v>373</v>
      </c>
      <c r="E358" s="140">
        <f t="shared" ref="E358:E372" si="57">+F358+I358</f>
        <v>0</v>
      </c>
      <c r="F358" s="140"/>
      <c r="G358" s="140"/>
      <c r="H358" s="140"/>
      <c r="I358" s="140"/>
      <c r="J358" s="140">
        <f t="shared" ref="J358:J367" si="58">+L358+O358</f>
        <v>0</v>
      </c>
      <c r="K358" s="140"/>
      <c r="L358" s="140"/>
      <c r="M358" s="140"/>
      <c r="N358" s="140"/>
      <c r="O358" s="140"/>
      <c r="P358" s="116">
        <f t="shared" ref="P358:P367" si="59">+E358+J358</f>
        <v>0</v>
      </c>
      <c r="Q358" s="158">
        <f t="shared" si="56"/>
        <v>0</v>
      </c>
      <c r="R358" s="2"/>
      <c r="S358" s="64"/>
      <c r="T358" s="64"/>
      <c r="U358" s="64"/>
      <c r="V358" s="64"/>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row>
    <row r="359" spans="1:66" ht="24" hidden="1">
      <c r="A359" s="131"/>
      <c r="B359" s="131"/>
      <c r="C359" s="131"/>
      <c r="D359" s="183" t="s">
        <v>805</v>
      </c>
      <c r="E359" s="140">
        <f t="shared" si="57"/>
        <v>0</v>
      </c>
      <c r="F359" s="140"/>
      <c r="G359" s="140"/>
      <c r="H359" s="140"/>
      <c r="I359" s="140"/>
      <c r="J359" s="140">
        <f t="shared" si="58"/>
        <v>0</v>
      </c>
      <c r="K359" s="140"/>
      <c r="L359" s="140"/>
      <c r="M359" s="140"/>
      <c r="N359" s="140"/>
      <c r="O359" s="140"/>
      <c r="P359" s="140">
        <f t="shared" si="59"/>
        <v>0</v>
      </c>
      <c r="Q359" s="158">
        <f t="shared" si="56"/>
        <v>0</v>
      </c>
      <c r="R359" s="2"/>
      <c r="S359" s="64"/>
      <c r="T359" s="64"/>
      <c r="U359" s="64"/>
      <c r="V359" s="64"/>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row>
    <row r="360" spans="1:66" ht="30" hidden="1">
      <c r="A360" s="130">
        <v>2718312</v>
      </c>
      <c r="B360" s="130" t="s">
        <v>714</v>
      </c>
      <c r="C360" s="130" t="s">
        <v>228</v>
      </c>
      <c r="D360" s="147" t="s">
        <v>595</v>
      </c>
      <c r="E360" s="108">
        <f t="shared" si="57"/>
        <v>0</v>
      </c>
      <c r="F360" s="108"/>
      <c r="G360" s="108"/>
      <c r="H360" s="108"/>
      <c r="I360" s="108"/>
      <c r="J360" s="108">
        <f t="shared" si="58"/>
        <v>0</v>
      </c>
      <c r="K360" s="108"/>
      <c r="L360" s="108"/>
      <c r="M360" s="108"/>
      <c r="N360" s="108"/>
      <c r="O360" s="108"/>
      <c r="P360" s="108">
        <f t="shared" si="59"/>
        <v>0</v>
      </c>
      <c r="Q360" s="158">
        <f t="shared" si="56"/>
        <v>0</v>
      </c>
      <c r="R360" s="2"/>
      <c r="S360" s="64"/>
      <c r="T360" s="64"/>
      <c r="U360" s="64"/>
      <c r="V360" s="64"/>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row>
    <row r="361" spans="1:66" ht="40.5" hidden="1">
      <c r="A361" s="126">
        <v>2718313</v>
      </c>
      <c r="B361" s="124" t="s">
        <v>387</v>
      </c>
      <c r="C361" s="124" t="s">
        <v>385</v>
      </c>
      <c r="D361" s="207" t="s">
        <v>350</v>
      </c>
      <c r="E361" s="116">
        <f t="shared" si="57"/>
        <v>0</v>
      </c>
      <c r="F361" s="116"/>
      <c r="G361" s="116"/>
      <c r="H361" s="116"/>
      <c r="I361" s="116"/>
      <c r="J361" s="117">
        <f t="shared" si="58"/>
        <v>0</v>
      </c>
      <c r="K361" s="117"/>
      <c r="L361" s="117"/>
      <c r="M361" s="117"/>
      <c r="N361" s="117"/>
      <c r="O361" s="108"/>
      <c r="P361" s="117">
        <f t="shared" si="59"/>
        <v>0</v>
      </c>
      <c r="Q361" s="158">
        <f t="shared" si="56"/>
        <v>0</v>
      </c>
      <c r="R361" s="2"/>
      <c r="S361" s="64"/>
      <c r="T361" s="64"/>
      <c r="U361" s="64"/>
      <c r="V361" s="64"/>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row>
    <row r="362" spans="1:66" ht="30" hidden="1">
      <c r="A362" s="130">
        <v>2718320</v>
      </c>
      <c r="B362" s="130" t="s">
        <v>739</v>
      </c>
      <c r="C362" s="130" t="s">
        <v>227</v>
      </c>
      <c r="D362" s="167" t="s">
        <v>496</v>
      </c>
      <c r="E362" s="108">
        <f t="shared" si="57"/>
        <v>0</v>
      </c>
      <c r="F362" s="108"/>
      <c r="G362" s="108"/>
      <c r="H362" s="108"/>
      <c r="I362" s="108"/>
      <c r="J362" s="108">
        <f t="shared" si="58"/>
        <v>0</v>
      </c>
      <c r="K362" s="108"/>
      <c r="L362" s="108"/>
      <c r="M362" s="108"/>
      <c r="N362" s="108"/>
      <c r="O362" s="108"/>
      <c r="P362" s="108">
        <f t="shared" si="59"/>
        <v>0</v>
      </c>
      <c r="Q362" s="158">
        <f t="shared" si="56"/>
        <v>0</v>
      </c>
      <c r="R362" s="2"/>
      <c r="S362" s="64"/>
      <c r="T362" s="64"/>
      <c r="U362" s="64"/>
      <c r="V362" s="64"/>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row>
    <row r="363" spans="1:66" ht="30" hidden="1">
      <c r="A363" s="124">
        <v>2718330</v>
      </c>
      <c r="B363" s="124" t="s">
        <v>740</v>
      </c>
      <c r="C363" s="124" t="s">
        <v>389</v>
      </c>
      <c r="D363" s="208" t="s">
        <v>390</v>
      </c>
      <c r="E363" s="116">
        <f t="shared" si="57"/>
        <v>0</v>
      </c>
      <c r="F363" s="116"/>
      <c r="G363" s="116"/>
      <c r="H363" s="116"/>
      <c r="I363" s="116"/>
      <c r="J363" s="116">
        <f t="shared" si="58"/>
        <v>0</v>
      </c>
      <c r="K363" s="116"/>
      <c r="L363" s="116"/>
      <c r="M363" s="116"/>
      <c r="N363" s="116"/>
      <c r="O363" s="108"/>
      <c r="P363" s="116">
        <f t="shared" si="59"/>
        <v>0</v>
      </c>
      <c r="Q363" s="158">
        <f t="shared" si="56"/>
        <v>0</v>
      </c>
      <c r="R363" s="2"/>
      <c r="S363" s="64"/>
      <c r="T363" s="64"/>
      <c r="U363" s="64"/>
      <c r="V363" s="64"/>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row>
    <row r="364" spans="1:66" ht="45" hidden="1">
      <c r="A364" s="126">
        <v>2718340</v>
      </c>
      <c r="B364" s="124" t="s">
        <v>741</v>
      </c>
      <c r="C364" s="124" t="s">
        <v>391</v>
      </c>
      <c r="D364" s="208" t="s">
        <v>132</v>
      </c>
      <c r="E364" s="109">
        <f t="shared" si="57"/>
        <v>0</v>
      </c>
      <c r="F364" s="109"/>
      <c r="G364" s="109"/>
      <c r="H364" s="109"/>
      <c r="I364" s="109"/>
      <c r="J364" s="109">
        <f t="shared" si="58"/>
        <v>0</v>
      </c>
      <c r="K364" s="109"/>
      <c r="L364" s="109"/>
      <c r="M364" s="109"/>
      <c r="N364" s="109"/>
      <c r="O364" s="108"/>
      <c r="P364" s="109">
        <f t="shared" si="59"/>
        <v>0</v>
      </c>
      <c r="Q364" s="158">
        <f t="shared" ref="Q364:Q395" si="60">+P364</f>
        <v>0</v>
      </c>
      <c r="R364" s="2"/>
      <c r="S364" s="64"/>
      <c r="T364" s="64"/>
      <c r="U364" s="64"/>
      <c r="V364" s="64"/>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row>
    <row r="365" spans="1:66" ht="48.6" hidden="1" customHeight="1">
      <c r="A365" s="130">
        <v>2719720</v>
      </c>
      <c r="B365" s="130" t="s">
        <v>666</v>
      </c>
      <c r="C365" s="130" t="s">
        <v>321</v>
      </c>
      <c r="D365" s="147" t="s">
        <v>831</v>
      </c>
      <c r="E365" s="108">
        <f t="shared" si="57"/>
        <v>0</v>
      </c>
      <c r="F365" s="109"/>
      <c r="G365" s="109"/>
      <c r="H365" s="109"/>
      <c r="I365" s="109"/>
      <c r="J365" s="108">
        <f t="shared" si="58"/>
        <v>0</v>
      </c>
      <c r="K365" s="109"/>
      <c r="L365" s="109"/>
      <c r="M365" s="109"/>
      <c r="N365" s="109"/>
      <c r="O365" s="108"/>
      <c r="P365" s="108">
        <f t="shared" si="59"/>
        <v>0</v>
      </c>
      <c r="Q365" s="158">
        <f t="shared" si="60"/>
        <v>0</v>
      </c>
      <c r="R365" s="2"/>
      <c r="S365" s="64"/>
      <c r="T365" s="64"/>
      <c r="U365" s="64"/>
      <c r="V365" s="64"/>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row>
    <row r="366" spans="1:66" ht="48" hidden="1" customHeight="1">
      <c r="A366" s="130" t="s">
        <v>42</v>
      </c>
      <c r="B366" s="130" t="s">
        <v>43</v>
      </c>
      <c r="C366" s="130" t="s">
        <v>156</v>
      </c>
      <c r="D366" s="147" t="s">
        <v>44</v>
      </c>
      <c r="E366" s="108">
        <f t="shared" si="57"/>
        <v>0</v>
      </c>
      <c r="F366" s="109"/>
      <c r="G366" s="109"/>
      <c r="H366" s="109"/>
      <c r="I366" s="109"/>
      <c r="J366" s="108">
        <f t="shared" si="58"/>
        <v>0</v>
      </c>
      <c r="K366" s="109"/>
      <c r="L366" s="109"/>
      <c r="M366" s="109"/>
      <c r="N366" s="109"/>
      <c r="O366" s="108">
        <f>434500+693829+6000000+1400000+782878+8531600-200000-17642807</f>
        <v>0</v>
      </c>
      <c r="P366" s="108">
        <f t="shared" si="59"/>
        <v>0</v>
      </c>
      <c r="Q366" s="158">
        <f t="shared" si="60"/>
        <v>0</v>
      </c>
      <c r="R366" s="2"/>
      <c r="S366" s="64"/>
      <c r="T366" s="64"/>
      <c r="U366" s="64"/>
      <c r="V366" s="64"/>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row>
    <row r="367" spans="1:66" ht="30" hidden="1">
      <c r="A367" s="130">
        <v>2719770</v>
      </c>
      <c r="B367" s="130" t="s">
        <v>111</v>
      </c>
      <c r="C367" s="130" t="s">
        <v>222</v>
      </c>
      <c r="D367" s="147" t="s">
        <v>113</v>
      </c>
      <c r="E367" s="108">
        <f t="shared" si="57"/>
        <v>0</v>
      </c>
      <c r="F367" s="108"/>
      <c r="G367" s="108"/>
      <c r="H367" s="108"/>
      <c r="I367" s="108">
        <f>60000000-60000000</f>
        <v>0</v>
      </c>
      <c r="J367" s="108">
        <f t="shared" si="58"/>
        <v>0</v>
      </c>
      <c r="K367" s="108"/>
      <c r="L367" s="108"/>
      <c r="M367" s="108"/>
      <c r="N367" s="108"/>
      <c r="O367" s="108"/>
      <c r="P367" s="108">
        <f t="shared" si="59"/>
        <v>0</v>
      </c>
      <c r="Q367" s="158">
        <f t="shared" si="60"/>
        <v>0</v>
      </c>
      <c r="R367" s="2"/>
      <c r="S367" s="64"/>
      <c r="T367" s="64"/>
      <c r="U367" s="64"/>
      <c r="V367" s="64"/>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row>
    <row r="368" spans="1:66" ht="15" hidden="1">
      <c r="A368" s="130"/>
      <c r="B368" s="130"/>
      <c r="C368" s="130"/>
      <c r="D368" s="147" t="s">
        <v>436</v>
      </c>
      <c r="E368" s="108">
        <f t="shared" si="57"/>
        <v>0</v>
      </c>
      <c r="F368" s="108"/>
      <c r="G368" s="108"/>
      <c r="H368" s="108"/>
      <c r="I368" s="108"/>
      <c r="J368" s="108"/>
      <c r="K368" s="108"/>
      <c r="L368" s="108"/>
      <c r="M368" s="108"/>
      <c r="N368" s="108"/>
      <c r="O368" s="108"/>
      <c r="P368" s="108"/>
      <c r="Q368" s="158">
        <f t="shared" si="60"/>
        <v>0</v>
      </c>
      <c r="R368" s="2"/>
      <c r="S368" s="64"/>
      <c r="T368" s="64"/>
      <c r="U368" s="64"/>
      <c r="V368" s="64"/>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row>
    <row r="369" spans="1:66" ht="60" hidden="1">
      <c r="A369" s="130"/>
      <c r="B369" s="130"/>
      <c r="C369" s="130"/>
      <c r="D369" s="208" t="s">
        <v>31</v>
      </c>
      <c r="E369" s="108">
        <f t="shared" si="57"/>
        <v>0</v>
      </c>
      <c r="F369" s="108"/>
      <c r="G369" s="108"/>
      <c r="H369" s="108"/>
      <c r="I369" s="108"/>
      <c r="J369" s="108">
        <f>+L369+O369</f>
        <v>0</v>
      </c>
      <c r="K369" s="108"/>
      <c r="L369" s="108"/>
      <c r="M369" s="108"/>
      <c r="N369" s="108"/>
      <c r="O369" s="108"/>
      <c r="P369" s="108">
        <f>+E369+J369</f>
        <v>0</v>
      </c>
      <c r="Q369" s="158">
        <f t="shared" si="60"/>
        <v>0</v>
      </c>
      <c r="R369" s="2"/>
      <c r="S369" s="64"/>
      <c r="T369" s="64"/>
      <c r="U369" s="64"/>
      <c r="V369" s="64"/>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row>
    <row r="370" spans="1:66" ht="60" hidden="1">
      <c r="A370" s="130"/>
      <c r="B370" s="130"/>
      <c r="C370" s="130"/>
      <c r="D370" s="185" t="s">
        <v>6</v>
      </c>
      <c r="E370" s="108">
        <f t="shared" si="57"/>
        <v>0</v>
      </c>
      <c r="F370" s="108"/>
      <c r="G370" s="108"/>
      <c r="H370" s="108"/>
      <c r="I370" s="108"/>
      <c r="J370" s="108">
        <f>+L370+O370</f>
        <v>0</v>
      </c>
      <c r="K370" s="108"/>
      <c r="L370" s="108"/>
      <c r="M370" s="108"/>
      <c r="N370" s="108"/>
      <c r="O370" s="108"/>
      <c r="P370" s="108">
        <f>+E370+J370</f>
        <v>0</v>
      </c>
      <c r="Q370" s="158">
        <f t="shared" si="60"/>
        <v>0</v>
      </c>
      <c r="R370" s="2"/>
      <c r="S370" s="64"/>
      <c r="T370" s="64"/>
      <c r="U370" s="64"/>
      <c r="V370" s="64"/>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row>
    <row r="371" spans="1:66" ht="30" hidden="1">
      <c r="A371" s="126">
        <v>2719800</v>
      </c>
      <c r="B371" s="124" t="s">
        <v>94</v>
      </c>
      <c r="C371" s="124" t="s">
        <v>645</v>
      </c>
      <c r="D371" s="209" t="s">
        <v>394</v>
      </c>
      <c r="E371" s="109">
        <f t="shared" si="57"/>
        <v>0</v>
      </c>
      <c r="F371" s="109"/>
      <c r="G371" s="109"/>
      <c r="H371" s="109"/>
      <c r="I371" s="109"/>
      <c r="J371" s="109">
        <f>+L371+O371</f>
        <v>0</v>
      </c>
      <c r="K371" s="109"/>
      <c r="L371" s="109"/>
      <c r="M371" s="109"/>
      <c r="N371" s="109"/>
      <c r="O371" s="109"/>
      <c r="P371" s="109">
        <f>+E371+J371</f>
        <v>0</v>
      </c>
      <c r="Q371" s="158">
        <f t="shared" si="60"/>
        <v>0</v>
      </c>
      <c r="R371" s="2"/>
      <c r="S371" s="64"/>
      <c r="T371" s="64"/>
      <c r="U371" s="64"/>
      <c r="V371" s="64"/>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row>
    <row r="372" spans="1:66" ht="45" hidden="1">
      <c r="A372" s="126"/>
      <c r="B372" s="131"/>
      <c r="C372" s="131"/>
      <c r="D372" s="201" t="s">
        <v>620</v>
      </c>
      <c r="E372" s="140">
        <f t="shared" si="57"/>
        <v>0</v>
      </c>
      <c r="F372" s="140"/>
      <c r="G372" s="140"/>
      <c r="H372" s="140"/>
      <c r="I372" s="140"/>
      <c r="J372" s="109">
        <f>+L372+O372</f>
        <v>0</v>
      </c>
      <c r="K372" s="140"/>
      <c r="L372" s="140"/>
      <c r="M372" s="140"/>
      <c r="N372" s="140"/>
      <c r="O372" s="108">
        <f>1450000-1450000</f>
        <v>0</v>
      </c>
      <c r="P372" s="109">
        <f>+E372+J372</f>
        <v>0</v>
      </c>
      <c r="Q372" s="158">
        <f t="shared" si="60"/>
        <v>0</v>
      </c>
      <c r="R372" s="2"/>
      <c r="S372" s="64"/>
      <c r="T372" s="64"/>
      <c r="U372" s="64"/>
      <c r="V372" s="64"/>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row>
    <row r="373" spans="1:66" ht="51" hidden="1" customHeight="1">
      <c r="A373" s="221"/>
      <c r="B373" s="221"/>
      <c r="C373" s="221"/>
      <c r="D373" s="102"/>
      <c r="E373" s="107"/>
      <c r="F373" s="107"/>
      <c r="G373" s="107"/>
      <c r="H373" s="107"/>
      <c r="I373" s="107"/>
      <c r="J373" s="107"/>
      <c r="K373" s="107"/>
      <c r="L373" s="107"/>
      <c r="M373" s="107"/>
      <c r="N373" s="107"/>
      <c r="O373" s="107"/>
      <c r="P373" s="107"/>
      <c r="Q373" s="158">
        <f t="shared" si="60"/>
        <v>0</v>
      </c>
      <c r="R373" s="2"/>
      <c r="S373" s="64"/>
      <c r="T373" s="64"/>
      <c r="U373" s="64"/>
      <c r="V373" s="64"/>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row>
    <row r="374" spans="1:66" ht="30" hidden="1">
      <c r="A374" s="130">
        <v>2818311</v>
      </c>
      <c r="B374" s="130" t="s">
        <v>699</v>
      </c>
      <c r="C374" s="130" t="s">
        <v>224</v>
      </c>
      <c r="D374" s="167" t="s">
        <v>700</v>
      </c>
      <c r="E374" s="108">
        <f>+F374+I374</f>
        <v>0</v>
      </c>
      <c r="F374" s="108">
        <f>300000-300000</f>
        <v>0</v>
      </c>
      <c r="G374" s="107"/>
      <c r="H374" s="107"/>
      <c r="I374" s="107"/>
      <c r="J374" s="108">
        <f>+L374+O374</f>
        <v>0</v>
      </c>
      <c r="K374" s="107"/>
      <c r="L374" s="107"/>
      <c r="M374" s="107"/>
      <c r="N374" s="107"/>
      <c r="O374" s="107"/>
      <c r="P374" s="108">
        <f>+E374+J374</f>
        <v>0</v>
      </c>
      <c r="Q374" s="158">
        <f t="shared" si="60"/>
        <v>0</v>
      </c>
      <c r="R374" s="2"/>
      <c r="S374" s="64"/>
      <c r="T374" s="64"/>
      <c r="U374" s="64"/>
      <c r="V374" s="64"/>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row>
    <row r="375" spans="1:66" ht="31.5" hidden="1">
      <c r="A375" s="136">
        <v>2818312</v>
      </c>
      <c r="B375" s="136" t="s">
        <v>714</v>
      </c>
      <c r="C375" s="136" t="s">
        <v>228</v>
      </c>
      <c r="D375" s="147" t="s">
        <v>595</v>
      </c>
      <c r="E375" s="108">
        <f>+F375+I375</f>
        <v>0</v>
      </c>
      <c r="F375" s="108"/>
      <c r="G375" s="108"/>
      <c r="H375" s="108"/>
      <c r="I375" s="108"/>
      <c r="J375" s="108">
        <f>+L375+O375</f>
        <v>0</v>
      </c>
      <c r="K375" s="108"/>
      <c r="L375" s="108"/>
      <c r="M375" s="108"/>
      <c r="N375" s="108"/>
      <c r="O375" s="108"/>
      <c r="P375" s="108">
        <f>+E375+J375</f>
        <v>0</v>
      </c>
      <c r="Q375" s="158">
        <f t="shared" si="60"/>
        <v>0</v>
      </c>
      <c r="R375" s="2"/>
      <c r="S375" s="64"/>
      <c r="T375" s="64"/>
      <c r="U375" s="64"/>
      <c r="V375" s="64"/>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row>
    <row r="376" spans="1:66" ht="51" hidden="1" customHeight="1">
      <c r="A376" s="136"/>
      <c r="B376" s="136"/>
      <c r="C376" s="136"/>
      <c r="D376" s="167"/>
      <c r="E376" s="108"/>
      <c r="F376" s="108"/>
      <c r="G376" s="108"/>
      <c r="H376" s="108"/>
      <c r="I376" s="108"/>
      <c r="J376" s="108"/>
      <c r="K376" s="108"/>
      <c r="L376" s="108"/>
      <c r="M376" s="108"/>
      <c r="N376" s="108"/>
      <c r="O376" s="108"/>
      <c r="P376" s="108"/>
      <c r="Q376" s="158">
        <f t="shared" si="60"/>
        <v>0</v>
      </c>
      <c r="R376" s="2"/>
      <c r="S376" s="64"/>
      <c r="T376" s="64"/>
      <c r="U376" s="64"/>
      <c r="V376" s="64"/>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row>
    <row r="377" spans="1:66" ht="51" hidden="1" customHeight="1">
      <c r="A377" s="136" t="s">
        <v>205</v>
      </c>
      <c r="B377" s="136" t="s">
        <v>740</v>
      </c>
      <c r="C377" s="136" t="s">
        <v>207</v>
      </c>
      <c r="D377" s="167" t="s">
        <v>206</v>
      </c>
      <c r="E377" s="108">
        <f>+F377+I377</f>
        <v>0</v>
      </c>
      <c r="F377" s="108"/>
      <c r="G377" s="108"/>
      <c r="H377" s="108"/>
      <c r="I377" s="108">
        <f>8775000-8775000</f>
        <v>0</v>
      </c>
      <c r="J377" s="108">
        <f>+L377+O377</f>
        <v>0</v>
      </c>
      <c r="K377" s="108"/>
      <c r="L377" s="108"/>
      <c r="M377" s="108"/>
      <c r="N377" s="108"/>
      <c r="O377" s="108"/>
      <c r="P377" s="108">
        <f>+E377+J377</f>
        <v>0</v>
      </c>
      <c r="Q377" s="158">
        <f t="shared" si="60"/>
        <v>0</v>
      </c>
      <c r="R377" s="2"/>
      <c r="S377" s="64"/>
      <c r="T377" s="64"/>
      <c r="U377" s="64"/>
      <c r="V377" s="64"/>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row>
    <row r="378" spans="1:66" ht="51" hidden="1" customHeight="1">
      <c r="A378" s="136"/>
      <c r="B378" s="136"/>
      <c r="C378" s="136"/>
      <c r="D378" s="167"/>
      <c r="E378" s="108"/>
      <c r="F378" s="108"/>
      <c r="G378" s="108"/>
      <c r="H378" s="108"/>
      <c r="I378" s="108"/>
      <c r="J378" s="108"/>
      <c r="K378" s="108"/>
      <c r="L378" s="108"/>
      <c r="M378" s="108"/>
      <c r="N378" s="108"/>
      <c r="O378" s="108"/>
      <c r="P378" s="108"/>
      <c r="Q378" s="158">
        <f t="shared" si="60"/>
        <v>0</v>
      </c>
      <c r="R378" s="2"/>
      <c r="S378" s="64"/>
      <c r="T378" s="64"/>
      <c r="U378" s="64"/>
      <c r="V378" s="64"/>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row>
    <row r="379" spans="1:66" ht="43.5" hidden="1" customHeight="1">
      <c r="A379" s="221"/>
      <c r="B379" s="221"/>
      <c r="C379" s="221"/>
      <c r="D379" s="100"/>
      <c r="E379" s="107"/>
      <c r="F379" s="107"/>
      <c r="G379" s="107"/>
      <c r="H379" s="107"/>
      <c r="I379" s="107"/>
      <c r="J379" s="107"/>
      <c r="K379" s="107"/>
      <c r="L379" s="107"/>
      <c r="M379" s="107"/>
      <c r="N379" s="107"/>
      <c r="O379" s="107"/>
      <c r="P379" s="107"/>
      <c r="Q379" s="158">
        <f t="shared" si="60"/>
        <v>0</v>
      </c>
      <c r="S379" s="40"/>
      <c r="T379" s="40"/>
      <c r="U379" s="40"/>
      <c r="V379" s="40"/>
    </row>
    <row r="380" spans="1:66" ht="54" hidden="1" customHeight="1">
      <c r="A380" s="136"/>
      <c r="B380" s="136"/>
      <c r="C380" s="136"/>
      <c r="D380" s="182"/>
      <c r="E380" s="108"/>
      <c r="F380" s="108"/>
      <c r="G380" s="108"/>
      <c r="H380" s="108"/>
      <c r="I380" s="108"/>
      <c r="J380" s="108"/>
      <c r="K380" s="108"/>
      <c r="L380" s="108"/>
      <c r="M380" s="108"/>
      <c r="N380" s="108"/>
      <c r="O380" s="108"/>
      <c r="P380" s="108"/>
      <c r="Q380" s="158">
        <f t="shared" si="60"/>
        <v>0</v>
      </c>
      <c r="S380" s="40"/>
      <c r="T380" s="40"/>
      <c r="U380" s="40"/>
      <c r="V380" s="40"/>
    </row>
    <row r="381" spans="1:66" ht="15.75" hidden="1">
      <c r="A381" s="131"/>
      <c r="B381" s="131"/>
      <c r="C381" s="131"/>
      <c r="D381" s="170"/>
      <c r="E381" s="140">
        <f>+F381+I381</f>
        <v>0</v>
      </c>
      <c r="F381" s="140"/>
      <c r="G381" s="140"/>
      <c r="H381" s="140"/>
      <c r="I381" s="140"/>
      <c r="J381" s="140"/>
      <c r="K381" s="140"/>
      <c r="L381" s="140"/>
      <c r="M381" s="140"/>
      <c r="N381" s="140"/>
      <c r="O381" s="140"/>
      <c r="P381" s="140">
        <f>+E381+J381</f>
        <v>0</v>
      </c>
      <c r="Q381" s="158">
        <f t="shared" si="60"/>
        <v>0</v>
      </c>
      <c r="S381" s="40"/>
      <c r="T381" s="40"/>
      <c r="U381" s="40"/>
      <c r="V381" s="40"/>
    </row>
    <row r="382" spans="1:66" ht="39.75" hidden="1" customHeight="1">
      <c r="A382" s="136"/>
      <c r="B382" s="136"/>
      <c r="C382" s="136"/>
      <c r="D382" s="182"/>
      <c r="E382" s="108"/>
      <c r="F382" s="108"/>
      <c r="G382" s="108"/>
      <c r="H382" s="108"/>
      <c r="I382" s="108"/>
      <c r="J382" s="108"/>
      <c r="K382" s="108"/>
      <c r="L382" s="108"/>
      <c r="M382" s="108"/>
      <c r="N382" s="108"/>
      <c r="O382" s="108"/>
      <c r="P382" s="108"/>
      <c r="Q382" s="158">
        <f t="shared" si="60"/>
        <v>0</v>
      </c>
      <c r="S382" s="40"/>
      <c r="T382" s="40"/>
      <c r="U382" s="40"/>
      <c r="V382" s="40"/>
    </row>
    <row r="383" spans="1:66" ht="54" hidden="1">
      <c r="A383" s="131"/>
      <c r="B383" s="128"/>
      <c r="C383" s="128"/>
      <c r="D383" s="184" t="s">
        <v>293</v>
      </c>
      <c r="E383" s="116">
        <f>+F383+I383</f>
        <v>0</v>
      </c>
      <c r="F383" s="116"/>
      <c r="G383" s="116"/>
      <c r="H383" s="116"/>
      <c r="I383" s="116"/>
      <c r="J383" s="116">
        <f>+L383+O383</f>
        <v>0</v>
      </c>
      <c r="K383" s="116"/>
      <c r="L383" s="116"/>
      <c r="M383" s="116"/>
      <c r="N383" s="116"/>
      <c r="O383" s="116"/>
      <c r="P383" s="116">
        <f>+E383+J383</f>
        <v>0</v>
      </c>
      <c r="Q383" s="158">
        <f t="shared" si="60"/>
        <v>0</v>
      </c>
      <c r="S383" s="40"/>
      <c r="T383" s="40"/>
      <c r="U383" s="40"/>
      <c r="V383" s="40"/>
    </row>
    <row r="384" spans="1:66" s="233" customFormat="1" ht="64.150000000000006" hidden="1" customHeight="1">
      <c r="A384" s="126"/>
      <c r="B384" s="126"/>
      <c r="C384" s="126"/>
      <c r="D384" s="147"/>
      <c r="E384" s="141"/>
      <c r="F384" s="141"/>
      <c r="G384" s="141"/>
      <c r="H384" s="141"/>
      <c r="I384" s="141"/>
      <c r="J384" s="141"/>
      <c r="K384" s="141"/>
      <c r="L384" s="141"/>
      <c r="M384" s="141"/>
      <c r="N384" s="141"/>
      <c r="O384" s="141"/>
      <c r="P384" s="141"/>
      <c r="Q384" s="228">
        <f t="shared" si="60"/>
        <v>0</v>
      </c>
      <c r="R384" s="229"/>
      <c r="S384" s="230"/>
      <c r="T384" s="230"/>
      <c r="U384" s="230"/>
      <c r="V384" s="230"/>
      <c r="W384" s="229"/>
      <c r="X384" s="231"/>
      <c r="Y384" s="231"/>
      <c r="Z384" s="231"/>
      <c r="AA384" s="231"/>
      <c r="AB384" s="231"/>
      <c r="AC384" s="231"/>
      <c r="AD384" s="231"/>
      <c r="AE384" s="231"/>
      <c r="AF384" s="231"/>
      <c r="AG384" s="231"/>
      <c r="AH384" s="231"/>
      <c r="AI384" s="231"/>
      <c r="AJ384" s="231"/>
      <c r="AK384" s="231"/>
      <c r="AL384" s="231"/>
      <c r="AM384" s="231"/>
      <c r="AN384" s="231"/>
      <c r="AO384" s="231"/>
      <c r="AP384" s="231"/>
      <c r="AQ384" s="231"/>
      <c r="AR384" s="231"/>
      <c r="AS384" s="232"/>
      <c r="AT384" s="232"/>
      <c r="AU384" s="232"/>
      <c r="AV384" s="232"/>
      <c r="AW384" s="232"/>
      <c r="AX384" s="232"/>
      <c r="AY384" s="232"/>
      <c r="AZ384" s="232"/>
      <c r="BA384" s="232"/>
      <c r="BB384" s="232"/>
      <c r="BC384" s="232"/>
      <c r="BD384" s="232"/>
      <c r="BE384" s="232"/>
      <c r="BF384" s="232"/>
      <c r="BG384" s="232"/>
      <c r="BH384" s="232"/>
      <c r="BI384" s="232"/>
      <c r="BJ384" s="232"/>
      <c r="BK384" s="232"/>
      <c r="BL384" s="232"/>
      <c r="BM384" s="232"/>
      <c r="BN384" s="232"/>
    </row>
    <row r="385" spans="1:66" ht="30" hidden="1" customHeight="1">
      <c r="A385" s="221"/>
      <c r="B385" s="221"/>
      <c r="C385" s="221"/>
      <c r="D385" s="102"/>
      <c r="E385" s="107"/>
      <c r="F385" s="107"/>
      <c r="G385" s="107"/>
      <c r="H385" s="107"/>
      <c r="I385" s="107"/>
      <c r="J385" s="107"/>
      <c r="K385" s="107"/>
      <c r="L385" s="107"/>
      <c r="M385" s="107"/>
      <c r="N385" s="107"/>
      <c r="O385" s="107"/>
      <c r="P385" s="107"/>
      <c r="Q385" s="158">
        <f t="shared" si="60"/>
        <v>0</v>
      </c>
      <c r="S385" s="40"/>
      <c r="T385" s="40"/>
      <c r="U385" s="40"/>
      <c r="V385" s="40"/>
    </row>
    <row r="386" spans="1:66" ht="45" hidden="1">
      <c r="A386" s="131"/>
      <c r="B386" s="131"/>
      <c r="C386" s="131"/>
      <c r="D386" s="189" t="s">
        <v>678</v>
      </c>
      <c r="E386" s="107">
        <f t="shared" ref="E386:E399" si="61">+F386+I386</f>
        <v>0</v>
      </c>
      <c r="F386" s="107"/>
      <c r="G386" s="107"/>
      <c r="H386" s="107"/>
      <c r="I386" s="107"/>
      <c r="J386" s="179"/>
      <c r="K386" s="119"/>
      <c r="L386" s="119"/>
      <c r="M386" s="119"/>
      <c r="N386" s="119"/>
      <c r="O386" s="122"/>
      <c r="P386" s="179">
        <f t="shared" ref="P386:P404" si="62">+E386+J386</f>
        <v>0</v>
      </c>
      <c r="Q386" s="158">
        <f t="shared" si="60"/>
        <v>0</v>
      </c>
      <c r="S386" s="40"/>
      <c r="T386" s="40"/>
      <c r="U386" s="40"/>
      <c r="V386" s="40"/>
    </row>
    <row r="387" spans="1:66" s="249" customFormat="1" ht="45" hidden="1" customHeight="1">
      <c r="A387" s="124"/>
      <c r="B387" s="124"/>
      <c r="C387" s="124"/>
      <c r="D387" s="250" t="s">
        <v>460</v>
      </c>
      <c r="E387" s="109">
        <f t="shared" si="61"/>
        <v>0</v>
      </c>
      <c r="F387" s="109"/>
      <c r="G387" s="109"/>
      <c r="H387" s="109"/>
      <c r="I387" s="109"/>
      <c r="J387" s="109">
        <f>+L387+O387</f>
        <v>0</v>
      </c>
      <c r="K387" s="109"/>
      <c r="L387" s="109"/>
      <c r="M387" s="109"/>
      <c r="N387" s="109"/>
      <c r="O387" s="109"/>
      <c r="P387" s="109">
        <f t="shared" si="62"/>
        <v>0</v>
      </c>
      <c r="Q387" s="244">
        <f t="shared" si="60"/>
        <v>0</v>
      </c>
      <c r="R387" s="245"/>
      <c r="S387" s="246"/>
      <c r="T387" s="246"/>
      <c r="U387" s="246"/>
      <c r="V387" s="246"/>
      <c r="W387" s="245"/>
      <c r="X387" s="247"/>
      <c r="Y387" s="247"/>
      <c r="Z387" s="247"/>
      <c r="AA387" s="247"/>
      <c r="AB387" s="247"/>
      <c r="AC387" s="247"/>
      <c r="AD387" s="247"/>
      <c r="AE387" s="247"/>
      <c r="AF387" s="247"/>
      <c r="AG387" s="247"/>
      <c r="AH387" s="247"/>
      <c r="AI387" s="247"/>
      <c r="AJ387" s="247"/>
      <c r="AK387" s="247"/>
      <c r="AL387" s="247"/>
      <c r="AM387" s="247"/>
      <c r="AN387" s="247"/>
      <c r="AO387" s="247"/>
      <c r="AP387" s="247"/>
      <c r="AQ387" s="247"/>
      <c r="AR387" s="247"/>
      <c r="AS387" s="248"/>
      <c r="AT387" s="248"/>
      <c r="AU387" s="248"/>
      <c r="AV387" s="248"/>
      <c r="AW387" s="248"/>
      <c r="AX387" s="248"/>
      <c r="AY387" s="248"/>
      <c r="AZ387" s="248"/>
      <c r="BA387" s="248"/>
      <c r="BB387" s="248"/>
      <c r="BC387" s="248"/>
      <c r="BD387" s="248"/>
      <c r="BE387" s="248"/>
      <c r="BF387" s="248"/>
      <c r="BG387" s="248"/>
      <c r="BH387" s="248"/>
      <c r="BI387" s="248"/>
      <c r="BJ387" s="248"/>
      <c r="BK387" s="248"/>
      <c r="BL387" s="248"/>
      <c r="BM387" s="248"/>
      <c r="BN387" s="248"/>
    </row>
    <row r="388" spans="1:66" ht="24" hidden="1">
      <c r="A388" s="131"/>
      <c r="B388" s="131"/>
      <c r="C388" s="131"/>
      <c r="D388" s="183" t="s">
        <v>826</v>
      </c>
      <c r="E388" s="140">
        <f t="shared" si="61"/>
        <v>0</v>
      </c>
      <c r="F388" s="140"/>
      <c r="G388" s="140"/>
      <c r="H388" s="153"/>
      <c r="I388" s="153"/>
      <c r="J388" s="140">
        <f>+L388+O388</f>
        <v>0</v>
      </c>
      <c r="K388" s="140"/>
      <c r="L388" s="140"/>
      <c r="M388" s="140"/>
      <c r="N388" s="140"/>
      <c r="O388" s="140"/>
      <c r="P388" s="140">
        <f t="shared" si="62"/>
        <v>0</v>
      </c>
      <c r="Q388" s="158">
        <f t="shared" si="60"/>
        <v>0</v>
      </c>
      <c r="S388" s="40"/>
      <c r="T388" s="40"/>
      <c r="U388" s="40"/>
      <c r="V388" s="40"/>
    </row>
    <row r="389" spans="1:66" ht="15.75" hidden="1">
      <c r="A389" s="131"/>
      <c r="B389" s="131"/>
      <c r="C389" s="131"/>
      <c r="D389" s="183" t="s">
        <v>827</v>
      </c>
      <c r="E389" s="140">
        <f t="shared" si="61"/>
        <v>0</v>
      </c>
      <c r="F389" s="140"/>
      <c r="G389" s="140"/>
      <c r="H389" s="153"/>
      <c r="I389" s="153"/>
      <c r="J389" s="140">
        <f>+L389+O389</f>
        <v>0</v>
      </c>
      <c r="K389" s="140"/>
      <c r="L389" s="140"/>
      <c r="M389" s="140"/>
      <c r="N389" s="140"/>
      <c r="O389" s="140"/>
      <c r="P389" s="140">
        <f t="shared" si="62"/>
        <v>0</v>
      </c>
      <c r="Q389" s="158">
        <f t="shared" si="60"/>
        <v>0</v>
      </c>
      <c r="S389" s="40"/>
      <c r="T389" s="40"/>
      <c r="U389" s="40"/>
      <c r="V389" s="40"/>
    </row>
    <row r="390" spans="1:66" ht="30" hidden="1">
      <c r="A390" s="126">
        <v>3713070</v>
      </c>
      <c r="B390" s="124" t="s">
        <v>475</v>
      </c>
      <c r="C390" s="124" t="s">
        <v>832</v>
      </c>
      <c r="D390" s="186" t="s">
        <v>333</v>
      </c>
      <c r="E390" s="109">
        <f t="shared" si="61"/>
        <v>0</v>
      </c>
      <c r="F390" s="109"/>
      <c r="G390" s="109"/>
      <c r="H390" s="109"/>
      <c r="I390" s="109"/>
      <c r="J390" s="109"/>
      <c r="K390" s="109"/>
      <c r="L390" s="109"/>
      <c r="M390" s="109"/>
      <c r="N390" s="109"/>
      <c r="O390" s="109"/>
      <c r="P390" s="109">
        <f t="shared" si="62"/>
        <v>0</v>
      </c>
      <c r="Q390" s="158">
        <f t="shared" si="60"/>
        <v>0</v>
      </c>
      <c r="S390" s="40"/>
      <c r="T390" s="40"/>
      <c r="U390" s="40"/>
      <c r="V390" s="40"/>
    </row>
    <row r="391" spans="1:66" ht="30" hidden="1">
      <c r="A391" s="124">
        <v>3713230</v>
      </c>
      <c r="B391" s="124" t="s">
        <v>423</v>
      </c>
      <c r="C391" s="124" t="s">
        <v>413</v>
      </c>
      <c r="D391" s="186" t="s">
        <v>719</v>
      </c>
      <c r="E391" s="140">
        <f t="shared" si="61"/>
        <v>0</v>
      </c>
      <c r="F391" s="140"/>
      <c r="G391" s="140"/>
      <c r="H391" s="140"/>
      <c r="I391" s="140"/>
      <c r="J391" s="140">
        <f>+L391+O391</f>
        <v>0</v>
      </c>
      <c r="K391" s="140"/>
      <c r="L391" s="140"/>
      <c r="M391" s="140"/>
      <c r="N391" s="140"/>
      <c r="O391" s="140"/>
      <c r="P391" s="140">
        <f t="shared" si="62"/>
        <v>0</v>
      </c>
      <c r="Q391" s="158">
        <f t="shared" si="60"/>
        <v>0</v>
      </c>
      <c r="R391" s="11"/>
      <c r="S391" s="16"/>
      <c r="T391" s="16"/>
      <c r="U391" s="16"/>
      <c r="V391" s="16"/>
      <c r="W391" s="11"/>
    </row>
    <row r="392" spans="1:66" ht="72" hidden="1">
      <c r="A392" s="131"/>
      <c r="B392" s="131"/>
      <c r="C392" s="131"/>
      <c r="D392" s="225" t="s">
        <v>749</v>
      </c>
      <c r="E392" s="140">
        <f t="shared" si="61"/>
        <v>0</v>
      </c>
      <c r="F392" s="140"/>
      <c r="G392" s="140"/>
      <c r="H392" s="140"/>
      <c r="I392" s="140"/>
      <c r="J392" s="140">
        <f>+L392+O392</f>
        <v>0</v>
      </c>
      <c r="K392" s="140"/>
      <c r="L392" s="140"/>
      <c r="M392" s="140"/>
      <c r="N392" s="140"/>
      <c r="O392" s="140"/>
      <c r="P392" s="140">
        <f t="shared" si="62"/>
        <v>0</v>
      </c>
      <c r="Q392" s="158">
        <f t="shared" si="60"/>
        <v>0</v>
      </c>
      <c r="R392" s="11"/>
      <c r="S392" s="16"/>
      <c r="T392" s="16"/>
      <c r="U392" s="16"/>
      <c r="V392" s="16"/>
      <c r="W392" s="11"/>
    </row>
    <row r="393" spans="1:66" ht="36" hidden="1">
      <c r="A393" s="131"/>
      <c r="B393" s="131"/>
      <c r="C393" s="131"/>
      <c r="D393" s="183" t="s">
        <v>622</v>
      </c>
      <c r="E393" s="140">
        <f t="shared" si="61"/>
        <v>0</v>
      </c>
      <c r="F393" s="140"/>
      <c r="G393" s="140"/>
      <c r="H393" s="140"/>
      <c r="I393" s="140"/>
      <c r="J393" s="140">
        <f>+L393+O393</f>
        <v>0</v>
      </c>
      <c r="K393" s="140"/>
      <c r="L393" s="140"/>
      <c r="M393" s="140"/>
      <c r="N393" s="140"/>
      <c r="O393" s="140"/>
      <c r="P393" s="140">
        <f t="shared" si="62"/>
        <v>0</v>
      </c>
      <c r="Q393" s="158">
        <f t="shared" si="60"/>
        <v>0</v>
      </c>
      <c r="R393" s="11"/>
      <c r="S393" s="16"/>
      <c r="T393" s="16"/>
      <c r="U393" s="16"/>
      <c r="V393" s="16"/>
      <c r="W393" s="11"/>
    </row>
    <row r="394" spans="1:66" ht="48" hidden="1">
      <c r="A394" s="131"/>
      <c r="B394" s="131"/>
      <c r="C394" s="131"/>
      <c r="D394" s="183" t="s">
        <v>298</v>
      </c>
      <c r="E394" s="140">
        <f t="shared" si="61"/>
        <v>0</v>
      </c>
      <c r="F394" s="140"/>
      <c r="G394" s="140"/>
      <c r="H394" s="140"/>
      <c r="I394" s="140"/>
      <c r="J394" s="140"/>
      <c r="K394" s="140"/>
      <c r="L394" s="140"/>
      <c r="M394" s="140"/>
      <c r="N394" s="140"/>
      <c r="O394" s="140"/>
      <c r="P394" s="140">
        <f t="shared" si="62"/>
        <v>0</v>
      </c>
      <c r="Q394" s="158">
        <f t="shared" si="60"/>
        <v>0</v>
      </c>
      <c r="R394" s="11"/>
      <c r="S394" s="16"/>
      <c r="T394" s="16"/>
      <c r="U394" s="16"/>
      <c r="V394" s="16"/>
      <c r="W394" s="11"/>
    </row>
    <row r="395" spans="1:66" ht="30" hidden="1">
      <c r="A395" s="130">
        <v>3713740</v>
      </c>
      <c r="B395" s="130" t="s">
        <v>133</v>
      </c>
      <c r="C395" s="130" t="s">
        <v>789</v>
      </c>
      <c r="D395" s="168" t="s">
        <v>717</v>
      </c>
      <c r="E395" s="108">
        <f t="shared" si="61"/>
        <v>0</v>
      </c>
      <c r="F395" s="108"/>
      <c r="G395" s="108"/>
      <c r="H395" s="108"/>
      <c r="I395" s="108"/>
      <c r="J395" s="108">
        <f t="shared" ref="J395:J404" si="63">+L395+O395</f>
        <v>0</v>
      </c>
      <c r="K395" s="108"/>
      <c r="L395" s="108"/>
      <c r="M395" s="108"/>
      <c r="N395" s="108"/>
      <c r="O395" s="108"/>
      <c r="P395" s="108">
        <f t="shared" si="62"/>
        <v>0</v>
      </c>
      <c r="Q395" s="158">
        <f t="shared" si="60"/>
        <v>0</v>
      </c>
      <c r="R395" s="11"/>
      <c r="S395" s="16"/>
      <c r="T395" s="16"/>
      <c r="U395" s="16"/>
      <c r="V395" s="16"/>
      <c r="W395" s="11"/>
    </row>
    <row r="396" spans="1:66" ht="31.5" hidden="1">
      <c r="A396" s="126">
        <v>3713770</v>
      </c>
      <c r="B396" s="126" t="s">
        <v>74</v>
      </c>
      <c r="C396" s="126" t="s">
        <v>73</v>
      </c>
      <c r="D396" s="210" t="s">
        <v>47</v>
      </c>
      <c r="E396" s="140">
        <f t="shared" si="61"/>
        <v>0</v>
      </c>
      <c r="F396" s="140"/>
      <c r="G396" s="140"/>
      <c r="H396" s="140"/>
      <c r="I396" s="140"/>
      <c r="J396" s="140">
        <f t="shared" si="63"/>
        <v>0</v>
      </c>
      <c r="K396" s="140"/>
      <c r="L396" s="140"/>
      <c r="M396" s="140"/>
      <c r="N396" s="140"/>
      <c r="O396" s="140">
        <f>3000-3000</f>
        <v>0</v>
      </c>
      <c r="P396" s="140">
        <f t="shared" si="62"/>
        <v>0</v>
      </c>
      <c r="Q396" s="158">
        <f t="shared" ref="Q396:Q405" si="64">+P396</f>
        <v>0</v>
      </c>
      <c r="R396" s="11"/>
      <c r="S396" s="16"/>
      <c r="T396" s="16"/>
      <c r="U396" s="16"/>
      <c r="V396" s="16"/>
      <c r="W396" s="11"/>
    </row>
    <row r="397" spans="1:66" ht="30" hidden="1">
      <c r="A397" s="130">
        <v>3713790</v>
      </c>
      <c r="B397" s="130" t="s">
        <v>76</v>
      </c>
      <c r="C397" s="130" t="s">
        <v>568</v>
      </c>
      <c r="D397" s="167" t="s">
        <v>108</v>
      </c>
      <c r="E397" s="108">
        <f t="shared" si="61"/>
        <v>0</v>
      </c>
      <c r="F397" s="108"/>
      <c r="G397" s="108"/>
      <c r="H397" s="108"/>
      <c r="I397" s="108"/>
      <c r="J397" s="108">
        <f t="shared" si="63"/>
        <v>0</v>
      </c>
      <c r="K397" s="108"/>
      <c r="L397" s="108"/>
      <c r="M397" s="108"/>
      <c r="N397" s="108"/>
      <c r="O397" s="108"/>
      <c r="P397" s="108">
        <f t="shared" si="62"/>
        <v>0</v>
      </c>
      <c r="Q397" s="158">
        <f t="shared" si="64"/>
        <v>0</v>
      </c>
      <c r="R397" s="11"/>
      <c r="S397" s="16"/>
      <c r="T397" s="16"/>
      <c r="U397" s="16"/>
      <c r="V397" s="16"/>
      <c r="W397" s="11"/>
    </row>
    <row r="398" spans="1:66" ht="90" hidden="1">
      <c r="A398" s="126">
        <v>3716084</v>
      </c>
      <c r="B398" s="130" t="s">
        <v>837</v>
      </c>
      <c r="C398" s="130" t="s">
        <v>836</v>
      </c>
      <c r="D398" s="182" t="s">
        <v>628</v>
      </c>
      <c r="E398" s="108">
        <f t="shared" si="61"/>
        <v>0</v>
      </c>
      <c r="F398" s="108"/>
      <c r="G398" s="108"/>
      <c r="H398" s="108"/>
      <c r="I398" s="108"/>
      <c r="J398" s="108">
        <f t="shared" si="63"/>
        <v>0</v>
      </c>
      <c r="K398" s="108"/>
      <c r="L398" s="108"/>
      <c r="M398" s="108"/>
      <c r="N398" s="108"/>
      <c r="O398" s="108"/>
      <c r="P398" s="108">
        <f t="shared" si="62"/>
        <v>0</v>
      </c>
      <c r="Q398" s="158">
        <f t="shared" si="64"/>
        <v>0</v>
      </c>
      <c r="R398" s="11"/>
      <c r="S398" s="16"/>
      <c r="T398" s="16"/>
      <c r="U398" s="16"/>
      <c r="V398" s="16"/>
      <c r="W398" s="11"/>
    </row>
    <row r="399" spans="1:66" ht="30" hidden="1">
      <c r="A399" s="130">
        <v>3717300</v>
      </c>
      <c r="B399" s="130" t="s">
        <v>125</v>
      </c>
      <c r="C399" s="130" t="s">
        <v>223</v>
      </c>
      <c r="D399" s="167" t="s">
        <v>126</v>
      </c>
      <c r="E399" s="108">
        <f t="shared" si="61"/>
        <v>0</v>
      </c>
      <c r="F399" s="108"/>
      <c r="G399" s="108"/>
      <c r="H399" s="108"/>
      <c r="I399" s="108"/>
      <c r="J399" s="108">
        <f t="shared" si="63"/>
        <v>0</v>
      </c>
      <c r="K399" s="108"/>
      <c r="L399" s="108"/>
      <c r="M399" s="108"/>
      <c r="N399" s="108"/>
      <c r="O399" s="108"/>
      <c r="P399" s="108">
        <f t="shared" si="62"/>
        <v>0</v>
      </c>
      <c r="Q399" s="158">
        <f t="shared" si="64"/>
        <v>0</v>
      </c>
      <c r="S399" s="40"/>
      <c r="T399" s="40"/>
      <c r="U399" s="40"/>
      <c r="V399" s="40"/>
    </row>
    <row r="400" spans="1:66" ht="30" hidden="1">
      <c r="A400" s="130">
        <v>3717340</v>
      </c>
      <c r="B400" s="130" t="s">
        <v>65</v>
      </c>
      <c r="C400" s="130" t="s">
        <v>225</v>
      </c>
      <c r="D400" s="203" t="s">
        <v>72</v>
      </c>
      <c r="E400" s="109"/>
      <c r="F400" s="109"/>
      <c r="G400" s="109"/>
      <c r="H400" s="109"/>
      <c r="I400" s="109"/>
      <c r="J400" s="108">
        <f t="shared" si="63"/>
        <v>0</v>
      </c>
      <c r="K400" s="109"/>
      <c r="L400" s="109"/>
      <c r="M400" s="109"/>
      <c r="N400" s="109"/>
      <c r="O400" s="109"/>
      <c r="P400" s="109">
        <f t="shared" si="62"/>
        <v>0</v>
      </c>
      <c r="Q400" s="158">
        <f t="shared" si="64"/>
        <v>0</v>
      </c>
      <c r="S400" s="40"/>
      <c r="T400" s="40"/>
      <c r="U400" s="40"/>
      <c r="V400" s="40"/>
    </row>
    <row r="401" spans="1:66" ht="30" hidden="1">
      <c r="A401" s="130">
        <v>3717440</v>
      </c>
      <c r="B401" s="130" t="s">
        <v>715</v>
      </c>
      <c r="C401" s="130" t="s">
        <v>229</v>
      </c>
      <c r="D401" s="167" t="s">
        <v>627</v>
      </c>
      <c r="E401" s="142">
        <f>+F401+I401</f>
        <v>0</v>
      </c>
      <c r="F401" s="142"/>
      <c r="G401" s="142"/>
      <c r="H401" s="142"/>
      <c r="I401" s="142"/>
      <c r="J401" s="108">
        <f t="shared" si="63"/>
        <v>0</v>
      </c>
      <c r="K401" s="108"/>
      <c r="L401" s="108"/>
      <c r="M401" s="108"/>
      <c r="N401" s="108"/>
      <c r="O401" s="108"/>
      <c r="P401" s="108">
        <f t="shared" si="62"/>
        <v>0</v>
      </c>
      <c r="Q401" s="158">
        <f t="shared" si="64"/>
        <v>0</v>
      </c>
      <c r="S401" s="40"/>
      <c r="T401" s="40"/>
      <c r="U401" s="40"/>
      <c r="V401" s="40"/>
    </row>
    <row r="402" spans="1:66" ht="15" hidden="1">
      <c r="A402" s="143"/>
      <c r="B402" s="130"/>
      <c r="C402" s="130"/>
      <c r="D402" s="167" t="s">
        <v>214</v>
      </c>
      <c r="E402" s="144">
        <f>+F402+I402</f>
        <v>0</v>
      </c>
      <c r="F402" s="144"/>
      <c r="G402" s="144"/>
      <c r="H402" s="144"/>
      <c r="I402" s="144"/>
      <c r="J402" s="105">
        <f t="shared" si="63"/>
        <v>0</v>
      </c>
      <c r="K402" s="105"/>
      <c r="L402" s="105"/>
      <c r="M402" s="105"/>
      <c r="N402" s="105"/>
      <c r="O402" s="105"/>
      <c r="P402" s="105">
        <f t="shared" si="62"/>
        <v>0</v>
      </c>
      <c r="Q402" s="158">
        <f t="shared" si="64"/>
        <v>0</v>
      </c>
      <c r="S402" s="40"/>
      <c r="T402" s="40"/>
      <c r="U402" s="40"/>
      <c r="V402" s="40"/>
    </row>
    <row r="403" spans="1:66" ht="90" hidden="1">
      <c r="A403" s="143"/>
      <c r="B403" s="130"/>
      <c r="C403" s="130"/>
      <c r="D403" s="167" t="s">
        <v>212</v>
      </c>
      <c r="E403" s="144">
        <f>+F403+I403</f>
        <v>0</v>
      </c>
      <c r="F403" s="144"/>
      <c r="G403" s="144"/>
      <c r="H403" s="144"/>
      <c r="I403" s="144"/>
      <c r="J403" s="105">
        <f t="shared" si="63"/>
        <v>0</v>
      </c>
      <c r="K403" s="105"/>
      <c r="L403" s="105"/>
      <c r="M403" s="105"/>
      <c r="N403" s="105"/>
      <c r="O403" s="105"/>
      <c r="P403" s="105">
        <f t="shared" si="62"/>
        <v>0</v>
      </c>
      <c r="Q403" s="158">
        <f t="shared" si="64"/>
        <v>0</v>
      </c>
      <c r="S403" s="40"/>
      <c r="T403" s="40"/>
      <c r="U403" s="40"/>
      <c r="V403" s="40"/>
    </row>
    <row r="404" spans="1:66" ht="45" hidden="1">
      <c r="A404" s="143"/>
      <c r="B404" s="130"/>
      <c r="C404" s="130"/>
      <c r="D404" s="167" t="s">
        <v>213</v>
      </c>
      <c r="E404" s="144">
        <f>+F404+I404</f>
        <v>0</v>
      </c>
      <c r="F404" s="144"/>
      <c r="G404" s="144"/>
      <c r="H404" s="144"/>
      <c r="I404" s="144"/>
      <c r="J404" s="105">
        <f t="shared" si="63"/>
        <v>0</v>
      </c>
      <c r="K404" s="105"/>
      <c r="L404" s="105"/>
      <c r="M404" s="105"/>
      <c r="N404" s="105"/>
      <c r="O404" s="105"/>
      <c r="P404" s="105">
        <f t="shared" si="62"/>
        <v>0</v>
      </c>
      <c r="Q404" s="158">
        <f t="shared" si="64"/>
        <v>0</v>
      </c>
      <c r="S404" s="40"/>
      <c r="T404" s="40"/>
      <c r="U404" s="40"/>
      <c r="V404" s="40"/>
    </row>
    <row r="405" spans="1:66" ht="3" hidden="1" customHeight="1">
      <c r="A405" s="136"/>
      <c r="B405" s="136"/>
      <c r="C405" s="136"/>
      <c r="D405" s="182"/>
      <c r="E405" s="109"/>
      <c r="F405" s="105"/>
      <c r="G405" s="144"/>
      <c r="H405" s="144"/>
      <c r="I405" s="144"/>
      <c r="J405" s="105"/>
      <c r="K405" s="105"/>
      <c r="L405" s="105"/>
      <c r="M405" s="105"/>
      <c r="N405" s="105"/>
      <c r="O405" s="105"/>
      <c r="P405" s="108"/>
      <c r="Q405" s="158">
        <f t="shared" si="64"/>
        <v>0</v>
      </c>
      <c r="S405" s="40"/>
      <c r="T405" s="40"/>
      <c r="U405" s="40"/>
      <c r="V405" s="40"/>
    </row>
    <row r="406" spans="1:66" ht="37.5" hidden="1">
      <c r="A406" s="265" t="s">
        <v>878</v>
      </c>
      <c r="B406" s="272" t="s">
        <v>701</v>
      </c>
      <c r="C406" s="265" t="s">
        <v>415</v>
      </c>
      <c r="D406" s="280" t="s">
        <v>881</v>
      </c>
      <c r="E406" s="258"/>
      <c r="F406" s="275"/>
      <c r="G406" s="276"/>
      <c r="H406" s="276"/>
      <c r="I406" s="276"/>
      <c r="J406" s="275">
        <f>K406</f>
        <v>0</v>
      </c>
      <c r="K406" s="275">
        <f>O406</f>
        <v>0</v>
      </c>
      <c r="L406" s="275"/>
      <c r="M406" s="275"/>
      <c r="N406" s="275"/>
      <c r="O406" s="275"/>
      <c r="P406" s="264">
        <f>+E406+J406</f>
        <v>0</v>
      </c>
      <c r="Q406" s="158"/>
      <c r="S406" s="40"/>
      <c r="T406" s="40"/>
      <c r="U406" s="40"/>
      <c r="V406" s="40"/>
    </row>
    <row r="407" spans="1:66" ht="37.5" hidden="1">
      <c r="A407" s="265" t="s">
        <v>884</v>
      </c>
      <c r="B407" s="272" t="s">
        <v>885</v>
      </c>
      <c r="C407" s="265" t="s">
        <v>415</v>
      </c>
      <c r="D407" s="256" t="s">
        <v>883</v>
      </c>
      <c r="E407" s="258"/>
      <c r="F407" s="275"/>
      <c r="G407" s="276"/>
      <c r="H407" s="276"/>
      <c r="I407" s="276"/>
      <c r="J407" s="275">
        <f>K407</f>
        <v>0</v>
      </c>
      <c r="K407" s="275">
        <f>O407</f>
        <v>0</v>
      </c>
      <c r="L407" s="275"/>
      <c r="M407" s="275"/>
      <c r="N407" s="275"/>
      <c r="O407" s="275"/>
      <c r="P407" s="264">
        <f>+E407+J407</f>
        <v>0</v>
      </c>
      <c r="Q407" s="158"/>
      <c r="S407" s="40"/>
      <c r="T407" s="40"/>
      <c r="U407" s="40"/>
      <c r="V407" s="40"/>
    </row>
    <row r="408" spans="1:66" ht="112.5" hidden="1">
      <c r="A408" s="282" t="s">
        <v>393</v>
      </c>
      <c r="B408" s="272" t="s">
        <v>94</v>
      </c>
      <c r="C408" s="282" t="s">
        <v>156</v>
      </c>
      <c r="D408" s="278" t="s">
        <v>761</v>
      </c>
      <c r="E408" s="264"/>
      <c r="F408" s="264"/>
      <c r="G408" s="264"/>
      <c r="H408" s="264"/>
      <c r="I408" s="264"/>
      <c r="J408" s="264"/>
      <c r="K408" s="264"/>
      <c r="L408" s="264"/>
      <c r="M408" s="264"/>
      <c r="N408" s="264"/>
      <c r="O408" s="264"/>
      <c r="P408" s="264">
        <f t="shared" ref="P408" si="65">+E408+J408</f>
        <v>0</v>
      </c>
      <c r="Q408" s="158"/>
      <c r="S408" s="40"/>
      <c r="T408" s="40"/>
      <c r="U408" s="40"/>
      <c r="V408" s="40"/>
    </row>
    <row r="409" spans="1:66" ht="46.5" hidden="1" customHeight="1">
      <c r="A409" s="124"/>
      <c r="B409" s="124"/>
      <c r="C409" s="124"/>
      <c r="D409" s="250" t="s">
        <v>460</v>
      </c>
      <c r="E409" s="109">
        <f>+F409+I409</f>
        <v>0</v>
      </c>
      <c r="F409" s="109">
        <f>8649300+77246300+49306300+24250000+1500000+79860680+686454410+9000000+700000-24000000-550000+50267900+10000000+29861800-29861800+9000000+28908500-68138000-942455390</f>
        <v>0</v>
      </c>
      <c r="G409" s="109"/>
      <c r="H409" s="109"/>
      <c r="I409" s="109"/>
      <c r="J409" s="109">
        <f>+L409+O409</f>
        <v>0</v>
      </c>
      <c r="K409" s="109"/>
      <c r="L409" s="109"/>
      <c r="M409" s="109"/>
      <c r="N409" s="109"/>
      <c r="O409" s="109"/>
      <c r="P409" s="109">
        <f t="shared" ref="P409:P412" si="66">+E409+J409</f>
        <v>0</v>
      </c>
      <c r="Q409" s="244">
        <f t="shared" ref="Q409:Q411" si="67">+P409</f>
        <v>0</v>
      </c>
      <c r="S409" s="40"/>
      <c r="T409" s="40"/>
      <c r="U409" s="40"/>
      <c r="V409" s="40"/>
    </row>
    <row r="410" spans="1:66" ht="47.25" hidden="1" outlineLevel="1">
      <c r="A410" s="126">
        <v>3718110</v>
      </c>
      <c r="B410" s="126" t="s">
        <v>130</v>
      </c>
      <c r="C410" s="126" t="s">
        <v>787</v>
      </c>
      <c r="D410" s="211" t="s">
        <v>392</v>
      </c>
      <c r="E410" s="110">
        <f t="shared" ref="E410:E417" si="68">+F410+I410</f>
        <v>0</v>
      </c>
      <c r="F410" s="110"/>
      <c r="G410" s="110"/>
      <c r="H410" s="110"/>
      <c r="I410" s="110"/>
      <c r="J410" s="110">
        <f t="shared" ref="J410:J411" si="69">+L410+O410</f>
        <v>0</v>
      </c>
      <c r="K410" s="110"/>
      <c r="L410" s="110"/>
      <c r="M410" s="110"/>
      <c r="N410" s="110"/>
      <c r="O410" s="110"/>
      <c r="P410" s="110">
        <f t="shared" si="66"/>
        <v>0</v>
      </c>
      <c r="Q410" s="158">
        <f t="shared" si="67"/>
        <v>0</v>
      </c>
      <c r="R410" s="23"/>
      <c r="S410" s="62"/>
      <c r="T410" s="62"/>
      <c r="U410" s="62"/>
      <c r="V410" s="62"/>
      <c r="W410" s="23"/>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row>
    <row r="411" spans="1:66" ht="31.5" hidden="1" outlineLevel="1">
      <c r="A411" s="126">
        <v>3718311</v>
      </c>
      <c r="B411" s="126" t="s">
        <v>699</v>
      </c>
      <c r="C411" s="126" t="s">
        <v>224</v>
      </c>
      <c r="D411" s="206" t="s">
        <v>807</v>
      </c>
      <c r="E411" s="110">
        <f t="shared" si="68"/>
        <v>0</v>
      </c>
      <c r="F411" s="110"/>
      <c r="G411" s="110"/>
      <c r="H411" s="110"/>
      <c r="I411" s="110"/>
      <c r="J411" s="110">
        <f t="shared" si="69"/>
        <v>0</v>
      </c>
      <c r="K411" s="110"/>
      <c r="L411" s="110"/>
      <c r="M411" s="110"/>
      <c r="N411" s="110"/>
      <c r="O411" s="110">
        <f>300000-300000</f>
        <v>0</v>
      </c>
      <c r="P411" s="110">
        <f t="shared" si="66"/>
        <v>0</v>
      </c>
      <c r="Q411" s="158">
        <f t="shared" si="67"/>
        <v>0</v>
      </c>
      <c r="R411" s="23"/>
      <c r="S411" s="40"/>
      <c r="T411" s="40"/>
      <c r="U411" s="40"/>
      <c r="V411" s="40"/>
      <c r="W411" s="23"/>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row>
    <row r="412" spans="1:66" ht="30" hidden="1">
      <c r="A412" s="130">
        <v>3718862</v>
      </c>
      <c r="B412" s="130" t="s">
        <v>834</v>
      </c>
      <c r="C412" s="130" t="s">
        <v>833</v>
      </c>
      <c r="D412" s="212" t="s">
        <v>835</v>
      </c>
      <c r="E412" s="144">
        <f t="shared" si="68"/>
        <v>0</v>
      </c>
      <c r="F412" s="144"/>
      <c r="G412" s="144"/>
      <c r="H412" s="144"/>
      <c r="I412" s="144"/>
      <c r="J412" s="105">
        <f>+L412+O412</f>
        <v>0</v>
      </c>
      <c r="K412" s="105"/>
      <c r="L412" s="105"/>
      <c r="M412" s="105"/>
      <c r="N412" s="105"/>
      <c r="O412" s="105"/>
      <c r="P412" s="105">
        <f t="shared" si="66"/>
        <v>0</v>
      </c>
      <c r="Q412" s="158">
        <f t="shared" ref="Q412:Q453" si="70">+P412</f>
        <v>0</v>
      </c>
      <c r="R412" s="23"/>
      <c r="S412" s="40"/>
      <c r="T412" s="40"/>
      <c r="U412" s="40"/>
      <c r="V412" s="40"/>
      <c r="W412" s="23"/>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row>
    <row r="413" spans="1:66" ht="95.25" hidden="1" customHeight="1">
      <c r="A413" s="136"/>
      <c r="B413" s="136"/>
      <c r="C413" s="136"/>
      <c r="D413" s="147"/>
      <c r="E413" s="108"/>
      <c r="F413" s="108"/>
      <c r="G413" s="108"/>
      <c r="H413" s="108"/>
      <c r="I413" s="108"/>
      <c r="J413" s="105"/>
      <c r="K413" s="108"/>
      <c r="L413" s="108"/>
      <c r="M413" s="108"/>
      <c r="N413" s="108"/>
      <c r="O413" s="108"/>
      <c r="P413" s="108"/>
      <c r="Q413" s="158"/>
      <c r="R413" s="23"/>
      <c r="S413" s="40"/>
      <c r="T413" s="40"/>
      <c r="U413" s="40"/>
      <c r="V413" s="40"/>
      <c r="W413" s="23"/>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row>
    <row r="414" spans="1:66" ht="324" hidden="1" customHeight="1">
      <c r="A414" s="136"/>
      <c r="B414" s="136"/>
      <c r="C414" s="136"/>
      <c r="D414" s="147"/>
      <c r="E414" s="108"/>
      <c r="F414" s="108"/>
      <c r="G414" s="108"/>
      <c r="H414" s="108"/>
      <c r="I414" s="108"/>
      <c r="J414" s="105"/>
      <c r="K414" s="108"/>
      <c r="L414" s="108"/>
      <c r="M414" s="108"/>
      <c r="N414" s="108"/>
      <c r="O414" s="108"/>
      <c r="P414" s="108"/>
      <c r="Q414" s="158"/>
      <c r="S414" s="40"/>
      <c r="T414" s="40"/>
      <c r="U414" s="40"/>
      <c r="V414" s="40"/>
    </row>
    <row r="415" spans="1:66" ht="116.25" hidden="1" customHeight="1">
      <c r="A415" s="136"/>
      <c r="B415" s="136"/>
      <c r="C415" s="136"/>
      <c r="D415" s="147"/>
      <c r="E415" s="108"/>
      <c r="F415" s="108"/>
      <c r="G415" s="108"/>
      <c r="H415" s="108"/>
      <c r="I415" s="108"/>
      <c r="J415" s="108"/>
      <c r="K415" s="108"/>
      <c r="L415" s="108"/>
      <c r="M415" s="108"/>
      <c r="N415" s="108"/>
      <c r="O415" s="108"/>
      <c r="P415" s="108"/>
      <c r="Q415" s="158"/>
      <c r="S415" s="40"/>
      <c r="T415" s="40"/>
      <c r="U415" s="40"/>
      <c r="V415" s="40"/>
    </row>
    <row r="416" spans="1:66" ht="300.75" hidden="1" customHeight="1">
      <c r="A416" s="136"/>
      <c r="B416" s="136"/>
      <c r="C416" s="136"/>
      <c r="D416" s="147"/>
      <c r="E416" s="108"/>
      <c r="F416" s="108"/>
      <c r="G416" s="108"/>
      <c r="H416" s="108"/>
      <c r="I416" s="108"/>
      <c r="J416" s="108"/>
      <c r="K416" s="108"/>
      <c r="L416" s="108"/>
      <c r="M416" s="108"/>
      <c r="N416" s="108"/>
      <c r="O416" s="108"/>
      <c r="P416" s="108"/>
      <c r="Q416" s="158"/>
      <c r="S416" s="40"/>
      <c r="T416" s="40"/>
      <c r="U416" s="40"/>
      <c r="V416" s="40"/>
    </row>
    <row r="417" spans="1:22" ht="60" hidden="1">
      <c r="A417" s="126">
        <v>3719410</v>
      </c>
      <c r="B417" s="124" t="s">
        <v>252</v>
      </c>
      <c r="C417" s="124" t="s">
        <v>515</v>
      </c>
      <c r="D417" s="213" t="s">
        <v>366</v>
      </c>
      <c r="E417" s="109">
        <f t="shared" si="68"/>
        <v>0</v>
      </c>
      <c r="F417" s="109"/>
      <c r="G417" s="109"/>
      <c r="H417" s="109"/>
      <c r="I417" s="109"/>
      <c r="J417" s="109">
        <f t="shared" ref="J417:J450" si="71">+L417+O417</f>
        <v>0</v>
      </c>
      <c r="K417" s="109"/>
      <c r="L417" s="109"/>
      <c r="M417" s="109"/>
      <c r="N417" s="109"/>
      <c r="O417" s="109"/>
      <c r="P417" s="109">
        <f t="shared" ref="P417:P433" si="72">+E417+J417</f>
        <v>0</v>
      </c>
      <c r="Q417" s="158">
        <f t="shared" si="70"/>
        <v>0</v>
      </c>
      <c r="S417" s="40"/>
      <c r="T417" s="40"/>
      <c r="U417" s="40"/>
      <c r="V417" s="40"/>
    </row>
    <row r="418" spans="1:22" ht="75" hidden="1">
      <c r="A418" s="126">
        <v>3719540</v>
      </c>
      <c r="B418" s="126" t="s">
        <v>843</v>
      </c>
      <c r="C418" s="126" t="s">
        <v>842</v>
      </c>
      <c r="D418" s="147" t="s">
        <v>844</v>
      </c>
      <c r="E418" s="109">
        <f>+F418+I418</f>
        <v>0</v>
      </c>
      <c r="F418" s="109"/>
      <c r="G418" s="109"/>
      <c r="H418" s="109"/>
      <c r="I418" s="109"/>
      <c r="J418" s="109">
        <f>+L418+O418</f>
        <v>0</v>
      </c>
      <c r="K418" s="109"/>
      <c r="L418" s="109"/>
      <c r="M418" s="109"/>
      <c r="N418" s="109"/>
      <c r="O418" s="109"/>
      <c r="P418" s="109">
        <f>+E418+J418</f>
        <v>0</v>
      </c>
      <c r="Q418" s="158">
        <f t="shared" si="70"/>
        <v>0</v>
      </c>
      <c r="S418" s="40"/>
      <c r="T418" s="40"/>
      <c r="U418" s="40"/>
      <c r="V418" s="40"/>
    </row>
    <row r="419" spans="1:22" ht="75" hidden="1">
      <c r="A419" s="126">
        <v>3719710</v>
      </c>
      <c r="B419" s="130" t="s">
        <v>251</v>
      </c>
      <c r="C419" s="130" t="s">
        <v>16</v>
      </c>
      <c r="D419" s="167" t="s">
        <v>597</v>
      </c>
      <c r="E419" s="108">
        <f>+F419+I419</f>
        <v>0</v>
      </c>
      <c r="F419" s="108"/>
      <c r="G419" s="108"/>
      <c r="H419" s="108"/>
      <c r="I419" s="108"/>
      <c r="J419" s="116">
        <f>+L419+O419</f>
        <v>0</v>
      </c>
      <c r="K419" s="108"/>
      <c r="L419" s="108"/>
      <c r="M419" s="108"/>
      <c r="N419" s="108"/>
      <c r="O419" s="108"/>
      <c r="P419" s="108">
        <f>+E419+J419</f>
        <v>0</v>
      </c>
      <c r="Q419" s="158">
        <f>+P419</f>
        <v>0</v>
      </c>
      <c r="S419" s="40"/>
      <c r="T419" s="40"/>
      <c r="U419" s="40"/>
      <c r="V419" s="40"/>
    </row>
    <row r="420" spans="1:22" ht="15.75" hidden="1">
      <c r="A420" s="131"/>
      <c r="B420" s="124"/>
      <c r="C420" s="124"/>
      <c r="D420" s="190" t="s">
        <v>403</v>
      </c>
      <c r="E420" s="110">
        <f>+F420+I420</f>
        <v>0</v>
      </c>
      <c r="F420" s="110"/>
      <c r="G420" s="110"/>
      <c r="H420" s="110"/>
      <c r="I420" s="110"/>
      <c r="J420" s="110">
        <f>+L420+O420</f>
        <v>0</v>
      </c>
      <c r="K420" s="110"/>
      <c r="L420" s="110"/>
      <c r="M420" s="110"/>
      <c r="N420" s="110"/>
      <c r="O420" s="110"/>
      <c r="P420" s="110">
        <f>+E420+J420</f>
        <v>0</v>
      </c>
      <c r="Q420" s="158">
        <f>+P420</f>
        <v>0</v>
      </c>
      <c r="S420" s="40"/>
      <c r="T420" s="40"/>
      <c r="U420" s="40"/>
      <c r="V420" s="40"/>
    </row>
    <row r="421" spans="1:22" ht="30" hidden="1">
      <c r="A421" s="131"/>
      <c r="B421" s="130"/>
      <c r="C421" s="130"/>
      <c r="D421" s="167" t="s">
        <v>437</v>
      </c>
      <c r="E421" s="105">
        <f>+F421+I421</f>
        <v>0</v>
      </c>
      <c r="F421" s="105"/>
      <c r="G421" s="105"/>
      <c r="H421" s="105"/>
      <c r="I421" s="105"/>
      <c r="J421" s="105">
        <f>+L421+O421</f>
        <v>0</v>
      </c>
      <c r="K421" s="105"/>
      <c r="L421" s="105"/>
      <c r="M421" s="105"/>
      <c r="N421" s="105"/>
      <c r="O421" s="105"/>
      <c r="P421" s="105">
        <f>+E421+J421</f>
        <v>0</v>
      </c>
      <c r="Q421" s="158">
        <f>+P421</f>
        <v>0</v>
      </c>
      <c r="S421" s="40"/>
      <c r="T421" s="40"/>
      <c r="U421" s="40"/>
      <c r="V421" s="40"/>
    </row>
    <row r="422" spans="1:22" ht="45" hidden="1">
      <c r="A422" s="131"/>
      <c r="B422" s="130"/>
      <c r="C422" s="130"/>
      <c r="D422" s="182" t="s">
        <v>647</v>
      </c>
      <c r="E422" s="105">
        <f>+F422+I422</f>
        <v>0</v>
      </c>
      <c r="F422" s="105"/>
      <c r="G422" s="105"/>
      <c r="H422" s="105"/>
      <c r="I422" s="105"/>
      <c r="J422" s="105">
        <f>+L422+O422</f>
        <v>0</v>
      </c>
      <c r="K422" s="105"/>
      <c r="L422" s="105"/>
      <c r="M422" s="105"/>
      <c r="N422" s="105"/>
      <c r="O422" s="105"/>
      <c r="P422" s="105">
        <f>+E422+J422</f>
        <v>0</v>
      </c>
      <c r="Q422" s="158">
        <f>+P422</f>
        <v>0</v>
      </c>
      <c r="S422" s="40"/>
      <c r="T422" s="40"/>
      <c r="U422" s="40"/>
      <c r="V422" s="40"/>
    </row>
    <row r="423" spans="1:22" ht="34.5" hidden="1" customHeight="1">
      <c r="A423" s="136"/>
      <c r="B423" s="136"/>
      <c r="C423" s="136"/>
      <c r="D423" s="167"/>
      <c r="E423" s="108"/>
      <c r="F423" s="108"/>
      <c r="G423" s="108"/>
      <c r="H423" s="108"/>
      <c r="I423" s="108"/>
      <c r="J423" s="108"/>
      <c r="K423" s="108"/>
      <c r="L423" s="108"/>
      <c r="M423" s="108"/>
      <c r="N423" s="108"/>
      <c r="O423" s="108"/>
      <c r="P423" s="108"/>
      <c r="Q423" s="158"/>
      <c r="S423" s="40"/>
      <c r="T423" s="40"/>
      <c r="U423" s="40"/>
      <c r="V423" s="40"/>
    </row>
    <row r="424" spans="1:22" ht="29.45" hidden="1" customHeight="1">
      <c r="A424" s="131"/>
      <c r="B424" s="131"/>
      <c r="C424" s="131"/>
      <c r="D424" s="167" t="s">
        <v>214</v>
      </c>
      <c r="E424" s="108">
        <f t="shared" ref="E424:E467" si="73">+F424+I424</f>
        <v>0</v>
      </c>
      <c r="F424" s="108"/>
      <c r="G424" s="108"/>
      <c r="H424" s="108"/>
      <c r="I424" s="108"/>
      <c r="J424" s="108">
        <f t="shared" si="71"/>
        <v>0</v>
      </c>
      <c r="K424" s="108"/>
      <c r="L424" s="108"/>
      <c r="M424" s="108"/>
      <c r="N424" s="108"/>
      <c r="O424" s="108"/>
      <c r="P424" s="108">
        <f t="shared" si="72"/>
        <v>0</v>
      </c>
      <c r="Q424" s="158">
        <f t="shared" si="70"/>
        <v>0</v>
      </c>
      <c r="S424" s="40"/>
      <c r="T424" s="40"/>
      <c r="U424" s="40"/>
      <c r="V424" s="40"/>
    </row>
    <row r="425" spans="1:22" ht="64.150000000000006" hidden="1" customHeight="1">
      <c r="A425" s="131"/>
      <c r="B425" s="131"/>
      <c r="C425" s="131"/>
      <c r="D425" s="167" t="s">
        <v>278</v>
      </c>
      <c r="E425" s="113">
        <f t="shared" si="73"/>
        <v>0</v>
      </c>
      <c r="F425" s="113"/>
      <c r="G425" s="113"/>
      <c r="H425" s="113"/>
      <c r="I425" s="113"/>
      <c r="J425" s="108">
        <f t="shared" si="71"/>
        <v>0</v>
      </c>
      <c r="K425" s="113"/>
      <c r="L425" s="113"/>
      <c r="M425" s="113"/>
      <c r="N425" s="113"/>
      <c r="O425" s="113">
        <f>2767751-2767751</f>
        <v>0</v>
      </c>
      <c r="P425" s="108">
        <f t="shared" si="72"/>
        <v>0</v>
      </c>
      <c r="Q425" s="158">
        <f t="shared" si="70"/>
        <v>0</v>
      </c>
      <c r="S425" s="40"/>
      <c r="T425" s="40"/>
      <c r="U425" s="40"/>
      <c r="V425" s="40"/>
    </row>
    <row r="426" spans="1:22" ht="30" hidden="1">
      <c r="A426" s="131"/>
      <c r="B426" s="130"/>
      <c r="C426" s="130"/>
      <c r="D426" s="190" t="s">
        <v>652</v>
      </c>
      <c r="E426" s="113">
        <f t="shared" si="73"/>
        <v>0</v>
      </c>
      <c r="F426" s="113"/>
      <c r="G426" s="113"/>
      <c r="H426" s="113"/>
      <c r="I426" s="113"/>
      <c r="J426" s="108">
        <f t="shared" si="71"/>
        <v>0</v>
      </c>
      <c r="K426" s="114">
        <f>519224-519224</f>
        <v>0</v>
      </c>
      <c r="L426" s="114">
        <f>519224-519224</f>
        <v>0</v>
      </c>
      <c r="M426" s="114"/>
      <c r="N426" s="114"/>
      <c r="O426" s="114"/>
      <c r="P426" s="108">
        <f t="shared" si="72"/>
        <v>0</v>
      </c>
      <c r="Q426" s="158">
        <f t="shared" si="70"/>
        <v>0</v>
      </c>
      <c r="S426" s="40"/>
      <c r="T426" s="40"/>
      <c r="U426" s="40"/>
      <c r="V426" s="40"/>
    </row>
    <row r="427" spans="1:22" ht="15.75" hidden="1">
      <c r="A427" s="131"/>
      <c r="B427" s="130"/>
      <c r="C427" s="130"/>
      <c r="D427" s="190" t="s">
        <v>810</v>
      </c>
      <c r="E427" s="113">
        <f t="shared" si="73"/>
        <v>0</v>
      </c>
      <c r="F427" s="113"/>
      <c r="G427" s="113"/>
      <c r="H427" s="113"/>
      <c r="I427" s="113"/>
      <c r="J427" s="108">
        <f t="shared" si="71"/>
        <v>0</v>
      </c>
      <c r="K427" s="114"/>
      <c r="L427" s="114"/>
      <c r="M427" s="114"/>
      <c r="N427" s="114"/>
      <c r="O427" s="114"/>
      <c r="P427" s="108">
        <f t="shared" si="72"/>
        <v>0</v>
      </c>
      <c r="Q427" s="158">
        <f t="shared" si="70"/>
        <v>0</v>
      </c>
      <c r="S427" s="40"/>
      <c r="T427" s="40"/>
      <c r="U427" s="40"/>
      <c r="V427" s="40"/>
    </row>
    <row r="428" spans="1:22" ht="30" hidden="1">
      <c r="A428" s="131"/>
      <c r="B428" s="130"/>
      <c r="C428" s="130"/>
      <c r="D428" s="190" t="s">
        <v>828</v>
      </c>
      <c r="E428" s="113">
        <f t="shared" si="73"/>
        <v>0</v>
      </c>
      <c r="F428" s="113"/>
      <c r="G428" s="113"/>
      <c r="H428" s="113"/>
      <c r="I428" s="113"/>
      <c r="J428" s="108">
        <f t="shared" si="71"/>
        <v>0</v>
      </c>
      <c r="K428" s="114"/>
      <c r="L428" s="114"/>
      <c r="M428" s="114"/>
      <c r="N428" s="114"/>
      <c r="O428" s="114"/>
      <c r="P428" s="108">
        <f t="shared" si="72"/>
        <v>0</v>
      </c>
      <c r="Q428" s="158">
        <f t="shared" si="70"/>
        <v>0</v>
      </c>
      <c r="S428" s="40"/>
      <c r="T428" s="40"/>
      <c r="U428" s="40"/>
      <c r="V428" s="40"/>
    </row>
    <row r="429" spans="1:22" ht="60" hidden="1">
      <c r="A429" s="131"/>
      <c r="B429" s="130"/>
      <c r="C429" s="130"/>
      <c r="D429" s="190" t="s">
        <v>260</v>
      </c>
      <c r="E429" s="113">
        <f t="shared" si="73"/>
        <v>0</v>
      </c>
      <c r="F429" s="113"/>
      <c r="G429" s="113"/>
      <c r="H429" s="113"/>
      <c r="I429" s="113"/>
      <c r="J429" s="108">
        <f t="shared" si="71"/>
        <v>0</v>
      </c>
      <c r="K429" s="114"/>
      <c r="L429" s="114"/>
      <c r="M429" s="114"/>
      <c r="N429" s="114"/>
      <c r="O429" s="114"/>
      <c r="P429" s="108">
        <f t="shared" si="72"/>
        <v>0</v>
      </c>
      <c r="Q429" s="158">
        <f t="shared" si="70"/>
        <v>0</v>
      </c>
      <c r="S429" s="40"/>
      <c r="T429" s="40"/>
      <c r="U429" s="40"/>
      <c r="V429" s="40"/>
    </row>
    <row r="430" spans="1:22" ht="15.75" hidden="1">
      <c r="A430" s="131"/>
      <c r="B430" s="130"/>
      <c r="C430" s="130"/>
      <c r="D430" s="190" t="s">
        <v>261</v>
      </c>
      <c r="E430" s="113">
        <f t="shared" si="73"/>
        <v>0</v>
      </c>
      <c r="F430" s="113"/>
      <c r="G430" s="113"/>
      <c r="H430" s="113"/>
      <c r="I430" s="113"/>
      <c r="J430" s="108">
        <f t="shared" si="71"/>
        <v>0</v>
      </c>
      <c r="K430" s="114"/>
      <c r="L430" s="114"/>
      <c r="M430" s="114"/>
      <c r="N430" s="114"/>
      <c r="O430" s="114"/>
      <c r="P430" s="108">
        <f t="shared" si="72"/>
        <v>0</v>
      </c>
      <c r="Q430" s="158">
        <f t="shared" si="70"/>
        <v>0</v>
      </c>
      <c r="S430" s="40"/>
      <c r="T430" s="40"/>
      <c r="U430" s="40"/>
      <c r="V430" s="40"/>
    </row>
    <row r="431" spans="1:22" ht="45" hidden="1">
      <c r="A431" s="131"/>
      <c r="B431" s="130"/>
      <c r="C431" s="130"/>
      <c r="D431" s="201" t="s">
        <v>60</v>
      </c>
      <c r="E431" s="113">
        <f t="shared" si="73"/>
        <v>0</v>
      </c>
      <c r="F431" s="113"/>
      <c r="G431" s="113"/>
      <c r="H431" s="113"/>
      <c r="I431" s="113"/>
      <c r="J431" s="108">
        <f t="shared" si="71"/>
        <v>0</v>
      </c>
      <c r="K431" s="114"/>
      <c r="L431" s="114"/>
      <c r="M431" s="114"/>
      <c r="N431" s="114"/>
      <c r="O431" s="114"/>
      <c r="P431" s="108">
        <f t="shared" si="72"/>
        <v>0</v>
      </c>
      <c r="Q431" s="158">
        <f t="shared" si="70"/>
        <v>0</v>
      </c>
      <c r="S431" s="40"/>
      <c r="T431" s="40"/>
      <c r="U431" s="40"/>
      <c r="V431" s="40"/>
    </row>
    <row r="432" spans="1:22" ht="60" hidden="1">
      <c r="A432" s="131"/>
      <c r="B432" s="130"/>
      <c r="C432" s="130"/>
      <c r="D432" s="201" t="s">
        <v>377</v>
      </c>
      <c r="E432" s="113">
        <f t="shared" si="73"/>
        <v>0</v>
      </c>
      <c r="F432" s="113"/>
      <c r="G432" s="113"/>
      <c r="H432" s="113"/>
      <c r="I432" s="113"/>
      <c r="J432" s="108">
        <f t="shared" si="71"/>
        <v>0</v>
      </c>
      <c r="K432" s="114"/>
      <c r="L432" s="114"/>
      <c r="M432" s="114"/>
      <c r="N432" s="114"/>
      <c r="O432" s="114"/>
      <c r="P432" s="108">
        <f t="shared" si="72"/>
        <v>0</v>
      </c>
      <c r="Q432" s="158">
        <f t="shared" si="70"/>
        <v>0</v>
      </c>
      <c r="S432" s="40"/>
      <c r="T432" s="40"/>
      <c r="U432" s="40"/>
      <c r="V432" s="40"/>
    </row>
    <row r="433" spans="1:22" ht="30" hidden="1">
      <c r="A433" s="131"/>
      <c r="B433" s="130"/>
      <c r="C433" s="130"/>
      <c r="D433" s="201" t="s">
        <v>399</v>
      </c>
      <c r="E433" s="113">
        <f t="shared" si="73"/>
        <v>0</v>
      </c>
      <c r="F433" s="113"/>
      <c r="G433" s="113"/>
      <c r="H433" s="113"/>
      <c r="I433" s="113"/>
      <c r="J433" s="108">
        <f t="shared" si="71"/>
        <v>0</v>
      </c>
      <c r="K433" s="114"/>
      <c r="L433" s="114"/>
      <c r="M433" s="114"/>
      <c r="N433" s="114"/>
      <c r="O433" s="114"/>
      <c r="P433" s="108">
        <f t="shared" si="72"/>
        <v>0</v>
      </c>
      <c r="Q433" s="158">
        <f t="shared" si="70"/>
        <v>0</v>
      </c>
      <c r="S433" s="40"/>
      <c r="T433" s="40"/>
      <c r="U433" s="40"/>
      <c r="V433" s="40"/>
    </row>
    <row r="434" spans="1:22" ht="45" hidden="1">
      <c r="A434" s="131"/>
      <c r="B434" s="130"/>
      <c r="C434" s="130"/>
      <c r="D434" s="214" t="s">
        <v>96</v>
      </c>
      <c r="E434" s="113">
        <f t="shared" si="73"/>
        <v>0</v>
      </c>
      <c r="F434" s="113"/>
      <c r="G434" s="113"/>
      <c r="H434" s="113"/>
      <c r="I434" s="113"/>
      <c r="J434" s="108">
        <f t="shared" si="71"/>
        <v>0</v>
      </c>
      <c r="K434" s="114"/>
      <c r="L434" s="114"/>
      <c r="M434" s="114"/>
      <c r="N434" s="114"/>
      <c r="O434" s="114"/>
      <c r="P434" s="108">
        <f t="shared" ref="P434:P467" si="74">+E434+J434</f>
        <v>0</v>
      </c>
      <c r="Q434" s="158">
        <f t="shared" si="70"/>
        <v>0</v>
      </c>
      <c r="S434" s="40"/>
      <c r="T434" s="40"/>
      <c r="U434" s="40"/>
      <c r="V434" s="40"/>
    </row>
    <row r="435" spans="1:22" ht="60" hidden="1">
      <c r="A435" s="131"/>
      <c r="B435" s="130"/>
      <c r="C435" s="130"/>
      <c r="D435" s="167" t="s">
        <v>186</v>
      </c>
      <c r="E435" s="113">
        <f t="shared" si="73"/>
        <v>0</v>
      </c>
      <c r="F435" s="113"/>
      <c r="G435" s="113"/>
      <c r="H435" s="113"/>
      <c r="I435" s="113"/>
      <c r="J435" s="108">
        <f t="shared" si="71"/>
        <v>0</v>
      </c>
      <c r="K435" s="114"/>
      <c r="L435" s="114"/>
      <c r="M435" s="114"/>
      <c r="N435" s="114"/>
      <c r="O435" s="114"/>
      <c r="P435" s="108">
        <f t="shared" si="74"/>
        <v>0</v>
      </c>
      <c r="Q435" s="158">
        <f t="shared" si="70"/>
        <v>0</v>
      </c>
      <c r="S435" s="40"/>
      <c r="T435" s="40"/>
      <c r="U435" s="40"/>
      <c r="V435" s="40"/>
    </row>
    <row r="436" spans="1:22" ht="30" hidden="1">
      <c r="A436" s="131"/>
      <c r="B436" s="130"/>
      <c r="C436" s="130"/>
      <c r="D436" s="190" t="s">
        <v>683</v>
      </c>
      <c r="E436" s="113">
        <f t="shared" si="73"/>
        <v>0</v>
      </c>
      <c r="F436" s="113"/>
      <c r="G436" s="113"/>
      <c r="H436" s="113"/>
      <c r="I436" s="113"/>
      <c r="J436" s="108">
        <f t="shared" si="71"/>
        <v>0</v>
      </c>
      <c r="K436" s="114"/>
      <c r="L436" s="114"/>
      <c r="M436" s="114"/>
      <c r="N436" s="114"/>
      <c r="O436" s="114"/>
      <c r="P436" s="108">
        <f t="shared" si="74"/>
        <v>0</v>
      </c>
      <c r="Q436" s="158">
        <f t="shared" si="70"/>
        <v>0</v>
      </c>
      <c r="S436" s="40"/>
      <c r="T436" s="40"/>
      <c r="U436" s="40"/>
      <c r="V436" s="40"/>
    </row>
    <row r="437" spans="1:22" ht="45" hidden="1">
      <c r="A437" s="131"/>
      <c r="B437" s="130"/>
      <c r="C437" s="130"/>
      <c r="D437" s="190" t="s">
        <v>822</v>
      </c>
      <c r="E437" s="113">
        <f t="shared" si="73"/>
        <v>0</v>
      </c>
      <c r="F437" s="113"/>
      <c r="G437" s="113"/>
      <c r="H437" s="113"/>
      <c r="I437" s="113"/>
      <c r="J437" s="108">
        <f t="shared" si="71"/>
        <v>0</v>
      </c>
      <c r="K437" s="114"/>
      <c r="L437" s="114"/>
      <c r="M437" s="114"/>
      <c r="N437" s="114"/>
      <c r="O437" s="114"/>
      <c r="P437" s="108">
        <f t="shared" si="74"/>
        <v>0</v>
      </c>
      <c r="Q437" s="158">
        <f t="shared" si="70"/>
        <v>0</v>
      </c>
      <c r="S437" s="40"/>
      <c r="T437" s="40"/>
      <c r="U437" s="40"/>
      <c r="V437" s="40"/>
    </row>
    <row r="438" spans="1:22" ht="15.75" hidden="1">
      <c r="A438" s="131"/>
      <c r="B438" s="130"/>
      <c r="C438" s="130"/>
      <c r="D438" s="215" t="s">
        <v>98</v>
      </c>
      <c r="E438" s="113">
        <f t="shared" si="73"/>
        <v>0</v>
      </c>
      <c r="F438" s="113"/>
      <c r="G438" s="113"/>
      <c r="H438" s="113"/>
      <c r="I438" s="113"/>
      <c r="J438" s="108">
        <f t="shared" si="71"/>
        <v>0</v>
      </c>
      <c r="K438" s="114"/>
      <c r="L438" s="114"/>
      <c r="M438" s="114"/>
      <c r="N438" s="114"/>
      <c r="O438" s="114"/>
      <c r="P438" s="108">
        <f t="shared" si="74"/>
        <v>0</v>
      </c>
      <c r="Q438" s="158">
        <f t="shared" si="70"/>
        <v>0</v>
      </c>
      <c r="S438" s="40"/>
      <c r="T438" s="40"/>
      <c r="U438" s="40"/>
      <c r="V438" s="40"/>
    </row>
    <row r="439" spans="1:22" ht="45" hidden="1">
      <c r="A439" s="131"/>
      <c r="B439" s="130"/>
      <c r="C439" s="130"/>
      <c r="D439" s="201" t="s">
        <v>138</v>
      </c>
      <c r="E439" s="113">
        <f t="shared" si="73"/>
        <v>0</v>
      </c>
      <c r="F439" s="113"/>
      <c r="G439" s="113"/>
      <c r="H439" s="113"/>
      <c r="I439" s="113"/>
      <c r="J439" s="108">
        <f t="shared" si="71"/>
        <v>0</v>
      </c>
      <c r="K439" s="114"/>
      <c r="L439" s="114"/>
      <c r="M439" s="114"/>
      <c r="N439" s="114"/>
      <c r="O439" s="114"/>
      <c r="P439" s="108">
        <f t="shared" si="74"/>
        <v>0</v>
      </c>
      <c r="Q439" s="158">
        <f t="shared" si="70"/>
        <v>0</v>
      </c>
      <c r="S439" s="40"/>
      <c r="T439" s="40"/>
      <c r="U439" s="40"/>
      <c r="V439" s="40"/>
    </row>
    <row r="440" spans="1:22" ht="45" hidden="1">
      <c r="A440" s="131"/>
      <c r="B440" s="130"/>
      <c r="C440" s="130"/>
      <c r="D440" s="201" t="s">
        <v>655</v>
      </c>
      <c r="E440" s="113">
        <f t="shared" si="73"/>
        <v>0</v>
      </c>
      <c r="F440" s="113"/>
      <c r="G440" s="113"/>
      <c r="H440" s="113"/>
      <c r="I440" s="113"/>
      <c r="J440" s="108">
        <f t="shared" si="71"/>
        <v>0</v>
      </c>
      <c r="K440" s="114"/>
      <c r="L440" s="114"/>
      <c r="M440" s="114"/>
      <c r="N440" s="114"/>
      <c r="O440" s="114"/>
      <c r="P440" s="108">
        <f t="shared" si="74"/>
        <v>0</v>
      </c>
      <c r="Q440" s="158">
        <f t="shared" si="70"/>
        <v>0</v>
      </c>
      <c r="S440" s="40"/>
      <c r="T440" s="40"/>
      <c r="U440" s="40"/>
      <c r="V440" s="40"/>
    </row>
    <row r="441" spans="1:22" ht="30" hidden="1">
      <c r="A441" s="131"/>
      <c r="B441" s="130"/>
      <c r="C441" s="130"/>
      <c r="D441" s="201" t="s">
        <v>84</v>
      </c>
      <c r="E441" s="113">
        <f t="shared" si="73"/>
        <v>0</v>
      </c>
      <c r="F441" s="113"/>
      <c r="G441" s="106"/>
      <c r="H441" s="106"/>
      <c r="I441" s="106"/>
      <c r="J441" s="108">
        <f t="shared" si="71"/>
        <v>0</v>
      </c>
      <c r="K441" s="114"/>
      <c r="L441" s="114"/>
      <c r="M441" s="114"/>
      <c r="N441" s="114"/>
      <c r="O441" s="114"/>
      <c r="P441" s="108">
        <f t="shared" si="74"/>
        <v>0</v>
      </c>
      <c r="Q441" s="158">
        <f t="shared" si="70"/>
        <v>0</v>
      </c>
      <c r="S441" s="40"/>
      <c r="T441" s="40"/>
      <c r="U441" s="40"/>
      <c r="V441" s="40"/>
    </row>
    <row r="442" spans="1:22" ht="60" hidden="1">
      <c r="A442" s="131"/>
      <c r="B442" s="130"/>
      <c r="C442" s="130"/>
      <c r="D442" s="201" t="s">
        <v>8</v>
      </c>
      <c r="E442" s="113">
        <f t="shared" si="73"/>
        <v>0</v>
      </c>
      <c r="F442" s="113"/>
      <c r="G442" s="113"/>
      <c r="H442" s="113"/>
      <c r="I442" s="113"/>
      <c r="J442" s="108">
        <f t="shared" si="71"/>
        <v>0</v>
      </c>
      <c r="K442" s="114"/>
      <c r="L442" s="114"/>
      <c r="M442" s="114"/>
      <c r="N442" s="114"/>
      <c r="O442" s="114"/>
      <c r="P442" s="108">
        <f t="shared" si="74"/>
        <v>0</v>
      </c>
      <c r="Q442" s="158">
        <f t="shared" si="70"/>
        <v>0</v>
      </c>
      <c r="S442" s="40"/>
      <c r="T442" s="40"/>
      <c r="U442" s="40"/>
      <c r="V442" s="40"/>
    </row>
    <row r="443" spans="1:22" ht="30" hidden="1">
      <c r="A443" s="131"/>
      <c r="B443" s="130"/>
      <c r="C443" s="130"/>
      <c r="D443" s="190" t="s">
        <v>97</v>
      </c>
      <c r="E443" s="113">
        <f t="shared" si="73"/>
        <v>0</v>
      </c>
      <c r="F443" s="113"/>
      <c r="G443" s="113"/>
      <c r="H443" s="113"/>
      <c r="I443" s="113"/>
      <c r="J443" s="108">
        <f t="shared" si="71"/>
        <v>0</v>
      </c>
      <c r="K443" s="114"/>
      <c r="L443" s="114"/>
      <c r="M443" s="114"/>
      <c r="N443" s="114"/>
      <c r="O443" s="114"/>
      <c r="P443" s="108">
        <f t="shared" si="74"/>
        <v>0</v>
      </c>
      <c r="Q443" s="158">
        <f t="shared" si="70"/>
        <v>0</v>
      </c>
      <c r="S443" s="40"/>
      <c r="T443" s="40"/>
      <c r="U443" s="40"/>
      <c r="V443" s="40"/>
    </row>
    <row r="444" spans="1:22" ht="75" hidden="1">
      <c r="A444" s="131"/>
      <c r="B444" s="130"/>
      <c r="C444" s="130"/>
      <c r="D444" s="201" t="s">
        <v>82</v>
      </c>
      <c r="E444" s="113">
        <f t="shared" si="73"/>
        <v>0</v>
      </c>
      <c r="F444" s="113"/>
      <c r="G444" s="113"/>
      <c r="H444" s="113"/>
      <c r="I444" s="113"/>
      <c r="J444" s="108">
        <f t="shared" si="71"/>
        <v>0</v>
      </c>
      <c r="K444" s="114"/>
      <c r="L444" s="114"/>
      <c r="M444" s="114"/>
      <c r="N444" s="114"/>
      <c r="O444" s="114"/>
      <c r="P444" s="108">
        <f t="shared" si="74"/>
        <v>0</v>
      </c>
      <c r="Q444" s="158">
        <f t="shared" si="70"/>
        <v>0</v>
      </c>
      <c r="S444" s="40"/>
      <c r="T444" s="40"/>
      <c r="U444" s="40"/>
      <c r="V444" s="40"/>
    </row>
    <row r="445" spans="1:22" ht="30" hidden="1">
      <c r="A445" s="131"/>
      <c r="B445" s="130"/>
      <c r="C445" s="130"/>
      <c r="D445" s="201" t="s">
        <v>83</v>
      </c>
      <c r="E445" s="113">
        <f t="shared" si="73"/>
        <v>0</v>
      </c>
      <c r="F445" s="113"/>
      <c r="G445" s="113"/>
      <c r="H445" s="113"/>
      <c r="I445" s="113"/>
      <c r="J445" s="108">
        <f t="shared" si="71"/>
        <v>0</v>
      </c>
      <c r="K445" s="114"/>
      <c r="L445" s="114"/>
      <c r="M445" s="114"/>
      <c r="N445" s="114"/>
      <c r="O445" s="114"/>
      <c r="P445" s="108">
        <f t="shared" si="74"/>
        <v>0</v>
      </c>
      <c r="Q445" s="158">
        <f t="shared" si="70"/>
        <v>0</v>
      </c>
      <c r="S445" s="40"/>
      <c r="T445" s="40"/>
      <c r="U445" s="40"/>
      <c r="V445" s="40"/>
    </row>
    <row r="446" spans="1:22" ht="60" hidden="1">
      <c r="A446" s="131"/>
      <c r="B446" s="130"/>
      <c r="C446" s="130"/>
      <c r="D446" s="201" t="s">
        <v>654</v>
      </c>
      <c r="E446" s="113">
        <f t="shared" si="73"/>
        <v>0</v>
      </c>
      <c r="F446" s="113"/>
      <c r="G446" s="113"/>
      <c r="H446" s="113"/>
      <c r="I446" s="113"/>
      <c r="J446" s="108">
        <f t="shared" si="71"/>
        <v>0</v>
      </c>
      <c r="K446" s="114"/>
      <c r="L446" s="114"/>
      <c r="M446" s="114"/>
      <c r="N446" s="114"/>
      <c r="O446" s="114"/>
      <c r="P446" s="108">
        <f t="shared" si="74"/>
        <v>0</v>
      </c>
      <c r="Q446" s="158">
        <f t="shared" si="70"/>
        <v>0</v>
      </c>
      <c r="S446" s="40"/>
      <c r="T446" s="40"/>
      <c r="U446" s="40"/>
      <c r="V446" s="40"/>
    </row>
    <row r="447" spans="1:22" ht="75" hidden="1">
      <c r="A447" s="131"/>
      <c r="B447" s="130"/>
      <c r="C447" s="130"/>
      <c r="D447" s="201" t="s">
        <v>408</v>
      </c>
      <c r="E447" s="113">
        <f t="shared" si="73"/>
        <v>0</v>
      </c>
      <c r="F447" s="113"/>
      <c r="G447" s="113"/>
      <c r="H447" s="113"/>
      <c r="I447" s="113"/>
      <c r="J447" s="108">
        <f t="shared" si="71"/>
        <v>0</v>
      </c>
      <c r="K447" s="114"/>
      <c r="L447" s="114"/>
      <c r="M447" s="114"/>
      <c r="N447" s="114"/>
      <c r="O447" s="114"/>
      <c r="P447" s="108">
        <f t="shared" si="74"/>
        <v>0</v>
      </c>
      <c r="Q447" s="158">
        <f t="shared" si="70"/>
        <v>0</v>
      </c>
      <c r="S447" s="40"/>
      <c r="T447" s="40"/>
      <c r="U447" s="40"/>
      <c r="V447" s="40"/>
    </row>
    <row r="448" spans="1:22" ht="45" hidden="1">
      <c r="A448" s="131"/>
      <c r="B448" s="130"/>
      <c r="C448" s="130"/>
      <c r="D448" s="216" t="s">
        <v>766</v>
      </c>
      <c r="E448" s="180">
        <f t="shared" si="73"/>
        <v>0</v>
      </c>
      <c r="F448" s="180"/>
      <c r="G448" s="180"/>
      <c r="H448" s="180"/>
      <c r="I448" s="180"/>
      <c r="J448" s="108">
        <f t="shared" si="71"/>
        <v>0</v>
      </c>
      <c r="K448" s="181"/>
      <c r="L448" s="181"/>
      <c r="M448" s="181"/>
      <c r="N448" s="181"/>
      <c r="O448" s="181"/>
      <c r="P448" s="122">
        <f t="shared" si="74"/>
        <v>0</v>
      </c>
      <c r="Q448" s="158">
        <f t="shared" si="70"/>
        <v>0</v>
      </c>
      <c r="S448" s="40"/>
      <c r="T448" s="40"/>
      <c r="U448" s="40"/>
      <c r="V448" s="40"/>
    </row>
    <row r="449" spans="1:22" ht="60" hidden="1">
      <c r="A449" s="131"/>
      <c r="B449" s="130"/>
      <c r="C449" s="130"/>
      <c r="D449" s="167" t="s">
        <v>220</v>
      </c>
      <c r="E449" s="180">
        <f t="shared" si="73"/>
        <v>0</v>
      </c>
      <c r="F449" s="180"/>
      <c r="G449" s="180"/>
      <c r="H449" s="180"/>
      <c r="I449" s="180"/>
      <c r="J449" s="108">
        <f t="shared" si="71"/>
        <v>0</v>
      </c>
      <c r="K449" s="181"/>
      <c r="L449" s="181"/>
      <c r="M449" s="181"/>
      <c r="N449" s="181"/>
      <c r="O449" s="114"/>
      <c r="P449" s="108">
        <f t="shared" si="74"/>
        <v>0</v>
      </c>
      <c r="Q449" s="158">
        <f t="shared" si="70"/>
        <v>0</v>
      </c>
      <c r="S449" s="40"/>
      <c r="T449" s="40"/>
      <c r="U449" s="40"/>
      <c r="V449" s="40"/>
    </row>
    <row r="450" spans="1:22" ht="18.75" hidden="1">
      <c r="A450" s="131"/>
      <c r="B450" s="130"/>
      <c r="C450" s="130"/>
      <c r="D450" s="104"/>
      <c r="E450" s="108">
        <f t="shared" si="73"/>
        <v>0</v>
      </c>
      <c r="F450" s="108"/>
      <c r="G450" s="108"/>
      <c r="H450" s="108"/>
      <c r="I450" s="108"/>
      <c r="J450" s="108">
        <f t="shared" si="71"/>
        <v>0</v>
      </c>
      <c r="K450" s="108"/>
      <c r="L450" s="108"/>
      <c r="M450" s="108"/>
      <c r="N450" s="108"/>
      <c r="O450" s="108"/>
      <c r="P450" s="108">
        <f t="shared" si="74"/>
        <v>0</v>
      </c>
      <c r="Q450" s="158">
        <f t="shared" si="70"/>
        <v>0</v>
      </c>
      <c r="S450" s="40"/>
      <c r="T450" s="40"/>
      <c r="U450" s="40"/>
      <c r="V450" s="40"/>
    </row>
    <row r="451" spans="1:22" ht="15.75" hidden="1">
      <c r="A451" s="131"/>
      <c r="B451" s="130"/>
      <c r="C451" s="130"/>
      <c r="D451" s="201"/>
      <c r="E451" s="108">
        <f t="shared" si="73"/>
        <v>0</v>
      </c>
      <c r="F451" s="108"/>
      <c r="G451" s="108"/>
      <c r="H451" s="108"/>
      <c r="I451" s="108"/>
      <c r="J451" s="108">
        <f t="shared" ref="J451:J467" si="75">+L451+O451</f>
        <v>0</v>
      </c>
      <c r="K451" s="108"/>
      <c r="L451" s="108"/>
      <c r="M451" s="108"/>
      <c r="N451" s="108"/>
      <c r="O451" s="108"/>
      <c r="P451" s="108">
        <f t="shared" si="74"/>
        <v>0</v>
      </c>
      <c r="Q451" s="158">
        <f t="shared" si="70"/>
        <v>0</v>
      </c>
      <c r="S451" s="40"/>
      <c r="T451" s="40"/>
      <c r="U451" s="40"/>
      <c r="V451" s="40"/>
    </row>
    <row r="452" spans="1:22" ht="30" hidden="1">
      <c r="A452" s="131"/>
      <c r="B452" s="130"/>
      <c r="C452" s="130"/>
      <c r="D452" s="190" t="s">
        <v>209</v>
      </c>
      <c r="E452" s="108">
        <f t="shared" si="73"/>
        <v>0</v>
      </c>
      <c r="F452" s="108"/>
      <c r="G452" s="108"/>
      <c r="H452" s="108"/>
      <c r="I452" s="108"/>
      <c r="J452" s="108">
        <f t="shared" si="75"/>
        <v>0</v>
      </c>
      <c r="K452" s="108"/>
      <c r="L452" s="108"/>
      <c r="M452" s="108"/>
      <c r="N452" s="108"/>
      <c r="O452" s="108"/>
      <c r="P452" s="108">
        <f t="shared" si="74"/>
        <v>0</v>
      </c>
      <c r="Q452" s="158">
        <f t="shared" si="70"/>
        <v>0</v>
      </c>
      <c r="S452" s="40"/>
      <c r="T452" s="40"/>
      <c r="U452" s="40"/>
      <c r="V452" s="40"/>
    </row>
    <row r="453" spans="1:22" ht="45" hidden="1">
      <c r="A453" s="131"/>
      <c r="B453" s="130"/>
      <c r="C453" s="130"/>
      <c r="D453" s="185" t="s">
        <v>50</v>
      </c>
      <c r="E453" s="108">
        <f t="shared" si="73"/>
        <v>0</v>
      </c>
      <c r="F453" s="108"/>
      <c r="G453" s="108"/>
      <c r="H453" s="108"/>
      <c r="I453" s="108"/>
      <c r="J453" s="108">
        <f t="shared" si="75"/>
        <v>0</v>
      </c>
      <c r="K453" s="108"/>
      <c r="L453" s="108"/>
      <c r="M453" s="108"/>
      <c r="N453" s="108"/>
      <c r="O453" s="108"/>
      <c r="P453" s="108">
        <f t="shared" si="74"/>
        <v>0</v>
      </c>
      <c r="Q453" s="158">
        <f t="shared" si="70"/>
        <v>0</v>
      </c>
      <c r="S453" s="40"/>
      <c r="T453" s="40"/>
      <c r="U453" s="40"/>
      <c r="V453" s="40"/>
    </row>
    <row r="454" spans="1:22" ht="15.75" hidden="1">
      <c r="A454" s="131"/>
      <c r="B454" s="130"/>
      <c r="C454" s="130"/>
      <c r="D454" s="201"/>
      <c r="E454" s="108">
        <f t="shared" si="73"/>
        <v>0</v>
      </c>
      <c r="F454" s="108"/>
      <c r="G454" s="108"/>
      <c r="H454" s="108"/>
      <c r="I454" s="108"/>
      <c r="J454" s="108">
        <f t="shared" si="75"/>
        <v>0</v>
      </c>
      <c r="K454" s="108"/>
      <c r="L454" s="108"/>
      <c r="M454" s="108"/>
      <c r="N454" s="108"/>
      <c r="O454" s="108"/>
      <c r="P454" s="108">
        <f t="shared" si="74"/>
        <v>0</v>
      </c>
      <c r="Q454" s="158">
        <f t="shared" ref="Q454:Q470" si="76">+P454</f>
        <v>0</v>
      </c>
      <c r="S454" s="40"/>
      <c r="T454" s="40"/>
      <c r="U454" s="40"/>
      <c r="V454" s="40"/>
    </row>
    <row r="455" spans="1:22" ht="75" hidden="1">
      <c r="A455" s="131"/>
      <c r="B455" s="130"/>
      <c r="C455" s="130"/>
      <c r="D455" s="167" t="s">
        <v>686</v>
      </c>
      <c r="E455" s="113">
        <f t="shared" si="73"/>
        <v>0</v>
      </c>
      <c r="F455" s="113"/>
      <c r="G455" s="108"/>
      <c r="H455" s="108"/>
      <c r="I455" s="108"/>
      <c r="J455" s="108">
        <f t="shared" si="75"/>
        <v>0</v>
      </c>
      <c r="K455" s="108"/>
      <c r="L455" s="108"/>
      <c r="M455" s="108"/>
      <c r="N455" s="108"/>
      <c r="O455" s="108"/>
      <c r="P455" s="108">
        <f t="shared" si="74"/>
        <v>0</v>
      </c>
      <c r="Q455" s="158">
        <f t="shared" si="76"/>
        <v>0</v>
      </c>
      <c r="S455" s="40"/>
      <c r="T455" s="40"/>
      <c r="U455" s="40"/>
      <c r="V455" s="40"/>
    </row>
    <row r="456" spans="1:22" ht="120" hidden="1">
      <c r="A456" s="131"/>
      <c r="B456" s="130"/>
      <c r="C456" s="130"/>
      <c r="D456" s="199" t="s">
        <v>262</v>
      </c>
      <c r="E456" s="108">
        <f t="shared" si="73"/>
        <v>0</v>
      </c>
      <c r="F456" s="108"/>
      <c r="G456" s="108"/>
      <c r="H456" s="108"/>
      <c r="I456" s="108"/>
      <c r="J456" s="108">
        <f t="shared" si="75"/>
        <v>0</v>
      </c>
      <c r="K456" s="108"/>
      <c r="L456" s="108"/>
      <c r="M456" s="108"/>
      <c r="N456" s="108"/>
      <c r="O456" s="108"/>
      <c r="P456" s="108">
        <f t="shared" si="74"/>
        <v>0</v>
      </c>
      <c r="Q456" s="158">
        <f t="shared" si="76"/>
        <v>0</v>
      </c>
      <c r="S456" s="40"/>
      <c r="T456" s="40"/>
      <c r="U456" s="40"/>
      <c r="V456" s="40"/>
    </row>
    <row r="457" spans="1:22" ht="135" hidden="1">
      <c r="A457" s="131"/>
      <c r="B457" s="130"/>
      <c r="C457" s="130"/>
      <c r="D457" s="167" t="s">
        <v>829</v>
      </c>
      <c r="E457" s="113">
        <f t="shared" si="73"/>
        <v>0</v>
      </c>
      <c r="F457" s="113"/>
      <c r="G457" s="108"/>
      <c r="H457" s="108"/>
      <c r="I457" s="108"/>
      <c r="J457" s="108">
        <f t="shared" si="75"/>
        <v>0</v>
      </c>
      <c r="K457" s="108"/>
      <c r="L457" s="108"/>
      <c r="M457" s="108"/>
      <c r="N457" s="108"/>
      <c r="O457" s="108"/>
      <c r="P457" s="108">
        <f t="shared" si="74"/>
        <v>0</v>
      </c>
      <c r="Q457" s="158">
        <f t="shared" si="76"/>
        <v>0</v>
      </c>
      <c r="S457" s="40"/>
      <c r="T457" s="40"/>
      <c r="U457" s="40"/>
      <c r="V457" s="40"/>
    </row>
    <row r="458" spans="1:22" ht="45" hidden="1">
      <c r="A458" s="131"/>
      <c r="B458" s="130"/>
      <c r="C458" s="130"/>
      <c r="D458" s="168" t="s">
        <v>238</v>
      </c>
      <c r="E458" s="108">
        <f t="shared" si="73"/>
        <v>0</v>
      </c>
      <c r="F458" s="108"/>
      <c r="G458" s="108"/>
      <c r="H458" s="108"/>
      <c r="I458" s="108"/>
      <c r="J458" s="108">
        <f t="shared" si="75"/>
        <v>0</v>
      </c>
      <c r="K458" s="108"/>
      <c r="L458" s="108"/>
      <c r="M458" s="108"/>
      <c r="N458" s="108"/>
      <c r="O458" s="108"/>
      <c r="P458" s="108">
        <f t="shared" si="74"/>
        <v>0</v>
      </c>
      <c r="Q458" s="158">
        <f t="shared" si="76"/>
        <v>0</v>
      </c>
      <c r="S458" s="40"/>
      <c r="T458" s="40"/>
      <c r="U458" s="40"/>
      <c r="V458" s="40"/>
    </row>
    <row r="459" spans="1:22" ht="45" hidden="1">
      <c r="A459" s="131"/>
      <c r="B459" s="130"/>
      <c r="C459" s="130"/>
      <c r="D459" s="199" t="s">
        <v>95</v>
      </c>
      <c r="E459" s="108">
        <f t="shared" si="73"/>
        <v>0</v>
      </c>
      <c r="F459" s="108"/>
      <c r="G459" s="108"/>
      <c r="H459" s="108"/>
      <c r="I459" s="108"/>
      <c r="J459" s="108"/>
      <c r="K459" s="108"/>
      <c r="L459" s="108"/>
      <c r="M459" s="108"/>
      <c r="N459" s="108"/>
      <c r="O459" s="108"/>
      <c r="P459" s="108">
        <f t="shared" si="74"/>
        <v>0</v>
      </c>
      <c r="Q459" s="158">
        <f t="shared" si="76"/>
        <v>0</v>
      </c>
      <c r="S459" s="40"/>
      <c r="T459" s="40"/>
      <c r="U459" s="40"/>
      <c r="V459" s="40"/>
    </row>
    <row r="460" spans="1:22" ht="15.75" hidden="1">
      <c r="A460" s="131"/>
      <c r="B460" s="130"/>
      <c r="C460" s="130"/>
      <c r="D460" s="167" t="s">
        <v>239</v>
      </c>
      <c r="E460" s="108">
        <f t="shared" si="73"/>
        <v>0</v>
      </c>
      <c r="F460" s="108"/>
      <c r="G460" s="108"/>
      <c r="H460" s="108"/>
      <c r="I460" s="108"/>
      <c r="J460" s="108">
        <f t="shared" si="75"/>
        <v>0</v>
      </c>
      <c r="K460" s="108"/>
      <c r="L460" s="108"/>
      <c r="M460" s="108"/>
      <c r="N460" s="108"/>
      <c r="O460" s="108"/>
      <c r="P460" s="108">
        <f t="shared" si="74"/>
        <v>0</v>
      </c>
      <c r="Q460" s="158">
        <f t="shared" si="76"/>
        <v>0</v>
      </c>
      <c r="S460" s="40"/>
      <c r="T460" s="40"/>
      <c r="U460" s="40"/>
      <c r="V460" s="40"/>
    </row>
    <row r="461" spans="1:22" ht="45" hidden="1">
      <c r="A461" s="131"/>
      <c r="B461" s="130"/>
      <c r="C461" s="130"/>
      <c r="D461" s="167" t="s">
        <v>46</v>
      </c>
      <c r="E461" s="108">
        <f t="shared" si="73"/>
        <v>0</v>
      </c>
      <c r="F461" s="108"/>
      <c r="G461" s="108"/>
      <c r="H461" s="108"/>
      <c r="I461" s="108"/>
      <c r="J461" s="108">
        <f t="shared" si="75"/>
        <v>0</v>
      </c>
      <c r="K461" s="108"/>
      <c r="L461" s="108"/>
      <c r="M461" s="108"/>
      <c r="N461" s="108"/>
      <c r="O461" s="108"/>
      <c r="P461" s="108">
        <f t="shared" si="74"/>
        <v>0</v>
      </c>
      <c r="Q461" s="158">
        <f t="shared" si="76"/>
        <v>0</v>
      </c>
      <c r="S461" s="40"/>
      <c r="T461" s="40"/>
      <c r="U461" s="40"/>
      <c r="V461" s="40"/>
    </row>
    <row r="462" spans="1:22" ht="30" hidden="1">
      <c r="A462" s="131"/>
      <c r="B462" s="130"/>
      <c r="C462" s="130"/>
      <c r="D462" s="208" t="s">
        <v>369</v>
      </c>
      <c r="E462" s="108">
        <f t="shared" si="73"/>
        <v>0</v>
      </c>
      <c r="F462" s="108"/>
      <c r="G462" s="108"/>
      <c r="H462" s="108"/>
      <c r="I462" s="108"/>
      <c r="J462" s="108">
        <f t="shared" si="75"/>
        <v>0</v>
      </c>
      <c r="K462" s="108"/>
      <c r="L462" s="108"/>
      <c r="M462" s="108"/>
      <c r="N462" s="108"/>
      <c r="O462" s="108"/>
      <c r="P462" s="108">
        <f t="shared" si="74"/>
        <v>0</v>
      </c>
      <c r="Q462" s="158">
        <f t="shared" si="76"/>
        <v>0</v>
      </c>
      <c r="S462" s="40"/>
      <c r="T462" s="40"/>
      <c r="U462" s="40"/>
      <c r="V462" s="40"/>
    </row>
    <row r="463" spans="1:22" ht="30" hidden="1">
      <c r="A463" s="131"/>
      <c r="B463" s="130"/>
      <c r="C463" s="130"/>
      <c r="D463" s="217" t="s">
        <v>784</v>
      </c>
      <c r="E463" s="122">
        <f t="shared" si="73"/>
        <v>0</v>
      </c>
      <c r="F463" s="122"/>
      <c r="G463" s="122"/>
      <c r="H463" s="122"/>
      <c r="I463" s="122"/>
      <c r="J463" s="122"/>
      <c r="K463" s="122"/>
      <c r="L463" s="122"/>
      <c r="M463" s="122"/>
      <c r="N463" s="122"/>
      <c r="O463" s="122"/>
      <c r="P463" s="122">
        <f t="shared" si="74"/>
        <v>0</v>
      </c>
      <c r="Q463" s="158">
        <f t="shared" si="76"/>
        <v>0</v>
      </c>
      <c r="S463" s="40"/>
      <c r="T463" s="40"/>
      <c r="U463" s="40"/>
      <c r="V463" s="40"/>
    </row>
    <row r="464" spans="1:22" ht="60" hidden="1">
      <c r="A464" s="131"/>
      <c r="B464" s="130"/>
      <c r="C464" s="130"/>
      <c r="D464" s="200" t="s">
        <v>748</v>
      </c>
      <c r="E464" s="108">
        <f t="shared" si="73"/>
        <v>0</v>
      </c>
      <c r="F464" s="108"/>
      <c r="G464" s="108"/>
      <c r="H464" s="108"/>
      <c r="I464" s="108"/>
      <c r="J464" s="108">
        <f t="shared" si="75"/>
        <v>0</v>
      </c>
      <c r="K464" s="108"/>
      <c r="L464" s="108"/>
      <c r="M464" s="108"/>
      <c r="N464" s="108"/>
      <c r="O464" s="108"/>
      <c r="P464" s="108">
        <f t="shared" si="74"/>
        <v>0</v>
      </c>
      <c r="Q464" s="158">
        <f t="shared" si="76"/>
        <v>0</v>
      </c>
      <c r="S464" s="40"/>
      <c r="T464" s="40"/>
      <c r="U464" s="40"/>
      <c r="V464" s="40"/>
    </row>
    <row r="465" spans="1:66" ht="60" hidden="1">
      <c r="A465" s="131"/>
      <c r="B465" s="130"/>
      <c r="C465" s="130"/>
      <c r="D465" s="201" t="s">
        <v>674</v>
      </c>
      <c r="E465" s="108">
        <f t="shared" si="73"/>
        <v>0</v>
      </c>
      <c r="F465" s="108"/>
      <c r="G465" s="108"/>
      <c r="H465" s="108"/>
      <c r="I465" s="108"/>
      <c r="J465" s="108">
        <f t="shared" si="75"/>
        <v>0</v>
      </c>
      <c r="K465" s="108"/>
      <c r="L465" s="108"/>
      <c r="M465" s="108"/>
      <c r="N465" s="108"/>
      <c r="O465" s="108"/>
      <c r="P465" s="108">
        <f t="shared" si="74"/>
        <v>0</v>
      </c>
      <c r="Q465" s="158">
        <f t="shared" si="76"/>
        <v>0</v>
      </c>
      <c r="S465" s="40"/>
      <c r="T465" s="40"/>
      <c r="U465" s="40"/>
      <c r="V465" s="40"/>
    </row>
    <row r="466" spans="1:66" ht="120" hidden="1">
      <c r="A466" s="131"/>
      <c r="B466" s="130"/>
      <c r="C466" s="130"/>
      <c r="D466" s="201" t="s">
        <v>624</v>
      </c>
      <c r="E466" s="108">
        <f t="shared" si="73"/>
        <v>0</v>
      </c>
      <c r="F466" s="108"/>
      <c r="G466" s="108"/>
      <c r="H466" s="108"/>
      <c r="I466" s="108"/>
      <c r="J466" s="108">
        <f t="shared" si="75"/>
        <v>0</v>
      </c>
      <c r="K466" s="108"/>
      <c r="L466" s="108"/>
      <c r="M466" s="108"/>
      <c r="N466" s="108"/>
      <c r="O466" s="108"/>
      <c r="P466" s="108">
        <f t="shared" si="74"/>
        <v>0</v>
      </c>
      <c r="Q466" s="158">
        <f t="shared" si="76"/>
        <v>0</v>
      </c>
      <c r="S466" s="40"/>
      <c r="T466" s="40"/>
      <c r="U466" s="40"/>
      <c r="V466" s="40"/>
    </row>
    <row r="467" spans="1:66" ht="90" hidden="1">
      <c r="A467" s="131"/>
      <c r="B467" s="124"/>
      <c r="C467" s="124"/>
      <c r="D467" s="201" t="s">
        <v>786</v>
      </c>
      <c r="E467" s="109">
        <f t="shared" si="73"/>
        <v>0</v>
      </c>
      <c r="F467" s="109"/>
      <c r="G467" s="109"/>
      <c r="H467" s="109"/>
      <c r="I467" s="109"/>
      <c r="J467" s="109">
        <f t="shared" si="75"/>
        <v>0</v>
      </c>
      <c r="K467" s="109"/>
      <c r="L467" s="109"/>
      <c r="M467" s="109"/>
      <c r="N467" s="109"/>
      <c r="O467" s="109"/>
      <c r="P467" s="109">
        <f t="shared" si="74"/>
        <v>0</v>
      </c>
      <c r="Q467" s="158">
        <f t="shared" si="76"/>
        <v>0</v>
      </c>
      <c r="S467" s="40"/>
      <c r="T467" s="40"/>
      <c r="U467" s="40"/>
      <c r="V467" s="40"/>
    </row>
    <row r="468" spans="1:66" ht="67.150000000000006" hidden="1" customHeight="1" outlineLevel="1">
      <c r="A468" s="164"/>
      <c r="B468" s="169"/>
      <c r="C468" s="136"/>
      <c r="D468" s="147"/>
      <c r="E468" s="110"/>
      <c r="F468" s="110"/>
      <c r="G468" s="110"/>
      <c r="H468" s="110"/>
      <c r="I468" s="110"/>
      <c r="J468" s="110"/>
      <c r="K468" s="110"/>
      <c r="L468" s="110"/>
      <c r="M468" s="110"/>
      <c r="N468" s="110"/>
      <c r="O468" s="110"/>
      <c r="P468" s="109"/>
      <c r="Q468" s="158"/>
      <c r="R468" s="23"/>
      <c r="S468" s="40"/>
      <c r="T468" s="40"/>
      <c r="U468" s="40"/>
      <c r="V468" s="40"/>
      <c r="W468" s="23"/>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row>
    <row r="469" spans="1:66" ht="126" customHeight="1" outlineLevel="1">
      <c r="A469" s="257" t="s">
        <v>930</v>
      </c>
      <c r="B469" s="285">
        <v>7660</v>
      </c>
      <c r="C469" s="324" t="s">
        <v>931</v>
      </c>
      <c r="D469" s="285" t="s">
        <v>932</v>
      </c>
      <c r="E469" s="110"/>
      <c r="F469" s="110"/>
      <c r="G469" s="110"/>
      <c r="H469" s="110"/>
      <c r="I469" s="110"/>
      <c r="J469" s="264">
        <f>L469</f>
        <v>100000</v>
      </c>
      <c r="K469" s="264"/>
      <c r="L469" s="264">
        <v>100000</v>
      </c>
      <c r="M469" s="264"/>
      <c r="N469" s="264"/>
      <c r="O469" s="264"/>
      <c r="P469" s="258">
        <f>J469</f>
        <v>100000</v>
      </c>
      <c r="Q469" s="158"/>
      <c r="R469" s="23"/>
      <c r="S469" s="40"/>
      <c r="T469" s="40"/>
      <c r="U469" s="40"/>
      <c r="V469" s="40"/>
      <c r="W469" s="23"/>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row>
    <row r="470" spans="1:66" ht="27" customHeight="1">
      <c r="A470" s="345"/>
      <c r="B470" s="345"/>
      <c r="C470" s="265"/>
      <c r="D470" s="281" t="s">
        <v>513</v>
      </c>
      <c r="E470" s="261">
        <f>E20</f>
        <v>0</v>
      </c>
      <c r="F470" s="261">
        <f>F20</f>
        <v>0</v>
      </c>
      <c r="G470" s="261">
        <f>G20</f>
        <v>0</v>
      </c>
      <c r="H470" s="261">
        <f>H20</f>
        <v>0</v>
      </c>
      <c r="I470" s="261">
        <f>I20</f>
        <v>0</v>
      </c>
      <c r="J470" s="261">
        <f t="shared" ref="J470:L470" si="77">J71+J469</f>
        <v>3799876.4</v>
      </c>
      <c r="K470" s="261">
        <f t="shared" si="77"/>
        <v>3699876.4</v>
      </c>
      <c r="L470" s="261">
        <f t="shared" si="77"/>
        <v>100000</v>
      </c>
      <c r="M470" s="261">
        <f t="shared" ref="M470:P470" si="78">M71</f>
        <v>0</v>
      </c>
      <c r="N470" s="261">
        <f t="shared" si="78"/>
        <v>0</v>
      </c>
      <c r="O470" s="261">
        <f>O71+O469</f>
        <v>3699876.4</v>
      </c>
      <c r="P470" s="261">
        <f t="shared" si="78"/>
        <v>3699876.4</v>
      </c>
      <c r="Q470" s="158">
        <f t="shared" si="76"/>
        <v>3699876.4</v>
      </c>
      <c r="R470" s="41" t="e">
        <f>+#REF!+R105+R158+R385+#REF!+#REF!+#REF!+#REF!+#REF!+#REF!+#REF!+#REF!+#REF!+#REF!+#REF!+#REF!+#REF!+#REF!+#REF!+#REF!</f>
        <v>#REF!</v>
      </c>
      <c r="S470" s="42"/>
      <c r="T470" s="42"/>
      <c r="U470" s="42"/>
      <c r="V470" s="42"/>
    </row>
    <row r="471" spans="1:66" ht="45" hidden="1">
      <c r="A471" s="344"/>
      <c r="B471" s="344"/>
      <c r="C471" s="130"/>
      <c r="D471" s="121" t="s">
        <v>678</v>
      </c>
      <c r="E471" s="122">
        <f>+E67+E386+E159</f>
        <v>0</v>
      </c>
      <c r="F471" s="122"/>
      <c r="G471" s="122">
        <f>+G67+G386+G159</f>
        <v>0</v>
      </c>
      <c r="H471" s="122">
        <f>+H67+H386+H159</f>
        <v>0</v>
      </c>
      <c r="I471" s="122"/>
      <c r="J471" s="122">
        <f t="shared" ref="J471:P471" si="79">+J67+J386+J159</f>
        <v>0</v>
      </c>
      <c r="K471" s="122">
        <f t="shared" si="79"/>
        <v>0</v>
      </c>
      <c r="L471" s="122">
        <f t="shared" si="79"/>
        <v>0</v>
      </c>
      <c r="M471" s="122">
        <f t="shared" si="79"/>
        <v>0</v>
      </c>
      <c r="N471" s="122">
        <f t="shared" si="79"/>
        <v>0</v>
      </c>
      <c r="O471" s="122">
        <f t="shared" si="79"/>
        <v>0</v>
      </c>
      <c r="P471" s="122">
        <f t="shared" si="79"/>
        <v>0</v>
      </c>
      <c r="Q471" s="158">
        <f>+P471</f>
        <v>0</v>
      </c>
      <c r="R471" s="41"/>
      <c r="S471" s="42"/>
      <c r="T471" s="42"/>
      <c r="U471" s="42"/>
      <c r="V471" s="42"/>
    </row>
    <row r="472" spans="1:66" ht="15.75" hidden="1">
      <c r="A472" s="81"/>
      <c r="B472" s="81"/>
      <c r="C472" s="81"/>
      <c r="D472" s="66"/>
      <c r="E472" s="98">
        <f>SUBTOTAL(9,E21:E470)</f>
        <v>0</v>
      </c>
      <c r="F472" s="98"/>
      <c r="G472" s="98"/>
      <c r="H472" s="98"/>
      <c r="I472" s="98"/>
      <c r="J472" s="98"/>
      <c r="K472" s="98"/>
      <c r="L472" s="98"/>
      <c r="M472" s="98"/>
      <c r="N472" s="98"/>
      <c r="O472" s="98"/>
      <c r="P472" s="98"/>
      <c r="Q472" s="158">
        <f>+P472</f>
        <v>0</v>
      </c>
      <c r="R472" s="41"/>
      <c r="S472" s="42"/>
      <c r="T472" s="42"/>
      <c r="U472" s="42"/>
      <c r="V472" s="42"/>
    </row>
    <row r="473" spans="1:66" s="63" customFormat="1" ht="29.25" customHeight="1">
      <c r="A473" s="156" t="s">
        <v>922</v>
      </c>
      <c r="B473" s="156"/>
      <c r="C473" s="156"/>
      <c r="D473" s="120"/>
      <c r="E473" s="120"/>
      <c r="F473" s="120"/>
      <c r="G473" s="123"/>
      <c r="H473" s="120"/>
      <c r="I473" s="120"/>
      <c r="J473" s="66"/>
      <c r="K473" s="66"/>
      <c r="L473" s="65"/>
      <c r="M473" s="60"/>
      <c r="N473" s="342" t="s">
        <v>923</v>
      </c>
      <c r="O473" s="343"/>
      <c r="P473" s="343"/>
      <c r="Q473" s="158">
        <v>11</v>
      </c>
      <c r="R473" s="47"/>
      <c r="S473" s="47"/>
      <c r="T473" s="47"/>
      <c r="U473" s="47"/>
      <c r="V473" s="47"/>
      <c r="W473" s="47"/>
      <c r="X473" s="48"/>
      <c r="Y473" s="48"/>
      <c r="Z473" s="48"/>
      <c r="AA473" s="48"/>
      <c r="AB473" s="48"/>
      <c r="AC473" s="48"/>
      <c r="AD473" s="48"/>
      <c r="AE473" s="48"/>
      <c r="AF473" s="48"/>
      <c r="AG473" s="48"/>
      <c r="AH473" s="48"/>
      <c r="AI473" s="48"/>
      <c r="AJ473" s="48"/>
      <c r="AK473" s="48"/>
      <c r="AL473" s="48"/>
      <c r="AM473" s="48"/>
      <c r="AN473" s="48"/>
      <c r="AO473" s="48"/>
      <c r="AP473" s="48"/>
      <c r="AQ473" s="48"/>
      <c r="AR473" s="48"/>
      <c r="AS473" s="46"/>
      <c r="AT473" s="46"/>
      <c r="AU473" s="46"/>
      <c r="AV473" s="46"/>
      <c r="AW473" s="46"/>
      <c r="AX473" s="46"/>
      <c r="AY473" s="46"/>
      <c r="AZ473" s="46"/>
      <c r="BA473" s="46"/>
      <c r="BB473" s="46"/>
      <c r="BC473" s="46"/>
      <c r="BD473" s="46"/>
      <c r="BE473" s="46"/>
      <c r="BF473" s="46"/>
      <c r="BG473" s="46"/>
      <c r="BH473" s="46"/>
      <c r="BI473" s="46"/>
      <c r="BJ473" s="46"/>
      <c r="BK473" s="46"/>
      <c r="BL473" s="46"/>
      <c r="BM473" s="46"/>
      <c r="BN473" s="46"/>
    </row>
    <row r="474" spans="1:66" s="23" customFormat="1" ht="20.25" hidden="1">
      <c r="A474" s="67"/>
      <c r="B474" s="67"/>
      <c r="C474" s="67"/>
      <c r="D474" s="68"/>
      <c r="E474" s="69"/>
      <c r="F474" s="69"/>
      <c r="G474" s="69"/>
      <c r="H474" s="123"/>
      <c r="I474" s="123"/>
      <c r="J474" s="69"/>
      <c r="K474" s="69"/>
      <c r="L474" s="69"/>
      <c r="M474" s="69"/>
      <c r="N474" s="69"/>
      <c r="O474" s="69"/>
      <c r="P474" s="69"/>
      <c r="Q474" s="45"/>
      <c r="R474" s="21"/>
      <c r="S474" s="21"/>
      <c r="T474" s="19"/>
      <c r="U474" s="19"/>
      <c r="V474" s="21"/>
      <c r="W474" s="21"/>
      <c r="X474" s="21"/>
      <c r="Y474" s="19"/>
      <c r="Z474" s="21"/>
      <c r="AA474" s="21"/>
      <c r="AB474" s="21"/>
      <c r="AC474" s="21"/>
      <c r="AD474" s="19"/>
      <c r="AE474" s="19"/>
      <c r="AF474" s="21"/>
      <c r="AG474" s="21"/>
      <c r="AH474" s="21"/>
      <c r="AI474" s="19"/>
      <c r="AJ474" s="19"/>
      <c r="AK474" s="19"/>
      <c r="AL474" s="19"/>
      <c r="AM474" s="19"/>
      <c r="AN474" s="19"/>
      <c r="AO474" s="19"/>
      <c r="AP474" s="19"/>
      <c r="AQ474" s="19"/>
      <c r="AR474" s="19"/>
    </row>
    <row r="475" spans="1:66" s="19" customFormat="1" hidden="1">
      <c r="A475" s="14"/>
      <c r="B475" s="14"/>
      <c r="C475" s="14"/>
      <c r="D475" s="59"/>
      <c r="E475" s="70"/>
      <c r="F475" s="70"/>
      <c r="G475" s="71"/>
      <c r="H475" s="71"/>
      <c r="I475" s="71"/>
      <c r="J475" s="71"/>
      <c r="K475" s="71"/>
      <c r="L475" s="71"/>
      <c r="M475" s="71"/>
      <c r="N475" s="71"/>
      <c r="O475" s="71"/>
      <c r="P475" s="71"/>
      <c r="Q475" s="45"/>
      <c r="R475" s="24"/>
      <c r="S475" s="24"/>
      <c r="T475" s="24"/>
      <c r="U475" s="24"/>
      <c r="V475" s="24"/>
      <c r="W475" s="24"/>
      <c r="X475" s="24"/>
      <c r="Y475" s="24"/>
      <c r="Z475" s="24"/>
      <c r="AA475" s="21"/>
      <c r="AB475" s="21"/>
      <c r="AC475" s="21"/>
      <c r="AD475" s="21"/>
      <c r="AE475" s="21"/>
      <c r="AF475" s="21"/>
      <c r="AG475" s="21"/>
      <c r="AH475" s="21"/>
      <c r="AI475" s="21"/>
      <c r="AJ475" s="352"/>
      <c r="AK475" s="352"/>
      <c r="AL475" s="352"/>
      <c r="AM475" s="352"/>
      <c r="AN475" s="352"/>
      <c r="AO475" s="352"/>
      <c r="AP475" s="352"/>
      <c r="AQ475" s="352"/>
    </row>
    <row r="476" spans="1:66" s="19" customFormat="1" hidden="1">
      <c r="A476" s="20"/>
      <c r="B476" s="20"/>
      <c r="C476" s="20"/>
      <c r="D476" s="56"/>
      <c r="E476" s="25"/>
      <c r="F476" s="25"/>
      <c r="G476" s="25"/>
      <c r="H476" s="25"/>
      <c r="I476" s="25"/>
      <c r="J476" s="25"/>
      <c r="K476" s="25"/>
      <c r="L476" s="25"/>
      <c r="M476" s="25"/>
      <c r="N476" s="25"/>
      <c r="O476" s="25"/>
      <c r="P476" s="25"/>
      <c r="Q476" s="45"/>
      <c r="R476" s="25"/>
      <c r="S476" s="25"/>
      <c r="T476" s="25"/>
      <c r="U476" s="25"/>
      <c r="V476" s="25"/>
      <c r="W476" s="25"/>
      <c r="X476" s="25"/>
      <c r="Y476" s="25"/>
      <c r="Z476" s="22"/>
      <c r="AA476" s="25"/>
      <c r="AB476" s="25"/>
      <c r="AC476" s="25"/>
      <c r="AD476" s="25"/>
      <c r="AE476" s="25"/>
      <c r="AF476" s="25"/>
      <c r="AG476" s="25"/>
      <c r="AH476" s="25"/>
      <c r="AI476" s="25"/>
      <c r="AJ476" s="25"/>
      <c r="AK476" s="25"/>
      <c r="AL476" s="25"/>
      <c r="AM476" s="25"/>
    </row>
    <row r="477" spans="1:66" s="19" customFormat="1" hidden="1">
      <c r="A477" s="72"/>
      <c r="B477" s="72"/>
      <c r="C477" s="72"/>
      <c r="D477" s="55"/>
      <c r="E477" s="73"/>
      <c r="F477" s="73"/>
      <c r="G477" s="73"/>
      <c r="H477" s="73"/>
      <c r="I477" s="73"/>
      <c r="J477" s="73"/>
      <c r="K477" s="73"/>
      <c r="L477" s="73"/>
      <c r="M477" s="73"/>
      <c r="N477" s="73"/>
      <c r="O477" s="73"/>
      <c r="P477" s="73"/>
      <c r="Q477" s="93"/>
      <c r="R477" s="26"/>
      <c r="S477" s="26"/>
      <c r="T477" s="26"/>
      <c r="U477" s="26"/>
      <c r="V477" s="26"/>
      <c r="W477" s="26"/>
      <c r="X477" s="26"/>
      <c r="Y477" s="26"/>
      <c r="AA477" s="26"/>
      <c r="AB477" s="21"/>
      <c r="AC477" s="21"/>
      <c r="AD477" s="21"/>
      <c r="AE477" s="21"/>
      <c r="AF477" s="21"/>
      <c r="AG477" s="21"/>
      <c r="AH477" s="21"/>
      <c r="AI477" s="21"/>
      <c r="AJ477" s="21"/>
    </row>
    <row r="478" spans="1:66" s="22" customFormat="1" hidden="1">
      <c r="A478" s="74"/>
      <c r="B478" s="74"/>
      <c r="C478" s="74"/>
      <c r="D478" s="75"/>
      <c r="E478" s="76"/>
      <c r="F478" s="76"/>
      <c r="G478" s="76"/>
      <c r="H478" s="76"/>
      <c r="I478" s="76"/>
      <c r="J478" s="76"/>
      <c r="K478" s="76"/>
      <c r="L478" s="76"/>
      <c r="M478" s="76"/>
      <c r="N478" s="76"/>
      <c r="O478" s="76"/>
      <c r="P478" s="76"/>
      <c r="Q478" s="93"/>
      <c r="R478" s="25"/>
      <c r="S478" s="25"/>
      <c r="T478" s="25"/>
      <c r="U478" s="25"/>
      <c r="V478" s="25"/>
      <c r="W478" s="25"/>
      <c r="X478" s="25"/>
      <c r="Y478" s="25"/>
    </row>
    <row r="479" spans="1:66" s="22" customFormat="1" hidden="1">
      <c r="D479" s="58"/>
      <c r="E479" s="27"/>
      <c r="F479" s="27"/>
      <c r="G479" s="25"/>
      <c r="H479" s="25"/>
      <c r="I479" s="25"/>
      <c r="J479" s="25"/>
      <c r="K479" s="25"/>
      <c r="L479" s="25"/>
      <c r="M479" s="25"/>
      <c r="N479" s="25"/>
      <c r="O479" s="25"/>
      <c r="P479" s="27"/>
      <c r="Q479" s="93"/>
      <c r="R479" s="27"/>
      <c r="S479" s="27"/>
      <c r="T479" s="27"/>
      <c r="U479" s="27"/>
      <c r="V479" s="27"/>
      <c r="W479" s="27"/>
      <c r="X479" s="27"/>
      <c r="Y479" s="27"/>
      <c r="Z479" s="27"/>
      <c r="AA479" s="27"/>
      <c r="AB479" s="27"/>
      <c r="AC479" s="27"/>
      <c r="AD479" s="27"/>
      <c r="AE479" s="27"/>
      <c r="AF479" s="27"/>
      <c r="AG479" s="27"/>
      <c r="AH479" s="27"/>
      <c r="AI479" s="27"/>
      <c r="AJ479" s="27"/>
      <c r="AK479" s="27"/>
      <c r="AL479" s="27"/>
      <c r="AM479" s="27"/>
      <c r="AN479" s="27"/>
      <c r="AO479" s="27"/>
      <c r="AP479" s="27"/>
    </row>
    <row r="480" spans="1:66" ht="15.75" hidden="1">
      <c r="A480" s="13"/>
      <c r="B480" s="13"/>
      <c r="C480" s="13"/>
      <c r="D480" s="55"/>
      <c r="E480" s="94"/>
      <c r="F480" s="94"/>
      <c r="G480" s="94"/>
      <c r="H480" s="94"/>
      <c r="I480" s="94"/>
      <c r="J480" s="94"/>
      <c r="K480" s="94"/>
      <c r="L480" s="94"/>
      <c r="M480" s="94"/>
      <c r="N480" s="94"/>
      <c r="O480" s="94"/>
      <c r="P480" s="94"/>
      <c r="Q480" s="45"/>
      <c r="R480" s="94"/>
      <c r="S480" s="94"/>
      <c r="T480" s="94"/>
      <c r="U480" s="94"/>
      <c r="V480" s="94"/>
      <c r="W480" s="94"/>
      <c r="X480" s="94"/>
      <c r="Y480" s="94"/>
      <c r="Z480" s="15"/>
      <c r="AA480" s="15"/>
      <c r="AB480" s="15"/>
      <c r="AC480" s="15"/>
      <c r="AD480" s="15"/>
      <c r="AE480" s="15"/>
      <c r="AF480" s="15"/>
      <c r="AG480" s="15"/>
      <c r="AH480" s="15"/>
      <c r="AI480" s="15"/>
      <c r="AJ480" s="15"/>
      <c r="AK480" s="15"/>
      <c r="AL480" s="15"/>
      <c r="AM480" s="15"/>
      <c r="AN480" s="15"/>
      <c r="AO480" s="15"/>
      <c r="AP480" s="15"/>
      <c r="AQ480" s="14"/>
    </row>
    <row r="481" spans="1:44" s="23" customFormat="1" ht="15.75" hidden="1">
      <c r="A481" s="13"/>
      <c r="B481" s="13"/>
      <c r="C481" s="13"/>
      <c r="D481" s="55"/>
      <c r="E481" s="77"/>
      <c r="F481" s="77"/>
      <c r="G481" s="77"/>
      <c r="H481" s="77"/>
      <c r="I481" s="77"/>
      <c r="J481" s="77"/>
      <c r="K481" s="77"/>
      <c r="L481" s="77"/>
      <c r="M481" s="77"/>
      <c r="N481" s="77"/>
      <c r="O481" s="77"/>
      <c r="P481" s="77"/>
      <c r="Q481" s="93"/>
      <c r="R481" s="29"/>
      <c r="S481" s="29"/>
      <c r="T481" s="29"/>
      <c r="U481" s="29"/>
      <c r="V481" s="29"/>
      <c r="W481" s="29"/>
      <c r="X481" s="29"/>
      <c r="Y481" s="29"/>
      <c r="Z481" s="27"/>
      <c r="AA481" s="27"/>
      <c r="AB481" s="27"/>
      <c r="AC481" s="27"/>
      <c r="AD481" s="27"/>
      <c r="AE481" s="27"/>
      <c r="AF481" s="27"/>
      <c r="AG481" s="27"/>
      <c r="AH481" s="27"/>
      <c r="AI481" s="27"/>
      <c r="AJ481" s="27"/>
      <c r="AK481" s="27"/>
      <c r="AL481" s="27"/>
      <c r="AM481" s="27"/>
      <c r="AN481" s="27"/>
      <c r="AO481" s="27"/>
      <c r="AP481" s="27"/>
      <c r="AQ481" s="19"/>
      <c r="AR481" s="19"/>
    </row>
    <row r="482" spans="1:44" ht="15.75" hidden="1">
      <c r="A482" s="13"/>
      <c r="B482" s="13"/>
      <c r="C482" s="13"/>
      <c r="D482" s="59"/>
      <c r="E482" s="79"/>
      <c r="F482" s="79"/>
      <c r="G482" s="79"/>
      <c r="H482" s="79"/>
      <c r="I482" s="79"/>
      <c r="J482" s="79"/>
      <c r="K482" s="79"/>
      <c r="L482" s="79"/>
      <c r="M482" s="79"/>
      <c r="N482" s="79"/>
      <c r="O482" s="79"/>
      <c r="P482" s="77"/>
      <c r="Q482" s="45"/>
      <c r="R482" s="77"/>
      <c r="S482" s="77"/>
      <c r="T482" s="77"/>
      <c r="U482" s="77"/>
      <c r="V482" s="77"/>
      <c r="W482" s="77"/>
      <c r="X482" s="77"/>
      <c r="Y482" s="77"/>
      <c r="Z482" s="15"/>
      <c r="AA482" s="15"/>
      <c r="AB482" s="15"/>
      <c r="AC482" s="15"/>
      <c r="AD482" s="15"/>
      <c r="AE482" s="15"/>
      <c r="AF482" s="15"/>
      <c r="AG482" s="15"/>
      <c r="AH482" s="15"/>
      <c r="AI482" s="15"/>
      <c r="AJ482" s="15"/>
      <c r="AK482" s="15"/>
      <c r="AL482" s="15"/>
      <c r="AM482" s="15"/>
      <c r="AN482" s="15"/>
      <c r="AO482" s="15"/>
      <c r="AP482" s="15"/>
      <c r="AQ482" s="14"/>
    </row>
    <row r="483" spans="1:44" s="23" customFormat="1" ht="15.75" hidden="1">
      <c r="A483" s="13"/>
      <c r="B483" s="13"/>
      <c r="C483" s="13"/>
      <c r="D483" s="78"/>
      <c r="E483" s="79"/>
      <c r="F483" s="79"/>
      <c r="G483" s="79"/>
      <c r="H483" s="79"/>
      <c r="I483" s="79"/>
      <c r="J483" s="79"/>
      <c r="K483" s="79"/>
      <c r="L483" s="79"/>
      <c r="M483" s="79"/>
      <c r="N483" s="79"/>
      <c r="O483" s="79"/>
      <c r="P483" s="77"/>
      <c r="Q483" s="93"/>
      <c r="R483" s="29"/>
      <c r="S483" s="29"/>
      <c r="T483" s="29"/>
      <c r="U483" s="29"/>
      <c r="V483" s="29"/>
      <c r="W483" s="29"/>
      <c r="X483" s="29"/>
      <c r="Y483" s="29"/>
      <c r="Z483" s="27"/>
      <c r="AA483" s="27"/>
      <c r="AB483" s="27"/>
      <c r="AC483" s="27"/>
      <c r="AD483" s="27"/>
      <c r="AE483" s="27"/>
      <c r="AF483" s="27"/>
      <c r="AG483" s="27"/>
      <c r="AH483" s="27"/>
      <c r="AI483" s="27"/>
      <c r="AJ483" s="27"/>
      <c r="AK483" s="27"/>
      <c r="AL483" s="27"/>
      <c r="AM483" s="27"/>
      <c r="AN483" s="27"/>
      <c r="AO483" s="27"/>
      <c r="AP483" s="27"/>
      <c r="AQ483" s="19"/>
      <c r="AR483" s="19"/>
    </row>
    <row r="484" spans="1:44" s="23" customFormat="1" ht="15.75" hidden="1">
      <c r="A484" s="13"/>
      <c r="B484" s="13"/>
      <c r="C484" s="13"/>
      <c r="D484" s="59"/>
      <c r="E484" s="79"/>
      <c r="F484" s="79"/>
      <c r="G484" s="79"/>
      <c r="H484" s="79"/>
      <c r="I484" s="79"/>
      <c r="J484" s="79"/>
      <c r="K484" s="79"/>
      <c r="L484" s="79"/>
      <c r="M484" s="79"/>
      <c r="N484" s="79"/>
      <c r="O484" s="79"/>
      <c r="P484" s="77"/>
      <c r="Q484" s="93"/>
      <c r="R484" s="29"/>
      <c r="S484" s="29"/>
      <c r="T484" s="29"/>
      <c r="U484" s="29"/>
      <c r="V484" s="29"/>
      <c r="W484" s="29"/>
      <c r="X484" s="29"/>
      <c r="Y484" s="29"/>
      <c r="Z484" s="27"/>
      <c r="AA484" s="27"/>
      <c r="AB484" s="27"/>
      <c r="AC484" s="27"/>
      <c r="AD484" s="27"/>
      <c r="AE484" s="27"/>
      <c r="AF484" s="27"/>
      <c r="AG484" s="27"/>
      <c r="AH484" s="27"/>
      <c r="AI484" s="27"/>
      <c r="AJ484" s="27"/>
      <c r="AK484" s="27"/>
      <c r="AL484" s="27"/>
      <c r="AM484" s="27"/>
      <c r="AN484" s="27"/>
      <c r="AO484" s="27"/>
      <c r="AP484" s="27"/>
      <c r="AQ484" s="19"/>
      <c r="AR484" s="19"/>
    </row>
    <row r="485" spans="1:44" s="23" customFormat="1" ht="15.75" hidden="1">
      <c r="A485" s="13"/>
      <c r="B485" s="13"/>
      <c r="C485" s="13"/>
      <c r="D485" s="55"/>
      <c r="E485" s="77"/>
      <c r="F485" s="77"/>
      <c r="G485" s="77"/>
      <c r="H485" s="77"/>
      <c r="I485" s="77"/>
      <c r="J485" s="77"/>
      <c r="K485" s="77"/>
      <c r="L485" s="77"/>
      <c r="M485" s="77"/>
      <c r="N485" s="77"/>
      <c r="O485" s="77"/>
      <c r="P485" s="77"/>
      <c r="Q485" s="45"/>
      <c r="R485" s="29"/>
      <c r="S485" s="29"/>
      <c r="T485" s="29"/>
      <c r="U485" s="29"/>
      <c r="V485" s="29"/>
      <c r="W485" s="29"/>
      <c r="X485" s="29"/>
      <c r="Y485" s="29"/>
      <c r="Z485" s="27"/>
      <c r="AA485" s="27"/>
      <c r="AB485" s="27"/>
      <c r="AC485" s="27"/>
      <c r="AD485" s="27"/>
      <c r="AE485" s="27"/>
      <c r="AF485" s="27"/>
      <c r="AG485" s="27"/>
      <c r="AH485" s="27"/>
      <c r="AI485" s="27"/>
      <c r="AJ485" s="27"/>
      <c r="AK485" s="27"/>
      <c r="AL485" s="27"/>
      <c r="AM485" s="27"/>
      <c r="AN485" s="27"/>
      <c r="AO485" s="27"/>
      <c r="AP485" s="27"/>
      <c r="AQ485" s="19"/>
      <c r="AR485" s="19"/>
    </row>
    <row r="486" spans="1:44" s="23" customFormat="1" ht="15.75" hidden="1">
      <c r="A486" s="13"/>
      <c r="B486" s="13"/>
      <c r="C486" s="13"/>
      <c r="D486" s="55"/>
      <c r="E486" s="77"/>
      <c r="F486" s="77"/>
      <c r="G486" s="77"/>
      <c r="H486" s="77"/>
      <c r="I486" s="77"/>
      <c r="J486" s="77"/>
      <c r="K486" s="77"/>
      <c r="L486" s="77"/>
      <c r="M486" s="77"/>
      <c r="N486" s="77"/>
      <c r="O486" s="77"/>
      <c r="P486" s="77"/>
      <c r="Q486" s="45"/>
      <c r="R486" s="29"/>
      <c r="S486" s="29"/>
      <c r="T486" s="29"/>
      <c r="U486" s="29"/>
      <c r="V486" s="29"/>
      <c r="W486" s="29"/>
      <c r="X486" s="29"/>
      <c r="Y486" s="29"/>
      <c r="Z486" s="27"/>
      <c r="AA486" s="27"/>
      <c r="AB486" s="27"/>
      <c r="AC486" s="27"/>
      <c r="AD486" s="27"/>
      <c r="AE486" s="27"/>
      <c r="AF486" s="27"/>
      <c r="AG486" s="27"/>
      <c r="AH486" s="27"/>
      <c r="AI486" s="27"/>
      <c r="AJ486" s="27"/>
      <c r="AK486" s="27"/>
      <c r="AL486" s="27"/>
      <c r="AM486" s="27"/>
      <c r="AN486" s="27"/>
      <c r="AO486" s="27"/>
      <c r="AP486" s="27"/>
      <c r="AQ486" s="19"/>
      <c r="AR486" s="19"/>
    </row>
    <row r="487" spans="1:44" s="23" customFormat="1" ht="15.75" hidden="1">
      <c r="A487" s="13"/>
      <c r="B487" s="13"/>
      <c r="C487" s="13"/>
      <c r="D487" s="55"/>
      <c r="E487" s="77"/>
      <c r="F487" s="77"/>
      <c r="G487" s="77"/>
      <c r="H487" s="77"/>
      <c r="I487" s="77"/>
      <c r="J487" s="77"/>
      <c r="K487" s="77"/>
      <c r="L487" s="77"/>
      <c r="M487" s="77"/>
      <c r="N487" s="77"/>
      <c r="O487" s="77"/>
      <c r="P487" s="77"/>
      <c r="Q487" s="93"/>
      <c r="R487" s="29"/>
      <c r="S487" s="29"/>
      <c r="T487" s="29"/>
      <c r="U487" s="29"/>
      <c r="V487" s="29"/>
      <c r="W487" s="29"/>
      <c r="X487" s="29"/>
      <c r="Y487" s="29"/>
      <c r="Z487" s="27"/>
      <c r="AA487" s="27"/>
      <c r="AB487" s="27"/>
      <c r="AC487" s="27"/>
      <c r="AD487" s="27"/>
      <c r="AE487" s="27"/>
      <c r="AF487" s="27"/>
      <c r="AG487" s="27"/>
      <c r="AH487" s="27"/>
      <c r="AI487" s="27"/>
      <c r="AJ487" s="27"/>
      <c r="AK487" s="27"/>
      <c r="AL487" s="27"/>
      <c r="AM487" s="27"/>
      <c r="AN487" s="27"/>
      <c r="AO487" s="27"/>
      <c r="AP487" s="27"/>
      <c r="AQ487" s="19"/>
      <c r="AR487" s="19"/>
    </row>
    <row r="488" spans="1:44" s="23" customFormat="1" ht="15.75" hidden="1">
      <c r="A488" s="13"/>
      <c r="B488" s="13"/>
      <c r="C488" s="13"/>
      <c r="D488" s="80"/>
      <c r="E488" s="77"/>
      <c r="F488" s="77"/>
      <c r="G488" s="77"/>
      <c r="H488" s="77"/>
      <c r="I488" s="77"/>
      <c r="J488" s="77"/>
      <c r="K488" s="77"/>
      <c r="L488" s="77"/>
      <c r="M488" s="77"/>
      <c r="N488" s="77"/>
      <c r="O488" s="77"/>
      <c r="P488" s="77"/>
      <c r="Q488" s="45"/>
      <c r="R488" s="29"/>
      <c r="S488" s="29"/>
      <c r="T488" s="29"/>
      <c r="U488" s="29"/>
      <c r="V488" s="29"/>
      <c r="W488" s="29"/>
      <c r="X488" s="29"/>
      <c r="Y488" s="29"/>
      <c r="Z488" s="27"/>
      <c r="AA488" s="27"/>
      <c r="AB488" s="27"/>
      <c r="AC488" s="27"/>
      <c r="AD488" s="27"/>
      <c r="AE488" s="27"/>
      <c r="AF488" s="27"/>
      <c r="AG488" s="27"/>
      <c r="AH488" s="27"/>
      <c r="AI488" s="27"/>
      <c r="AJ488" s="27"/>
      <c r="AK488" s="27"/>
      <c r="AL488" s="27"/>
      <c r="AM488" s="27"/>
      <c r="AN488" s="27"/>
      <c r="AO488" s="27"/>
      <c r="AP488" s="27"/>
      <c r="AQ488" s="19"/>
      <c r="AR488" s="19"/>
    </row>
    <row r="489" spans="1:44" s="23" customFormat="1" ht="15.75" hidden="1">
      <c r="A489" s="13"/>
      <c r="B489" s="13"/>
      <c r="C489" s="13"/>
      <c r="D489" s="55"/>
      <c r="E489" s="77"/>
      <c r="F489" s="77"/>
      <c r="G489" s="77"/>
      <c r="H489" s="77"/>
      <c r="I489" s="77"/>
      <c r="J489" s="77"/>
      <c r="K489" s="77"/>
      <c r="L489" s="77"/>
      <c r="M489" s="77"/>
      <c r="N489" s="77"/>
      <c r="O489" s="77"/>
      <c r="P489" s="77"/>
      <c r="Q489" s="93"/>
      <c r="R489" s="29"/>
      <c r="S489" s="29"/>
      <c r="T489" s="29"/>
      <c r="U489" s="29"/>
      <c r="V489" s="29"/>
      <c r="W489" s="29"/>
      <c r="X489" s="29"/>
      <c r="Y489" s="29"/>
      <c r="Z489" s="27"/>
      <c r="AA489" s="27"/>
      <c r="AB489" s="27"/>
      <c r="AC489" s="27"/>
      <c r="AD489" s="27"/>
      <c r="AE489" s="27"/>
      <c r="AF489" s="27"/>
      <c r="AG489" s="27"/>
      <c r="AH489" s="27"/>
      <c r="AI489" s="27"/>
      <c r="AJ489" s="27"/>
      <c r="AK489" s="27"/>
      <c r="AL489" s="27"/>
      <c r="AM489" s="27"/>
      <c r="AN489" s="27"/>
      <c r="AO489" s="27"/>
      <c r="AP489" s="27"/>
      <c r="AQ489" s="19"/>
      <c r="AR489" s="19"/>
    </row>
    <row r="490" spans="1:44" s="23" customFormat="1" ht="15.75" hidden="1">
      <c r="A490" s="28"/>
      <c r="B490" s="28"/>
      <c r="C490" s="28"/>
      <c r="D490" s="57"/>
      <c r="E490" s="97"/>
      <c r="F490" s="97"/>
      <c r="G490" s="29"/>
      <c r="H490" s="29"/>
      <c r="I490" s="29"/>
      <c r="J490" s="29"/>
      <c r="K490" s="29"/>
      <c r="L490" s="29"/>
      <c r="M490" s="29"/>
      <c r="N490" s="29"/>
      <c r="O490" s="29"/>
      <c r="P490" s="29"/>
      <c r="Q490" s="45"/>
      <c r="R490" s="29"/>
      <c r="S490" s="29"/>
      <c r="T490" s="29"/>
      <c r="U490" s="29"/>
      <c r="V490" s="29"/>
      <c r="W490" s="29"/>
      <c r="X490" s="29"/>
      <c r="Y490" s="29"/>
      <c r="Z490" s="27"/>
      <c r="AA490" s="27"/>
      <c r="AB490" s="27"/>
      <c r="AC490" s="27"/>
      <c r="AD490" s="27"/>
      <c r="AE490" s="27"/>
      <c r="AF490" s="27"/>
      <c r="AG490" s="27"/>
      <c r="AH490" s="27"/>
      <c r="AI490" s="27"/>
      <c r="AJ490" s="27"/>
      <c r="AK490" s="27"/>
      <c r="AL490" s="27"/>
      <c r="AM490" s="27"/>
      <c r="AN490" s="27"/>
      <c r="AO490" s="27"/>
      <c r="AP490" s="27"/>
      <c r="AQ490" s="19"/>
      <c r="AR490" s="19"/>
    </row>
    <row r="491" spans="1:44" s="23" customFormat="1" ht="15.75" hidden="1">
      <c r="A491" s="13"/>
      <c r="B491" s="13"/>
      <c r="C491" s="13"/>
      <c r="D491" s="55"/>
      <c r="E491" s="77"/>
      <c r="F491" s="77"/>
      <c r="G491" s="77"/>
      <c r="H491" s="77"/>
      <c r="I491" s="77"/>
      <c r="J491" s="77"/>
      <c r="K491" s="77"/>
      <c r="L491" s="77"/>
      <c r="M491" s="77"/>
      <c r="N491" s="77"/>
      <c r="O491" s="77"/>
      <c r="P491" s="77"/>
      <c r="Q491" s="45"/>
      <c r="R491" s="29"/>
      <c r="S491" s="29"/>
      <c r="T491" s="29"/>
      <c r="U491" s="29"/>
      <c r="V491" s="29"/>
      <c r="W491" s="29"/>
      <c r="X491" s="29"/>
      <c r="Y491" s="29"/>
      <c r="Z491" s="27"/>
      <c r="AA491" s="27"/>
      <c r="AB491" s="27"/>
      <c r="AC491" s="27"/>
      <c r="AD491" s="27"/>
      <c r="AE491" s="27"/>
      <c r="AF491" s="27"/>
      <c r="AG491" s="27"/>
      <c r="AH491" s="27"/>
      <c r="AI491" s="27"/>
      <c r="AJ491" s="27"/>
      <c r="AK491" s="27"/>
      <c r="AL491" s="27"/>
      <c r="AM491" s="27"/>
      <c r="AN491" s="27"/>
      <c r="AO491" s="27"/>
      <c r="AP491" s="27"/>
      <c r="AQ491" s="19"/>
      <c r="AR491" s="19"/>
    </row>
    <row r="492" spans="1:44" s="23" customFormat="1" ht="15.75" hidden="1">
      <c r="A492" s="13"/>
      <c r="B492" s="13"/>
      <c r="C492" s="13"/>
      <c r="D492" s="55"/>
      <c r="E492" s="77"/>
      <c r="F492" s="77"/>
      <c r="G492" s="77"/>
      <c r="H492" s="77"/>
      <c r="I492" s="77"/>
      <c r="J492" s="77"/>
      <c r="K492" s="77"/>
      <c r="L492" s="77"/>
      <c r="M492" s="77"/>
      <c r="N492" s="77"/>
      <c r="O492" s="77"/>
      <c r="P492" s="77"/>
      <c r="Q492" s="45"/>
      <c r="R492" s="29"/>
      <c r="S492" s="29"/>
      <c r="T492" s="29"/>
      <c r="U492" s="29"/>
      <c r="V492" s="29"/>
      <c r="W492" s="29"/>
      <c r="X492" s="29"/>
      <c r="Y492" s="29"/>
      <c r="Z492" s="27"/>
      <c r="AA492" s="27"/>
      <c r="AB492" s="27"/>
      <c r="AC492" s="27"/>
      <c r="AD492" s="27"/>
      <c r="AE492" s="27"/>
      <c r="AF492" s="27"/>
      <c r="AG492" s="27"/>
      <c r="AH492" s="27"/>
      <c r="AI492" s="27"/>
      <c r="AJ492" s="27"/>
      <c r="AK492" s="27"/>
      <c r="AL492" s="27"/>
      <c r="AM492" s="27"/>
      <c r="AN492" s="27"/>
      <c r="AO492" s="27"/>
      <c r="AP492" s="27"/>
      <c r="AQ492" s="19"/>
      <c r="AR492" s="19"/>
    </row>
    <row r="493" spans="1:44" s="23" customFormat="1" ht="15.75" hidden="1">
      <c r="A493" s="13"/>
      <c r="B493" s="13"/>
      <c r="C493" s="13"/>
      <c r="D493" s="55"/>
      <c r="E493" s="77"/>
      <c r="F493" s="77"/>
      <c r="G493" s="77"/>
      <c r="H493" s="77"/>
      <c r="I493" s="77"/>
      <c r="J493" s="77"/>
      <c r="K493" s="77"/>
      <c r="L493" s="77"/>
      <c r="M493" s="77"/>
      <c r="N493" s="77"/>
      <c r="O493" s="77"/>
      <c r="P493" s="77"/>
      <c r="Q493" s="45"/>
      <c r="R493" s="29"/>
      <c r="S493" s="29"/>
      <c r="T493" s="29"/>
      <c r="U493" s="29"/>
      <c r="V493" s="29"/>
      <c r="W493" s="29"/>
      <c r="X493" s="29"/>
      <c r="Y493" s="29"/>
      <c r="Z493" s="27"/>
      <c r="AA493" s="27"/>
      <c r="AB493" s="27"/>
      <c r="AC493" s="27"/>
      <c r="AD493" s="27"/>
      <c r="AE493" s="27"/>
      <c r="AF493" s="27"/>
      <c r="AG493" s="27"/>
      <c r="AH493" s="27"/>
      <c r="AI493" s="27"/>
      <c r="AJ493" s="27"/>
      <c r="AK493" s="27"/>
      <c r="AL493" s="27"/>
      <c r="AM493" s="27"/>
      <c r="AN493" s="27"/>
      <c r="AO493" s="27"/>
      <c r="AP493" s="27"/>
      <c r="AQ493" s="19"/>
      <c r="AR493" s="19"/>
    </row>
    <row r="494" spans="1:44" s="23" customFormat="1" ht="15.75" hidden="1">
      <c r="A494" s="13"/>
      <c r="B494" s="13"/>
      <c r="C494" s="13"/>
      <c r="D494" s="55"/>
      <c r="E494" s="77"/>
      <c r="F494" s="77"/>
      <c r="G494" s="77"/>
      <c r="H494" s="77"/>
      <c r="I494" s="77"/>
      <c r="J494" s="77"/>
      <c r="K494" s="77"/>
      <c r="L494" s="77"/>
      <c r="M494" s="77"/>
      <c r="N494" s="77"/>
      <c r="O494" s="77"/>
      <c r="P494" s="77"/>
      <c r="Q494" s="45"/>
      <c r="R494" s="29"/>
      <c r="S494" s="29"/>
      <c r="T494" s="29"/>
      <c r="U494" s="29"/>
      <c r="V494" s="29"/>
      <c r="W494" s="29"/>
      <c r="X494" s="29"/>
      <c r="Y494" s="29"/>
      <c r="Z494" s="27"/>
      <c r="AA494" s="27"/>
      <c r="AB494" s="27"/>
      <c r="AC494" s="27"/>
      <c r="AD494" s="27"/>
      <c r="AE494" s="27"/>
      <c r="AF494" s="27"/>
      <c r="AG494" s="27"/>
      <c r="AH494" s="27"/>
      <c r="AI494" s="27"/>
      <c r="AJ494" s="27"/>
      <c r="AK494" s="27"/>
      <c r="AL494" s="27"/>
      <c r="AM494" s="27"/>
      <c r="AN494" s="27"/>
      <c r="AO494" s="27"/>
      <c r="AP494" s="27"/>
      <c r="AQ494" s="19"/>
      <c r="AR494" s="19"/>
    </row>
    <row r="495" spans="1:44" s="23" customFormat="1" ht="15.75" hidden="1">
      <c r="A495" s="13"/>
      <c r="B495" s="13"/>
      <c r="C495" s="13"/>
      <c r="D495" s="81"/>
      <c r="E495" s="77"/>
      <c r="F495" s="77"/>
      <c r="G495" s="77"/>
      <c r="H495" s="77"/>
      <c r="I495" s="77"/>
      <c r="J495" s="77"/>
      <c r="K495" s="77"/>
      <c r="L495" s="77"/>
      <c r="M495" s="77"/>
      <c r="N495" s="77"/>
      <c r="O495" s="77"/>
      <c r="P495" s="77"/>
      <c r="Q495" s="45"/>
      <c r="R495" s="29"/>
      <c r="S495" s="29"/>
      <c r="T495" s="29"/>
      <c r="U495" s="29"/>
      <c r="V495" s="29"/>
      <c r="W495" s="29"/>
      <c r="X495" s="29"/>
      <c r="Y495" s="29"/>
      <c r="Z495" s="27"/>
      <c r="AA495" s="27"/>
      <c r="AB495" s="27"/>
      <c r="AC495" s="27"/>
      <c r="AD495" s="27"/>
      <c r="AE495" s="27"/>
      <c r="AF495" s="27"/>
      <c r="AG495" s="27"/>
      <c r="AH495" s="27"/>
      <c r="AI495" s="27"/>
      <c r="AJ495" s="27"/>
      <c r="AK495" s="27"/>
      <c r="AL495" s="27"/>
      <c r="AM495" s="27"/>
      <c r="AN495" s="27"/>
      <c r="AO495" s="27"/>
      <c r="AP495" s="27"/>
      <c r="AQ495" s="19"/>
      <c r="AR495" s="19"/>
    </row>
    <row r="496" spans="1:44" ht="15.75" hidden="1">
      <c r="A496" s="13"/>
      <c r="B496" s="13"/>
      <c r="C496" s="13"/>
      <c r="D496" s="55"/>
      <c r="E496" s="82"/>
      <c r="F496" s="82"/>
      <c r="G496" s="82"/>
      <c r="H496" s="82"/>
      <c r="I496" s="82"/>
      <c r="J496" s="82"/>
      <c r="K496" s="82"/>
      <c r="L496" s="82"/>
      <c r="M496" s="82"/>
      <c r="N496" s="82"/>
      <c r="O496" s="82"/>
      <c r="P496" s="77"/>
      <c r="Q496" s="45"/>
      <c r="R496" s="77"/>
      <c r="S496" s="77"/>
      <c r="T496" s="77"/>
      <c r="U496" s="77"/>
      <c r="V496" s="77"/>
      <c r="W496" s="77"/>
      <c r="X496" s="77"/>
      <c r="Y496" s="77"/>
      <c r="Z496" s="15"/>
      <c r="AA496" s="15"/>
      <c r="AB496" s="15"/>
      <c r="AC496" s="15"/>
      <c r="AD496" s="15"/>
      <c r="AE496" s="15"/>
      <c r="AF496" s="15"/>
      <c r="AG496" s="15"/>
      <c r="AH496" s="15"/>
      <c r="AI496" s="15"/>
      <c r="AJ496" s="15"/>
      <c r="AK496" s="15"/>
      <c r="AL496" s="15"/>
      <c r="AM496" s="15"/>
      <c r="AN496" s="15"/>
      <c r="AO496" s="15"/>
      <c r="AP496" s="15"/>
      <c r="AQ496" s="14"/>
    </row>
    <row r="497" spans="1:44" s="23" customFormat="1" ht="15.75" hidden="1">
      <c r="A497" s="13"/>
      <c r="B497" s="13"/>
      <c r="C497" s="13"/>
      <c r="D497" s="81"/>
      <c r="E497" s="82"/>
      <c r="F497" s="82"/>
      <c r="G497" s="82"/>
      <c r="H497" s="82"/>
      <c r="I497" s="82"/>
      <c r="J497" s="82"/>
      <c r="K497" s="82"/>
      <c r="L497" s="82"/>
      <c r="M497" s="82"/>
      <c r="N497" s="82"/>
      <c r="O497" s="82"/>
      <c r="P497" s="77"/>
      <c r="Q497" s="93"/>
      <c r="R497" s="29"/>
      <c r="S497" s="29"/>
      <c r="T497" s="29"/>
      <c r="U497" s="29"/>
      <c r="V497" s="29"/>
      <c r="W497" s="29"/>
      <c r="X497" s="29"/>
      <c r="Y497" s="29"/>
      <c r="Z497" s="27"/>
      <c r="AA497" s="27"/>
      <c r="AB497" s="27"/>
      <c r="AC497" s="27"/>
      <c r="AD497" s="27"/>
      <c r="AE497" s="27"/>
      <c r="AF497" s="27"/>
      <c r="AG497" s="27"/>
      <c r="AH497" s="27"/>
      <c r="AI497" s="27"/>
      <c r="AJ497" s="27"/>
      <c r="AK497" s="27"/>
      <c r="AL497" s="27"/>
      <c r="AM497" s="27"/>
      <c r="AN497" s="27"/>
      <c r="AO497" s="27"/>
      <c r="AP497" s="27"/>
      <c r="AQ497" s="19"/>
      <c r="AR497" s="19"/>
    </row>
    <row r="498" spans="1:44" ht="15.75" hidden="1">
      <c r="A498" s="13"/>
      <c r="B498" s="13"/>
      <c r="C498" s="13"/>
      <c r="D498" s="55"/>
      <c r="E498" s="82"/>
      <c r="F498" s="82"/>
      <c r="G498" s="82"/>
      <c r="H498" s="82"/>
      <c r="I498" s="82"/>
      <c r="J498" s="82"/>
      <c r="K498" s="82"/>
      <c r="L498" s="82"/>
      <c r="M498" s="82"/>
      <c r="N498" s="82"/>
      <c r="O498" s="82"/>
      <c r="P498" s="77"/>
      <c r="Q498" s="93"/>
      <c r="R498" s="77"/>
      <c r="S498" s="77"/>
      <c r="T498" s="77"/>
      <c r="U498" s="77"/>
      <c r="V498" s="77"/>
      <c r="W498" s="77"/>
      <c r="X498" s="77"/>
      <c r="Y498" s="77"/>
      <c r="Z498" s="15"/>
      <c r="AA498" s="15"/>
      <c r="AB498" s="15"/>
      <c r="AC498" s="15"/>
      <c r="AD498" s="15"/>
      <c r="AE498" s="15"/>
      <c r="AF498" s="15"/>
      <c r="AG498" s="15"/>
      <c r="AH498" s="15"/>
      <c r="AI498" s="15"/>
      <c r="AJ498" s="15"/>
      <c r="AK498" s="15"/>
      <c r="AL498" s="15"/>
      <c r="AM498" s="15"/>
      <c r="AN498" s="15"/>
      <c r="AO498" s="15"/>
      <c r="AP498" s="15"/>
      <c r="AQ498" s="14"/>
    </row>
    <row r="499" spans="1:44" s="23" customFormat="1" ht="15.75" hidden="1">
      <c r="A499" s="13"/>
      <c r="B499" s="13"/>
      <c r="C499" s="13"/>
      <c r="D499" s="80"/>
      <c r="E499" s="83"/>
      <c r="F499" s="83"/>
      <c r="G499" s="83"/>
      <c r="H499" s="83"/>
      <c r="I499" s="83"/>
      <c r="J499" s="83"/>
      <c r="K499" s="83"/>
      <c r="L499" s="83"/>
      <c r="M499" s="83"/>
      <c r="N499" s="83"/>
      <c r="O499" s="83"/>
      <c r="P499" s="83"/>
      <c r="Q499" s="93"/>
      <c r="R499" s="32"/>
      <c r="S499" s="32"/>
      <c r="T499" s="32"/>
      <c r="U499" s="32"/>
      <c r="V499" s="32"/>
      <c r="W499" s="32"/>
      <c r="X499" s="32"/>
      <c r="Y499" s="32"/>
      <c r="Z499" s="32"/>
      <c r="AA499" s="32"/>
      <c r="AB499" s="32"/>
      <c r="AC499" s="32"/>
      <c r="AD499" s="32"/>
      <c r="AE499" s="32"/>
      <c r="AF499" s="32"/>
      <c r="AG499" s="32"/>
      <c r="AH499" s="32"/>
      <c r="AI499" s="32"/>
      <c r="AJ499" s="32"/>
      <c r="AK499" s="32"/>
      <c r="AL499" s="27"/>
      <c r="AM499" s="27"/>
      <c r="AN499" s="27"/>
      <c r="AO499" s="27"/>
      <c r="AP499" s="27"/>
      <c r="AQ499" s="19"/>
      <c r="AR499" s="19"/>
    </row>
    <row r="500" spans="1:44" s="23" customFormat="1" ht="15.75" hidden="1">
      <c r="A500" s="14"/>
      <c r="B500" s="14"/>
      <c r="C500" s="14"/>
      <c r="D500" s="55"/>
      <c r="E500" s="84"/>
      <c r="F500" s="84"/>
      <c r="G500" s="86"/>
      <c r="H500" s="85"/>
      <c r="I500" s="85"/>
      <c r="J500" s="85"/>
      <c r="K500" s="85"/>
      <c r="L500" s="86"/>
      <c r="M500" s="85"/>
      <c r="N500" s="86"/>
      <c r="O500" s="85"/>
      <c r="P500" s="85"/>
      <c r="Q500" s="93"/>
      <c r="R500" s="33"/>
      <c r="S500" s="35"/>
      <c r="T500" s="35"/>
      <c r="U500" s="35"/>
      <c r="V500" s="35"/>
      <c r="W500" s="35"/>
      <c r="X500" s="35"/>
      <c r="Y500" s="35"/>
      <c r="Z500" s="35"/>
      <c r="AA500" s="33"/>
      <c r="AB500" s="34"/>
      <c r="AC500" s="33"/>
      <c r="AD500" s="34"/>
      <c r="AE500" s="33"/>
      <c r="AF500" s="34"/>
      <c r="AG500" s="33"/>
      <c r="AH500" s="34"/>
      <c r="AI500" s="33"/>
      <c r="AJ500" s="19"/>
      <c r="AK500" s="19"/>
      <c r="AL500" s="19"/>
      <c r="AM500" s="19"/>
      <c r="AN500" s="19"/>
      <c r="AO500" s="19"/>
      <c r="AP500" s="19"/>
      <c r="AQ500" s="19"/>
      <c r="AR500" s="19"/>
    </row>
    <row r="501" spans="1:44" s="23" customFormat="1" hidden="1">
      <c r="A501" s="14"/>
      <c r="B501" s="14"/>
      <c r="C501" s="14"/>
      <c r="D501" s="81"/>
      <c r="E501" s="82"/>
      <c r="F501" s="82"/>
      <c r="G501" s="82"/>
      <c r="H501" s="95"/>
      <c r="I501" s="95"/>
      <c r="J501" s="95"/>
      <c r="K501" s="95"/>
      <c r="L501" s="82"/>
      <c r="M501" s="95"/>
      <c r="N501" s="82"/>
      <c r="O501" s="95"/>
      <c r="P501" s="96"/>
      <c r="Q501" s="45"/>
      <c r="R501" s="35"/>
      <c r="S501" s="35"/>
      <c r="T501" s="35"/>
      <c r="U501" s="35"/>
      <c r="V501" s="35"/>
      <c r="W501" s="35"/>
      <c r="X501" s="35"/>
      <c r="Y501" s="35"/>
      <c r="Z501" s="35"/>
      <c r="AA501" s="35"/>
      <c r="AB501" s="30"/>
      <c r="AC501" s="35"/>
      <c r="AD501" s="30"/>
      <c r="AE501" s="35"/>
      <c r="AF501" s="30"/>
      <c r="AG501" s="35"/>
      <c r="AH501" s="30"/>
      <c r="AI501" s="35"/>
      <c r="AJ501" s="19"/>
      <c r="AK501" s="19"/>
      <c r="AL501" s="19"/>
      <c r="AM501" s="19"/>
      <c r="AN501" s="19"/>
      <c r="AO501" s="19"/>
      <c r="AP501" s="19"/>
      <c r="AQ501" s="19"/>
      <c r="AR501" s="19"/>
    </row>
    <row r="502" spans="1:44" s="31" customFormat="1" hidden="1">
      <c r="A502" s="87"/>
      <c r="B502" s="87"/>
      <c r="C502" s="87"/>
      <c r="D502" s="88"/>
      <c r="E502" s="89"/>
      <c r="F502" s="89"/>
      <c r="G502" s="90"/>
      <c r="H502" s="90"/>
      <c r="I502" s="90"/>
      <c r="J502" s="90"/>
      <c r="K502" s="90"/>
      <c r="L502" s="90"/>
      <c r="M502" s="90"/>
      <c r="N502" s="90"/>
      <c r="O502" s="90"/>
      <c r="P502" s="90"/>
      <c r="Q502" s="93"/>
      <c r="R502" s="36"/>
      <c r="S502" s="36"/>
      <c r="T502" s="36"/>
      <c r="U502" s="36"/>
      <c r="V502" s="36"/>
      <c r="W502" s="36"/>
      <c r="X502" s="36"/>
      <c r="Y502" s="36"/>
      <c r="Z502" s="36"/>
      <c r="AA502" s="36"/>
      <c r="AB502" s="36"/>
      <c r="AC502" s="36"/>
      <c r="AD502" s="36"/>
      <c r="AE502" s="36"/>
      <c r="AF502" s="36"/>
      <c r="AG502" s="36"/>
      <c r="AH502" s="36"/>
      <c r="AI502" s="36"/>
    </row>
    <row r="503" spans="1:44" s="28" customFormat="1" ht="15.75" hidden="1">
      <c r="A503" s="13"/>
      <c r="B503" s="13"/>
      <c r="C503" s="13"/>
      <c r="D503" s="91"/>
      <c r="E503" s="92"/>
      <c r="F503" s="92"/>
      <c r="G503" s="92"/>
      <c r="H503" s="92"/>
      <c r="I503" s="92"/>
      <c r="J503" s="92"/>
      <c r="K503" s="92"/>
      <c r="L503" s="92"/>
      <c r="M503" s="92"/>
      <c r="N503" s="92"/>
      <c r="O503" s="92"/>
      <c r="P503" s="92"/>
      <c r="Q503" s="93"/>
      <c r="R503" s="37"/>
      <c r="S503" s="37"/>
      <c r="T503" s="37"/>
      <c r="U503" s="37"/>
      <c r="V503" s="37"/>
      <c r="W503" s="37"/>
      <c r="X503" s="37"/>
      <c r="Y503" s="37"/>
      <c r="Z503" s="37"/>
      <c r="AA503" s="37"/>
      <c r="AB503" s="37"/>
      <c r="AC503" s="37"/>
      <c r="AD503" s="37"/>
      <c r="AE503" s="37"/>
      <c r="AF503" s="37"/>
      <c r="AG503" s="37"/>
      <c r="AH503" s="37"/>
      <c r="AI503" s="37"/>
    </row>
    <row r="504" spans="1:44" s="23" customFormat="1" hidden="1">
      <c r="A504" s="14"/>
      <c r="B504" s="14"/>
      <c r="C504" s="14"/>
      <c r="D504" s="55"/>
      <c r="E504" s="93"/>
      <c r="F504" s="93"/>
      <c r="G504" s="14"/>
      <c r="H504" s="14"/>
      <c r="I504" s="14"/>
      <c r="J504" s="14"/>
      <c r="K504" s="14"/>
      <c r="L504" s="14"/>
      <c r="M504" s="14"/>
      <c r="N504" s="14"/>
      <c r="O504" s="14"/>
      <c r="P504" s="14"/>
      <c r="Q504" s="45"/>
      <c r="R504" s="19"/>
      <c r="S504" s="19"/>
      <c r="T504" s="19"/>
      <c r="U504" s="19"/>
      <c r="V504" s="19"/>
      <c r="W504" s="19"/>
      <c r="X504" s="19"/>
      <c r="Y504" s="19"/>
      <c r="Z504" s="19"/>
      <c r="AA504" s="19"/>
      <c r="AB504" s="19"/>
      <c r="AC504" s="19"/>
      <c r="AD504" s="19"/>
      <c r="AE504" s="19"/>
      <c r="AF504" s="19"/>
      <c r="AG504" s="19"/>
      <c r="AH504" s="19"/>
      <c r="AI504" s="19"/>
      <c r="AJ504" s="19"/>
      <c r="AK504" s="19"/>
      <c r="AL504" s="19"/>
      <c r="AM504" s="19"/>
      <c r="AN504" s="19"/>
      <c r="AO504" s="19"/>
      <c r="AP504" s="19"/>
      <c r="AQ504" s="19"/>
      <c r="AR504" s="19"/>
    </row>
    <row r="505" spans="1:44" s="23" customFormat="1" hidden="1">
      <c r="A505" s="14"/>
      <c r="B505" s="14"/>
      <c r="C505" s="14"/>
      <c r="D505" s="55"/>
      <c r="E505" s="14"/>
      <c r="F505" s="14"/>
      <c r="G505" s="14"/>
      <c r="H505" s="14"/>
      <c r="I505" s="14"/>
      <c r="J505" s="14"/>
      <c r="K505" s="14"/>
      <c r="L505" s="14"/>
      <c r="M505" s="14"/>
      <c r="N505" s="14"/>
      <c r="O505" s="14"/>
      <c r="P505" s="14"/>
      <c r="Q505" s="45"/>
      <c r="R505" s="19"/>
      <c r="S505" s="19"/>
      <c r="T505" s="19"/>
      <c r="U505" s="19"/>
      <c r="V505" s="19"/>
      <c r="W505" s="19"/>
      <c r="X505" s="19"/>
      <c r="Y505" s="19"/>
      <c r="Z505" s="19"/>
      <c r="AA505" s="19"/>
      <c r="AB505" s="19"/>
      <c r="AC505" s="19"/>
      <c r="AD505" s="19"/>
      <c r="AE505" s="19"/>
      <c r="AF505" s="19"/>
      <c r="AG505" s="19"/>
      <c r="AH505" s="19"/>
      <c r="AI505" s="19"/>
      <c r="AJ505" s="19"/>
      <c r="AK505" s="19"/>
      <c r="AL505" s="19"/>
      <c r="AM505" s="19"/>
      <c r="AN505" s="19"/>
      <c r="AO505" s="19"/>
      <c r="AP505" s="19"/>
      <c r="AQ505" s="19"/>
      <c r="AR505" s="19"/>
    </row>
    <row r="506" spans="1:44" s="23" customFormat="1" hidden="1">
      <c r="A506" s="14"/>
      <c r="B506" s="14"/>
      <c r="C506" s="14"/>
      <c r="D506" s="55"/>
      <c r="E506" s="14"/>
      <c r="F506" s="14"/>
      <c r="G506" s="14"/>
      <c r="H506" s="14"/>
      <c r="I506" s="14"/>
      <c r="J506" s="14"/>
      <c r="K506" s="14"/>
      <c r="L506" s="14"/>
      <c r="M506" s="14"/>
      <c r="N506" s="14"/>
      <c r="O506" s="14"/>
      <c r="P506" s="14"/>
      <c r="Q506" s="45">
        <f t="shared" ref="Q506:Q540" si="80">+P506</f>
        <v>0</v>
      </c>
      <c r="R506" s="19"/>
      <c r="S506" s="19"/>
      <c r="T506" s="19"/>
      <c r="U506" s="19"/>
      <c r="V506" s="19"/>
      <c r="W506" s="19"/>
      <c r="X506" s="19"/>
      <c r="Y506" s="19"/>
      <c r="Z506" s="19"/>
      <c r="AA506" s="19"/>
      <c r="AB506" s="19"/>
      <c r="AC506" s="19"/>
      <c r="AD506" s="19"/>
      <c r="AE506" s="19"/>
      <c r="AF506" s="19"/>
      <c r="AG506" s="19"/>
      <c r="AH506" s="19"/>
      <c r="AI506" s="19"/>
      <c r="AJ506" s="19"/>
      <c r="AK506" s="19"/>
      <c r="AL506" s="19"/>
      <c r="AM506" s="19"/>
      <c r="AN506" s="19"/>
      <c r="AO506" s="19"/>
      <c r="AP506" s="19"/>
      <c r="AQ506" s="19"/>
      <c r="AR506" s="19"/>
    </row>
    <row r="507" spans="1:44" s="23" customFormat="1" hidden="1">
      <c r="A507" s="14"/>
      <c r="B507" s="14"/>
      <c r="C507" s="14"/>
      <c r="D507" s="55"/>
      <c r="E507" s="14"/>
      <c r="F507" s="14"/>
      <c r="G507" s="14"/>
      <c r="H507" s="14"/>
      <c r="I507" s="14"/>
      <c r="J507" s="14"/>
      <c r="K507" s="14"/>
      <c r="L507" s="14"/>
      <c r="M507" s="14"/>
      <c r="N507" s="14"/>
      <c r="O507" s="14"/>
      <c r="P507" s="14"/>
      <c r="Q507" s="45">
        <f t="shared" si="80"/>
        <v>0</v>
      </c>
      <c r="R507" s="19"/>
      <c r="S507" s="19"/>
      <c r="T507" s="19"/>
      <c r="U507" s="19"/>
      <c r="V507" s="19"/>
      <c r="W507" s="19"/>
      <c r="X507" s="19"/>
      <c r="Y507" s="19"/>
      <c r="Z507" s="19"/>
      <c r="AA507" s="19"/>
      <c r="AB507" s="19"/>
      <c r="AC507" s="19"/>
      <c r="AD507" s="19"/>
      <c r="AE507" s="19"/>
      <c r="AF507" s="19"/>
      <c r="AG507" s="19"/>
      <c r="AH507" s="19"/>
      <c r="AI507" s="19"/>
      <c r="AJ507" s="19"/>
      <c r="AK507" s="19"/>
      <c r="AL507" s="19"/>
      <c r="AM507" s="19"/>
      <c r="AN507" s="19"/>
      <c r="AO507" s="19"/>
      <c r="AP507" s="19"/>
      <c r="AQ507" s="19"/>
      <c r="AR507" s="19"/>
    </row>
    <row r="508" spans="1:44" s="23" customFormat="1" hidden="1">
      <c r="A508" s="14"/>
      <c r="B508" s="14"/>
      <c r="C508" s="14"/>
      <c r="D508" s="55"/>
      <c r="E508" s="14"/>
      <c r="F508" s="14"/>
      <c r="G508" s="14"/>
      <c r="H508" s="14"/>
      <c r="I508" s="14"/>
      <c r="J508" s="14"/>
      <c r="K508" s="14"/>
      <c r="L508" s="14"/>
      <c r="M508" s="14"/>
      <c r="N508" s="14"/>
      <c r="O508" s="14"/>
      <c r="P508" s="14"/>
      <c r="Q508" s="45">
        <f t="shared" si="80"/>
        <v>0</v>
      </c>
      <c r="R508" s="19"/>
      <c r="S508" s="19"/>
      <c r="T508" s="19"/>
      <c r="U508" s="19"/>
      <c r="V508" s="19"/>
      <c r="W508" s="19"/>
      <c r="X508" s="19"/>
      <c r="Y508" s="19"/>
      <c r="Z508" s="19"/>
      <c r="AA508" s="19"/>
      <c r="AB508" s="19"/>
      <c r="AC508" s="19"/>
      <c r="AD508" s="19"/>
      <c r="AE508" s="19"/>
      <c r="AF508" s="19"/>
      <c r="AG508" s="19"/>
      <c r="AH508" s="19"/>
      <c r="AI508" s="19"/>
      <c r="AJ508" s="19"/>
      <c r="AK508" s="19"/>
      <c r="AL508" s="19"/>
      <c r="AM508" s="19"/>
      <c r="AN508" s="19"/>
      <c r="AO508" s="19"/>
      <c r="AP508" s="19"/>
      <c r="AQ508" s="19"/>
      <c r="AR508" s="19"/>
    </row>
    <row r="509" spans="1:44" s="23" customFormat="1" hidden="1">
      <c r="A509" s="14"/>
      <c r="B509" s="14"/>
      <c r="C509" s="14"/>
      <c r="D509" s="55"/>
      <c r="E509" s="14"/>
      <c r="F509" s="14"/>
      <c r="G509" s="14"/>
      <c r="H509" s="14"/>
      <c r="I509" s="14"/>
      <c r="J509" s="14"/>
      <c r="K509" s="14"/>
      <c r="L509" s="14"/>
      <c r="M509" s="14"/>
      <c r="N509" s="14"/>
      <c r="O509" s="14"/>
      <c r="P509" s="14"/>
      <c r="Q509" s="45">
        <f t="shared" si="80"/>
        <v>0</v>
      </c>
      <c r="R509" s="19"/>
      <c r="S509" s="19"/>
      <c r="T509" s="19"/>
      <c r="U509" s="19"/>
      <c r="V509" s="19"/>
      <c r="W509" s="19"/>
      <c r="X509" s="19"/>
      <c r="Y509" s="19"/>
      <c r="Z509" s="19"/>
      <c r="AA509" s="19"/>
      <c r="AB509" s="19"/>
      <c r="AC509" s="19"/>
      <c r="AD509" s="19"/>
      <c r="AE509" s="19"/>
      <c r="AF509" s="19"/>
      <c r="AG509" s="19"/>
      <c r="AH509" s="19"/>
      <c r="AI509" s="19"/>
      <c r="AJ509" s="19"/>
      <c r="AK509" s="19"/>
      <c r="AL509" s="19"/>
      <c r="AM509" s="19"/>
      <c r="AN509" s="19"/>
      <c r="AO509" s="19"/>
      <c r="AP509" s="19"/>
      <c r="AQ509" s="19"/>
      <c r="AR509" s="19"/>
    </row>
    <row r="510" spans="1:44" s="19" customFormat="1" hidden="1">
      <c r="A510" s="14"/>
      <c r="B510" s="14"/>
      <c r="C510" s="14"/>
      <c r="D510" s="55"/>
      <c r="E510" s="14"/>
      <c r="F510" s="14"/>
      <c r="G510" s="14"/>
      <c r="H510" s="14"/>
      <c r="I510" s="14"/>
      <c r="J510" s="14"/>
      <c r="K510" s="14"/>
      <c r="L510" s="14"/>
      <c r="M510" s="14"/>
      <c r="N510" s="14"/>
      <c r="O510" s="14"/>
      <c r="P510" s="14"/>
      <c r="Q510" s="45">
        <f t="shared" si="80"/>
        <v>0</v>
      </c>
    </row>
    <row r="511" spans="1:44" s="19" customFormat="1" hidden="1">
      <c r="A511" s="14"/>
      <c r="B511" s="14"/>
      <c r="C511" s="14"/>
      <c r="D511" s="55"/>
      <c r="E511" s="14"/>
      <c r="F511" s="14"/>
      <c r="G511" s="14"/>
      <c r="H511" s="14"/>
      <c r="I511" s="14"/>
      <c r="J511" s="14"/>
      <c r="K511" s="14"/>
      <c r="L511" s="14"/>
      <c r="M511" s="14"/>
      <c r="N511" s="14"/>
      <c r="O511" s="14"/>
      <c r="P511" s="14"/>
      <c r="Q511" s="45">
        <f t="shared" si="80"/>
        <v>0</v>
      </c>
    </row>
    <row r="512" spans="1:44" s="19" customFormat="1" hidden="1">
      <c r="A512" s="14"/>
      <c r="B512" s="14"/>
      <c r="C512" s="14"/>
      <c r="D512" s="55"/>
      <c r="E512" s="14"/>
      <c r="F512" s="14"/>
      <c r="G512" s="14"/>
      <c r="H512" s="14"/>
      <c r="I512" s="14"/>
      <c r="J512" s="14"/>
      <c r="K512" s="14"/>
      <c r="L512" s="14"/>
      <c r="M512" s="14"/>
      <c r="N512" s="14"/>
      <c r="O512" s="14"/>
      <c r="P512" s="14"/>
      <c r="Q512" s="45">
        <f t="shared" si="80"/>
        <v>0</v>
      </c>
    </row>
    <row r="513" spans="1:66" s="19" customFormat="1" hidden="1">
      <c r="A513" s="14"/>
      <c r="B513" s="14"/>
      <c r="C513" s="14"/>
      <c r="D513" s="55"/>
      <c r="E513" s="14"/>
      <c r="F513" s="14"/>
      <c r="G513" s="14"/>
      <c r="H513" s="14"/>
      <c r="I513" s="14"/>
      <c r="J513" s="14"/>
      <c r="K513" s="14"/>
      <c r="L513" s="14"/>
      <c r="M513" s="14"/>
      <c r="N513" s="14"/>
      <c r="O513" s="14"/>
      <c r="P513" s="14"/>
      <c r="Q513" s="45">
        <f t="shared" si="80"/>
        <v>0</v>
      </c>
    </row>
    <row r="514" spans="1:66" s="19" customFormat="1" hidden="1">
      <c r="A514" s="14"/>
      <c r="B514" s="14"/>
      <c r="C514" s="14"/>
      <c r="D514" s="55"/>
      <c r="E514" s="14"/>
      <c r="F514" s="14"/>
      <c r="G514" s="14"/>
      <c r="H514" s="14"/>
      <c r="I514" s="14"/>
      <c r="J514" s="14"/>
      <c r="K514" s="14"/>
      <c r="L514" s="14"/>
      <c r="M514" s="14"/>
      <c r="N514" s="14"/>
      <c r="O514" s="14"/>
      <c r="P514" s="14"/>
      <c r="Q514" s="45">
        <f t="shared" si="80"/>
        <v>0</v>
      </c>
    </row>
    <row r="515" spans="1:66" s="19" customFormat="1" hidden="1">
      <c r="A515" s="14"/>
      <c r="B515" s="14"/>
      <c r="C515" s="14"/>
      <c r="D515" s="55"/>
      <c r="E515" s="14"/>
      <c r="F515" s="14"/>
      <c r="G515" s="14"/>
      <c r="H515" s="14"/>
      <c r="I515" s="14"/>
      <c r="J515" s="14"/>
      <c r="K515" s="14"/>
      <c r="L515" s="14"/>
      <c r="M515" s="14"/>
      <c r="N515" s="14"/>
      <c r="O515" s="14"/>
      <c r="P515" s="14"/>
      <c r="Q515" s="45">
        <f t="shared" si="80"/>
        <v>0</v>
      </c>
      <c r="X515" s="11"/>
      <c r="Y515" s="11"/>
      <c r="Z515" s="11"/>
      <c r="AA515" s="11"/>
      <c r="AB515" s="11"/>
      <c r="AC515" s="11"/>
      <c r="AD515" s="11"/>
      <c r="AE515" s="11"/>
      <c r="AF515" s="11"/>
      <c r="AG515" s="11"/>
      <c r="AH515" s="11"/>
      <c r="AI515" s="11"/>
      <c r="AJ515" s="11"/>
      <c r="AK515" s="11"/>
      <c r="AL515" s="11"/>
      <c r="AM515" s="11"/>
      <c r="AN515" s="11"/>
      <c r="AO515" s="11"/>
      <c r="AP515" s="11"/>
      <c r="AQ515" s="11"/>
      <c r="AR515" s="11"/>
      <c r="AS515" s="5"/>
      <c r="AT515" s="5"/>
      <c r="AU515" s="5"/>
      <c r="AV515" s="5"/>
      <c r="AW515" s="5"/>
      <c r="AX515" s="5"/>
      <c r="AY515" s="5"/>
      <c r="AZ515" s="5"/>
      <c r="BA515" s="5"/>
      <c r="BB515" s="5"/>
      <c r="BC515" s="5"/>
      <c r="BD515" s="5"/>
      <c r="BE515" s="5"/>
      <c r="BF515" s="5"/>
      <c r="BG515" s="5"/>
      <c r="BH515" s="5"/>
      <c r="BI515" s="5"/>
      <c r="BJ515" s="5"/>
      <c r="BK515" s="5"/>
      <c r="BL515" s="5"/>
      <c r="BM515" s="5"/>
      <c r="BN515" s="5"/>
    </row>
    <row r="516" spans="1:66" s="19" customFormat="1" hidden="1">
      <c r="A516" s="14"/>
      <c r="B516" s="14"/>
      <c r="C516" s="14"/>
      <c r="D516" s="55"/>
      <c r="E516" s="14"/>
      <c r="F516" s="14"/>
      <c r="G516" s="14"/>
      <c r="H516" s="14"/>
      <c r="I516" s="14"/>
      <c r="J516" s="14"/>
      <c r="K516" s="14"/>
      <c r="L516" s="14"/>
      <c r="M516" s="14"/>
      <c r="N516" s="14"/>
      <c r="O516" s="14"/>
      <c r="P516" s="14"/>
      <c r="Q516" s="45">
        <f t="shared" si="80"/>
        <v>0</v>
      </c>
      <c r="X516" s="11"/>
      <c r="Y516" s="11"/>
      <c r="Z516" s="11"/>
      <c r="AA516" s="11"/>
      <c r="AB516" s="11"/>
      <c r="AC516" s="11"/>
      <c r="AD516" s="11"/>
      <c r="AE516" s="11"/>
      <c r="AF516" s="11"/>
      <c r="AG516" s="11"/>
      <c r="AH516" s="11"/>
      <c r="AI516" s="11"/>
      <c r="AJ516" s="11"/>
      <c r="AK516" s="11"/>
      <c r="AL516" s="11"/>
      <c r="AM516" s="11"/>
      <c r="AN516" s="11"/>
      <c r="AO516" s="11"/>
      <c r="AP516" s="11"/>
      <c r="AQ516" s="11"/>
      <c r="AR516" s="11"/>
      <c r="AS516" s="5"/>
      <c r="AT516" s="5"/>
      <c r="AU516" s="5"/>
      <c r="AV516" s="5"/>
      <c r="AW516" s="5"/>
      <c r="AX516" s="5"/>
      <c r="AY516" s="5"/>
      <c r="AZ516" s="5"/>
      <c r="BA516" s="5"/>
      <c r="BB516" s="5"/>
      <c r="BC516" s="5"/>
      <c r="BD516" s="5"/>
      <c r="BE516" s="5"/>
      <c r="BF516" s="5"/>
      <c r="BG516" s="5"/>
      <c r="BH516" s="5"/>
      <c r="BI516" s="5"/>
      <c r="BJ516" s="5"/>
      <c r="BK516" s="5"/>
      <c r="BL516" s="5"/>
      <c r="BM516" s="5"/>
      <c r="BN516" s="5"/>
    </row>
    <row r="517" spans="1:66" s="19" customFormat="1" hidden="1">
      <c r="A517" s="14"/>
      <c r="B517" s="14"/>
      <c r="C517" s="14"/>
      <c r="D517" s="55"/>
      <c r="E517" s="14"/>
      <c r="F517" s="14"/>
      <c r="G517" s="14"/>
      <c r="H517" s="14"/>
      <c r="I517" s="14"/>
      <c r="J517" s="14"/>
      <c r="K517" s="14"/>
      <c r="L517" s="14"/>
      <c r="M517" s="14"/>
      <c r="N517" s="14"/>
      <c r="O517" s="14"/>
      <c r="P517" s="14"/>
      <c r="Q517" s="45">
        <f t="shared" si="80"/>
        <v>0</v>
      </c>
      <c r="X517" s="11"/>
      <c r="Y517" s="11"/>
      <c r="Z517" s="11"/>
      <c r="AA517" s="11"/>
      <c r="AB517" s="11"/>
      <c r="AC517" s="11"/>
      <c r="AD517" s="11"/>
      <c r="AE517" s="11"/>
      <c r="AF517" s="11"/>
      <c r="AG517" s="11"/>
      <c r="AH517" s="11"/>
      <c r="AI517" s="11"/>
      <c r="AJ517" s="11"/>
      <c r="AK517" s="11"/>
      <c r="AL517" s="11"/>
      <c r="AM517" s="11"/>
      <c r="AN517" s="11"/>
      <c r="AO517" s="11"/>
      <c r="AP517" s="11"/>
      <c r="AQ517" s="11"/>
      <c r="AR517" s="11"/>
      <c r="AS517" s="5"/>
      <c r="AT517" s="5"/>
      <c r="AU517" s="5"/>
      <c r="AV517" s="5"/>
      <c r="AW517" s="5"/>
      <c r="AX517" s="5"/>
      <c r="AY517" s="5"/>
      <c r="AZ517" s="5"/>
      <c r="BA517" s="5"/>
      <c r="BB517" s="5"/>
      <c r="BC517" s="5"/>
      <c r="BD517" s="5"/>
      <c r="BE517" s="5"/>
      <c r="BF517" s="5"/>
      <c r="BG517" s="5"/>
      <c r="BH517" s="5"/>
      <c r="BI517" s="5"/>
      <c r="BJ517" s="5"/>
      <c r="BK517" s="5"/>
      <c r="BL517" s="5"/>
      <c r="BM517" s="5"/>
      <c r="BN517" s="5"/>
    </row>
    <row r="518" spans="1:66" s="19" customFormat="1" hidden="1">
      <c r="A518" s="14"/>
      <c r="B518" s="14"/>
      <c r="C518" s="14"/>
      <c r="D518" s="55"/>
      <c r="E518" s="14"/>
      <c r="F518" s="14"/>
      <c r="G518" s="14"/>
      <c r="H518" s="14"/>
      <c r="I518" s="14"/>
      <c r="J518" s="14"/>
      <c r="K518" s="14"/>
      <c r="L518" s="14"/>
      <c r="M518" s="14"/>
      <c r="N518" s="14"/>
      <c r="O518" s="14"/>
      <c r="P518" s="14"/>
      <c r="Q518" s="45">
        <f t="shared" si="80"/>
        <v>0</v>
      </c>
      <c r="X518" s="11"/>
      <c r="Y518" s="11"/>
      <c r="Z518" s="11"/>
      <c r="AA518" s="11"/>
      <c r="AB518" s="11"/>
      <c r="AC518" s="11"/>
      <c r="AD518" s="11"/>
      <c r="AE518" s="11"/>
      <c r="AF518" s="11"/>
      <c r="AG518" s="11"/>
      <c r="AH518" s="11"/>
      <c r="AI518" s="11"/>
      <c r="AJ518" s="11"/>
      <c r="AK518" s="11"/>
      <c r="AL518" s="11"/>
      <c r="AM518" s="11"/>
      <c r="AN518" s="11"/>
      <c r="AO518" s="11"/>
      <c r="AP518" s="11"/>
      <c r="AQ518" s="11"/>
      <c r="AR518" s="11"/>
      <c r="AS518" s="5"/>
      <c r="AT518" s="5"/>
      <c r="AU518" s="5"/>
      <c r="AV518" s="5"/>
      <c r="AW518" s="5"/>
      <c r="AX518" s="5"/>
      <c r="AY518" s="5"/>
      <c r="AZ518" s="5"/>
      <c r="BA518" s="5"/>
      <c r="BB518" s="5"/>
      <c r="BC518" s="5"/>
      <c r="BD518" s="5"/>
      <c r="BE518" s="5"/>
      <c r="BF518" s="5"/>
      <c r="BG518" s="5"/>
      <c r="BH518" s="5"/>
      <c r="BI518" s="5"/>
      <c r="BJ518" s="5"/>
      <c r="BK518" s="5"/>
      <c r="BL518" s="5"/>
      <c r="BM518" s="5"/>
      <c r="BN518" s="5"/>
    </row>
    <row r="519" spans="1:66" s="19" customFormat="1" hidden="1">
      <c r="A519" s="14"/>
      <c r="B519" s="14"/>
      <c r="C519" s="14"/>
      <c r="D519" s="55"/>
      <c r="E519" s="14"/>
      <c r="F519" s="14"/>
      <c r="G519" s="14"/>
      <c r="H519" s="14"/>
      <c r="I519" s="14"/>
      <c r="J519" s="14"/>
      <c r="K519" s="14"/>
      <c r="L519" s="14"/>
      <c r="M519" s="14"/>
      <c r="N519" s="14"/>
      <c r="O519" s="14"/>
      <c r="P519" s="14"/>
      <c r="Q519" s="45">
        <f t="shared" si="80"/>
        <v>0</v>
      </c>
      <c r="X519" s="11"/>
      <c r="Y519" s="11"/>
      <c r="Z519" s="11"/>
      <c r="AA519" s="11"/>
      <c r="AB519" s="11"/>
      <c r="AC519" s="11"/>
      <c r="AD519" s="11"/>
      <c r="AE519" s="11"/>
      <c r="AF519" s="11"/>
      <c r="AG519" s="11"/>
      <c r="AH519" s="11"/>
      <c r="AI519" s="11"/>
      <c r="AJ519" s="11"/>
      <c r="AK519" s="11"/>
      <c r="AL519" s="11"/>
      <c r="AM519" s="11"/>
      <c r="AN519" s="11"/>
      <c r="AO519" s="11"/>
      <c r="AP519" s="11"/>
      <c r="AQ519" s="11"/>
      <c r="AR519" s="11"/>
      <c r="AS519" s="5"/>
      <c r="AT519" s="5"/>
      <c r="AU519" s="5"/>
      <c r="AV519" s="5"/>
      <c r="AW519" s="5"/>
      <c r="AX519" s="5"/>
      <c r="AY519" s="5"/>
      <c r="AZ519" s="5"/>
      <c r="BA519" s="5"/>
      <c r="BB519" s="5"/>
      <c r="BC519" s="5"/>
      <c r="BD519" s="5"/>
      <c r="BE519" s="5"/>
      <c r="BF519" s="5"/>
      <c r="BG519" s="5"/>
      <c r="BH519" s="5"/>
      <c r="BI519" s="5"/>
      <c r="BJ519" s="5"/>
      <c r="BK519" s="5"/>
      <c r="BL519" s="5"/>
      <c r="BM519" s="5"/>
      <c r="BN519" s="5"/>
    </row>
    <row r="520" spans="1:66" s="19" customFormat="1" hidden="1">
      <c r="A520" s="14"/>
      <c r="B520" s="14"/>
      <c r="C520" s="14"/>
      <c r="D520" s="55"/>
      <c r="E520" s="14"/>
      <c r="F520" s="14"/>
      <c r="G520" s="14"/>
      <c r="H520" s="14"/>
      <c r="I520" s="14"/>
      <c r="J520" s="14"/>
      <c r="K520" s="14"/>
      <c r="L520" s="14"/>
      <c r="M520" s="14"/>
      <c r="N520" s="14"/>
      <c r="O520" s="14"/>
      <c r="P520" s="14"/>
      <c r="Q520" s="45">
        <f t="shared" si="80"/>
        <v>0</v>
      </c>
      <c r="X520" s="11"/>
      <c r="Y520" s="11"/>
      <c r="Z520" s="11"/>
      <c r="AA520" s="11"/>
      <c r="AB520" s="11"/>
      <c r="AC520" s="11"/>
      <c r="AD520" s="11"/>
      <c r="AE520" s="11"/>
      <c r="AF520" s="11"/>
      <c r="AG520" s="11"/>
      <c r="AH520" s="11"/>
      <c r="AI520" s="11"/>
      <c r="AJ520" s="11"/>
      <c r="AK520" s="11"/>
      <c r="AL520" s="11"/>
      <c r="AM520" s="11"/>
      <c r="AN520" s="11"/>
      <c r="AO520" s="11"/>
      <c r="AP520" s="11"/>
      <c r="AQ520" s="11"/>
      <c r="AR520" s="11"/>
      <c r="AS520" s="5"/>
      <c r="AT520" s="5"/>
      <c r="AU520" s="5"/>
      <c r="AV520" s="5"/>
      <c r="AW520" s="5"/>
      <c r="AX520" s="5"/>
      <c r="AY520" s="5"/>
      <c r="AZ520" s="5"/>
      <c r="BA520" s="5"/>
      <c r="BB520" s="5"/>
      <c r="BC520" s="5"/>
      <c r="BD520" s="5"/>
      <c r="BE520" s="5"/>
      <c r="BF520" s="5"/>
      <c r="BG520" s="5"/>
      <c r="BH520" s="5"/>
      <c r="BI520" s="5"/>
      <c r="BJ520" s="5"/>
      <c r="BK520" s="5"/>
      <c r="BL520" s="5"/>
      <c r="BM520" s="5"/>
      <c r="BN520" s="5"/>
    </row>
    <row r="521" spans="1:66" s="19" customFormat="1" hidden="1">
      <c r="A521" s="14"/>
      <c r="B521" s="14"/>
      <c r="C521" s="14"/>
      <c r="D521" s="55"/>
      <c r="E521" s="14"/>
      <c r="F521" s="14"/>
      <c r="G521" s="14"/>
      <c r="H521" s="14"/>
      <c r="I521" s="14"/>
      <c r="J521" s="14"/>
      <c r="K521" s="14"/>
      <c r="L521" s="14"/>
      <c r="M521" s="14"/>
      <c r="N521" s="14"/>
      <c r="O521" s="14"/>
      <c r="P521" s="14"/>
      <c r="Q521" s="45">
        <f t="shared" si="80"/>
        <v>0</v>
      </c>
      <c r="X521" s="11"/>
      <c r="Y521" s="11"/>
      <c r="Z521" s="11"/>
      <c r="AA521" s="11"/>
      <c r="AB521" s="11"/>
      <c r="AC521" s="11"/>
      <c r="AD521" s="11"/>
      <c r="AE521" s="11"/>
      <c r="AF521" s="11"/>
      <c r="AG521" s="11"/>
      <c r="AH521" s="11"/>
      <c r="AI521" s="11"/>
      <c r="AJ521" s="11"/>
      <c r="AK521" s="11"/>
      <c r="AL521" s="11"/>
      <c r="AM521" s="11"/>
      <c r="AN521" s="11"/>
      <c r="AO521" s="11"/>
      <c r="AP521" s="11"/>
      <c r="AQ521" s="11"/>
      <c r="AR521" s="11"/>
      <c r="AS521" s="5"/>
      <c r="AT521" s="5"/>
      <c r="AU521" s="5"/>
      <c r="AV521" s="5"/>
      <c r="AW521" s="5"/>
      <c r="AX521" s="5"/>
      <c r="AY521" s="5"/>
      <c r="AZ521" s="5"/>
      <c r="BA521" s="5"/>
      <c r="BB521" s="5"/>
      <c r="BC521" s="5"/>
      <c r="BD521" s="5"/>
      <c r="BE521" s="5"/>
      <c r="BF521" s="5"/>
      <c r="BG521" s="5"/>
      <c r="BH521" s="5"/>
      <c r="BI521" s="5"/>
      <c r="BJ521" s="5"/>
      <c r="BK521" s="5"/>
      <c r="BL521" s="5"/>
      <c r="BM521" s="5"/>
      <c r="BN521" s="5"/>
    </row>
    <row r="522" spans="1:66" s="19" customFormat="1" hidden="1">
      <c r="A522" s="14"/>
      <c r="B522" s="14"/>
      <c r="C522" s="14"/>
      <c r="D522" s="55"/>
      <c r="E522" s="14"/>
      <c r="F522" s="14"/>
      <c r="G522" s="14"/>
      <c r="H522" s="14"/>
      <c r="I522" s="14"/>
      <c r="J522" s="14"/>
      <c r="K522" s="14"/>
      <c r="L522" s="14"/>
      <c r="M522" s="14"/>
      <c r="N522" s="14"/>
      <c r="O522" s="14"/>
      <c r="P522" s="14"/>
      <c r="Q522" s="45">
        <f t="shared" si="80"/>
        <v>0</v>
      </c>
      <c r="X522" s="11"/>
      <c r="Y522" s="11"/>
      <c r="Z522" s="11"/>
      <c r="AA522" s="11"/>
      <c r="AB522" s="11"/>
      <c r="AC522" s="11"/>
      <c r="AD522" s="11"/>
      <c r="AE522" s="11"/>
      <c r="AF522" s="11"/>
      <c r="AG522" s="11"/>
      <c r="AH522" s="11"/>
      <c r="AI522" s="11"/>
      <c r="AJ522" s="11"/>
      <c r="AK522" s="11"/>
      <c r="AL522" s="11"/>
      <c r="AM522" s="11"/>
      <c r="AN522" s="11"/>
      <c r="AO522" s="11"/>
      <c r="AP522" s="11"/>
      <c r="AQ522" s="11"/>
      <c r="AR522" s="11"/>
      <c r="AS522" s="5"/>
      <c r="AT522" s="5"/>
      <c r="AU522" s="5"/>
      <c r="AV522" s="5"/>
      <c r="AW522" s="5"/>
      <c r="AX522" s="5"/>
      <c r="AY522" s="5"/>
      <c r="AZ522" s="5"/>
      <c r="BA522" s="5"/>
      <c r="BB522" s="5"/>
      <c r="BC522" s="5"/>
      <c r="BD522" s="5"/>
      <c r="BE522" s="5"/>
      <c r="BF522" s="5"/>
      <c r="BG522" s="5"/>
      <c r="BH522" s="5"/>
      <c r="BI522" s="5"/>
      <c r="BJ522" s="5"/>
      <c r="BK522" s="5"/>
      <c r="BL522" s="5"/>
      <c r="BM522" s="5"/>
      <c r="BN522" s="5"/>
    </row>
    <row r="523" spans="1:66" s="19" customFormat="1" hidden="1">
      <c r="A523" s="14"/>
      <c r="B523" s="14"/>
      <c r="C523" s="14"/>
      <c r="D523" s="55"/>
      <c r="E523" s="14"/>
      <c r="F523" s="14"/>
      <c r="G523" s="14"/>
      <c r="H523" s="14"/>
      <c r="I523" s="14"/>
      <c r="J523" s="14"/>
      <c r="K523" s="14"/>
      <c r="L523" s="14"/>
      <c r="M523" s="14"/>
      <c r="N523" s="14"/>
      <c r="O523" s="14"/>
      <c r="P523" s="14"/>
      <c r="Q523" s="45">
        <f t="shared" si="80"/>
        <v>0</v>
      </c>
      <c r="X523" s="11"/>
      <c r="Y523" s="11"/>
      <c r="Z523" s="11"/>
      <c r="AA523" s="11"/>
      <c r="AB523" s="11"/>
      <c r="AC523" s="11"/>
      <c r="AD523" s="11"/>
      <c r="AE523" s="11"/>
      <c r="AF523" s="11"/>
      <c r="AG523" s="11"/>
      <c r="AH523" s="11"/>
      <c r="AI523" s="11"/>
      <c r="AJ523" s="11"/>
      <c r="AK523" s="11"/>
      <c r="AL523" s="11"/>
      <c r="AM523" s="11"/>
      <c r="AN523" s="11"/>
      <c r="AO523" s="11"/>
      <c r="AP523" s="11"/>
      <c r="AQ523" s="11"/>
      <c r="AR523" s="11"/>
      <c r="AS523" s="5"/>
      <c r="AT523" s="5"/>
      <c r="AU523" s="5"/>
      <c r="AV523" s="5"/>
      <c r="AW523" s="5"/>
      <c r="AX523" s="5"/>
      <c r="AY523" s="5"/>
      <c r="AZ523" s="5"/>
      <c r="BA523" s="5"/>
      <c r="BB523" s="5"/>
      <c r="BC523" s="5"/>
      <c r="BD523" s="5"/>
      <c r="BE523" s="5"/>
      <c r="BF523" s="5"/>
      <c r="BG523" s="5"/>
      <c r="BH523" s="5"/>
      <c r="BI523" s="5"/>
      <c r="BJ523" s="5"/>
      <c r="BK523" s="5"/>
      <c r="BL523" s="5"/>
      <c r="BM523" s="5"/>
      <c r="BN523" s="5"/>
    </row>
    <row r="524" spans="1:66" s="19" customFormat="1" hidden="1">
      <c r="A524" s="14"/>
      <c r="B524" s="14"/>
      <c r="C524" s="14"/>
      <c r="D524" s="55"/>
      <c r="E524" s="14"/>
      <c r="F524" s="14"/>
      <c r="G524" s="14"/>
      <c r="H524" s="14"/>
      <c r="I524" s="14"/>
      <c r="J524" s="14"/>
      <c r="K524" s="14"/>
      <c r="L524" s="14"/>
      <c r="M524" s="14"/>
      <c r="N524" s="14"/>
      <c r="O524" s="14"/>
      <c r="P524" s="14"/>
      <c r="Q524" s="45">
        <f t="shared" si="80"/>
        <v>0</v>
      </c>
      <c r="X524" s="11"/>
      <c r="Y524" s="11"/>
      <c r="Z524" s="11"/>
      <c r="AA524" s="11"/>
      <c r="AB524" s="11"/>
      <c r="AC524" s="11"/>
      <c r="AD524" s="11"/>
      <c r="AE524" s="11"/>
      <c r="AF524" s="11"/>
      <c r="AG524" s="11"/>
      <c r="AH524" s="11"/>
      <c r="AI524" s="11"/>
      <c r="AJ524" s="11"/>
      <c r="AK524" s="11"/>
      <c r="AL524" s="11"/>
      <c r="AM524" s="11"/>
      <c r="AN524" s="11"/>
      <c r="AO524" s="11"/>
      <c r="AP524" s="11"/>
      <c r="AQ524" s="11"/>
      <c r="AR524" s="11"/>
      <c r="AS524" s="5"/>
      <c r="AT524" s="5"/>
      <c r="AU524" s="5"/>
      <c r="AV524" s="5"/>
      <c r="AW524" s="5"/>
      <c r="AX524" s="5"/>
      <c r="AY524" s="5"/>
      <c r="AZ524" s="5"/>
      <c r="BA524" s="5"/>
      <c r="BB524" s="5"/>
      <c r="BC524" s="5"/>
      <c r="BD524" s="5"/>
      <c r="BE524" s="5"/>
      <c r="BF524" s="5"/>
      <c r="BG524" s="5"/>
      <c r="BH524" s="5"/>
      <c r="BI524" s="5"/>
      <c r="BJ524" s="5"/>
      <c r="BK524" s="5"/>
      <c r="BL524" s="5"/>
      <c r="BM524" s="5"/>
      <c r="BN524" s="5"/>
    </row>
    <row r="525" spans="1:66" s="19" customFormat="1" hidden="1">
      <c r="A525" s="14"/>
      <c r="B525" s="14"/>
      <c r="C525" s="14"/>
      <c r="D525" s="55"/>
      <c r="E525" s="14"/>
      <c r="F525" s="14"/>
      <c r="G525" s="14"/>
      <c r="H525" s="14"/>
      <c r="I525" s="14"/>
      <c r="J525" s="14"/>
      <c r="K525" s="14"/>
      <c r="L525" s="14"/>
      <c r="M525" s="14"/>
      <c r="N525" s="14"/>
      <c r="O525" s="14"/>
      <c r="P525" s="14"/>
      <c r="Q525" s="45">
        <f t="shared" si="80"/>
        <v>0</v>
      </c>
      <c r="X525" s="11"/>
      <c r="Y525" s="11"/>
      <c r="Z525" s="11"/>
      <c r="AA525" s="11"/>
      <c r="AB525" s="11"/>
      <c r="AC525" s="11"/>
      <c r="AD525" s="11"/>
      <c r="AE525" s="11"/>
      <c r="AF525" s="11"/>
      <c r="AG525" s="11"/>
      <c r="AH525" s="11"/>
      <c r="AI525" s="11"/>
      <c r="AJ525" s="11"/>
      <c r="AK525" s="11"/>
      <c r="AL525" s="11"/>
      <c r="AM525" s="11"/>
      <c r="AN525" s="11"/>
      <c r="AO525" s="11"/>
      <c r="AP525" s="11"/>
      <c r="AQ525" s="11"/>
      <c r="AR525" s="11"/>
      <c r="AS525" s="5"/>
      <c r="AT525" s="5"/>
      <c r="AU525" s="5"/>
      <c r="AV525" s="5"/>
      <c r="AW525" s="5"/>
      <c r="AX525" s="5"/>
      <c r="AY525" s="5"/>
      <c r="AZ525" s="5"/>
      <c r="BA525" s="5"/>
      <c r="BB525" s="5"/>
      <c r="BC525" s="5"/>
      <c r="BD525" s="5"/>
      <c r="BE525" s="5"/>
      <c r="BF525" s="5"/>
      <c r="BG525" s="5"/>
      <c r="BH525" s="5"/>
      <c r="BI525" s="5"/>
      <c r="BJ525" s="5"/>
      <c r="BK525" s="5"/>
      <c r="BL525" s="5"/>
      <c r="BM525" s="5"/>
      <c r="BN525" s="5"/>
    </row>
    <row r="526" spans="1:66" s="19" customFormat="1" hidden="1">
      <c r="A526" s="14"/>
      <c r="B526" s="14"/>
      <c r="C526" s="14"/>
      <c r="D526" s="55"/>
      <c r="E526" s="14"/>
      <c r="F526" s="14"/>
      <c r="G526" s="14"/>
      <c r="H526" s="14"/>
      <c r="I526" s="14"/>
      <c r="J526" s="14"/>
      <c r="K526" s="14"/>
      <c r="L526" s="14"/>
      <c r="M526" s="14"/>
      <c r="N526" s="14"/>
      <c r="O526" s="14"/>
      <c r="P526" s="14"/>
      <c r="Q526" s="45">
        <f t="shared" si="80"/>
        <v>0</v>
      </c>
      <c r="X526" s="11"/>
      <c r="Y526" s="11"/>
      <c r="Z526" s="11"/>
      <c r="AA526" s="11"/>
      <c r="AB526" s="11"/>
      <c r="AC526" s="11"/>
      <c r="AD526" s="11"/>
      <c r="AE526" s="11"/>
      <c r="AF526" s="11"/>
      <c r="AG526" s="11"/>
      <c r="AH526" s="11"/>
      <c r="AI526" s="11"/>
      <c r="AJ526" s="11"/>
      <c r="AK526" s="11"/>
      <c r="AL526" s="11"/>
      <c r="AM526" s="11"/>
      <c r="AN526" s="11"/>
      <c r="AO526" s="11"/>
      <c r="AP526" s="11"/>
      <c r="AQ526" s="11"/>
      <c r="AR526" s="11"/>
      <c r="AS526" s="5"/>
      <c r="AT526" s="5"/>
      <c r="AU526" s="5"/>
      <c r="AV526" s="5"/>
      <c r="AW526" s="5"/>
      <c r="AX526" s="5"/>
      <c r="AY526" s="5"/>
      <c r="AZ526" s="5"/>
      <c r="BA526" s="5"/>
      <c r="BB526" s="5"/>
      <c r="BC526" s="5"/>
      <c r="BD526" s="5"/>
      <c r="BE526" s="5"/>
      <c r="BF526" s="5"/>
      <c r="BG526" s="5"/>
      <c r="BH526" s="5"/>
      <c r="BI526" s="5"/>
      <c r="BJ526" s="5"/>
      <c r="BK526" s="5"/>
      <c r="BL526" s="5"/>
      <c r="BM526" s="5"/>
      <c r="BN526" s="5"/>
    </row>
    <row r="527" spans="1:66" s="19" customFormat="1" hidden="1">
      <c r="A527" s="14"/>
      <c r="B527" s="14"/>
      <c r="C527" s="14"/>
      <c r="D527" s="55"/>
      <c r="E527" s="14"/>
      <c r="F527" s="14"/>
      <c r="G527" s="14"/>
      <c r="H527" s="14"/>
      <c r="I527" s="14"/>
      <c r="J527" s="14"/>
      <c r="K527" s="14"/>
      <c r="L527" s="14"/>
      <c r="M527" s="14"/>
      <c r="N527" s="14"/>
      <c r="O527" s="14"/>
      <c r="P527" s="14"/>
      <c r="Q527" s="45">
        <f t="shared" si="80"/>
        <v>0</v>
      </c>
      <c r="X527" s="11"/>
      <c r="Y527" s="11"/>
      <c r="Z527" s="11"/>
      <c r="AA527" s="11"/>
      <c r="AB527" s="11"/>
      <c r="AC527" s="11"/>
      <c r="AD527" s="11"/>
      <c r="AE527" s="11"/>
      <c r="AF527" s="11"/>
      <c r="AG527" s="11"/>
      <c r="AH527" s="11"/>
      <c r="AI527" s="11"/>
      <c r="AJ527" s="11"/>
      <c r="AK527" s="11"/>
      <c r="AL527" s="11"/>
      <c r="AM527" s="11"/>
      <c r="AN527" s="11"/>
      <c r="AO527" s="11"/>
      <c r="AP527" s="11"/>
      <c r="AQ527" s="11"/>
      <c r="AR527" s="11"/>
      <c r="AS527" s="5"/>
      <c r="AT527" s="5"/>
      <c r="AU527" s="5"/>
      <c r="AV527" s="5"/>
      <c r="AW527" s="5"/>
      <c r="AX527" s="5"/>
      <c r="AY527" s="5"/>
      <c r="AZ527" s="5"/>
      <c r="BA527" s="5"/>
      <c r="BB527" s="5"/>
      <c r="BC527" s="5"/>
      <c r="BD527" s="5"/>
      <c r="BE527" s="5"/>
      <c r="BF527" s="5"/>
      <c r="BG527" s="5"/>
      <c r="BH527" s="5"/>
      <c r="BI527" s="5"/>
      <c r="BJ527" s="5"/>
      <c r="BK527" s="5"/>
      <c r="BL527" s="5"/>
      <c r="BM527" s="5"/>
      <c r="BN527" s="5"/>
    </row>
    <row r="528" spans="1:66" s="19" customFormat="1" hidden="1">
      <c r="A528" s="14"/>
      <c r="B528" s="14"/>
      <c r="C528" s="14"/>
      <c r="D528" s="55"/>
      <c r="E528" s="14"/>
      <c r="F528" s="14"/>
      <c r="G528" s="14"/>
      <c r="H528" s="14"/>
      <c r="I528" s="14"/>
      <c r="J528" s="14"/>
      <c r="K528" s="14"/>
      <c r="L528" s="14"/>
      <c r="M528" s="14"/>
      <c r="N528" s="14"/>
      <c r="O528" s="14"/>
      <c r="P528" s="14"/>
      <c r="Q528" s="45">
        <f t="shared" si="80"/>
        <v>0</v>
      </c>
      <c r="X528" s="11"/>
      <c r="Y528" s="11"/>
      <c r="Z528" s="11"/>
      <c r="AA528" s="11"/>
      <c r="AB528" s="11"/>
      <c r="AC528" s="11"/>
      <c r="AD528" s="11"/>
      <c r="AE528" s="11"/>
      <c r="AF528" s="11"/>
      <c r="AG528" s="11"/>
      <c r="AH528" s="11"/>
      <c r="AI528" s="11"/>
      <c r="AJ528" s="11"/>
      <c r="AK528" s="11"/>
      <c r="AL528" s="11"/>
      <c r="AM528" s="11"/>
      <c r="AN528" s="11"/>
      <c r="AO528" s="11"/>
      <c r="AP528" s="11"/>
      <c r="AQ528" s="11"/>
      <c r="AR528" s="11"/>
      <c r="AS528" s="5"/>
      <c r="AT528" s="5"/>
      <c r="AU528" s="5"/>
      <c r="AV528" s="5"/>
      <c r="AW528" s="5"/>
      <c r="AX528" s="5"/>
      <c r="AY528" s="5"/>
      <c r="AZ528" s="5"/>
      <c r="BA528" s="5"/>
      <c r="BB528" s="5"/>
      <c r="BC528" s="5"/>
      <c r="BD528" s="5"/>
      <c r="BE528" s="5"/>
      <c r="BF528" s="5"/>
      <c r="BG528" s="5"/>
      <c r="BH528" s="5"/>
      <c r="BI528" s="5"/>
      <c r="BJ528" s="5"/>
      <c r="BK528" s="5"/>
      <c r="BL528" s="5"/>
      <c r="BM528" s="5"/>
      <c r="BN528" s="5"/>
    </row>
    <row r="529" spans="1:66" s="19" customFormat="1" hidden="1">
      <c r="A529" s="14"/>
      <c r="B529" s="14"/>
      <c r="C529" s="14"/>
      <c r="D529" s="55"/>
      <c r="E529" s="14"/>
      <c r="F529" s="14"/>
      <c r="G529" s="14"/>
      <c r="H529" s="14"/>
      <c r="I529" s="14"/>
      <c r="J529" s="14"/>
      <c r="K529" s="14"/>
      <c r="L529" s="14"/>
      <c r="M529" s="14"/>
      <c r="N529" s="14"/>
      <c r="O529" s="14"/>
      <c r="P529" s="14"/>
      <c r="Q529" s="45">
        <f t="shared" si="80"/>
        <v>0</v>
      </c>
      <c r="X529" s="11"/>
      <c r="Y529" s="11"/>
      <c r="Z529" s="11"/>
      <c r="AA529" s="11"/>
      <c r="AB529" s="11"/>
      <c r="AC529" s="11"/>
      <c r="AD529" s="11"/>
      <c r="AE529" s="11"/>
      <c r="AF529" s="11"/>
      <c r="AG529" s="11"/>
      <c r="AH529" s="11"/>
      <c r="AI529" s="11"/>
      <c r="AJ529" s="11"/>
      <c r="AK529" s="11"/>
      <c r="AL529" s="11"/>
      <c r="AM529" s="11"/>
      <c r="AN529" s="11"/>
      <c r="AO529" s="11"/>
      <c r="AP529" s="11"/>
      <c r="AQ529" s="11"/>
      <c r="AR529" s="11"/>
      <c r="AS529" s="5"/>
      <c r="AT529" s="5"/>
      <c r="AU529" s="5"/>
      <c r="AV529" s="5"/>
      <c r="AW529" s="5"/>
      <c r="AX529" s="5"/>
      <c r="AY529" s="5"/>
      <c r="AZ529" s="5"/>
      <c r="BA529" s="5"/>
      <c r="BB529" s="5"/>
      <c r="BC529" s="5"/>
      <c r="BD529" s="5"/>
      <c r="BE529" s="5"/>
      <c r="BF529" s="5"/>
      <c r="BG529" s="5"/>
      <c r="BH529" s="5"/>
      <c r="BI529" s="5"/>
      <c r="BJ529" s="5"/>
      <c r="BK529" s="5"/>
      <c r="BL529" s="5"/>
      <c r="BM529" s="5"/>
      <c r="BN529" s="5"/>
    </row>
    <row r="530" spans="1:66" s="19" customFormat="1" hidden="1">
      <c r="A530" s="14"/>
      <c r="B530" s="14"/>
      <c r="C530" s="14"/>
      <c r="D530" s="55"/>
      <c r="E530" s="14"/>
      <c r="F530" s="14"/>
      <c r="G530" s="14"/>
      <c r="H530" s="14"/>
      <c r="I530" s="14"/>
      <c r="J530" s="14"/>
      <c r="K530" s="14"/>
      <c r="L530" s="14"/>
      <c r="M530" s="14"/>
      <c r="N530" s="14"/>
      <c r="O530" s="14"/>
      <c r="P530" s="14"/>
      <c r="Q530" s="45">
        <f t="shared" si="80"/>
        <v>0</v>
      </c>
      <c r="X530" s="11"/>
      <c r="Y530" s="11"/>
      <c r="Z530" s="11"/>
      <c r="AA530" s="11"/>
      <c r="AB530" s="11"/>
      <c r="AC530" s="11"/>
      <c r="AD530" s="11"/>
      <c r="AE530" s="11"/>
      <c r="AF530" s="11"/>
      <c r="AG530" s="11"/>
      <c r="AH530" s="11"/>
      <c r="AI530" s="11"/>
      <c r="AJ530" s="11"/>
      <c r="AK530" s="11"/>
      <c r="AL530" s="11"/>
      <c r="AM530" s="11"/>
      <c r="AN530" s="11"/>
      <c r="AO530" s="11"/>
      <c r="AP530" s="11"/>
      <c r="AQ530" s="11"/>
      <c r="AR530" s="11"/>
      <c r="AS530" s="5"/>
      <c r="AT530" s="5"/>
      <c r="AU530" s="5"/>
      <c r="AV530" s="5"/>
      <c r="AW530" s="5"/>
      <c r="AX530" s="5"/>
      <c r="AY530" s="5"/>
      <c r="AZ530" s="5"/>
      <c r="BA530" s="5"/>
      <c r="BB530" s="5"/>
      <c r="BC530" s="5"/>
      <c r="BD530" s="5"/>
      <c r="BE530" s="5"/>
      <c r="BF530" s="5"/>
      <c r="BG530" s="5"/>
      <c r="BH530" s="5"/>
      <c r="BI530" s="5"/>
      <c r="BJ530" s="5"/>
      <c r="BK530" s="5"/>
      <c r="BL530" s="5"/>
      <c r="BM530" s="5"/>
      <c r="BN530" s="5"/>
    </row>
    <row r="531" spans="1:66" s="19" customFormat="1" hidden="1">
      <c r="A531" s="14"/>
      <c r="B531" s="14"/>
      <c r="C531" s="14"/>
      <c r="D531" s="55"/>
      <c r="E531" s="14"/>
      <c r="F531" s="14"/>
      <c r="G531" s="14"/>
      <c r="H531" s="14"/>
      <c r="I531" s="14"/>
      <c r="J531" s="14"/>
      <c r="K531" s="14"/>
      <c r="L531" s="14"/>
      <c r="M531" s="14"/>
      <c r="N531" s="14"/>
      <c r="O531" s="14"/>
      <c r="P531" s="14"/>
      <c r="Q531" s="45">
        <f t="shared" si="80"/>
        <v>0</v>
      </c>
    </row>
    <row r="532" spans="1:66" s="19" customFormat="1" hidden="1">
      <c r="A532" s="14"/>
      <c r="B532" s="14"/>
      <c r="C532" s="14"/>
      <c r="D532" s="55"/>
      <c r="E532" s="14"/>
      <c r="F532" s="14"/>
      <c r="G532" s="14"/>
      <c r="H532" s="14"/>
      <c r="I532" s="14"/>
      <c r="J532" s="14"/>
      <c r="K532" s="14"/>
      <c r="L532" s="14"/>
      <c r="M532" s="14"/>
      <c r="N532" s="14"/>
      <c r="O532" s="14"/>
      <c r="P532" s="14"/>
      <c r="Q532" s="45">
        <f t="shared" si="80"/>
        <v>0</v>
      </c>
    </row>
    <row r="533" spans="1:66" s="19" customFormat="1" hidden="1">
      <c r="A533" s="14"/>
      <c r="B533" s="14"/>
      <c r="C533" s="14"/>
      <c r="D533" s="55"/>
      <c r="E533" s="14"/>
      <c r="F533" s="14"/>
      <c r="G533" s="14"/>
      <c r="H533" s="14"/>
      <c r="I533" s="14"/>
      <c r="J533" s="14"/>
      <c r="K533" s="14"/>
      <c r="L533" s="14"/>
      <c r="M533" s="14"/>
      <c r="N533" s="14"/>
      <c r="O533" s="14"/>
      <c r="P533" s="14"/>
      <c r="Q533" s="45">
        <f t="shared" si="80"/>
        <v>0</v>
      </c>
    </row>
    <row r="534" spans="1:66" s="19" customFormat="1" hidden="1">
      <c r="A534" s="14"/>
      <c r="B534" s="14"/>
      <c r="C534" s="14"/>
      <c r="D534" s="55"/>
      <c r="E534" s="14"/>
      <c r="F534" s="14"/>
      <c r="G534" s="14"/>
      <c r="H534" s="14"/>
      <c r="I534" s="14"/>
      <c r="J534" s="14"/>
      <c r="K534" s="14"/>
      <c r="L534" s="14"/>
      <c r="M534" s="14"/>
      <c r="N534" s="14"/>
      <c r="O534" s="14"/>
      <c r="P534" s="14"/>
      <c r="Q534" s="45">
        <f t="shared" si="80"/>
        <v>0</v>
      </c>
    </row>
    <row r="535" spans="1:66" s="19" customFormat="1" hidden="1">
      <c r="A535" s="14"/>
      <c r="B535" s="14"/>
      <c r="C535" s="14"/>
      <c r="D535" s="55"/>
      <c r="E535" s="14"/>
      <c r="F535" s="14"/>
      <c r="G535" s="14"/>
      <c r="H535" s="14"/>
      <c r="I535" s="14"/>
      <c r="J535" s="14"/>
      <c r="K535" s="14"/>
      <c r="L535" s="14"/>
      <c r="M535" s="14"/>
      <c r="N535" s="14"/>
      <c r="O535" s="14"/>
      <c r="P535" s="14"/>
      <c r="Q535" s="45">
        <f t="shared" si="80"/>
        <v>0</v>
      </c>
    </row>
    <row r="536" spans="1:66" s="19" customFormat="1" hidden="1">
      <c r="A536" s="14"/>
      <c r="B536" s="14"/>
      <c r="C536" s="14"/>
      <c r="D536" s="55"/>
      <c r="E536" s="14"/>
      <c r="F536" s="14"/>
      <c r="G536" s="14"/>
      <c r="H536" s="14"/>
      <c r="I536" s="14"/>
      <c r="J536" s="14"/>
      <c r="K536" s="14"/>
      <c r="L536" s="14"/>
      <c r="M536" s="14"/>
      <c r="N536" s="14"/>
      <c r="O536" s="14"/>
      <c r="P536" s="14"/>
      <c r="Q536" s="45">
        <f t="shared" si="80"/>
        <v>0</v>
      </c>
    </row>
    <row r="537" spans="1:66" s="23" customFormat="1" hidden="1">
      <c r="A537" s="2"/>
      <c r="B537" s="2"/>
      <c r="C537" s="2"/>
      <c r="D537" s="54"/>
      <c r="E537" s="2"/>
      <c r="F537" s="2"/>
      <c r="G537" s="2"/>
      <c r="H537" s="2"/>
      <c r="I537" s="2"/>
      <c r="J537" s="2"/>
      <c r="K537" s="2"/>
      <c r="L537" s="2"/>
      <c r="M537" s="2"/>
      <c r="N537" s="2"/>
      <c r="O537" s="2"/>
      <c r="P537" s="2"/>
      <c r="Q537" s="45">
        <f t="shared" si="80"/>
        <v>0</v>
      </c>
      <c r="R537" s="19"/>
      <c r="S537" s="19"/>
      <c r="T537" s="19"/>
      <c r="U537" s="19"/>
      <c r="V537" s="19"/>
      <c r="W537" s="19"/>
      <c r="X537" s="19"/>
      <c r="Y537" s="19"/>
      <c r="Z537" s="19"/>
      <c r="AA537" s="19"/>
      <c r="AB537" s="19"/>
      <c r="AC537" s="19"/>
      <c r="AD537" s="19"/>
      <c r="AE537" s="19"/>
      <c r="AF537" s="19"/>
      <c r="AG537" s="19"/>
      <c r="AH537" s="19"/>
      <c r="AI537" s="19"/>
      <c r="AJ537" s="19"/>
      <c r="AK537" s="19"/>
      <c r="AL537" s="19"/>
      <c r="AM537" s="19"/>
      <c r="AN537" s="19"/>
      <c r="AO537" s="19"/>
      <c r="AP537" s="19"/>
      <c r="AQ537" s="19"/>
      <c r="AR537" s="19"/>
    </row>
    <row r="538" spans="1:66" s="23" customFormat="1" hidden="1">
      <c r="A538" s="2"/>
      <c r="B538" s="2"/>
      <c r="C538" s="2"/>
      <c r="D538" s="54"/>
      <c r="E538" s="2"/>
      <c r="F538" s="2"/>
      <c r="G538" s="2"/>
      <c r="H538" s="2"/>
      <c r="I538" s="2"/>
      <c r="J538" s="2"/>
      <c r="K538" s="2"/>
      <c r="L538" s="2"/>
      <c r="M538" s="2"/>
      <c r="N538" s="2"/>
      <c r="O538" s="2"/>
      <c r="P538" s="2"/>
      <c r="Q538" s="45">
        <f t="shared" si="80"/>
        <v>0</v>
      </c>
      <c r="R538" s="19"/>
      <c r="S538" s="19"/>
      <c r="T538" s="19"/>
      <c r="U538" s="19"/>
      <c r="V538" s="19"/>
      <c r="W538" s="19"/>
      <c r="X538" s="19"/>
      <c r="Y538" s="19"/>
      <c r="Z538" s="19"/>
      <c r="AA538" s="19"/>
      <c r="AB538" s="19"/>
      <c r="AC538" s="19"/>
      <c r="AD538" s="19"/>
      <c r="AE538" s="19"/>
      <c r="AF538" s="19"/>
      <c r="AG538" s="19"/>
      <c r="AH538" s="19"/>
      <c r="AI538" s="19"/>
      <c r="AJ538" s="19"/>
      <c r="AK538" s="19"/>
      <c r="AL538" s="19"/>
      <c r="AM538" s="19"/>
      <c r="AN538" s="19"/>
      <c r="AO538" s="19"/>
      <c r="AP538" s="19"/>
      <c r="AQ538" s="19"/>
      <c r="AR538" s="19"/>
    </row>
    <row r="539" spans="1:66" s="23" customFormat="1" hidden="1">
      <c r="A539" s="2"/>
      <c r="B539" s="2"/>
      <c r="C539" s="2"/>
      <c r="D539" s="54"/>
      <c r="E539" s="2"/>
      <c r="F539" s="2"/>
      <c r="G539" s="2"/>
      <c r="H539" s="2"/>
      <c r="I539" s="2"/>
      <c r="J539" s="2"/>
      <c r="K539" s="2"/>
      <c r="L539" s="2"/>
      <c r="M539" s="2"/>
      <c r="N539" s="2"/>
      <c r="O539" s="2"/>
      <c r="P539" s="2"/>
      <c r="Q539" s="45">
        <f t="shared" si="80"/>
        <v>0</v>
      </c>
      <c r="R539" s="19"/>
      <c r="S539" s="19"/>
      <c r="T539" s="19"/>
      <c r="U539" s="19"/>
      <c r="V539" s="19"/>
      <c r="W539" s="19"/>
      <c r="X539" s="19"/>
      <c r="Y539" s="19"/>
      <c r="Z539" s="19"/>
      <c r="AA539" s="19"/>
      <c r="AB539" s="19"/>
      <c r="AC539" s="19"/>
      <c r="AD539" s="19"/>
      <c r="AE539" s="19"/>
      <c r="AF539" s="19"/>
      <c r="AG539" s="19"/>
      <c r="AH539" s="19"/>
      <c r="AI539" s="19"/>
      <c r="AJ539" s="19"/>
      <c r="AK539" s="19"/>
      <c r="AL539" s="19"/>
      <c r="AM539" s="19"/>
      <c r="AN539" s="19"/>
      <c r="AO539" s="19"/>
      <c r="AP539" s="19"/>
      <c r="AQ539" s="19"/>
      <c r="AR539" s="19"/>
    </row>
    <row r="540" spans="1:66" s="23" customFormat="1" hidden="1">
      <c r="A540" s="2"/>
      <c r="B540" s="2"/>
      <c r="C540" s="2"/>
      <c r="D540" s="54"/>
      <c r="E540" s="2"/>
      <c r="F540" s="2"/>
      <c r="G540" s="2"/>
      <c r="H540" s="2"/>
      <c r="I540" s="2"/>
      <c r="J540" s="2"/>
      <c r="K540" s="2"/>
      <c r="L540" s="2"/>
      <c r="M540" s="2"/>
      <c r="N540" s="2"/>
      <c r="O540" s="2"/>
      <c r="P540" s="2"/>
      <c r="Q540" s="45">
        <f t="shared" si="80"/>
        <v>0</v>
      </c>
      <c r="R540" s="19"/>
      <c r="S540" s="19"/>
      <c r="T540" s="19"/>
      <c r="U540" s="19"/>
      <c r="V540" s="19"/>
      <c r="W540" s="19"/>
      <c r="X540" s="19"/>
      <c r="Y540" s="19"/>
      <c r="Z540" s="19"/>
      <c r="AA540" s="19"/>
      <c r="AB540" s="19"/>
      <c r="AC540" s="19"/>
      <c r="AD540" s="19"/>
      <c r="AE540" s="19"/>
      <c r="AF540" s="19"/>
      <c r="AG540" s="19"/>
      <c r="AH540" s="19"/>
      <c r="AI540" s="19"/>
      <c r="AJ540" s="19"/>
      <c r="AK540" s="19"/>
      <c r="AL540" s="19"/>
      <c r="AM540" s="19"/>
      <c r="AN540" s="19"/>
      <c r="AO540" s="19"/>
      <c r="AP540" s="19"/>
      <c r="AQ540" s="19"/>
      <c r="AR540" s="19"/>
    </row>
    <row r="541" spans="1:66" s="23" customFormat="1" hidden="1">
      <c r="A541" s="2"/>
      <c r="B541" s="2"/>
      <c r="C541" s="2"/>
      <c r="D541" s="54"/>
      <c r="E541" s="2"/>
      <c r="F541" s="2"/>
      <c r="G541" s="2"/>
      <c r="H541" s="2"/>
      <c r="I541" s="2"/>
      <c r="J541" s="2"/>
      <c r="K541" s="2"/>
      <c r="L541" s="2"/>
      <c r="M541" s="2"/>
      <c r="N541" s="2"/>
      <c r="O541" s="2"/>
      <c r="P541" s="2"/>
      <c r="Q541" s="45">
        <f t="shared" ref="Q541:Q602" si="81">+P541</f>
        <v>0</v>
      </c>
      <c r="R541" s="19"/>
      <c r="S541" s="19"/>
      <c r="T541" s="19"/>
      <c r="U541" s="19"/>
      <c r="V541" s="19"/>
      <c r="W541" s="19"/>
      <c r="X541" s="19"/>
      <c r="Y541" s="19"/>
      <c r="Z541" s="19"/>
      <c r="AA541" s="19"/>
      <c r="AB541" s="19"/>
      <c r="AC541" s="19"/>
      <c r="AD541" s="19"/>
      <c r="AE541" s="19"/>
      <c r="AF541" s="19"/>
      <c r="AG541" s="19"/>
      <c r="AH541" s="19"/>
      <c r="AI541" s="19"/>
      <c r="AJ541" s="19"/>
      <c r="AK541" s="19"/>
      <c r="AL541" s="19"/>
      <c r="AM541" s="19"/>
      <c r="AN541" s="19"/>
      <c r="AO541" s="19"/>
      <c r="AP541" s="19"/>
      <c r="AQ541" s="19"/>
      <c r="AR541" s="19"/>
    </row>
    <row r="542" spans="1:66" s="23" customFormat="1" hidden="1">
      <c r="A542" s="2"/>
      <c r="B542" s="2"/>
      <c r="C542" s="2"/>
      <c r="D542" s="54"/>
      <c r="E542" s="2"/>
      <c r="F542" s="2"/>
      <c r="G542" s="2"/>
      <c r="H542" s="2"/>
      <c r="I542" s="2"/>
      <c r="J542" s="2"/>
      <c r="K542" s="2"/>
      <c r="L542" s="2"/>
      <c r="M542" s="2"/>
      <c r="N542" s="2"/>
      <c r="O542" s="2"/>
      <c r="P542" s="2"/>
      <c r="Q542" s="45">
        <f t="shared" si="81"/>
        <v>0</v>
      </c>
      <c r="R542" s="19"/>
      <c r="S542" s="19"/>
      <c r="T542" s="19"/>
      <c r="U542" s="19"/>
      <c r="V542" s="19"/>
      <c r="W542" s="19"/>
      <c r="X542" s="19"/>
      <c r="Y542" s="19"/>
      <c r="Z542" s="19"/>
      <c r="AA542" s="19"/>
      <c r="AB542" s="19"/>
      <c r="AC542" s="19"/>
      <c r="AD542" s="19"/>
      <c r="AE542" s="19"/>
      <c r="AF542" s="19"/>
      <c r="AG542" s="19"/>
      <c r="AH542" s="19"/>
      <c r="AI542" s="19"/>
      <c r="AJ542" s="19"/>
      <c r="AK542" s="19"/>
      <c r="AL542" s="19"/>
      <c r="AM542" s="19"/>
      <c r="AN542" s="19"/>
      <c r="AO542" s="19"/>
      <c r="AP542" s="19"/>
      <c r="AQ542" s="19"/>
      <c r="AR542" s="19"/>
    </row>
    <row r="543" spans="1:66" s="23" customFormat="1" hidden="1">
      <c r="A543" s="2"/>
      <c r="B543" s="2"/>
      <c r="C543" s="2"/>
      <c r="D543" s="54"/>
      <c r="E543" s="2"/>
      <c r="F543" s="2"/>
      <c r="G543" s="2"/>
      <c r="H543" s="2"/>
      <c r="I543" s="2"/>
      <c r="J543" s="2"/>
      <c r="K543" s="2"/>
      <c r="L543" s="2"/>
      <c r="M543" s="2"/>
      <c r="N543" s="2"/>
      <c r="O543" s="2"/>
      <c r="P543" s="2"/>
      <c r="Q543" s="45">
        <f t="shared" si="81"/>
        <v>0</v>
      </c>
      <c r="R543" s="19"/>
      <c r="S543" s="19"/>
      <c r="T543" s="19"/>
      <c r="U543" s="19"/>
      <c r="V543" s="19"/>
      <c r="W543" s="19"/>
      <c r="X543" s="19"/>
      <c r="Y543" s="19"/>
      <c r="Z543" s="19"/>
      <c r="AA543" s="19"/>
      <c r="AB543" s="19"/>
      <c r="AC543" s="19"/>
      <c r="AD543" s="19"/>
      <c r="AE543" s="19"/>
      <c r="AF543" s="19"/>
      <c r="AG543" s="19"/>
      <c r="AH543" s="19"/>
      <c r="AI543" s="19"/>
      <c r="AJ543" s="19"/>
      <c r="AK543" s="19"/>
      <c r="AL543" s="19"/>
      <c r="AM543" s="19"/>
      <c r="AN543" s="19"/>
      <c r="AO543" s="19"/>
      <c r="AP543" s="19"/>
      <c r="AQ543" s="19"/>
      <c r="AR543" s="19"/>
    </row>
    <row r="544" spans="1:66" s="23" customFormat="1" hidden="1">
      <c r="A544" s="2"/>
      <c r="B544" s="2"/>
      <c r="C544" s="2"/>
      <c r="D544" s="54"/>
      <c r="E544" s="2"/>
      <c r="F544" s="2"/>
      <c r="G544" s="2"/>
      <c r="H544" s="2"/>
      <c r="I544" s="2"/>
      <c r="J544" s="2"/>
      <c r="K544" s="2"/>
      <c r="L544" s="2"/>
      <c r="M544" s="2"/>
      <c r="N544" s="2"/>
      <c r="O544" s="2"/>
      <c r="P544" s="2"/>
      <c r="Q544" s="45">
        <f t="shared" si="81"/>
        <v>0</v>
      </c>
      <c r="R544" s="19"/>
      <c r="S544" s="19"/>
      <c r="T544" s="19"/>
      <c r="U544" s="19"/>
      <c r="V544" s="19"/>
      <c r="W544" s="19"/>
      <c r="X544" s="19"/>
      <c r="Y544" s="19"/>
      <c r="Z544" s="19"/>
      <c r="AA544" s="19"/>
      <c r="AB544" s="19"/>
      <c r="AC544" s="19"/>
      <c r="AD544" s="19"/>
      <c r="AE544" s="19"/>
      <c r="AF544" s="19"/>
      <c r="AG544" s="19"/>
      <c r="AH544" s="19"/>
      <c r="AI544" s="19"/>
      <c r="AJ544" s="19"/>
      <c r="AK544" s="19"/>
      <c r="AL544" s="19"/>
      <c r="AM544" s="19"/>
      <c r="AN544" s="19"/>
      <c r="AO544" s="19"/>
      <c r="AP544" s="19"/>
      <c r="AQ544" s="19"/>
      <c r="AR544" s="19"/>
    </row>
    <row r="545" spans="1:44" s="23" customFormat="1" hidden="1">
      <c r="A545" s="2"/>
      <c r="B545" s="2"/>
      <c r="C545" s="2"/>
      <c r="D545" s="54"/>
      <c r="E545" s="2"/>
      <c r="F545" s="2"/>
      <c r="G545" s="2"/>
      <c r="H545" s="2"/>
      <c r="I545" s="2"/>
      <c r="J545" s="2"/>
      <c r="K545" s="2"/>
      <c r="L545" s="2"/>
      <c r="M545" s="2"/>
      <c r="N545" s="2"/>
      <c r="O545" s="2"/>
      <c r="P545" s="2"/>
      <c r="Q545" s="45">
        <f t="shared" si="81"/>
        <v>0</v>
      </c>
      <c r="R545" s="19"/>
      <c r="S545" s="19"/>
      <c r="T545" s="19"/>
      <c r="U545" s="19"/>
      <c r="V545" s="19"/>
      <c r="W545" s="19"/>
      <c r="X545" s="19"/>
      <c r="Y545" s="19"/>
      <c r="Z545" s="19"/>
      <c r="AA545" s="19"/>
      <c r="AB545" s="19"/>
      <c r="AC545" s="19"/>
      <c r="AD545" s="19"/>
      <c r="AE545" s="19"/>
      <c r="AF545" s="19"/>
      <c r="AG545" s="19"/>
      <c r="AH545" s="19"/>
      <c r="AI545" s="19"/>
      <c r="AJ545" s="19"/>
      <c r="AK545" s="19"/>
      <c r="AL545" s="19"/>
      <c r="AM545" s="19"/>
      <c r="AN545" s="19"/>
      <c r="AO545" s="19"/>
      <c r="AP545" s="19"/>
      <c r="AQ545" s="19"/>
      <c r="AR545" s="19"/>
    </row>
    <row r="546" spans="1:44" s="23" customFormat="1" hidden="1">
      <c r="A546" s="2"/>
      <c r="B546" s="2"/>
      <c r="C546" s="2"/>
      <c r="D546" s="54"/>
      <c r="E546" s="2"/>
      <c r="F546" s="2"/>
      <c r="G546" s="2"/>
      <c r="H546" s="2"/>
      <c r="I546" s="2"/>
      <c r="J546" s="2"/>
      <c r="K546" s="2"/>
      <c r="L546" s="2"/>
      <c r="M546" s="2"/>
      <c r="N546" s="2"/>
      <c r="O546" s="2"/>
      <c r="P546" s="2"/>
      <c r="Q546" s="45">
        <f t="shared" si="81"/>
        <v>0</v>
      </c>
      <c r="R546" s="19"/>
      <c r="S546" s="19"/>
      <c r="T546" s="19"/>
      <c r="U546" s="19"/>
      <c r="V546" s="19"/>
      <c r="W546" s="19"/>
      <c r="X546" s="19"/>
      <c r="Y546" s="19"/>
      <c r="Z546" s="19"/>
      <c r="AA546" s="19"/>
      <c r="AB546" s="19"/>
      <c r="AC546" s="19"/>
      <c r="AD546" s="19"/>
      <c r="AE546" s="19"/>
      <c r="AF546" s="19"/>
      <c r="AG546" s="19"/>
      <c r="AH546" s="19"/>
      <c r="AI546" s="19"/>
      <c r="AJ546" s="19"/>
      <c r="AK546" s="19"/>
      <c r="AL546" s="19"/>
      <c r="AM546" s="19"/>
      <c r="AN546" s="19"/>
      <c r="AO546" s="19"/>
      <c r="AP546" s="19"/>
      <c r="AQ546" s="19"/>
      <c r="AR546" s="19"/>
    </row>
    <row r="547" spans="1:44" s="23" customFormat="1" hidden="1">
      <c r="A547" s="2"/>
      <c r="B547" s="2"/>
      <c r="C547" s="2"/>
      <c r="D547" s="54"/>
      <c r="E547" s="2"/>
      <c r="F547" s="2"/>
      <c r="G547" s="2"/>
      <c r="H547" s="2"/>
      <c r="I547" s="2"/>
      <c r="J547" s="2"/>
      <c r="K547" s="2"/>
      <c r="L547" s="2"/>
      <c r="M547" s="2"/>
      <c r="N547" s="2"/>
      <c r="O547" s="2"/>
      <c r="P547" s="2"/>
      <c r="Q547" s="45">
        <f t="shared" si="81"/>
        <v>0</v>
      </c>
      <c r="R547" s="19"/>
      <c r="S547" s="19"/>
      <c r="T547" s="19"/>
      <c r="U547" s="19"/>
      <c r="V547" s="19"/>
      <c r="W547" s="19"/>
      <c r="X547" s="19"/>
      <c r="Y547" s="19"/>
      <c r="Z547" s="19"/>
      <c r="AA547" s="19"/>
      <c r="AB547" s="19"/>
      <c r="AC547" s="19"/>
      <c r="AD547" s="19"/>
      <c r="AE547" s="19"/>
      <c r="AF547" s="19"/>
      <c r="AG547" s="19"/>
      <c r="AH547" s="19"/>
      <c r="AI547" s="19"/>
      <c r="AJ547" s="19"/>
      <c r="AK547" s="19"/>
      <c r="AL547" s="19"/>
      <c r="AM547" s="19"/>
      <c r="AN547" s="19"/>
      <c r="AO547" s="19"/>
      <c r="AP547" s="19"/>
      <c r="AQ547" s="19"/>
      <c r="AR547" s="19"/>
    </row>
    <row r="548" spans="1:44" s="23" customFormat="1" hidden="1">
      <c r="A548" s="2"/>
      <c r="B548" s="2"/>
      <c r="C548" s="2"/>
      <c r="D548" s="54"/>
      <c r="E548" s="2"/>
      <c r="F548" s="2"/>
      <c r="G548" s="2"/>
      <c r="H548" s="2"/>
      <c r="I548" s="2"/>
      <c r="J548" s="2"/>
      <c r="K548" s="2"/>
      <c r="L548" s="2"/>
      <c r="M548" s="2"/>
      <c r="N548" s="2"/>
      <c r="O548" s="2"/>
      <c r="P548" s="2"/>
      <c r="Q548" s="45">
        <f t="shared" si="81"/>
        <v>0</v>
      </c>
      <c r="R548" s="19"/>
      <c r="S548" s="19"/>
      <c r="T548" s="19"/>
      <c r="U548" s="19"/>
      <c r="V548" s="19"/>
      <c r="W548" s="19"/>
      <c r="X548" s="19"/>
      <c r="Y548" s="19"/>
      <c r="Z548" s="19"/>
      <c r="AA548" s="19"/>
      <c r="AB548" s="19"/>
      <c r="AC548" s="19"/>
      <c r="AD548" s="19"/>
      <c r="AE548" s="19"/>
      <c r="AF548" s="19"/>
      <c r="AG548" s="19"/>
      <c r="AH548" s="19"/>
      <c r="AI548" s="19"/>
      <c r="AJ548" s="19"/>
      <c r="AK548" s="19"/>
      <c r="AL548" s="19"/>
      <c r="AM548" s="19"/>
      <c r="AN548" s="19"/>
      <c r="AO548" s="19"/>
      <c r="AP548" s="19"/>
      <c r="AQ548" s="19"/>
      <c r="AR548" s="19"/>
    </row>
    <row r="549" spans="1:44" s="23" customFormat="1" hidden="1">
      <c r="A549" s="2"/>
      <c r="B549" s="2"/>
      <c r="C549" s="2"/>
      <c r="D549" s="54"/>
      <c r="E549" s="2"/>
      <c r="F549" s="2"/>
      <c r="G549" s="2"/>
      <c r="H549" s="2"/>
      <c r="I549" s="2"/>
      <c r="J549" s="2"/>
      <c r="K549" s="2"/>
      <c r="L549" s="2"/>
      <c r="M549" s="2"/>
      <c r="N549" s="2"/>
      <c r="O549" s="2"/>
      <c r="P549" s="2"/>
      <c r="Q549" s="45">
        <f t="shared" si="81"/>
        <v>0</v>
      </c>
      <c r="R549" s="19"/>
      <c r="S549" s="19"/>
      <c r="T549" s="19"/>
      <c r="U549" s="19"/>
      <c r="V549" s="19"/>
      <c r="W549" s="19"/>
      <c r="X549" s="19"/>
      <c r="Y549" s="19"/>
      <c r="Z549" s="19"/>
      <c r="AA549" s="19"/>
      <c r="AB549" s="19"/>
      <c r="AC549" s="19"/>
      <c r="AD549" s="19"/>
      <c r="AE549" s="19"/>
      <c r="AF549" s="19"/>
      <c r="AG549" s="19"/>
      <c r="AH549" s="19"/>
      <c r="AI549" s="19"/>
      <c r="AJ549" s="19"/>
      <c r="AK549" s="19"/>
      <c r="AL549" s="19"/>
      <c r="AM549" s="19"/>
      <c r="AN549" s="19"/>
      <c r="AO549" s="19"/>
      <c r="AP549" s="19"/>
      <c r="AQ549" s="19"/>
      <c r="AR549" s="19"/>
    </row>
    <row r="550" spans="1:44" s="23" customFormat="1" hidden="1">
      <c r="A550" s="2"/>
      <c r="B550" s="2"/>
      <c r="C550" s="2"/>
      <c r="D550" s="54"/>
      <c r="E550" s="2"/>
      <c r="F550" s="2"/>
      <c r="G550" s="2"/>
      <c r="H550" s="2"/>
      <c r="I550" s="2"/>
      <c r="J550" s="2"/>
      <c r="K550" s="2"/>
      <c r="L550" s="2"/>
      <c r="M550" s="2"/>
      <c r="N550" s="2"/>
      <c r="O550" s="2"/>
      <c r="P550" s="2"/>
      <c r="Q550" s="45">
        <f t="shared" si="81"/>
        <v>0</v>
      </c>
      <c r="R550" s="19"/>
      <c r="S550" s="19"/>
      <c r="T550" s="19"/>
      <c r="U550" s="19"/>
      <c r="V550" s="19"/>
      <c r="W550" s="19"/>
      <c r="X550" s="19"/>
      <c r="Y550" s="19"/>
      <c r="Z550" s="19"/>
      <c r="AA550" s="19"/>
      <c r="AB550" s="19"/>
      <c r="AC550" s="19"/>
      <c r="AD550" s="19"/>
      <c r="AE550" s="19"/>
      <c r="AF550" s="19"/>
      <c r="AG550" s="19"/>
      <c r="AH550" s="19"/>
      <c r="AI550" s="19"/>
      <c r="AJ550" s="19"/>
      <c r="AK550" s="19"/>
      <c r="AL550" s="19"/>
      <c r="AM550" s="19"/>
      <c r="AN550" s="19"/>
      <c r="AO550" s="19"/>
      <c r="AP550" s="19"/>
      <c r="AQ550" s="19"/>
      <c r="AR550" s="19"/>
    </row>
    <row r="551" spans="1:44" s="23" customFormat="1" hidden="1">
      <c r="A551" s="2"/>
      <c r="B551" s="2"/>
      <c r="C551" s="2"/>
      <c r="D551" s="54"/>
      <c r="E551" s="2"/>
      <c r="F551" s="2"/>
      <c r="G551" s="2"/>
      <c r="H551" s="2"/>
      <c r="I551" s="2"/>
      <c r="J551" s="2"/>
      <c r="K551" s="2"/>
      <c r="L551" s="2"/>
      <c r="M551" s="2"/>
      <c r="N551" s="2"/>
      <c r="O551" s="2"/>
      <c r="P551" s="2"/>
      <c r="Q551" s="45">
        <f t="shared" si="81"/>
        <v>0</v>
      </c>
      <c r="R551" s="19"/>
      <c r="S551" s="19"/>
      <c r="T551" s="19"/>
      <c r="U551" s="19"/>
      <c r="V551" s="19"/>
      <c r="W551" s="19"/>
      <c r="X551" s="19"/>
      <c r="Y551" s="19"/>
      <c r="Z551" s="19"/>
      <c r="AA551" s="19"/>
      <c r="AB551" s="19"/>
      <c r="AC551" s="19"/>
      <c r="AD551" s="19"/>
      <c r="AE551" s="19"/>
      <c r="AF551" s="19"/>
      <c r="AG551" s="19"/>
      <c r="AH551" s="19"/>
      <c r="AI551" s="19"/>
      <c r="AJ551" s="19"/>
      <c r="AK551" s="19"/>
      <c r="AL551" s="19"/>
      <c r="AM551" s="19"/>
      <c r="AN551" s="19"/>
      <c r="AO551" s="19"/>
      <c r="AP551" s="19"/>
      <c r="AQ551" s="19"/>
      <c r="AR551" s="19"/>
    </row>
    <row r="552" spans="1:44" s="23" customFormat="1" hidden="1">
      <c r="A552" s="2"/>
      <c r="B552" s="2"/>
      <c r="C552" s="2"/>
      <c r="D552" s="54"/>
      <c r="E552" s="2"/>
      <c r="F552" s="2"/>
      <c r="G552" s="2"/>
      <c r="H552" s="2"/>
      <c r="I552" s="2"/>
      <c r="J552" s="2"/>
      <c r="K552" s="2"/>
      <c r="L552" s="2"/>
      <c r="M552" s="2"/>
      <c r="N552" s="2"/>
      <c r="O552" s="2"/>
      <c r="P552" s="2"/>
      <c r="Q552" s="45">
        <f t="shared" si="81"/>
        <v>0</v>
      </c>
      <c r="R552" s="19"/>
      <c r="S552" s="19"/>
      <c r="T552" s="19"/>
      <c r="U552" s="19"/>
      <c r="V552" s="19"/>
      <c r="W552" s="19"/>
      <c r="X552" s="19"/>
      <c r="Y552" s="19"/>
      <c r="Z552" s="19"/>
      <c r="AA552" s="19"/>
      <c r="AB552" s="19"/>
      <c r="AC552" s="19"/>
      <c r="AD552" s="19"/>
      <c r="AE552" s="19"/>
      <c r="AF552" s="19"/>
      <c r="AG552" s="19"/>
      <c r="AH552" s="19"/>
      <c r="AI552" s="19"/>
      <c r="AJ552" s="19"/>
      <c r="AK552" s="19"/>
      <c r="AL552" s="19"/>
      <c r="AM552" s="19"/>
      <c r="AN552" s="19"/>
      <c r="AO552" s="19"/>
      <c r="AP552" s="19"/>
      <c r="AQ552" s="19"/>
      <c r="AR552" s="19"/>
    </row>
    <row r="553" spans="1:44" s="23" customFormat="1" hidden="1">
      <c r="A553" s="2"/>
      <c r="B553" s="2"/>
      <c r="C553" s="2"/>
      <c r="D553" s="54"/>
      <c r="E553" s="2"/>
      <c r="F553" s="2"/>
      <c r="G553" s="2"/>
      <c r="H553" s="2"/>
      <c r="I553" s="2"/>
      <c r="J553" s="2"/>
      <c r="K553" s="2"/>
      <c r="L553" s="2"/>
      <c r="M553" s="2"/>
      <c r="N553" s="2"/>
      <c r="O553" s="2"/>
      <c r="P553" s="2"/>
      <c r="Q553" s="45">
        <f t="shared" si="81"/>
        <v>0</v>
      </c>
      <c r="R553" s="19"/>
      <c r="S553" s="19"/>
      <c r="T553" s="19"/>
      <c r="U553" s="19"/>
      <c r="V553" s="19"/>
      <c r="W553" s="19"/>
      <c r="X553" s="19"/>
      <c r="Y553" s="19"/>
      <c r="Z553" s="19"/>
      <c r="AA553" s="19"/>
      <c r="AB553" s="19"/>
      <c r="AC553" s="19"/>
      <c r="AD553" s="19"/>
      <c r="AE553" s="19"/>
      <c r="AF553" s="19"/>
      <c r="AG553" s="19"/>
      <c r="AH553" s="19"/>
      <c r="AI553" s="19"/>
      <c r="AJ553" s="19"/>
      <c r="AK553" s="19"/>
      <c r="AL553" s="19"/>
      <c r="AM553" s="19"/>
      <c r="AN553" s="19"/>
      <c r="AO553" s="19"/>
      <c r="AP553" s="19"/>
      <c r="AQ553" s="19"/>
      <c r="AR553" s="19"/>
    </row>
    <row r="554" spans="1:44" s="23" customFormat="1" hidden="1">
      <c r="A554" s="2"/>
      <c r="B554" s="2"/>
      <c r="C554" s="2"/>
      <c r="D554" s="54"/>
      <c r="E554" s="2"/>
      <c r="F554" s="2"/>
      <c r="G554" s="2"/>
      <c r="H554" s="2"/>
      <c r="I554" s="2"/>
      <c r="J554" s="2"/>
      <c r="K554" s="2"/>
      <c r="L554" s="2"/>
      <c r="M554" s="2"/>
      <c r="N554" s="2"/>
      <c r="O554" s="2"/>
      <c r="P554" s="2"/>
      <c r="Q554" s="45">
        <f t="shared" si="81"/>
        <v>0</v>
      </c>
      <c r="R554" s="19"/>
      <c r="S554" s="19"/>
      <c r="T554" s="19"/>
      <c r="U554" s="19"/>
      <c r="V554" s="19"/>
      <c r="W554" s="19"/>
      <c r="X554" s="19"/>
      <c r="Y554" s="19"/>
      <c r="Z554" s="19"/>
      <c r="AA554" s="19"/>
      <c r="AB554" s="19"/>
      <c r="AC554" s="19"/>
      <c r="AD554" s="19"/>
      <c r="AE554" s="19"/>
      <c r="AF554" s="19"/>
      <c r="AG554" s="19"/>
      <c r="AH554" s="19"/>
      <c r="AI554" s="19"/>
      <c r="AJ554" s="19"/>
      <c r="AK554" s="19"/>
      <c r="AL554" s="19"/>
      <c r="AM554" s="19"/>
      <c r="AN554" s="19"/>
      <c r="AO554" s="19"/>
      <c r="AP554" s="19"/>
      <c r="AQ554" s="19"/>
      <c r="AR554" s="19"/>
    </row>
    <row r="555" spans="1:44" s="23" customFormat="1" hidden="1">
      <c r="A555" s="2"/>
      <c r="B555" s="2"/>
      <c r="C555" s="2"/>
      <c r="D555" s="54"/>
      <c r="E555" s="2"/>
      <c r="F555" s="2"/>
      <c r="G555" s="2"/>
      <c r="H555" s="2"/>
      <c r="I555" s="2"/>
      <c r="J555" s="2"/>
      <c r="K555" s="2"/>
      <c r="L555" s="2"/>
      <c r="M555" s="2"/>
      <c r="N555" s="2"/>
      <c r="O555" s="2"/>
      <c r="P555" s="2"/>
      <c r="Q555" s="45">
        <f t="shared" si="81"/>
        <v>0</v>
      </c>
      <c r="R555" s="19"/>
      <c r="S555" s="19"/>
      <c r="T555" s="19"/>
      <c r="U555" s="19"/>
      <c r="V555" s="19"/>
      <c r="W555" s="19"/>
      <c r="X555" s="19"/>
      <c r="Y555" s="19"/>
      <c r="Z555" s="19"/>
      <c r="AA555" s="19"/>
      <c r="AB555" s="19"/>
      <c r="AC555" s="19"/>
      <c r="AD555" s="19"/>
      <c r="AE555" s="19"/>
      <c r="AF555" s="19"/>
      <c r="AG555" s="19"/>
      <c r="AH555" s="19"/>
      <c r="AI555" s="19"/>
      <c r="AJ555" s="19"/>
      <c r="AK555" s="19"/>
      <c r="AL555" s="19"/>
      <c r="AM555" s="19"/>
      <c r="AN555" s="19"/>
      <c r="AO555" s="19"/>
      <c r="AP555" s="19"/>
      <c r="AQ555" s="19"/>
      <c r="AR555" s="19"/>
    </row>
    <row r="556" spans="1:44" s="23" customFormat="1" hidden="1">
      <c r="A556" s="2"/>
      <c r="B556" s="2"/>
      <c r="C556" s="2"/>
      <c r="D556" s="54"/>
      <c r="E556" s="2"/>
      <c r="F556" s="2"/>
      <c r="G556" s="2"/>
      <c r="H556" s="2"/>
      <c r="I556" s="2"/>
      <c r="J556" s="2"/>
      <c r="K556" s="2"/>
      <c r="L556" s="2"/>
      <c r="M556" s="2"/>
      <c r="N556" s="2"/>
      <c r="O556" s="2"/>
      <c r="P556" s="2"/>
      <c r="Q556" s="45">
        <f t="shared" si="81"/>
        <v>0</v>
      </c>
      <c r="R556" s="19"/>
      <c r="S556" s="19"/>
      <c r="T556" s="19"/>
      <c r="U556" s="19"/>
      <c r="V556" s="19"/>
      <c r="W556" s="19"/>
      <c r="X556" s="19"/>
      <c r="Y556" s="19"/>
      <c r="Z556" s="19"/>
      <c r="AA556" s="19"/>
      <c r="AB556" s="19"/>
      <c r="AC556" s="19"/>
      <c r="AD556" s="19"/>
      <c r="AE556" s="19"/>
      <c r="AF556" s="19"/>
      <c r="AG556" s="19"/>
      <c r="AH556" s="19"/>
      <c r="AI556" s="19"/>
      <c r="AJ556" s="19"/>
      <c r="AK556" s="19"/>
      <c r="AL556" s="19"/>
      <c r="AM556" s="19"/>
      <c r="AN556" s="19"/>
      <c r="AO556" s="19"/>
      <c r="AP556" s="19"/>
      <c r="AQ556" s="19"/>
      <c r="AR556" s="19"/>
    </row>
    <row r="557" spans="1:44" s="18" customFormat="1" hidden="1">
      <c r="A557" s="2"/>
      <c r="B557" s="2"/>
      <c r="C557" s="2"/>
      <c r="D557" s="54"/>
      <c r="E557" s="2"/>
      <c r="F557" s="2"/>
      <c r="G557" s="2"/>
      <c r="H557" s="2"/>
      <c r="I557" s="2"/>
      <c r="J557" s="2"/>
      <c r="K557" s="2"/>
      <c r="L557" s="2"/>
      <c r="M557" s="2"/>
      <c r="N557" s="2"/>
      <c r="O557" s="2"/>
      <c r="P557" s="2"/>
      <c r="Q557" s="45">
        <f t="shared" si="81"/>
        <v>0</v>
      </c>
      <c r="R557" s="19"/>
      <c r="S557" s="19"/>
      <c r="T557" s="19"/>
      <c r="U557" s="19"/>
      <c r="V557" s="19"/>
      <c r="W557" s="19"/>
      <c r="X557" s="17"/>
      <c r="Y557" s="17"/>
      <c r="Z557" s="17"/>
      <c r="AA557" s="17"/>
      <c r="AB557" s="17"/>
      <c r="AC557" s="17"/>
      <c r="AD557" s="17"/>
      <c r="AE557" s="17"/>
      <c r="AF557" s="17"/>
      <c r="AG557" s="17"/>
      <c r="AH557" s="17"/>
      <c r="AI557" s="17"/>
      <c r="AJ557" s="17"/>
      <c r="AK557" s="17"/>
      <c r="AL557" s="17"/>
      <c r="AM557" s="17"/>
      <c r="AN557" s="17"/>
      <c r="AO557" s="17"/>
      <c r="AP557" s="17"/>
      <c r="AQ557" s="17"/>
      <c r="AR557" s="17"/>
    </row>
    <row r="558" spans="1:44" s="18" customFormat="1" hidden="1">
      <c r="A558" s="2"/>
      <c r="B558" s="2"/>
      <c r="C558" s="2"/>
      <c r="D558" s="54"/>
      <c r="E558" s="2"/>
      <c r="F558" s="2"/>
      <c r="G558" s="2"/>
      <c r="H558" s="2"/>
      <c r="I558" s="2"/>
      <c r="J558" s="2"/>
      <c r="K558" s="2"/>
      <c r="L558" s="2"/>
      <c r="M558" s="2"/>
      <c r="N558" s="2"/>
      <c r="O558" s="2"/>
      <c r="P558" s="2"/>
      <c r="Q558" s="45">
        <f t="shared" si="81"/>
        <v>0</v>
      </c>
      <c r="R558" s="19"/>
      <c r="S558" s="19"/>
      <c r="T558" s="19"/>
      <c r="U558" s="19"/>
      <c r="V558" s="19"/>
      <c r="W558" s="19"/>
      <c r="X558" s="17"/>
      <c r="Y558" s="17"/>
      <c r="Z558" s="17"/>
      <c r="AA558" s="17"/>
      <c r="AB558" s="17"/>
      <c r="AC558" s="17"/>
      <c r="AD558" s="17"/>
      <c r="AE558" s="17"/>
      <c r="AF558" s="17"/>
      <c r="AG558" s="17"/>
      <c r="AH558" s="17"/>
      <c r="AI558" s="17"/>
      <c r="AJ558" s="17"/>
      <c r="AK558" s="17"/>
      <c r="AL558" s="17"/>
      <c r="AM558" s="17"/>
      <c r="AN558" s="17"/>
      <c r="AO558" s="17"/>
      <c r="AP558" s="17"/>
      <c r="AQ558" s="17"/>
      <c r="AR558" s="17"/>
    </row>
    <row r="559" spans="1:44" s="18" customFormat="1" hidden="1">
      <c r="A559" s="2"/>
      <c r="B559" s="2"/>
      <c r="C559" s="2"/>
      <c r="D559" s="54"/>
      <c r="E559" s="2"/>
      <c r="F559" s="2"/>
      <c r="G559" s="2"/>
      <c r="H559" s="2"/>
      <c r="I559" s="2"/>
      <c r="J559" s="2"/>
      <c r="K559" s="2"/>
      <c r="L559" s="2"/>
      <c r="M559" s="2"/>
      <c r="N559" s="2"/>
      <c r="O559" s="2"/>
      <c r="P559" s="2"/>
      <c r="Q559" s="45">
        <f t="shared" si="81"/>
        <v>0</v>
      </c>
      <c r="R559" s="19"/>
      <c r="S559" s="19"/>
      <c r="T559" s="19"/>
      <c r="U559" s="19"/>
      <c r="V559" s="19"/>
      <c r="W559" s="19"/>
      <c r="X559" s="17"/>
      <c r="Y559" s="17"/>
      <c r="Z559" s="17"/>
      <c r="AA559" s="17"/>
      <c r="AB559" s="17"/>
      <c r="AC559" s="17"/>
      <c r="AD559" s="17"/>
      <c r="AE559" s="17"/>
      <c r="AF559" s="17"/>
      <c r="AG559" s="17"/>
      <c r="AH559" s="17"/>
      <c r="AI559" s="17"/>
      <c r="AJ559" s="17"/>
      <c r="AK559" s="17"/>
      <c r="AL559" s="17"/>
      <c r="AM559" s="17"/>
      <c r="AN559" s="17"/>
      <c r="AO559" s="17"/>
      <c r="AP559" s="17"/>
      <c r="AQ559" s="17"/>
      <c r="AR559" s="17"/>
    </row>
    <row r="560" spans="1:44" s="18" customFormat="1" hidden="1">
      <c r="A560" s="2"/>
      <c r="B560" s="2"/>
      <c r="C560" s="2"/>
      <c r="D560" s="54"/>
      <c r="E560" s="2"/>
      <c r="F560" s="2"/>
      <c r="G560" s="2"/>
      <c r="H560" s="2"/>
      <c r="I560" s="2"/>
      <c r="J560" s="2"/>
      <c r="K560" s="2"/>
      <c r="L560" s="2"/>
      <c r="M560" s="2"/>
      <c r="N560" s="2"/>
      <c r="O560" s="2"/>
      <c r="P560" s="2"/>
      <c r="Q560" s="45">
        <f t="shared" si="81"/>
        <v>0</v>
      </c>
      <c r="R560" s="19"/>
      <c r="S560" s="19"/>
      <c r="T560" s="19"/>
      <c r="U560" s="19"/>
      <c r="V560" s="19"/>
      <c r="W560" s="19"/>
      <c r="X560" s="17"/>
      <c r="Y560" s="17"/>
      <c r="Z560" s="17"/>
      <c r="AA560" s="17"/>
      <c r="AB560" s="17"/>
      <c r="AC560" s="17"/>
      <c r="AD560" s="17"/>
      <c r="AE560" s="17"/>
      <c r="AF560" s="17"/>
      <c r="AG560" s="17"/>
      <c r="AH560" s="17"/>
      <c r="AI560" s="17"/>
      <c r="AJ560" s="17"/>
      <c r="AK560" s="17"/>
      <c r="AL560" s="17"/>
      <c r="AM560" s="17"/>
      <c r="AN560" s="17"/>
      <c r="AO560" s="17"/>
      <c r="AP560" s="17"/>
      <c r="AQ560" s="17"/>
      <c r="AR560" s="17"/>
    </row>
    <row r="561" spans="1:44" s="18" customFormat="1" hidden="1">
      <c r="A561" s="2"/>
      <c r="B561" s="2"/>
      <c r="C561" s="2"/>
      <c r="D561" s="54"/>
      <c r="E561" s="2"/>
      <c r="F561" s="2"/>
      <c r="G561" s="2"/>
      <c r="H561" s="2"/>
      <c r="I561" s="2"/>
      <c r="J561" s="2"/>
      <c r="K561" s="2"/>
      <c r="L561" s="2"/>
      <c r="M561" s="2"/>
      <c r="N561" s="2"/>
      <c r="O561" s="2"/>
      <c r="P561" s="2"/>
      <c r="Q561" s="45">
        <f t="shared" si="81"/>
        <v>0</v>
      </c>
      <c r="R561" s="19"/>
      <c r="S561" s="19"/>
      <c r="T561" s="19"/>
      <c r="U561" s="19"/>
      <c r="V561" s="19"/>
      <c r="W561" s="19"/>
      <c r="X561" s="17"/>
      <c r="Y561" s="17"/>
      <c r="Z561" s="17"/>
      <c r="AA561" s="17"/>
      <c r="AB561" s="17"/>
      <c r="AC561" s="17"/>
      <c r="AD561" s="17"/>
      <c r="AE561" s="17"/>
      <c r="AF561" s="17"/>
      <c r="AG561" s="17"/>
      <c r="AH561" s="17"/>
      <c r="AI561" s="17"/>
      <c r="AJ561" s="17"/>
      <c r="AK561" s="17"/>
      <c r="AL561" s="17"/>
      <c r="AM561" s="17"/>
      <c r="AN561" s="17"/>
      <c r="AO561" s="17"/>
      <c r="AP561" s="17"/>
      <c r="AQ561" s="17"/>
      <c r="AR561" s="17"/>
    </row>
    <row r="562" spans="1:44" s="18" customFormat="1" hidden="1">
      <c r="A562" s="2"/>
      <c r="B562" s="2"/>
      <c r="C562" s="2"/>
      <c r="D562" s="54"/>
      <c r="E562" s="2"/>
      <c r="F562" s="2"/>
      <c r="G562" s="2"/>
      <c r="H562" s="2"/>
      <c r="I562" s="2"/>
      <c r="J562" s="2"/>
      <c r="K562" s="2"/>
      <c r="L562" s="2"/>
      <c r="M562" s="2"/>
      <c r="N562" s="2"/>
      <c r="O562" s="2"/>
      <c r="P562" s="2"/>
      <c r="Q562" s="45">
        <f t="shared" si="81"/>
        <v>0</v>
      </c>
      <c r="R562" s="19"/>
      <c r="S562" s="19"/>
      <c r="T562" s="19"/>
      <c r="U562" s="19"/>
      <c r="V562" s="19"/>
      <c r="W562" s="19"/>
      <c r="X562" s="17"/>
      <c r="Y562" s="17"/>
      <c r="Z562" s="17"/>
      <c r="AA562" s="17"/>
      <c r="AB562" s="17"/>
      <c r="AC562" s="17"/>
      <c r="AD562" s="17"/>
      <c r="AE562" s="17"/>
      <c r="AF562" s="17"/>
      <c r="AG562" s="17"/>
      <c r="AH562" s="17"/>
      <c r="AI562" s="17"/>
      <c r="AJ562" s="17"/>
      <c r="AK562" s="17"/>
      <c r="AL562" s="17"/>
      <c r="AM562" s="17"/>
      <c r="AN562" s="17"/>
      <c r="AO562" s="17"/>
      <c r="AP562" s="17"/>
      <c r="AQ562" s="17"/>
      <c r="AR562" s="17"/>
    </row>
    <row r="563" spans="1:44" s="18" customFormat="1" hidden="1">
      <c r="A563" s="2"/>
      <c r="B563" s="2"/>
      <c r="C563" s="2"/>
      <c r="D563" s="54"/>
      <c r="E563" s="2"/>
      <c r="F563" s="2"/>
      <c r="G563" s="2"/>
      <c r="H563" s="2"/>
      <c r="I563" s="2"/>
      <c r="J563" s="2"/>
      <c r="K563" s="2"/>
      <c r="L563" s="2"/>
      <c r="M563" s="2"/>
      <c r="N563" s="2"/>
      <c r="O563" s="2"/>
      <c r="P563" s="2"/>
      <c r="Q563" s="45">
        <f t="shared" si="81"/>
        <v>0</v>
      </c>
      <c r="R563" s="19"/>
      <c r="S563" s="19"/>
      <c r="T563" s="19"/>
      <c r="U563" s="19"/>
      <c r="V563" s="19"/>
      <c r="W563" s="19"/>
      <c r="X563" s="17"/>
      <c r="Y563" s="17"/>
      <c r="Z563" s="17"/>
      <c r="AA563" s="17"/>
      <c r="AB563" s="17"/>
      <c r="AC563" s="17"/>
      <c r="AD563" s="17"/>
      <c r="AE563" s="17"/>
      <c r="AF563" s="17"/>
      <c r="AG563" s="17"/>
      <c r="AH563" s="17"/>
      <c r="AI563" s="17"/>
      <c r="AJ563" s="17"/>
      <c r="AK563" s="17"/>
      <c r="AL563" s="17"/>
      <c r="AM563" s="17"/>
      <c r="AN563" s="17"/>
      <c r="AO563" s="17"/>
      <c r="AP563" s="17"/>
      <c r="AQ563" s="17"/>
      <c r="AR563" s="17"/>
    </row>
    <row r="564" spans="1:44" s="18" customFormat="1" hidden="1">
      <c r="A564" s="2"/>
      <c r="B564" s="2"/>
      <c r="C564" s="2"/>
      <c r="D564" s="54"/>
      <c r="E564" s="2"/>
      <c r="F564" s="2"/>
      <c r="G564" s="2"/>
      <c r="H564" s="2"/>
      <c r="I564" s="2"/>
      <c r="J564" s="2"/>
      <c r="K564" s="2"/>
      <c r="L564" s="2"/>
      <c r="M564" s="2"/>
      <c r="N564" s="2"/>
      <c r="O564" s="2"/>
      <c r="P564" s="2"/>
      <c r="Q564" s="45">
        <f t="shared" si="81"/>
        <v>0</v>
      </c>
      <c r="R564" s="19"/>
      <c r="S564" s="19"/>
      <c r="T564" s="19"/>
      <c r="U564" s="19"/>
      <c r="V564" s="19"/>
      <c r="W564" s="19"/>
      <c r="X564" s="17"/>
      <c r="Y564" s="17"/>
      <c r="Z564" s="17"/>
      <c r="AA564" s="17"/>
      <c r="AB564" s="17"/>
      <c r="AC564" s="17"/>
      <c r="AD564" s="17"/>
      <c r="AE564" s="17"/>
      <c r="AF564" s="17"/>
      <c r="AG564" s="17"/>
      <c r="AH564" s="17"/>
      <c r="AI564" s="17"/>
      <c r="AJ564" s="17"/>
      <c r="AK564" s="17"/>
      <c r="AL564" s="17"/>
      <c r="AM564" s="17"/>
      <c r="AN564" s="17"/>
      <c r="AO564" s="17"/>
      <c r="AP564" s="17"/>
      <c r="AQ564" s="17"/>
      <c r="AR564" s="17"/>
    </row>
    <row r="565" spans="1:44" s="18" customFormat="1" hidden="1">
      <c r="A565" s="2"/>
      <c r="B565" s="2"/>
      <c r="C565" s="2"/>
      <c r="D565" s="54"/>
      <c r="E565" s="2"/>
      <c r="F565" s="2"/>
      <c r="G565" s="2"/>
      <c r="H565" s="2"/>
      <c r="I565" s="2"/>
      <c r="J565" s="2"/>
      <c r="K565" s="2"/>
      <c r="L565" s="2"/>
      <c r="M565" s="2"/>
      <c r="N565" s="2"/>
      <c r="O565" s="2"/>
      <c r="P565" s="2"/>
      <c r="Q565" s="45">
        <f t="shared" si="81"/>
        <v>0</v>
      </c>
      <c r="R565" s="19"/>
      <c r="S565" s="19"/>
      <c r="T565" s="19"/>
      <c r="U565" s="19"/>
      <c r="V565" s="19"/>
      <c r="W565" s="19"/>
      <c r="X565" s="17"/>
      <c r="Y565" s="17"/>
      <c r="Z565" s="17"/>
      <c r="AA565" s="17"/>
      <c r="AB565" s="17"/>
      <c r="AC565" s="17"/>
      <c r="AD565" s="17"/>
      <c r="AE565" s="17"/>
      <c r="AF565" s="17"/>
      <c r="AG565" s="17"/>
      <c r="AH565" s="17"/>
      <c r="AI565" s="17"/>
      <c r="AJ565" s="17"/>
      <c r="AK565" s="17"/>
      <c r="AL565" s="17"/>
      <c r="AM565" s="17"/>
      <c r="AN565" s="17"/>
      <c r="AO565" s="17"/>
      <c r="AP565" s="17"/>
      <c r="AQ565" s="17"/>
      <c r="AR565" s="17"/>
    </row>
    <row r="566" spans="1:44" s="18" customFormat="1" hidden="1">
      <c r="A566" s="2"/>
      <c r="B566" s="2"/>
      <c r="C566" s="2"/>
      <c r="D566" s="54"/>
      <c r="E566" s="2"/>
      <c r="F566" s="2"/>
      <c r="G566" s="2"/>
      <c r="H566" s="2"/>
      <c r="I566" s="2"/>
      <c r="J566" s="2"/>
      <c r="K566" s="2"/>
      <c r="L566" s="2"/>
      <c r="M566" s="2"/>
      <c r="N566" s="2"/>
      <c r="O566" s="2"/>
      <c r="P566" s="2"/>
      <c r="Q566" s="45">
        <f t="shared" si="81"/>
        <v>0</v>
      </c>
      <c r="R566" s="19"/>
      <c r="S566" s="19"/>
      <c r="T566" s="19"/>
      <c r="U566" s="19"/>
      <c r="V566" s="19"/>
      <c r="W566" s="19"/>
      <c r="X566" s="17"/>
      <c r="Y566" s="17"/>
      <c r="Z566" s="17"/>
      <c r="AA566" s="17"/>
      <c r="AB566" s="17"/>
      <c r="AC566" s="17"/>
      <c r="AD566" s="17"/>
      <c r="AE566" s="17"/>
      <c r="AF566" s="17"/>
      <c r="AG566" s="17"/>
      <c r="AH566" s="17"/>
      <c r="AI566" s="17"/>
      <c r="AJ566" s="17"/>
      <c r="AK566" s="17"/>
      <c r="AL566" s="17"/>
      <c r="AM566" s="17"/>
      <c r="AN566" s="17"/>
      <c r="AO566" s="17"/>
      <c r="AP566" s="17"/>
      <c r="AQ566" s="17"/>
      <c r="AR566" s="17"/>
    </row>
    <row r="567" spans="1:44" s="18" customFormat="1" hidden="1">
      <c r="A567" s="2"/>
      <c r="B567" s="2"/>
      <c r="C567" s="2"/>
      <c r="D567" s="54"/>
      <c r="E567" s="2"/>
      <c r="F567" s="2"/>
      <c r="G567" s="2"/>
      <c r="H567" s="2"/>
      <c r="I567" s="2"/>
      <c r="J567" s="2"/>
      <c r="K567" s="2"/>
      <c r="L567" s="2"/>
      <c r="M567" s="2"/>
      <c r="N567" s="2"/>
      <c r="O567" s="2"/>
      <c r="P567" s="2"/>
      <c r="Q567" s="45">
        <f t="shared" si="81"/>
        <v>0</v>
      </c>
      <c r="R567" s="19"/>
      <c r="S567" s="19"/>
      <c r="T567" s="19"/>
      <c r="U567" s="19"/>
      <c r="V567" s="19"/>
      <c r="W567" s="19"/>
      <c r="X567" s="17"/>
      <c r="Y567" s="17"/>
      <c r="Z567" s="17"/>
      <c r="AA567" s="17"/>
      <c r="AB567" s="17"/>
      <c r="AC567" s="17"/>
      <c r="AD567" s="17"/>
      <c r="AE567" s="17"/>
      <c r="AF567" s="17"/>
      <c r="AG567" s="17"/>
      <c r="AH567" s="17"/>
      <c r="AI567" s="17"/>
      <c r="AJ567" s="17"/>
      <c r="AK567" s="17"/>
      <c r="AL567" s="17"/>
      <c r="AM567" s="17"/>
      <c r="AN567" s="17"/>
      <c r="AO567" s="17"/>
      <c r="AP567" s="17"/>
      <c r="AQ567" s="17"/>
      <c r="AR567" s="17"/>
    </row>
    <row r="568" spans="1:44" s="18" customFormat="1" hidden="1">
      <c r="A568" s="2"/>
      <c r="B568" s="2"/>
      <c r="C568" s="2"/>
      <c r="D568" s="54"/>
      <c r="E568" s="2"/>
      <c r="F568" s="2"/>
      <c r="G568" s="2"/>
      <c r="H568" s="2"/>
      <c r="I568" s="2"/>
      <c r="J568" s="2"/>
      <c r="K568" s="2"/>
      <c r="L568" s="2"/>
      <c r="M568" s="2"/>
      <c r="N568" s="2"/>
      <c r="O568" s="2"/>
      <c r="P568" s="2"/>
      <c r="Q568" s="45">
        <f t="shared" si="81"/>
        <v>0</v>
      </c>
      <c r="R568" s="19"/>
      <c r="S568" s="19"/>
      <c r="T568" s="19"/>
      <c r="U568" s="19"/>
      <c r="V568" s="19"/>
      <c r="W568" s="19"/>
      <c r="X568" s="17"/>
      <c r="Y568" s="17"/>
      <c r="Z568" s="17"/>
      <c r="AA568" s="17"/>
      <c r="AB568" s="17"/>
      <c r="AC568" s="17"/>
      <c r="AD568" s="17"/>
      <c r="AE568" s="17"/>
      <c r="AF568" s="17"/>
      <c r="AG568" s="17"/>
      <c r="AH568" s="17"/>
      <c r="AI568" s="17"/>
      <c r="AJ568" s="17"/>
      <c r="AK568" s="17"/>
      <c r="AL568" s="17"/>
      <c r="AM568" s="17"/>
      <c r="AN568" s="17"/>
      <c r="AO568" s="17"/>
      <c r="AP568" s="17"/>
      <c r="AQ568" s="17"/>
      <c r="AR568" s="17"/>
    </row>
    <row r="569" spans="1:44" s="18" customFormat="1" hidden="1">
      <c r="A569" s="2"/>
      <c r="B569" s="2"/>
      <c r="C569" s="2"/>
      <c r="D569" s="54"/>
      <c r="E569" s="2"/>
      <c r="F569" s="2"/>
      <c r="G569" s="2"/>
      <c r="H569" s="2"/>
      <c r="I569" s="2"/>
      <c r="J569" s="2"/>
      <c r="K569" s="2"/>
      <c r="L569" s="2"/>
      <c r="M569" s="2"/>
      <c r="N569" s="2"/>
      <c r="O569" s="2"/>
      <c r="P569" s="2"/>
      <c r="Q569" s="45">
        <f t="shared" si="81"/>
        <v>0</v>
      </c>
      <c r="R569" s="19"/>
      <c r="S569" s="19"/>
      <c r="T569" s="19"/>
      <c r="U569" s="19"/>
      <c r="V569" s="19"/>
      <c r="W569" s="19"/>
      <c r="X569" s="17"/>
      <c r="Y569" s="17"/>
      <c r="Z569" s="17"/>
      <c r="AA569" s="17"/>
      <c r="AB569" s="17"/>
      <c r="AC569" s="17"/>
      <c r="AD569" s="17"/>
      <c r="AE569" s="17"/>
      <c r="AF569" s="17"/>
      <c r="AG569" s="17"/>
      <c r="AH569" s="17"/>
      <c r="AI569" s="17"/>
      <c r="AJ569" s="17"/>
      <c r="AK569" s="17"/>
      <c r="AL569" s="17"/>
      <c r="AM569" s="17"/>
      <c r="AN569" s="17"/>
      <c r="AO569" s="17"/>
      <c r="AP569" s="17"/>
      <c r="AQ569" s="17"/>
      <c r="AR569" s="17"/>
    </row>
    <row r="570" spans="1:44" s="18" customFormat="1" hidden="1">
      <c r="A570" s="2"/>
      <c r="B570" s="2"/>
      <c r="C570" s="2"/>
      <c r="D570" s="54"/>
      <c r="E570" s="2"/>
      <c r="F570" s="2"/>
      <c r="G570" s="2"/>
      <c r="H570" s="2"/>
      <c r="I570" s="2"/>
      <c r="J570" s="2"/>
      <c r="K570" s="2"/>
      <c r="L570" s="2"/>
      <c r="M570" s="2"/>
      <c r="N570" s="2"/>
      <c r="O570" s="2"/>
      <c r="P570" s="2"/>
      <c r="Q570" s="45">
        <f t="shared" si="81"/>
        <v>0</v>
      </c>
      <c r="R570" s="19"/>
      <c r="S570" s="19"/>
      <c r="T570" s="19"/>
      <c r="U570" s="19"/>
      <c r="V570" s="19"/>
      <c r="W570" s="19"/>
      <c r="X570" s="17"/>
      <c r="Y570" s="17"/>
      <c r="Z570" s="17"/>
      <c r="AA570" s="17"/>
      <c r="AB570" s="17"/>
      <c r="AC570" s="17"/>
      <c r="AD570" s="17"/>
      <c r="AE570" s="17"/>
      <c r="AF570" s="17"/>
      <c r="AG570" s="17"/>
      <c r="AH570" s="17"/>
      <c r="AI570" s="17"/>
      <c r="AJ570" s="17"/>
      <c r="AK570" s="17"/>
      <c r="AL570" s="17"/>
      <c r="AM570" s="17"/>
      <c r="AN570" s="17"/>
      <c r="AO570" s="17"/>
      <c r="AP570" s="17"/>
      <c r="AQ570" s="17"/>
      <c r="AR570" s="17"/>
    </row>
    <row r="571" spans="1:44" s="18" customFormat="1" hidden="1">
      <c r="A571" s="2"/>
      <c r="B571" s="2"/>
      <c r="C571" s="2"/>
      <c r="D571" s="54"/>
      <c r="E571" s="2"/>
      <c r="F571" s="2"/>
      <c r="G571" s="2"/>
      <c r="H571" s="2"/>
      <c r="I571" s="2"/>
      <c r="J571" s="2"/>
      <c r="K571" s="2"/>
      <c r="L571" s="2"/>
      <c r="M571" s="2"/>
      <c r="N571" s="2"/>
      <c r="O571" s="2"/>
      <c r="P571" s="2"/>
      <c r="Q571" s="45">
        <f t="shared" si="81"/>
        <v>0</v>
      </c>
      <c r="R571" s="19"/>
      <c r="S571" s="19"/>
      <c r="T571" s="19"/>
      <c r="U571" s="19"/>
      <c r="V571" s="19"/>
      <c r="W571" s="19"/>
      <c r="X571" s="17"/>
      <c r="Y571" s="17"/>
      <c r="Z571" s="17"/>
      <c r="AA571" s="17"/>
      <c r="AB571" s="17"/>
      <c r="AC571" s="17"/>
      <c r="AD571" s="17"/>
      <c r="AE571" s="17"/>
      <c r="AF571" s="17"/>
      <c r="AG571" s="17"/>
      <c r="AH571" s="17"/>
      <c r="AI571" s="17"/>
      <c r="AJ571" s="17"/>
      <c r="AK571" s="17"/>
      <c r="AL571" s="17"/>
      <c r="AM571" s="17"/>
      <c r="AN571" s="17"/>
      <c r="AO571" s="17"/>
      <c r="AP571" s="17"/>
      <c r="AQ571" s="17"/>
      <c r="AR571" s="17"/>
    </row>
    <row r="572" spans="1:44" s="18" customFormat="1" hidden="1">
      <c r="A572" s="2"/>
      <c r="B572" s="2"/>
      <c r="C572" s="2"/>
      <c r="D572" s="54"/>
      <c r="E572" s="2"/>
      <c r="F572" s="2"/>
      <c r="G572" s="2"/>
      <c r="H572" s="2"/>
      <c r="I572" s="2"/>
      <c r="J572" s="2"/>
      <c r="K572" s="2"/>
      <c r="L572" s="2"/>
      <c r="M572" s="2"/>
      <c r="N572" s="2"/>
      <c r="O572" s="2"/>
      <c r="P572" s="2"/>
      <c r="Q572" s="45">
        <f t="shared" si="81"/>
        <v>0</v>
      </c>
      <c r="R572" s="19"/>
      <c r="S572" s="19"/>
      <c r="T572" s="19"/>
      <c r="U572" s="19"/>
      <c r="V572" s="19"/>
      <c r="W572" s="19"/>
      <c r="X572" s="17"/>
      <c r="Y572" s="17"/>
      <c r="Z572" s="17"/>
      <c r="AA572" s="17"/>
      <c r="AB572" s="17"/>
      <c r="AC572" s="17"/>
      <c r="AD572" s="17"/>
      <c r="AE572" s="17"/>
      <c r="AF572" s="17"/>
      <c r="AG572" s="17"/>
      <c r="AH572" s="17"/>
      <c r="AI572" s="17"/>
      <c r="AJ572" s="17"/>
      <c r="AK572" s="17"/>
      <c r="AL572" s="17"/>
      <c r="AM572" s="17"/>
      <c r="AN572" s="17"/>
      <c r="AO572" s="17"/>
      <c r="AP572" s="17"/>
      <c r="AQ572" s="17"/>
      <c r="AR572" s="17"/>
    </row>
    <row r="573" spans="1:44" s="18" customFormat="1" hidden="1">
      <c r="A573" s="2"/>
      <c r="B573" s="2"/>
      <c r="C573" s="2"/>
      <c r="D573" s="54"/>
      <c r="E573" s="2"/>
      <c r="F573" s="2"/>
      <c r="G573" s="2"/>
      <c r="H573" s="2"/>
      <c r="I573" s="2"/>
      <c r="J573" s="2"/>
      <c r="K573" s="2"/>
      <c r="L573" s="2"/>
      <c r="M573" s="2"/>
      <c r="N573" s="2"/>
      <c r="O573" s="2"/>
      <c r="P573" s="2"/>
      <c r="Q573" s="45">
        <f t="shared" si="81"/>
        <v>0</v>
      </c>
      <c r="R573" s="19"/>
      <c r="S573" s="19"/>
      <c r="T573" s="19"/>
      <c r="U573" s="19"/>
      <c r="V573" s="19"/>
      <c r="W573" s="19"/>
      <c r="X573" s="17"/>
      <c r="Y573" s="17"/>
      <c r="Z573" s="17"/>
      <c r="AA573" s="17"/>
      <c r="AB573" s="17"/>
      <c r="AC573" s="17"/>
      <c r="AD573" s="17"/>
      <c r="AE573" s="17"/>
      <c r="AF573" s="17"/>
      <c r="AG573" s="17"/>
      <c r="AH573" s="17"/>
      <c r="AI573" s="17"/>
      <c r="AJ573" s="17"/>
      <c r="AK573" s="17"/>
      <c r="AL573" s="17"/>
      <c r="AM573" s="17"/>
      <c r="AN573" s="17"/>
      <c r="AO573" s="17"/>
      <c r="AP573" s="17"/>
      <c r="AQ573" s="17"/>
      <c r="AR573" s="17"/>
    </row>
    <row r="574" spans="1:44" s="18" customFormat="1" hidden="1">
      <c r="A574" s="2"/>
      <c r="B574" s="2"/>
      <c r="C574" s="2"/>
      <c r="D574" s="54"/>
      <c r="E574" s="2"/>
      <c r="F574" s="2"/>
      <c r="G574" s="2"/>
      <c r="H574" s="2"/>
      <c r="I574" s="2"/>
      <c r="J574" s="2"/>
      <c r="K574" s="2"/>
      <c r="L574" s="2"/>
      <c r="M574" s="2"/>
      <c r="N574" s="2"/>
      <c r="O574" s="2"/>
      <c r="P574" s="2"/>
      <c r="Q574" s="45">
        <f t="shared" si="81"/>
        <v>0</v>
      </c>
      <c r="R574" s="19"/>
      <c r="S574" s="19"/>
      <c r="T574" s="19"/>
      <c r="U574" s="19"/>
      <c r="V574" s="19"/>
      <c r="W574" s="19"/>
      <c r="X574" s="17"/>
      <c r="Y574" s="17"/>
      <c r="Z574" s="17"/>
      <c r="AA574" s="17"/>
      <c r="AB574" s="17"/>
      <c r="AC574" s="17"/>
      <c r="AD574" s="17"/>
      <c r="AE574" s="17"/>
      <c r="AF574" s="17"/>
      <c r="AG574" s="17"/>
      <c r="AH574" s="17"/>
      <c r="AI574" s="17"/>
      <c r="AJ574" s="17"/>
      <c r="AK574" s="17"/>
      <c r="AL574" s="17"/>
      <c r="AM574" s="17"/>
      <c r="AN574" s="17"/>
      <c r="AO574" s="17"/>
      <c r="AP574" s="17"/>
      <c r="AQ574" s="17"/>
      <c r="AR574" s="17"/>
    </row>
    <row r="575" spans="1:44" s="18" customFormat="1" hidden="1">
      <c r="A575" s="2"/>
      <c r="B575" s="2"/>
      <c r="C575" s="2"/>
      <c r="D575" s="54"/>
      <c r="E575" s="2"/>
      <c r="F575" s="2"/>
      <c r="G575" s="2"/>
      <c r="H575" s="2"/>
      <c r="I575" s="2"/>
      <c r="J575" s="2"/>
      <c r="K575" s="2"/>
      <c r="L575" s="2"/>
      <c r="M575" s="2"/>
      <c r="N575" s="2"/>
      <c r="O575" s="2"/>
      <c r="P575" s="2"/>
      <c r="Q575" s="45">
        <f t="shared" si="81"/>
        <v>0</v>
      </c>
      <c r="R575" s="19"/>
      <c r="S575" s="19"/>
      <c r="T575" s="19"/>
      <c r="U575" s="19"/>
      <c r="V575" s="19"/>
      <c r="W575" s="19"/>
      <c r="X575" s="17"/>
      <c r="Y575" s="17"/>
      <c r="Z575" s="17"/>
      <c r="AA575" s="17"/>
      <c r="AB575" s="17"/>
      <c r="AC575" s="17"/>
      <c r="AD575" s="17"/>
      <c r="AE575" s="17"/>
      <c r="AF575" s="17"/>
      <c r="AG575" s="17"/>
      <c r="AH575" s="17"/>
      <c r="AI575" s="17"/>
      <c r="AJ575" s="17"/>
      <c r="AK575" s="17"/>
      <c r="AL575" s="17"/>
      <c r="AM575" s="17"/>
      <c r="AN575" s="17"/>
      <c r="AO575" s="17"/>
      <c r="AP575" s="17"/>
      <c r="AQ575" s="17"/>
      <c r="AR575" s="17"/>
    </row>
    <row r="576" spans="1:44" s="18" customFormat="1" hidden="1">
      <c r="A576" s="2"/>
      <c r="B576" s="2"/>
      <c r="C576" s="2"/>
      <c r="D576" s="54"/>
      <c r="E576" s="2"/>
      <c r="F576" s="2"/>
      <c r="G576" s="2"/>
      <c r="H576" s="2"/>
      <c r="I576" s="2"/>
      <c r="J576" s="2"/>
      <c r="K576" s="2"/>
      <c r="L576" s="2"/>
      <c r="M576" s="2"/>
      <c r="N576" s="2"/>
      <c r="O576" s="2"/>
      <c r="P576" s="2"/>
      <c r="Q576" s="45">
        <f t="shared" si="81"/>
        <v>0</v>
      </c>
      <c r="R576" s="19"/>
      <c r="S576" s="19"/>
      <c r="T576" s="19"/>
      <c r="U576" s="19"/>
      <c r="V576" s="19"/>
      <c r="W576" s="19"/>
      <c r="X576" s="17"/>
      <c r="Y576" s="17"/>
      <c r="Z576" s="17"/>
      <c r="AA576" s="17"/>
      <c r="AB576" s="17"/>
      <c r="AC576" s="17"/>
      <c r="AD576" s="17"/>
      <c r="AE576" s="17"/>
      <c r="AF576" s="17"/>
      <c r="AG576" s="17"/>
      <c r="AH576" s="17"/>
      <c r="AI576" s="17"/>
      <c r="AJ576" s="17"/>
      <c r="AK576" s="17"/>
      <c r="AL576" s="17"/>
      <c r="AM576" s="17"/>
      <c r="AN576" s="17"/>
      <c r="AO576" s="17"/>
      <c r="AP576" s="17"/>
      <c r="AQ576" s="17"/>
      <c r="AR576" s="17"/>
    </row>
    <row r="577" spans="1:44" s="18" customFormat="1" hidden="1">
      <c r="A577" s="2"/>
      <c r="B577" s="2"/>
      <c r="C577" s="2"/>
      <c r="D577" s="54"/>
      <c r="E577" s="2"/>
      <c r="F577" s="2"/>
      <c r="G577" s="2"/>
      <c r="H577" s="2"/>
      <c r="I577" s="2"/>
      <c r="J577" s="2"/>
      <c r="K577" s="2"/>
      <c r="L577" s="2"/>
      <c r="M577" s="2"/>
      <c r="N577" s="2"/>
      <c r="O577" s="2"/>
      <c r="P577" s="2"/>
      <c r="Q577" s="45">
        <f t="shared" si="81"/>
        <v>0</v>
      </c>
      <c r="R577" s="19"/>
      <c r="S577" s="19"/>
      <c r="T577" s="19"/>
      <c r="U577" s="19"/>
      <c r="V577" s="19"/>
      <c r="W577" s="19"/>
      <c r="X577" s="17"/>
      <c r="Y577" s="17"/>
      <c r="Z577" s="17"/>
      <c r="AA577" s="17"/>
      <c r="AB577" s="17"/>
      <c r="AC577" s="17"/>
      <c r="AD577" s="17"/>
      <c r="AE577" s="17"/>
      <c r="AF577" s="17"/>
      <c r="AG577" s="17"/>
      <c r="AH577" s="17"/>
      <c r="AI577" s="17"/>
      <c r="AJ577" s="17"/>
      <c r="AK577" s="17"/>
      <c r="AL577" s="17"/>
      <c r="AM577" s="17"/>
      <c r="AN577" s="17"/>
      <c r="AO577" s="17"/>
      <c r="AP577" s="17"/>
      <c r="AQ577" s="17"/>
      <c r="AR577" s="17"/>
    </row>
    <row r="578" spans="1:44" s="18" customFormat="1" hidden="1">
      <c r="A578" s="2"/>
      <c r="B578" s="2"/>
      <c r="C578" s="2"/>
      <c r="D578" s="54"/>
      <c r="E578" s="2"/>
      <c r="F578" s="2"/>
      <c r="G578" s="2"/>
      <c r="H578" s="2"/>
      <c r="I578" s="2"/>
      <c r="J578" s="2"/>
      <c r="K578" s="2"/>
      <c r="L578" s="2"/>
      <c r="M578" s="2"/>
      <c r="N578" s="2"/>
      <c r="O578" s="2"/>
      <c r="P578" s="2"/>
      <c r="Q578" s="45">
        <f t="shared" si="81"/>
        <v>0</v>
      </c>
      <c r="R578" s="19"/>
      <c r="S578" s="19"/>
      <c r="T578" s="19"/>
      <c r="U578" s="19"/>
      <c r="V578" s="19"/>
      <c r="W578" s="19"/>
      <c r="X578" s="17"/>
      <c r="Y578" s="17"/>
      <c r="Z578" s="17"/>
      <c r="AA578" s="17"/>
      <c r="AB578" s="17"/>
      <c r="AC578" s="17"/>
      <c r="AD578" s="17"/>
      <c r="AE578" s="17"/>
      <c r="AF578" s="17"/>
      <c r="AG578" s="17"/>
      <c r="AH578" s="17"/>
      <c r="AI578" s="17"/>
      <c r="AJ578" s="17"/>
      <c r="AK578" s="17"/>
      <c r="AL578" s="17"/>
      <c r="AM578" s="17"/>
      <c r="AN578" s="17"/>
      <c r="AO578" s="17"/>
      <c r="AP578" s="17"/>
      <c r="AQ578" s="17"/>
      <c r="AR578" s="17"/>
    </row>
    <row r="579" spans="1:44" s="18" customFormat="1" hidden="1">
      <c r="A579" s="2"/>
      <c r="B579" s="2"/>
      <c r="C579" s="2"/>
      <c r="D579" s="54"/>
      <c r="E579" s="2"/>
      <c r="F579" s="2"/>
      <c r="G579" s="2"/>
      <c r="H579" s="2"/>
      <c r="I579" s="2"/>
      <c r="J579" s="2"/>
      <c r="K579" s="2"/>
      <c r="L579" s="2"/>
      <c r="M579" s="2"/>
      <c r="N579" s="2"/>
      <c r="O579" s="2"/>
      <c r="P579" s="2"/>
      <c r="Q579" s="45">
        <f t="shared" si="81"/>
        <v>0</v>
      </c>
      <c r="R579" s="19"/>
      <c r="S579" s="19"/>
      <c r="T579" s="19"/>
      <c r="U579" s="19"/>
      <c r="V579" s="19"/>
      <c r="W579" s="19"/>
      <c r="X579" s="17"/>
      <c r="Y579" s="17"/>
      <c r="Z579" s="17"/>
      <c r="AA579" s="17"/>
      <c r="AB579" s="17"/>
      <c r="AC579" s="17"/>
      <c r="AD579" s="17"/>
      <c r="AE579" s="17"/>
      <c r="AF579" s="17"/>
      <c r="AG579" s="17"/>
      <c r="AH579" s="17"/>
      <c r="AI579" s="17"/>
      <c r="AJ579" s="17"/>
      <c r="AK579" s="17"/>
      <c r="AL579" s="17"/>
      <c r="AM579" s="17"/>
      <c r="AN579" s="17"/>
      <c r="AO579" s="17"/>
      <c r="AP579" s="17"/>
      <c r="AQ579" s="17"/>
      <c r="AR579" s="17"/>
    </row>
    <row r="580" spans="1:44" s="18" customFormat="1" hidden="1">
      <c r="A580" s="2"/>
      <c r="B580" s="2"/>
      <c r="C580" s="2"/>
      <c r="D580" s="54"/>
      <c r="E580" s="2"/>
      <c r="F580" s="2"/>
      <c r="G580" s="2"/>
      <c r="H580" s="2"/>
      <c r="I580" s="2"/>
      <c r="J580" s="2"/>
      <c r="K580" s="2"/>
      <c r="L580" s="2"/>
      <c r="M580" s="2"/>
      <c r="N580" s="2"/>
      <c r="O580" s="2"/>
      <c r="P580" s="2"/>
      <c r="Q580" s="45">
        <f t="shared" si="81"/>
        <v>0</v>
      </c>
      <c r="R580" s="19"/>
      <c r="S580" s="19"/>
      <c r="T580" s="19"/>
      <c r="U580" s="19"/>
      <c r="V580" s="19"/>
      <c r="W580" s="19"/>
      <c r="X580" s="17"/>
      <c r="Y580" s="17"/>
      <c r="Z580" s="17"/>
      <c r="AA580" s="17"/>
      <c r="AB580" s="17"/>
      <c r="AC580" s="17"/>
      <c r="AD580" s="17"/>
      <c r="AE580" s="17"/>
      <c r="AF580" s="17"/>
      <c r="AG580" s="17"/>
      <c r="AH580" s="17"/>
      <c r="AI580" s="17"/>
      <c r="AJ580" s="17"/>
      <c r="AK580" s="17"/>
      <c r="AL580" s="17"/>
      <c r="AM580" s="17"/>
      <c r="AN580" s="17"/>
      <c r="AO580" s="17"/>
      <c r="AP580" s="17"/>
      <c r="AQ580" s="17"/>
      <c r="AR580" s="17"/>
    </row>
    <row r="581" spans="1:44" s="18" customFormat="1" hidden="1">
      <c r="A581" s="2"/>
      <c r="B581" s="2"/>
      <c r="C581" s="2"/>
      <c r="D581" s="54"/>
      <c r="E581" s="2"/>
      <c r="F581" s="2"/>
      <c r="G581" s="2"/>
      <c r="H581" s="2"/>
      <c r="I581" s="2"/>
      <c r="J581" s="2"/>
      <c r="K581" s="2"/>
      <c r="L581" s="2"/>
      <c r="M581" s="2"/>
      <c r="N581" s="2"/>
      <c r="O581" s="2"/>
      <c r="P581" s="2"/>
      <c r="Q581" s="45">
        <f t="shared" si="81"/>
        <v>0</v>
      </c>
      <c r="R581" s="19"/>
      <c r="S581" s="19"/>
      <c r="T581" s="19"/>
      <c r="U581" s="19"/>
      <c r="V581" s="19"/>
      <c r="W581" s="19"/>
      <c r="X581" s="17"/>
      <c r="Y581" s="17"/>
      <c r="Z581" s="17"/>
      <c r="AA581" s="17"/>
      <c r="AB581" s="17"/>
      <c r="AC581" s="17"/>
      <c r="AD581" s="17"/>
      <c r="AE581" s="17"/>
      <c r="AF581" s="17"/>
      <c r="AG581" s="17"/>
      <c r="AH581" s="17"/>
      <c r="AI581" s="17"/>
      <c r="AJ581" s="17"/>
      <c r="AK581" s="17"/>
      <c r="AL581" s="17"/>
      <c r="AM581" s="17"/>
      <c r="AN581" s="17"/>
      <c r="AO581" s="17"/>
      <c r="AP581" s="17"/>
      <c r="AQ581" s="17"/>
      <c r="AR581" s="17"/>
    </row>
    <row r="582" spans="1:44" s="18" customFormat="1" hidden="1">
      <c r="A582" s="2"/>
      <c r="B582" s="2"/>
      <c r="C582" s="2"/>
      <c r="D582" s="54"/>
      <c r="E582" s="2"/>
      <c r="F582" s="2"/>
      <c r="G582" s="2"/>
      <c r="H582" s="2"/>
      <c r="I582" s="2"/>
      <c r="J582" s="2"/>
      <c r="K582" s="2"/>
      <c r="L582" s="2"/>
      <c r="M582" s="2"/>
      <c r="N582" s="2"/>
      <c r="O582" s="2"/>
      <c r="P582" s="2"/>
      <c r="Q582" s="45">
        <f t="shared" si="81"/>
        <v>0</v>
      </c>
      <c r="R582" s="19"/>
      <c r="S582" s="19"/>
      <c r="T582" s="19"/>
      <c r="U582" s="19"/>
      <c r="V582" s="19"/>
      <c r="W582" s="19"/>
      <c r="X582" s="17"/>
      <c r="Y582" s="17"/>
      <c r="Z582" s="17"/>
      <c r="AA582" s="17"/>
      <c r="AB582" s="17"/>
      <c r="AC582" s="17"/>
      <c r="AD582" s="17"/>
      <c r="AE582" s="17"/>
      <c r="AF582" s="17"/>
      <c r="AG582" s="17"/>
      <c r="AH582" s="17"/>
      <c r="AI582" s="17"/>
      <c r="AJ582" s="17"/>
      <c r="AK582" s="17"/>
      <c r="AL582" s="17"/>
      <c r="AM582" s="17"/>
      <c r="AN582" s="17"/>
      <c r="AO582" s="17"/>
      <c r="AP582" s="17"/>
      <c r="AQ582" s="17"/>
      <c r="AR582" s="17"/>
    </row>
    <row r="583" spans="1:44" s="18" customFormat="1" hidden="1">
      <c r="A583" s="2"/>
      <c r="B583" s="2"/>
      <c r="C583" s="2"/>
      <c r="D583" s="54"/>
      <c r="E583" s="2"/>
      <c r="F583" s="2"/>
      <c r="G583" s="2"/>
      <c r="H583" s="2"/>
      <c r="I583" s="2"/>
      <c r="J583" s="2"/>
      <c r="K583" s="2"/>
      <c r="L583" s="2"/>
      <c r="M583" s="2"/>
      <c r="N583" s="2"/>
      <c r="O583" s="2"/>
      <c r="P583" s="2"/>
      <c r="Q583" s="45">
        <f t="shared" si="81"/>
        <v>0</v>
      </c>
      <c r="R583" s="19"/>
      <c r="S583" s="19"/>
      <c r="T583" s="19"/>
      <c r="U583" s="19"/>
      <c r="V583" s="19"/>
      <c r="W583" s="19"/>
      <c r="X583" s="17"/>
      <c r="Y583" s="17"/>
      <c r="Z583" s="17"/>
      <c r="AA583" s="17"/>
      <c r="AB583" s="17"/>
      <c r="AC583" s="17"/>
      <c r="AD583" s="17"/>
      <c r="AE583" s="17"/>
      <c r="AF583" s="17"/>
      <c r="AG583" s="17"/>
      <c r="AH583" s="17"/>
      <c r="AI583" s="17"/>
      <c r="AJ583" s="17"/>
      <c r="AK583" s="17"/>
      <c r="AL583" s="17"/>
      <c r="AM583" s="17"/>
      <c r="AN583" s="17"/>
      <c r="AO583" s="17"/>
      <c r="AP583" s="17"/>
      <c r="AQ583" s="17"/>
      <c r="AR583" s="17"/>
    </row>
    <row r="584" spans="1:44" s="18" customFormat="1" hidden="1">
      <c r="A584" s="2"/>
      <c r="B584" s="2"/>
      <c r="C584" s="2"/>
      <c r="D584" s="54"/>
      <c r="E584" s="2"/>
      <c r="F584" s="2"/>
      <c r="G584" s="2"/>
      <c r="H584" s="2"/>
      <c r="I584" s="2"/>
      <c r="J584" s="2"/>
      <c r="K584" s="2"/>
      <c r="L584" s="2"/>
      <c r="M584" s="2"/>
      <c r="N584" s="2"/>
      <c r="O584" s="2"/>
      <c r="P584" s="2"/>
      <c r="Q584" s="45">
        <f t="shared" si="81"/>
        <v>0</v>
      </c>
      <c r="R584" s="19"/>
      <c r="S584" s="19"/>
      <c r="T584" s="19"/>
      <c r="U584" s="19"/>
      <c r="V584" s="19"/>
      <c r="W584" s="19"/>
      <c r="X584" s="17"/>
      <c r="Y584" s="17"/>
      <c r="Z584" s="17"/>
      <c r="AA584" s="17"/>
      <c r="AB584" s="17"/>
      <c r="AC584" s="17"/>
      <c r="AD584" s="17"/>
      <c r="AE584" s="17"/>
      <c r="AF584" s="17"/>
      <c r="AG584" s="17"/>
      <c r="AH584" s="17"/>
      <c r="AI584" s="17"/>
      <c r="AJ584" s="17"/>
      <c r="AK584" s="17"/>
      <c r="AL584" s="17"/>
      <c r="AM584" s="17"/>
      <c r="AN584" s="17"/>
      <c r="AO584" s="17"/>
      <c r="AP584" s="17"/>
      <c r="AQ584" s="17"/>
      <c r="AR584" s="17"/>
    </row>
    <row r="585" spans="1:44" s="18" customFormat="1" hidden="1">
      <c r="A585" s="2"/>
      <c r="B585" s="2"/>
      <c r="C585" s="2"/>
      <c r="D585" s="54"/>
      <c r="E585" s="2"/>
      <c r="F585" s="2"/>
      <c r="G585" s="2"/>
      <c r="H585" s="2"/>
      <c r="I585" s="2"/>
      <c r="J585" s="2"/>
      <c r="K585" s="2"/>
      <c r="L585" s="2"/>
      <c r="M585" s="2"/>
      <c r="N585" s="2"/>
      <c r="O585" s="2"/>
      <c r="P585" s="2"/>
      <c r="Q585" s="45">
        <f t="shared" si="81"/>
        <v>0</v>
      </c>
      <c r="R585" s="19"/>
      <c r="S585" s="19"/>
      <c r="T585" s="19"/>
      <c r="U585" s="19"/>
      <c r="V585" s="19"/>
      <c r="W585" s="19"/>
      <c r="X585" s="17"/>
      <c r="Y585" s="17"/>
      <c r="Z585" s="17"/>
      <c r="AA585" s="17"/>
      <c r="AB585" s="17"/>
      <c r="AC585" s="17"/>
      <c r="AD585" s="17"/>
      <c r="AE585" s="17"/>
      <c r="AF585" s="17"/>
      <c r="AG585" s="17"/>
      <c r="AH585" s="17"/>
      <c r="AI585" s="17"/>
      <c r="AJ585" s="17"/>
      <c r="AK585" s="17"/>
      <c r="AL585" s="17"/>
      <c r="AM585" s="17"/>
      <c r="AN585" s="17"/>
      <c r="AO585" s="17"/>
      <c r="AP585" s="17"/>
      <c r="AQ585" s="17"/>
      <c r="AR585" s="17"/>
    </row>
    <row r="586" spans="1:44" s="18" customFormat="1" hidden="1">
      <c r="A586" s="2"/>
      <c r="B586" s="2"/>
      <c r="C586" s="2"/>
      <c r="D586" s="54"/>
      <c r="E586" s="2"/>
      <c r="F586" s="2"/>
      <c r="G586" s="2"/>
      <c r="H586" s="2"/>
      <c r="I586" s="2"/>
      <c r="J586" s="2"/>
      <c r="K586" s="2"/>
      <c r="L586" s="2"/>
      <c r="M586" s="2"/>
      <c r="N586" s="2"/>
      <c r="O586" s="2"/>
      <c r="P586" s="2"/>
      <c r="Q586" s="45">
        <f t="shared" si="81"/>
        <v>0</v>
      </c>
      <c r="R586" s="19"/>
      <c r="S586" s="19"/>
      <c r="T586" s="19"/>
      <c r="U586" s="19"/>
      <c r="V586" s="19"/>
      <c r="W586" s="19"/>
      <c r="X586" s="17"/>
      <c r="Y586" s="17"/>
      <c r="Z586" s="17"/>
      <c r="AA586" s="17"/>
      <c r="AB586" s="17"/>
      <c r="AC586" s="17"/>
      <c r="AD586" s="17"/>
      <c r="AE586" s="17"/>
      <c r="AF586" s="17"/>
      <c r="AG586" s="17"/>
      <c r="AH586" s="17"/>
      <c r="AI586" s="17"/>
      <c r="AJ586" s="17"/>
      <c r="AK586" s="17"/>
      <c r="AL586" s="17"/>
      <c r="AM586" s="17"/>
      <c r="AN586" s="17"/>
      <c r="AO586" s="17"/>
      <c r="AP586" s="17"/>
      <c r="AQ586" s="17"/>
      <c r="AR586" s="17"/>
    </row>
    <row r="587" spans="1:44" s="18" customFormat="1" hidden="1">
      <c r="A587" s="2"/>
      <c r="B587" s="2"/>
      <c r="C587" s="2"/>
      <c r="D587" s="54"/>
      <c r="E587" s="2"/>
      <c r="F587" s="2"/>
      <c r="G587" s="2"/>
      <c r="H587" s="2"/>
      <c r="I587" s="2"/>
      <c r="J587" s="2"/>
      <c r="K587" s="2"/>
      <c r="L587" s="2"/>
      <c r="M587" s="2"/>
      <c r="N587" s="2"/>
      <c r="O587" s="2"/>
      <c r="P587" s="2"/>
      <c r="Q587" s="45">
        <f t="shared" si="81"/>
        <v>0</v>
      </c>
      <c r="R587" s="19"/>
      <c r="S587" s="19"/>
      <c r="T587" s="19"/>
      <c r="U587" s="19"/>
      <c r="V587" s="19"/>
      <c r="W587" s="19"/>
      <c r="X587" s="17"/>
      <c r="Y587" s="17"/>
      <c r="Z587" s="17"/>
      <c r="AA587" s="17"/>
      <c r="AB587" s="17"/>
      <c r="AC587" s="17"/>
      <c r="AD587" s="17"/>
      <c r="AE587" s="17"/>
      <c r="AF587" s="17"/>
      <c r="AG587" s="17"/>
      <c r="AH587" s="17"/>
      <c r="AI587" s="17"/>
      <c r="AJ587" s="17"/>
      <c r="AK587" s="17"/>
      <c r="AL587" s="17"/>
      <c r="AM587" s="17"/>
      <c r="AN587" s="17"/>
      <c r="AO587" s="17"/>
      <c r="AP587" s="17"/>
      <c r="AQ587" s="17"/>
      <c r="AR587" s="17"/>
    </row>
    <row r="588" spans="1:44" s="18" customFormat="1" hidden="1">
      <c r="A588" s="2"/>
      <c r="B588" s="2"/>
      <c r="C588" s="2"/>
      <c r="D588" s="54"/>
      <c r="E588" s="2"/>
      <c r="F588" s="2"/>
      <c r="G588" s="2"/>
      <c r="H588" s="2"/>
      <c r="I588" s="2"/>
      <c r="J588" s="2"/>
      <c r="K588" s="2"/>
      <c r="L588" s="2"/>
      <c r="M588" s="2"/>
      <c r="N588" s="2"/>
      <c r="O588" s="2"/>
      <c r="P588" s="2"/>
      <c r="Q588" s="45">
        <f t="shared" si="81"/>
        <v>0</v>
      </c>
      <c r="R588" s="19"/>
      <c r="S588" s="19"/>
      <c r="T588" s="19"/>
      <c r="U588" s="19"/>
      <c r="V588" s="19"/>
      <c r="W588" s="19"/>
      <c r="X588" s="17"/>
      <c r="Y588" s="17"/>
      <c r="Z588" s="17"/>
      <c r="AA588" s="17"/>
      <c r="AB588" s="17"/>
      <c r="AC588" s="17"/>
      <c r="AD588" s="17"/>
      <c r="AE588" s="17"/>
      <c r="AF588" s="17"/>
      <c r="AG588" s="17"/>
      <c r="AH588" s="17"/>
      <c r="AI588" s="17"/>
      <c r="AJ588" s="17"/>
      <c r="AK588" s="17"/>
      <c r="AL588" s="17"/>
      <c r="AM588" s="17"/>
      <c r="AN588" s="17"/>
      <c r="AO588" s="17"/>
      <c r="AP588" s="17"/>
      <c r="AQ588" s="17"/>
      <c r="AR588" s="17"/>
    </row>
    <row r="589" spans="1:44" s="18" customFormat="1" hidden="1">
      <c r="A589" s="2"/>
      <c r="B589" s="2"/>
      <c r="C589" s="2"/>
      <c r="D589" s="54"/>
      <c r="E589" s="2"/>
      <c r="F589" s="2"/>
      <c r="G589" s="2"/>
      <c r="H589" s="2"/>
      <c r="I589" s="2"/>
      <c r="J589" s="2"/>
      <c r="K589" s="2"/>
      <c r="L589" s="2"/>
      <c r="M589" s="2"/>
      <c r="N589" s="2"/>
      <c r="O589" s="2"/>
      <c r="P589" s="2"/>
      <c r="Q589" s="45">
        <f t="shared" si="81"/>
        <v>0</v>
      </c>
      <c r="R589" s="19"/>
      <c r="S589" s="19"/>
      <c r="T589" s="19"/>
      <c r="U589" s="19"/>
      <c r="V589" s="19"/>
      <c r="W589" s="19"/>
      <c r="X589" s="17"/>
      <c r="Y589" s="17"/>
      <c r="Z589" s="17"/>
      <c r="AA589" s="17"/>
      <c r="AB589" s="17"/>
      <c r="AC589" s="17"/>
      <c r="AD589" s="17"/>
      <c r="AE589" s="17"/>
      <c r="AF589" s="17"/>
      <c r="AG589" s="17"/>
      <c r="AH589" s="17"/>
      <c r="AI589" s="17"/>
      <c r="AJ589" s="17"/>
      <c r="AK589" s="17"/>
      <c r="AL589" s="17"/>
      <c r="AM589" s="17"/>
      <c r="AN589" s="17"/>
      <c r="AO589" s="17"/>
      <c r="AP589" s="17"/>
      <c r="AQ589" s="17"/>
      <c r="AR589" s="17"/>
    </row>
    <row r="590" spans="1:44" s="18" customFormat="1" hidden="1">
      <c r="A590" s="2"/>
      <c r="B590" s="2"/>
      <c r="C590" s="2"/>
      <c r="D590" s="54"/>
      <c r="E590" s="2"/>
      <c r="F590" s="2"/>
      <c r="G590" s="2"/>
      <c r="H590" s="2"/>
      <c r="I590" s="2"/>
      <c r="J590" s="2"/>
      <c r="K590" s="2"/>
      <c r="L590" s="2"/>
      <c r="M590" s="2"/>
      <c r="N590" s="2"/>
      <c r="O590" s="2"/>
      <c r="P590" s="2"/>
      <c r="Q590" s="45">
        <f t="shared" si="81"/>
        <v>0</v>
      </c>
      <c r="R590" s="19"/>
      <c r="S590" s="19"/>
      <c r="T590" s="19"/>
      <c r="U590" s="19"/>
      <c r="V590" s="19"/>
      <c r="W590" s="19"/>
      <c r="X590" s="17"/>
      <c r="Y590" s="17"/>
      <c r="Z590" s="17"/>
      <c r="AA590" s="17"/>
      <c r="AB590" s="17"/>
      <c r="AC590" s="17"/>
      <c r="AD590" s="17"/>
      <c r="AE590" s="17"/>
      <c r="AF590" s="17"/>
      <c r="AG590" s="17"/>
      <c r="AH590" s="17"/>
      <c r="AI590" s="17"/>
      <c r="AJ590" s="17"/>
      <c r="AK590" s="17"/>
      <c r="AL590" s="17"/>
      <c r="AM590" s="17"/>
      <c r="AN590" s="17"/>
      <c r="AO590" s="17"/>
      <c r="AP590" s="17"/>
      <c r="AQ590" s="17"/>
      <c r="AR590" s="17"/>
    </row>
    <row r="591" spans="1:44" s="18" customFormat="1" hidden="1">
      <c r="A591" s="2"/>
      <c r="B591" s="2"/>
      <c r="C591" s="2"/>
      <c r="D591" s="54"/>
      <c r="E591" s="2"/>
      <c r="F591" s="2"/>
      <c r="G591" s="2"/>
      <c r="H591" s="2"/>
      <c r="I591" s="2"/>
      <c r="J591" s="2"/>
      <c r="K591" s="2"/>
      <c r="L591" s="2"/>
      <c r="M591" s="2"/>
      <c r="N591" s="2"/>
      <c r="O591" s="2"/>
      <c r="P591" s="2"/>
      <c r="Q591" s="45">
        <f t="shared" si="81"/>
        <v>0</v>
      </c>
      <c r="R591" s="19"/>
      <c r="S591" s="19"/>
      <c r="T591" s="19"/>
      <c r="U591" s="19"/>
      <c r="V591" s="19"/>
      <c r="W591" s="19"/>
      <c r="X591" s="17"/>
      <c r="Y591" s="17"/>
      <c r="Z591" s="17"/>
      <c r="AA591" s="17"/>
      <c r="AB591" s="17"/>
      <c r="AC591" s="17"/>
      <c r="AD591" s="17"/>
      <c r="AE591" s="17"/>
      <c r="AF591" s="17"/>
      <c r="AG591" s="17"/>
      <c r="AH591" s="17"/>
      <c r="AI591" s="17"/>
      <c r="AJ591" s="17"/>
      <c r="AK591" s="17"/>
      <c r="AL591" s="17"/>
      <c r="AM591" s="17"/>
      <c r="AN591" s="17"/>
      <c r="AO591" s="17"/>
      <c r="AP591" s="17"/>
      <c r="AQ591" s="17"/>
      <c r="AR591" s="17"/>
    </row>
    <row r="592" spans="1:44" s="18" customFormat="1" hidden="1">
      <c r="A592" s="2"/>
      <c r="B592" s="2"/>
      <c r="C592" s="2"/>
      <c r="D592" s="54"/>
      <c r="E592" s="2"/>
      <c r="F592" s="2"/>
      <c r="G592" s="2"/>
      <c r="H592" s="2"/>
      <c r="I592" s="2"/>
      <c r="J592" s="2"/>
      <c r="K592" s="2"/>
      <c r="L592" s="2"/>
      <c r="M592" s="2"/>
      <c r="N592" s="2"/>
      <c r="O592" s="2"/>
      <c r="P592" s="2"/>
      <c r="Q592" s="45">
        <f t="shared" si="81"/>
        <v>0</v>
      </c>
      <c r="R592" s="19"/>
      <c r="S592" s="19"/>
      <c r="T592" s="19"/>
      <c r="U592" s="19"/>
      <c r="V592" s="19"/>
      <c r="W592" s="19"/>
      <c r="X592" s="17"/>
      <c r="Y592" s="17"/>
      <c r="Z592" s="17"/>
      <c r="AA592" s="17"/>
      <c r="AB592" s="17"/>
      <c r="AC592" s="17"/>
      <c r="AD592" s="17"/>
      <c r="AE592" s="17"/>
      <c r="AF592" s="17"/>
      <c r="AG592" s="17"/>
      <c r="AH592" s="17"/>
      <c r="AI592" s="17"/>
      <c r="AJ592" s="17"/>
      <c r="AK592" s="17"/>
      <c r="AL592" s="17"/>
      <c r="AM592" s="17"/>
      <c r="AN592" s="17"/>
      <c r="AO592" s="17"/>
      <c r="AP592" s="17"/>
      <c r="AQ592" s="17"/>
      <c r="AR592" s="17"/>
    </row>
    <row r="593" spans="1:44" s="18" customFormat="1" hidden="1">
      <c r="A593" s="2"/>
      <c r="B593" s="2"/>
      <c r="C593" s="2"/>
      <c r="D593" s="54"/>
      <c r="E593" s="2"/>
      <c r="F593" s="2"/>
      <c r="G593" s="2"/>
      <c r="H593" s="2"/>
      <c r="I593" s="2"/>
      <c r="J593" s="2"/>
      <c r="K593" s="2"/>
      <c r="L593" s="2"/>
      <c r="M593" s="2"/>
      <c r="N593" s="2"/>
      <c r="O593" s="2"/>
      <c r="P593" s="2"/>
      <c r="Q593" s="45">
        <f t="shared" si="81"/>
        <v>0</v>
      </c>
      <c r="R593" s="19"/>
      <c r="S593" s="19"/>
      <c r="T593" s="19"/>
      <c r="U593" s="19"/>
      <c r="V593" s="19"/>
      <c r="W593" s="19"/>
      <c r="X593" s="17"/>
      <c r="Y593" s="17"/>
      <c r="Z593" s="17"/>
      <c r="AA593" s="17"/>
      <c r="AB593" s="17"/>
      <c r="AC593" s="17"/>
      <c r="AD593" s="17"/>
      <c r="AE593" s="17"/>
      <c r="AF593" s="17"/>
      <c r="AG593" s="17"/>
      <c r="AH593" s="17"/>
      <c r="AI593" s="17"/>
      <c r="AJ593" s="17"/>
      <c r="AK593" s="17"/>
      <c r="AL593" s="17"/>
      <c r="AM593" s="17"/>
      <c r="AN593" s="17"/>
      <c r="AO593" s="17"/>
      <c r="AP593" s="17"/>
      <c r="AQ593" s="17"/>
      <c r="AR593" s="17"/>
    </row>
    <row r="594" spans="1:44" s="18" customFormat="1" hidden="1">
      <c r="A594" s="2"/>
      <c r="B594" s="2"/>
      <c r="C594" s="2"/>
      <c r="D594" s="54"/>
      <c r="E594" s="2"/>
      <c r="F594" s="2"/>
      <c r="G594" s="2"/>
      <c r="H594" s="2"/>
      <c r="I594" s="2"/>
      <c r="J594" s="2"/>
      <c r="K594" s="2"/>
      <c r="L594" s="2"/>
      <c r="M594" s="2"/>
      <c r="N594" s="2"/>
      <c r="O594" s="2"/>
      <c r="P594" s="2"/>
      <c r="Q594" s="45">
        <f t="shared" si="81"/>
        <v>0</v>
      </c>
      <c r="R594" s="19"/>
      <c r="S594" s="19"/>
      <c r="T594" s="19"/>
      <c r="U594" s="19"/>
      <c r="V594" s="19"/>
      <c r="W594" s="19"/>
      <c r="X594" s="17"/>
      <c r="Y594" s="17"/>
      <c r="Z594" s="17"/>
      <c r="AA594" s="17"/>
      <c r="AB594" s="17"/>
      <c r="AC594" s="17"/>
      <c r="AD594" s="17"/>
      <c r="AE594" s="17"/>
      <c r="AF594" s="17"/>
      <c r="AG594" s="17"/>
      <c r="AH594" s="17"/>
      <c r="AI594" s="17"/>
      <c r="AJ594" s="17"/>
      <c r="AK594" s="17"/>
      <c r="AL594" s="17"/>
      <c r="AM594" s="17"/>
      <c r="AN594" s="17"/>
      <c r="AO594" s="17"/>
      <c r="AP594" s="17"/>
      <c r="AQ594" s="17"/>
      <c r="AR594" s="17"/>
    </row>
    <row r="595" spans="1:44" s="18" customFormat="1" hidden="1">
      <c r="A595" s="2"/>
      <c r="B595" s="2"/>
      <c r="C595" s="2"/>
      <c r="D595" s="54"/>
      <c r="E595" s="2"/>
      <c r="F595" s="2"/>
      <c r="G595" s="2"/>
      <c r="H595" s="2"/>
      <c r="I595" s="2"/>
      <c r="J595" s="2"/>
      <c r="K595" s="2"/>
      <c r="L595" s="2"/>
      <c r="M595" s="2"/>
      <c r="N595" s="2"/>
      <c r="O595" s="2"/>
      <c r="P595" s="2"/>
      <c r="Q595" s="45">
        <f t="shared" si="81"/>
        <v>0</v>
      </c>
      <c r="R595" s="19"/>
      <c r="S595" s="19"/>
      <c r="T595" s="19"/>
      <c r="U595" s="19"/>
      <c r="V595" s="19"/>
      <c r="W595" s="19"/>
      <c r="X595" s="17"/>
      <c r="Y595" s="17"/>
      <c r="Z595" s="17"/>
      <c r="AA595" s="17"/>
      <c r="AB595" s="17"/>
      <c r="AC595" s="17"/>
      <c r="AD595" s="17"/>
      <c r="AE595" s="17"/>
      <c r="AF595" s="17"/>
      <c r="AG595" s="17"/>
      <c r="AH595" s="17"/>
      <c r="AI595" s="17"/>
      <c r="AJ595" s="17"/>
      <c r="AK595" s="17"/>
      <c r="AL595" s="17"/>
      <c r="AM595" s="17"/>
      <c r="AN595" s="17"/>
      <c r="AO595" s="17"/>
      <c r="AP595" s="17"/>
      <c r="AQ595" s="17"/>
      <c r="AR595" s="17"/>
    </row>
    <row r="596" spans="1:44" s="18" customFormat="1" hidden="1">
      <c r="A596" s="2"/>
      <c r="B596" s="2"/>
      <c r="C596" s="2"/>
      <c r="D596" s="54"/>
      <c r="E596" s="2"/>
      <c r="F596" s="2"/>
      <c r="G596" s="2"/>
      <c r="H596" s="2"/>
      <c r="I596" s="2"/>
      <c r="J596" s="2"/>
      <c r="K596" s="2"/>
      <c r="L596" s="2"/>
      <c r="M596" s="2"/>
      <c r="N596" s="2"/>
      <c r="O596" s="2"/>
      <c r="P596" s="2"/>
      <c r="Q596" s="45">
        <f t="shared" si="81"/>
        <v>0</v>
      </c>
      <c r="R596" s="19"/>
      <c r="S596" s="19"/>
      <c r="T596" s="19"/>
      <c r="U596" s="19"/>
      <c r="V596" s="19"/>
      <c r="W596" s="19"/>
      <c r="X596" s="17"/>
      <c r="Y596" s="17"/>
      <c r="Z596" s="17"/>
      <c r="AA596" s="17"/>
      <c r="AB596" s="17"/>
      <c r="AC596" s="17"/>
      <c r="AD596" s="17"/>
      <c r="AE596" s="17"/>
      <c r="AF596" s="17"/>
      <c r="AG596" s="17"/>
      <c r="AH596" s="17"/>
      <c r="AI596" s="17"/>
      <c r="AJ596" s="17"/>
      <c r="AK596" s="17"/>
      <c r="AL596" s="17"/>
      <c r="AM596" s="17"/>
      <c r="AN596" s="17"/>
      <c r="AO596" s="17"/>
      <c r="AP596" s="17"/>
      <c r="AQ596" s="17"/>
      <c r="AR596" s="17"/>
    </row>
    <row r="597" spans="1:44" s="18" customFormat="1" hidden="1">
      <c r="A597" s="2"/>
      <c r="B597" s="2"/>
      <c r="C597" s="2"/>
      <c r="D597" s="54"/>
      <c r="E597" s="2"/>
      <c r="F597" s="2"/>
      <c r="G597" s="2"/>
      <c r="H597" s="2"/>
      <c r="I597" s="2"/>
      <c r="J597" s="2"/>
      <c r="K597" s="2"/>
      <c r="L597" s="2"/>
      <c r="M597" s="2"/>
      <c r="N597" s="2"/>
      <c r="O597" s="2"/>
      <c r="P597" s="2"/>
      <c r="Q597" s="45">
        <f t="shared" si="81"/>
        <v>0</v>
      </c>
      <c r="R597" s="19"/>
      <c r="S597" s="19"/>
      <c r="T597" s="19"/>
      <c r="U597" s="19"/>
      <c r="V597" s="19"/>
      <c r="W597" s="19"/>
      <c r="X597" s="17"/>
      <c r="Y597" s="17"/>
      <c r="Z597" s="17"/>
      <c r="AA597" s="17"/>
      <c r="AB597" s="17"/>
      <c r="AC597" s="17"/>
      <c r="AD597" s="17"/>
      <c r="AE597" s="17"/>
      <c r="AF597" s="17"/>
      <c r="AG597" s="17"/>
      <c r="AH597" s="17"/>
      <c r="AI597" s="17"/>
      <c r="AJ597" s="17"/>
      <c r="AK597" s="17"/>
      <c r="AL597" s="17"/>
      <c r="AM597" s="17"/>
      <c r="AN597" s="17"/>
      <c r="AO597" s="17"/>
      <c r="AP597" s="17"/>
      <c r="AQ597" s="17"/>
      <c r="AR597" s="17"/>
    </row>
    <row r="598" spans="1:44" s="18" customFormat="1" hidden="1">
      <c r="A598" s="2"/>
      <c r="B598" s="2"/>
      <c r="C598" s="2"/>
      <c r="D598" s="54"/>
      <c r="E598" s="2"/>
      <c r="F598" s="2"/>
      <c r="G598" s="2"/>
      <c r="H598" s="2"/>
      <c r="I598" s="2"/>
      <c r="J598" s="2"/>
      <c r="K598" s="2"/>
      <c r="L598" s="2"/>
      <c r="M598" s="2"/>
      <c r="N598" s="2"/>
      <c r="O598" s="2"/>
      <c r="P598" s="2"/>
      <c r="Q598" s="45">
        <f t="shared" si="81"/>
        <v>0</v>
      </c>
      <c r="R598" s="19"/>
      <c r="S598" s="19"/>
      <c r="T598" s="19"/>
      <c r="U598" s="19"/>
      <c r="V598" s="19"/>
      <c r="W598" s="19"/>
      <c r="X598" s="17"/>
      <c r="Y598" s="17"/>
      <c r="Z598" s="17"/>
      <c r="AA598" s="17"/>
      <c r="AB598" s="17"/>
      <c r="AC598" s="17"/>
      <c r="AD598" s="17"/>
      <c r="AE598" s="17"/>
      <c r="AF598" s="17"/>
      <c r="AG598" s="17"/>
      <c r="AH598" s="17"/>
      <c r="AI598" s="17"/>
      <c r="AJ598" s="17"/>
      <c r="AK598" s="17"/>
      <c r="AL598" s="17"/>
      <c r="AM598" s="17"/>
      <c r="AN598" s="17"/>
      <c r="AO598" s="17"/>
      <c r="AP598" s="17"/>
      <c r="AQ598" s="17"/>
      <c r="AR598" s="17"/>
    </row>
    <row r="599" spans="1:44" s="18" customFormat="1" hidden="1">
      <c r="A599" s="2"/>
      <c r="B599" s="2"/>
      <c r="C599" s="2"/>
      <c r="D599" s="54"/>
      <c r="E599" s="2"/>
      <c r="F599" s="2"/>
      <c r="G599" s="2"/>
      <c r="H599" s="2"/>
      <c r="I599" s="2"/>
      <c r="J599" s="2"/>
      <c r="K599" s="2"/>
      <c r="L599" s="2"/>
      <c r="M599" s="2"/>
      <c r="N599" s="2"/>
      <c r="O599" s="2"/>
      <c r="P599" s="2"/>
      <c r="Q599" s="45">
        <f t="shared" si="81"/>
        <v>0</v>
      </c>
      <c r="R599" s="19"/>
      <c r="S599" s="19"/>
      <c r="T599" s="19"/>
      <c r="U599" s="19"/>
      <c r="V599" s="19"/>
      <c r="W599" s="19"/>
      <c r="X599" s="17"/>
      <c r="Y599" s="17"/>
      <c r="Z599" s="17"/>
      <c r="AA599" s="17"/>
      <c r="AB599" s="17"/>
      <c r="AC599" s="17"/>
      <c r="AD599" s="17"/>
      <c r="AE599" s="17"/>
      <c r="AF599" s="17"/>
      <c r="AG599" s="17"/>
      <c r="AH599" s="17"/>
      <c r="AI599" s="17"/>
      <c r="AJ599" s="17"/>
      <c r="AK599" s="17"/>
      <c r="AL599" s="17"/>
      <c r="AM599" s="17"/>
      <c r="AN599" s="17"/>
      <c r="AO599" s="17"/>
      <c r="AP599" s="17"/>
      <c r="AQ599" s="17"/>
      <c r="AR599" s="17"/>
    </row>
    <row r="600" spans="1:44" s="18" customFormat="1" hidden="1">
      <c r="A600" s="2"/>
      <c r="B600" s="2"/>
      <c r="C600" s="2"/>
      <c r="D600" s="54"/>
      <c r="E600" s="2"/>
      <c r="F600" s="2"/>
      <c r="G600" s="2"/>
      <c r="H600" s="2"/>
      <c r="I600" s="2"/>
      <c r="J600" s="2"/>
      <c r="K600" s="2"/>
      <c r="L600" s="2"/>
      <c r="M600" s="2"/>
      <c r="N600" s="2"/>
      <c r="O600" s="2"/>
      <c r="P600" s="2"/>
      <c r="Q600" s="45">
        <f t="shared" si="81"/>
        <v>0</v>
      </c>
      <c r="R600" s="19"/>
      <c r="S600" s="19"/>
      <c r="T600" s="19"/>
      <c r="U600" s="19"/>
      <c r="V600" s="19"/>
      <c r="W600" s="19"/>
      <c r="X600" s="17"/>
      <c r="Y600" s="17"/>
      <c r="Z600" s="17"/>
      <c r="AA600" s="17"/>
      <c r="AB600" s="17"/>
      <c r="AC600" s="17"/>
      <c r="AD600" s="17"/>
      <c r="AE600" s="17"/>
      <c r="AF600" s="17"/>
      <c r="AG600" s="17"/>
      <c r="AH600" s="17"/>
      <c r="AI600" s="17"/>
      <c r="AJ600" s="17"/>
      <c r="AK600" s="17"/>
      <c r="AL600" s="17"/>
      <c r="AM600" s="17"/>
      <c r="AN600" s="17"/>
      <c r="AO600" s="17"/>
      <c r="AP600" s="17"/>
      <c r="AQ600" s="17"/>
      <c r="AR600" s="17"/>
    </row>
    <row r="601" spans="1:44" s="18" customFormat="1" hidden="1">
      <c r="A601" s="2"/>
      <c r="B601" s="2"/>
      <c r="C601" s="2"/>
      <c r="D601" s="54"/>
      <c r="E601" s="2"/>
      <c r="F601" s="2"/>
      <c r="G601" s="2"/>
      <c r="H601" s="2"/>
      <c r="I601" s="2"/>
      <c r="J601" s="2"/>
      <c r="K601" s="2"/>
      <c r="L601" s="2"/>
      <c r="M601" s="2"/>
      <c r="N601" s="2"/>
      <c r="O601" s="2"/>
      <c r="P601" s="2"/>
      <c r="Q601" s="45">
        <f t="shared" si="81"/>
        <v>0</v>
      </c>
      <c r="R601" s="19"/>
      <c r="S601" s="19"/>
      <c r="T601" s="19"/>
      <c r="U601" s="19"/>
      <c r="V601" s="19"/>
      <c r="W601" s="19"/>
      <c r="X601" s="17"/>
      <c r="Y601" s="17"/>
      <c r="Z601" s="17"/>
      <c r="AA601" s="17"/>
      <c r="AB601" s="17"/>
      <c r="AC601" s="17"/>
      <c r="AD601" s="17"/>
      <c r="AE601" s="17"/>
      <c r="AF601" s="17"/>
      <c r="AG601" s="17"/>
      <c r="AH601" s="17"/>
      <c r="AI601" s="17"/>
      <c r="AJ601" s="17"/>
      <c r="AK601" s="17"/>
      <c r="AL601" s="17"/>
      <c r="AM601" s="17"/>
      <c r="AN601" s="17"/>
      <c r="AO601" s="17"/>
      <c r="AP601" s="17"/>
      <c r="AQ601" s="17"/>
      <c r="AR601" s="17"/>
    </row>
    <row r="602" spans="1:44" s="18" customFormat="1" hidden="1">
      <c r="A602" s="2"/>
      <c r="B602" s="2"/>
      <c r="C602" s="2"/>
      <c r="D602" s="54"/>
      <c r="E602" s="2"/>
      <c r="F602" s="2"/>
      <c r="G602" s="2"/>
      <c r="H602" s="2"/>
      <c r="I602" s="2"/>
      <c r="J602" s="2"/>
      <c r="K602" s="2"/>
      <c r="L602" s="2"/>
      <c r="M602" s="2"/>
      <c r="N602" s="2"/>
      <c r="O602" s="2"/>
      <c r="P602" s="2"/>
      <c r="Q602" s="45">
        <f t="shared" si="81"/>
        <v>0</v>
      </c>
      <c r="R602" s="19"/>
      <c r="S602" s="19"/>
      <c r="T602" s="19"/>
      <c r="U602" s="19"/>
      <c r="V602" s="19"/>
      <c r="W602" s="19"/>
      <c r="X602" s="17"/>
      <c r="Y602" s="17"/>
      <c r="Z602" s="17"/>
      <c r="AA602" s="17"/>
      <c r="AB602" s="17"/>
      <c r="AC602" s="17"/>
      <c r="AD602" s="17"/>
      <c r="AE602" s="17"/>
      <c r="AF602" s="17"/>
      <c r="AG602" s="17"/>
      <c r="AH602" s="17"/>
      <c r="AI602" s="17"/>
      <c r="AJ602" s="17"/>
      <c r="AK602" s="17"/>
      <c r="AL602" s="17"/>
      <c r="AM602" s="17"/>
      <c r="AN602" s="17"/>
      <c r="AO602" s="17"/>
      <c r="AP602" s="17"/>
      <c r="AQ602" s="17"/>
      <c r="AR602" s="17"/>
    </row>
    <row r="603" spans="1:44" s="18" customFormat="1" hidden="1">
      <c r="A603" s="2"/>
      <c r="B603" s="2"/>
      <c r="C603" s="2"/>
      <c r="D603" s="54"/>
      <c r="E603" s="2"/>
      <c r="F603" s="2"/>
      <c r="G603" s="2"/>
      <c r="H603" s="2"/>
      <c r="I603" s="2"/>
      <c r="J603" s="2"/>
      <c r="K603" s="2"/>
      <c r="L603" s="2"/>
      <c r="M603" s="2"/>
      <c r="N603" s="2"/>
      <c r="O603" s="2"/>
      <c r="P603" s="2"/>
      <c r="Q603" s="45">
        <f t="shared" ref="Q603:Q626" si="82">+P603</f>
        <v>0</v>
      </c>
      <c r="R603" s="19"/>
      <c r="S603" s="19"/>
      <c r="T603" s="19"/>
      <c r="U603" s="19"/>
      <c r="V603" s="19"/>
      <c r="W603" s="19"/>
      <c r="X603" s="17"/>
      <c r="Y603" s="17"/>
      <c r="Z603" s="17"/>
      <c r="AA603" s="17"/>
      <c r="AB603" s="17"/>
      <c r="AC603" s="17"/>
      <c r="AD603" s="17"/>
      <c r="AE603" s="17"/>
      <c r="AF603" s="17"/>
      <c r="AG603" s="17"/>
      <c r="AH603" s="17"/>
      <c r="AI603" s="17"/>
      <c r="AJ603" s="17"/>
      <c r="AK603" s="17"/>
      <c r="AL603" s="17"/>
      <c r="AM603" s="17"/>
      <c r="AN603" s="17"/>
      <c r="AO603" s="17"/>
      <c r="AP603" s="17"/>
      <c r="AQ603" s="17"/>
      <c r="AR603" s="17"/>
    </row>
    <row r="604" spans="1:44" s="18" customFormat="1" hidden="1">
      <c r="A604" s="2"/>
      <c r="B604" s="2"/>
      <c r="C604" s="2"/>
      <c r="D604" s="54"/>
      <c r="E604" s="2"/>
      <c r="F604" s="2"/>
      <c r="G604" s="2"/>
      <c r="H604" s="2"/>
      <c r="I604" s="2"/>
      <c r="J604" s="2"/>
      <c r="K604" s="2"/>
      <c r="L604" s="2"/>
      <c r="M604" s="2"/>
      <c r="N604" s="2"/>
      <c r="O604" s="2"/>
      <c r="P604" s="2"/>
      <c r="Q604" s="45">
        <f t="shared" si="82"/>
        <v>0</v>
      </c>
      <c r="R604" s="19"/>
      <c r="S604" s="19"/>
      <c r="T604" s="19"/>
      <c r="U604" s="19"/>
      <c r="V604" s="19"/>
      <c r="W604" s="19"/>
      <c r="X604" s="17"/>
      <c r="Y604" s="17"/>
      <c r="Z604" s="17"/>
      <c r="AA604" s="17"/>
      <c r="AB604" s="17"/>
      <c r="AC604" s="17"/>
      <c r="AD604" s="17"/>
      <c r="AE604" s="17"/>
      <c r="AF604" s="17"/>
      <c r="AG604" s="17"/>
      <c r="AH604" s="17"/>
      <c r="AI604" s="17"/>
      <c r="AJ604" s="17"/>
      <c r="AK604" s="17"/>
      <c r="AL604" s="17"/>
      <c r="AM604" s="17"/>
      <c r="AN604" s="17"/>
      <c r="AO604" s="17"/>
      <c r="AP604" s="17"/>
      <c r="AQ604" s="17"/>
      <c r="AR604" s="17"/>
    </row>
    <row r="605" spans="1:44" s="18" customFormat="1" hidden="1">
      <c r="A605" s="2"/>
      <c r="B605" s="2"/>
      <c r="C605" s="2"/>
      <c r="D605" s="54"/>
      <c r="E605" s="2"/>
      <c r="F605" s="2"/>
      <c r="G605" s="2"/>
      <c r="H605" s="2"/>
      <c r="I605" s="2"/>
      <c r="J605" s="2"/>
      <c r="K605" s="2"/>
      <c r="L605" s="2"/>
      <c r="M605" s="2"/>
      <c r="N605" s="2"/>
      <c r="O605" s="2"/>
      <c r="P605" s="2"/>
      <c r="Q605" s="45">
        <f t="shared" si="82"/>
        <v>0</v>
      </c>
      <c r="R605" s="19"/>
      <c r="S605" s="19"/>
      <c r="T605" s="19"/>
      <c r="U605" s="19"/>
      <c r="V605" s="19"/>
      <c r="W605" s="19"/>
      <c r="X605" s="17"/>
      <c r="Y605" s="17"/>
      <c r="Z605" s="17"/>
      <c r="AA605" s="17"/>
      <c r="AB605" s="17"/>
      <c r="AC605" s="17"/>
      <c r="AD605" s="17"/>
      <c r="AE605" s="17"/>
      <c r="AF605" s="17"/>
      <c r="AG605" s="17"/>
      <c r="AH605" s="17"/>
      <c r="AI605" s="17"/>
      <c r="AJ605" s="17"/>
      <c r="AK605" s="17"/>
      <c r="AL605" s="17"/>
      <c r="AM605" s="17"/>
      <c r="AN605" s="17"/>
      <c r="AO605" s="17"/>
      <c r="AP605" s="17"/>
      <c r="AQ605" s="17"/>
      <c r="AR605" s="17"/>
    </row>
    <row r="606" spans="1:44" s="18" customFormat="1" hidden="1">
      <c r="A606" s="2"/>
      <c r="B606" s="2"/>
      <c r="C606" s="2"/>
      <c r="D606" s="54"/>
      <c r="E606" s="2"/>
      <c r="F606" s="2"/>
      <c r="G606" s="2"/>
      <c r="H606" s="2"/>
      <c r="I606" s="2"/>
      <c r="J606" s="2"/>
      <c r="K606" s="2"/>
      <c r="L606" s="2"/>
      <c r="M606" s="2"/>
      <c r="N606" s="2"/>
      <c r="O606" s="2"/>
      <c r="P606" s="2"/>
      <c r="Q606" s="45">
        <f t="shared" si="82"/>
        <v>0</v>
      </c>
      <c r="R606" s="19"/>
      <c r="S606" s="19"/>
      <c r="T606" s="19"/>
      <c r="U606" s="19"/>
      <c r="V606" s="19"/>
      <c r="W606" s="19"/>
      <c r="X606" s="17"/>
      <c r="Y606" s="17"/>
      <c r="Z606" s="17"/>
      <c r="AA606" s="17"/>
      <c r="AB606" s="17"/>
      <c r="AC606" s="17"/>
      <c r="AD606" s="17"/>
      <c r="AE606" s="17"/>
      <c r="AF606" s="17"/>
      <c r="AG606" s="17"/>
      <c r="AH606" s="17"/>
      <c r="AI606" s="17"/>
      <c r="AJ606" s="17"/>
      <c r="AK606" s="17"/>
      <c r="AL606" s="17"/>
      <c r="AM606" s="17"/>
      <c r="AN606" s="17"/>
      <c r="AO606" s="17"/>
      <c r="AP606" s="17"/>
      <c r="AQ606" s="17"/>
      <c r="AR606" s="17"/>
    </row>
    <row r="607" spans="1:44" s="18" customFormat="1" hidden="1">
      <c r="A607" s="2"/>
      <c r="B607" s="2"/>
      <c r="C607" s="2"/>
      <c r="D607" s="54"/>
      <c r="E607" s="2"/>
      <c r="F607" s="2"/>
      <c r="G607" s="2"/>
      <c r="H607" s="2"/>
      <c r="I607" s="2"/>
      <c r="J607" s="2"/>
      <c r="K607" s="2"/>
      <c r="L607" s="2"/>
      <c r="M607" s="2"/>
      <c r="N607" s="2"/>
      <c r="O607" s="2"/>
      <c r="P607" s="2"/>
      <c r="Q607" s="45">
        <f t="shared" si="82"/>
        <v>0</v>
      </c>
      <c r="R607" s="19"/>
      <c r="S607" s="19"/>
      <c r="T607" s="19"/>
      <c r="U607" s="19"/>
      <c r="V607" s="19"/>
      <c r="W607" s="19"/>
      <c r="X607" s="17"/>
      <c r="Y607" s="17"/>
      <c r="Z607" s="17"/>
      <c r="AA607" s="17"/>
      <c r="AB607" s="17"/>
      <c r="AC607" s="17"/>
      <c r="AD607" s="17"/>
      <c r="AE607" s="17"/>
      <c r="AF607" s="17"/>
      <c r="AG607" s="17"/>
      <c r="AH607" s="17"/>
      <c r="AI607" s="17"/>
      <c r="AJ607" s="17"/>
      <c r="AK607" s="17"/>
      <c r="AL607" s="17"/>
      <c r="AM607" s="17"/>
      <c r="AN607" s="17"/>
      <c r="AO607" s="17"/>
      <c r="AP607" s="17"/>
      <c r="AQ607" s="17"/>
      <c r="AR607" s="17"/>
    </row>
    <row r="608" spans="1:44" s="18" customFormat="1" hidden="1">
      <c r="A608" s="2"/>
      <c r="B608" s="2"/>
      <c r="C608" s="2"/>
      <c r="D608" s="54"/>
      <c r="E608" s="2"/>
      <c r="F608" s="2"/>
      <c r="G608" s="2"/>
      <c r="H608" s="2"/>
      <c r="I608" s="2"/>
      <c r="J608" s="2"/>
      <c r="K608" s="2"/>
      <c r="L608" s="2"/>
      <c r="M608" s="2"/>
      <c r="N608" s="2"/>
      <c r="O608" s="2"/>
      <c r="P608" s="2"/>
      <c r="Q608" s="45">
        <f t="shared" si="82"/>
        <v>0</v>
      </c>
      <c r="R608" s="19"/>
      <c r="S608" s="19"/>
      <c r="T608" s="19"/>
      <c r="U608" s="19"/>
      <c r="V608" s="19"/>
      <c r="W608" s="19"/>
      <c r="X608" s="17"/>
      <c r="Y608" s="17"/>
      <c r="Z608" s="17"/>
      <c r="AA608" s="17"/>
      <c r="AB608" s="17"/>
      <c r="AC608" s="17"/>
      <c r="AD608" s="17"/>
      <c r="AE608" s="17"/>
      <c r="AF608" s="17"/>
      <c r="AG608" s="17"/>
      <c r="AH608" s="17"/>
      <c r="AI608" s="17"/>
      <c r="AJ608" s="17"/>
      <c r="AK608" s="17"/>
      <c r="AL608" s="17"/>
      <c r="AM608" s="17"/>
      <c r="AN608" s="17"/>
      <c r="AO608" s="17"/>
      <c r="AP608" s="17"/>
      <c r="AQ608" s="17"/>
      <c r="AR608" s="17"/>
    </row>
    <row r="609" spans="1:44" s="18" customFormat="1" hidden="1">
      <c r="A609" s="2"/>
      <c r="B609" s="2"/>
      <c r="C609" s="2"/>
      <c r="D609" s="54"/>
      <c r="E609" s="2"/>
      <c r="F609" s="2"/>
      <c r="G609" s="2"/>
      <c r="H609" s="2"/>
      <c r="I609" s="2"/>
      <c r="J609" s="2"/>
      <c r="K609" s="2"/>
      <c r="L609" s="2"/>
      <c r="M609" s="2"/>
      <c r="N609" s="2"/>
      <c r="O609" s="2"/>
      <c r="P609" s="2"/>
      <c r="Q609" s="45">
        <f t="shared" si="82"/>
        <v>0</v>
      </c>
      <c r="R609" s="19"/>
      <c r="S609" s="19"/>
      <c r="T609" s="19"/>
      <c r="U609" s="19"/>
      <c r="V609" s="19"/>
      <c r="W609" s="19"/>
      <c r="X609" s="17"/>
      <c r="Y609" s="17"/>
      <c r="Z609" s="17"/>
      <c r="AA609" s="17"/>
      <c r="AB609" s="17"/>
      <c r="AC609" s="17"/>
      <c r="AD609" s="17"/>
      <c r="AE609" s="17"/>
      <c r="AF609" s="17"/>
      <c r="AG609" s="17"/>
      <c r="AH609" s="17"/>
      <c r="AI609" s="17"/>
      <c r="AJ609" s="17"/>
      <c r="AK609" s="17"/>
      <c r="AL609" s="17"/>
      <c r="AM609" s="17"/>
      <c r="AN609" s="17"/>
      <c r="AO609" s="17"/>
      <c r="AP609" s="17"/>
      <c r="AQ609" s="17"/>
      <c r="AR609" s="17"/>
    </row>
    <row r="610" spans="1:44" s="18" customFormat="1" hidden="1">
      <c r="A610" s="2"/>
      <c r="B610" s="2"/>
      <c r="C610" s="2"/>
      <c r="D610" s="54"/>
      <c r="E610" s="2"/>
      <c r="F610" s="2"/>
      <c r="G610" s="2"/>
      <c r="H610" s="2"/>
      <c r="I610" s="2"/>
      <c r="J610" s="2"/>
      <c r="K610" s="2"/>
      <c r="L610" s="2"/>
      <c r="M610" s="2"/>
      <c r="N610" s="2"/>
      <c r="O610" s="2"/>
      <c r="P610" s="2"/>
      <c r="Q610" s="45">
        <f t="shared" si="82"/>
        <v>0</v>
      </c>
      <c r="R610" s="19"/>
      <c r="S610" s="19"/>
      <c r="T610" s="19"/>
      <c r="U610" s="19"/>
      <c r="V610" s="19"/>
      <c r="W610" s="19"/>
      <c r="X610" s="17"/>
      <c r="Y610" s="17"/>
      <c r="Z610" s="17"/>
      <c r="AA610" s="17"/>
      <c r="AB610" s="17"/>
      <c r="AC610" s="17"/>
      <c r="AD610" s="17"/>
      <c r="AE610" s="17"/>
      <c r="AF610" s="17"/>
      <c r="AG610" s="17"/>
      <c r="AH610" s="17"/>
      <c r="AI610" s="17"/>
      <c r="AJ610" s="17"/>
      <c r="AK610" s="17"/>
      <c r="AL610" s="17"/>
      <c r="AM610" s="17"/>
      <c r="AN610" s="17"/>
      <c r="AO610" s="17"/>
      <c r="AP610" s="17"/>
      <c r="AQ610" s="17"/>
      <c r="AR610" s="17"/>
    </row>
    <row r="611" spans="1:44" s="18" customFormat="1" hidden="1">
      <c r="A611" s="2"/>
      <c r="B611" s="2"/>
      <c r="C611" s="2"/>
      <c r="D611" s="54"/>
      <c r="E611" s="2"/>
      <c r="F611" s="2"/>
      <c r="G611" s="2"/>
      <c r="H611" s="2"/>
      <c r="I611" s="2"/>
      <c r="J611" s="2"/>
      <c r="K611" s="2"/>
      <c r="L611" s="2"/>
      <c r="M611" s="2"/>
      <c r="N611" s="2"/>
      <c r="O611" s="2"/>
      <c r="P611" s="2"/>
      <c r="Q611" s="45">
        <f t="shared" si="82"/>
        <v>0</v>
      </c>
      <c r="R611" s="19"/>
      <c r="S611" s="19"/>
      <c r="T611" s="19"/>
      <c r="U611" s="19"/>
      <c r="V611" s="19"/>
      <c r="W611" s="19"/>
      <c r="X611" s="17"/>
      <c r="Y611" s="17"/>
      <c r="Z611" s="17"/>
      <c r="AA611" s="17"/>
      <c r="AB611" s="17"/>
      <c r="AC611" s="17"/>
      <c r="AD611" s="17"/>
      <c r="AE611" s="17"/>
      <c r="AF611" s="17"/>
      <c r="AG611" s="17"/>
      <c r="AH611" s="17"/>
      <c r="AI611" s="17"/>
      <c r="AJ611" s="17"/>
      <c r="AK611" s="17"/>
      <c r="AL611" s="17"/>
      <c r="AM611" s="17"/>
      <c r="AN611" s="17"/>
      <c r="AO611" s="17"/>
      <c r="AP611" s="17"/>
      <c r="AQ611" s="17"/>
      <c r="AR611" s="17"/>
    </row>
    <row r="612" spans="1:44" s="18" customFormat="1" hidden="1">
      <c r="A612" s="2"/>
      <c r="B612" s="2"/>
      <c r="C612" s="2"/>
      <c r="D612" s="54"/>
      <c r="E612" s="2"/>
      <c r="F612" s="2"/>
      <c r="G612" s="2"/>
      <c r="H612" s="2"/>
      <c r="I612" s="2"/>
      <c r="J612" s="2"/>
      <c r="K612" s="2"/>
      <c r="L612" s="2"/>
      <c r="M612" s="2"/>
      <c r="N612" s="2"/>
      <c r="O612" s="2"/>
      <c r="P612" s="2"/>
      <c r="Q612" s="45">
        <f t="shared" si="82"/>
        <v>0</v>
      </c>
      <c r="R612" s="19"/>
      <c r="S612" s="19"/>
      <c r="T612" s="19"/>
      <c r="U612" s="19"/>
      <c r="V612" s="19"/>
      <c r="W612" s="19"/>
      <c r="X612" s="17"/>
      <c r="Y612" s="17"/>
      <c r="Z612" s="17"/>
      <c r="AA612" s="17"/>
      <c r="AB612" s="17"/>
      <c r="AC612" s="17"/>
      <c r="AD612" s="17"/>
      <c r="AE612" s="17"/>
      <c r="AF612" s="17"/>
      <c r="AG612" s="17"/>
      <c r="AH612" s="17"/>
      <c r="AI612" s="17"/>
      <c r="AJ612" s="17"/>
      <c r="AK612" s="17"/>
      <c r="AL612" s="17"/>
      <c r="AM612" s="17"/>
      <c r="AN612" s="17"/>
      <c r="AO612" s="17"/>
      <c r="AP612" s="17"/>
      <c r="AQ612" s="17"/>
      <c r="AR612" s="17"/>
    </row>
    <row r="613" spans="1:44" s="18" customFormat="1" hidden="1">
      <c r="A613" s="2"/>
      <c r="B613" s="2"/>
      <c r="C613" s="2"/>
      <c r="D613" s="54"/>
      <c r="E613" s="2"/>
      <c r="F613" s="2"/>
      <c r="G613" s="2"/>
      <c r="H613" s="2"/>
      <c r="I613" s="2"/>
      <c r="J613" s="2"/>
      <c r="K613" s="2"/>
      <c r="L613" s="2"/>
      <c r="M613" s="2"/>
      <c r="N613" s="2"/>
      <c r="O613" s="2"/>
      <c r="P613" s="2"/>
      <c r="Q613" s="45">
        <f t="shared" si="82"/>
        <v>0</v>
      </c>
      <c r="R613" s="19"/>
      <c r="S613" s="19"/>
      <c r="T613" s="19"/>
      <c r="U613" s="19"/>
      <c r="V613" s="19"/>
      <c r="W613" s="19"/>
      <c r="X613" s="17"/>
      <c r="Y613" s="17"/>
      <c r="Z613" s="17"/>
      <c r="AA613" s="17"/>
      <c r="AB613" s="17"/>
      <c r="AC613" s="17"/>
      <c r="AD613" s="17"/>
      <c r="AE613" s="17"/>
      <c r="AF613" s="17"/>
      <c r="AG613" s="17"/>
      <c r="AH613" s="17"/>
      <c r="AI613" s="17"/>
      <c r="AJ613" s="17"/>
      <c r="AK613" s="17"/>
      <c r="AL613" s="17"/>
      <c r="AM613" s="17"/>
      <c r="AN613" s="17"/>
      <c r="AO613" s="17"/>
      <c r="AP613" s="17"/>
      <c r="AQ613" s="17"/>
      <c r="AR613" s="17"/>
    </row>
    <row r="614" spans="1:44" s="18" customFormat="1" hidden="1">
      <c r="A614" s="2"/>
      <c r="B614" s="2"/>
      <c r="C614" s="2"/>
      <c r="D614" s="54"/>
      <c r="E614" s="2"/>
      <c r="F614" s="2"/>
      <c r="G614" s="2"/>
      <c r="H614" s="2"/>
      <c r="I614" s="2"/>
      <c r="J614" s="2"/>
      <c r="K614" s="2"/>
      <c r="L614" s="2"/>
      <c r="M614" s="2"/>
      <c r="N614" s="2"/>
      <c r="O614" s="2"/>
      <c r="P614" s="2"/>
      <c r="Q614" s="45">
        <f t="shared" si="82"/>
        <v>0</v>
      </c>
      <c r="R614" s="19"/>
      <c r="S614" s="19"/>
      <c r="T614" s="19"/>
      <c r="U614" s="19"/>
      <c r="V614" s="19"/>
      <c r="W614" s="19"/>
      <c r="X614" s="17"/>
      <c r="Y614" s="17"/>
      <c r="Z614" s="17"/>
      <c r="AA614" s="17"/>
      <c r="AB614" s="17"/>
      <c r="AC614" s="17"/>
      <c r="AD614" s="17"/>
      <c r="AE614" s="17"/>
      <c r="AF614" s="17"/>
      <c r="AG614" s="17"/>
      <c r="AH614" s="17"/>
      <c r="AI614" s="17"/>
      <c r="AJ614" s="17"/>
      <c r="AK614" s="17"/>
      <c r="AL614" s="17"/>
      <c r="AM614" s="17"/>
      <c r="AN614" s="17"/>
      <c r="AO614" s="17"/>
      <c r="AP614" s="17"/>
      <c r="AQ614" s="17"/>
      <c r="AR614" s="17"/>
    </row>
    <row r="615" spans="1:44" s="18" customFormat="1" hidden="1">
      <c r="A615" s="2"/>
      <c r="B615" s="2"/>
      <c r="C615" s="2"/>
      <c r="D615" s="54"/>
      <c r="E615" s="2"/>
      <c r="F615" s="2"/>
      <c r="G615" s="2"/>
      <c r="H615" s="2"/>
      <c r="I615" s="2"/>
      <c r="J615" s="2"/>
      <c r="K615" s="2"/>
      <c r="L615" s="2"/>
      <c r="M615" s="2"/>
      <c r="N615" s="2"/>
      <c r="O615" s="2"/>
      <c r="P615" s="2"/>
      <c r="Q615" s="45">
        <f t="shared" si="82"/>
        <v>0</v>
      </c>
      <c r="R615" s="19"/>
      <c r="S615" s="19"/>
      <c r="T615" s="19"/>
      <c r="U615" s="19"/>
      <c r="V615" s="19"/>
      <c r="W615" s="19"/>
      <c r="X615" s="17"/>
      <c r="Y615" s="17"/>
      <c r="Z615" s="17"/>
      <c r="AA615" s="17"/>
      <c r="AB615" s="17"/>
      <c r="AC615" s="17"/>
      <c r="AD615" s="17"/>
      <c r="AE615" s="17"/>
      <c r="AF615" s="17"/>
      <c r="AG615" s="17"/>
      <c r="AH615" s="17"/>
      <c r="AI615" s="17"/>
      <c r="AJ615" s="17"/>
      <c r="AK615" s="17"/>
      <c r="AL615" s="17"/>
      <c r="AM615" s="17"/>
      <c r="AN615" s="17"/>
      <c r="AO615" s="17"/>
      <c r="AP615" s="17"/>
      <c r="AQ615" s="17"/>
      <c r="AR615" s="17"/>
    </row>
    <row r="616" spans="1:44" s="18" customFormat="1" hidden="1">
      <c r="A616" s="2"/>
      <c r="B616" s="2"/>
      <c r="C616" s="2"/>
      <c r="D616" s="54"/>
      <c r="E616" s="2"/>
      <c r="F616" s="2"/>
      <c r="G616" s="2"/>
      <c r="H616" s="2"/>
      <c r="I616" s="2"/>
      <c r="J616" s="2"/>
      <c r="K616" s="2"/>
      <c r="L616" s="2"/>
      <c r="M616" s="2"/>
      <c r="N616" s="2"/>
      <c r="O616" s="2"/>
      <c r="P616" s="2"/>
      <c r="Q616" s="45">
        <f t="shared" si="82"/>
        <v>0</v>
      </c>
      <c r="R616" s="19"/>
      <c r="S616" s="19"/>
      <c r="T616" s="19"/>
      <c r="U616" s="19"/>
      <c r="V616" s="19"/>
      <c r="W616" s="19"/>
      <c r="X616" s="17"/>
      <c r="Y616" s="17"/>
      <c r="Z616" s="17"/>
      <c r="AA616" s="17"/>
      <c r="AB616" s="17"/>
      <c r="AC616" s="17"/>
      <c r="AD616" s="17"/>
      <c r="AE616" s="17"/>
      <c r="AF616" s="17"/>
      <c r="AG616" s="17"/>
      <c r="AH616" s="17"/>
      <c r="AI616" s="17"/>
      <c r="AJ616" s="17"/>
      <c r="AK616" s="17"/>
      <c r="AL616" s="17"/>
      <c r="AM616" s="17"/>
      <c r="AN616" s="17"/>
      <c r="AO616" s="17"/>
      <c r="AP616" s="17"/>
      <c r="AQ616" s="17"/>
      <c r="AR616" s="17"/>
    </row>
    <row r="617" spans="1:44" s="18" customFormat="1" hidden="1">
      <c r="A617" s="2"/>
      <c r="B617" s="2"/>
      <c r="C617" s="2"/>
      <c r="D617" s="54"/>
      <c r="E617" s="2"/>
      <c r="F617" s="2"/>
      <c r="G617" s="2"/>
      <c r="H617" s="2"/>
      <c r="I617" s="2"/>
      <c r="J617" s="2"/>
      <c r="K617" s="2"/>
      <c r="L617" s="2"/>
      <c r="M617" s="2"/>
      <c r="N617" s="2"/>
      <c r="O617" s="2"/>
      <c r="P617" s="2"/>
      <c r="Q617" s="45">
        <f t="shared" si="82"/>
        <v>0</v>
      </c>
      <c r="R617" s="19"/>
      <c r="S617" s="19"/>
      <c r="T617" s="19"/>
      <c r="U617" s="19"/>
      <c r="V617" s="19"/>
      <c r="W617" s="19"/>
      <c r="X617" s="17"/>
      <c r="Y617" s="17"/>
      <c r="Z617" s="17"/>
      <c r="AA617" s="17"/>
      <c r="AB617" s="17"/>
      <c r="AC617" s="17"/>
      <c r="AD617" s="17"/>
      <c r="AE617" s="17"/>
      <c r="AF617" s="17"/>
      <c r="AG617" s="17"/>
      <c r="AH617" s="17"/>
      <c r="AI617" s="17"/>
      <c r="AJ617" s="17"/>
      <c r="AK617" s="17"/>
      <c r="AL617" s="17"/>
      <c r="AM617" s="17"/>
      <c r="AN617" s="17"/>
      <c r="AO617" s="17"/>
      <c r="AP617" s="17"/>
      <c r="AQ617" s="17"/>
      <c r="AR617" s="17"/>
    </row>
    <row r="618" spans="1:44" s="18" customFormat="1" hidden="1">
      <c r="A618" s="2"/>
      <c r="B618" s="2"/>
      <c r="C618" s="2"/>
      <c r="D618" s="54"/>
      <c r="E618" s="2"/>
      <c r="F618" s="2"/>
      <c r="G618" s="2"/>
      <c r="H618" s="2"/>
      <c r="I618" s="2"/>
      <c r="J618" s="2"/>
      <c r="K618" s="2"/>
      <c r="L618" s="2"/>
      <c r="M618" s="2"/>
      <c r="N618" s="2"/>
      <c r="O618" s="2"/>
      <c r="P618" s="2"/>
      <c r="Q618" s="45">
        <f t="shared" si="82"/>
        <v>0</v>
      </c>
      <c r="R618" s="19"/>
      <c r="S618" s="19"/>
      <c r="T618" s="19"/>
      <c r="U618" s="19"/>
      <c r="V618" s="19"/>
      <c r="W618" s="19"/>
      <c r="X618" s="17"/>
      <c r="Y618" s="17"/>
      <c r="Z618" s="17"/>
      <c r="AA618" s="17"/>
      <c r="AB618" s="17"/>
      <c r="AC618" s="17"/>
      <c r="AD618" s="17"/>
      <c r="AE618" s="17"/>
      <c r="AF618" s="17"/>
      <c r="AG618" s="17"/>
      <c r="AH618" s="17"/>
      <c r="AI618" s="17"/>
      <c r="AJ618" s="17"/>
      <c r="AK618" s="17"/>
      <c r="AL618" s="17"/>
      <c r="AM618" s="17"/>
      <c r="AN618" s="17"/>
      <c r="AO618" s="17"/>
      <c r="AP618" s="17"/>
      <c r="AQ618" s="17"/>
      <c r="AR618" s="17"/>
    </row>
    <row r="619" spans="1:44" s="18" customFormat="1" hidden="1">
      <c r="A619" s="2"/>
      <c r="B619" s="2"/>
      <c r="C619" s="2"/>
      <c r="D619" s="54"/>
      <c r="E619" s="2"/>
      <c r="F619" s="2"/>
      <c r="G619" s="2"/>
      <c r="H619" s="2"/>
      <c r="I619" s="2"/>
      <c r="J619" s="2"/>
      <c r="K619" s="2"/>
      <c r="L619" s="2"/>
      <c r="M619" s="2"/>
      <c r="N619" s="2"/>
      <c r="O619" s="2"/>
      <c r="P619" s="2"/>
      <c r="Q619" s="45">
        <f t="shared" si="82"/>
        <v>0</v>
      </c>
      <c r="R619" s="19"/>
      <c r="S619" s="19"/>
      <c r="T619" s="19"/>
      <c r="U619" s="19"/>
      <c r="V619" s="19"/>
      <c r="W619" s="19"/>
      <c r="X619" s="17"/>
      <c r="Y619" s="17"/>
      <c r="Z619" s="17"/>
      <c r="AA619" s="17"/>
      <c r="AB619" s="17"/>
      <c r="AC619" s="17"/>
      <c r="AD619" s="17"/>
      <c r="AE619" s="17"/>
      <c r="AF619" s="17"/>
      <c r="AG619" s="17"/>
      <c r="AH619" s="17"/>
      <c r="AI619" s="17"/>
      <c r="AJ619" s="17"/>
      <c r="AK619" s="17"/>
      <c r="AL619" s="17"/>
      <c r="AM619" s="17"/>
      <c r="AN619" s="17"/>
      <c r="AO619" s="17"/>
      <c r="AP619" s="17"/>
      <c r="AQ619" s="17"/>
      <c r="AR619" s="17"/>
    </row>
    <row r="620" spans="1:44" s="18" customFormat="1" hidden="1">
      <c r="A620" s="2"/>
      <c r="B620" s="2"/>
      <c r="C620" s="2"/>
      <c r="D620" s="54"/>
      <c r="E620" s="2"/>
      <c r="F620" s="2"/>
      <c r="G620" s="2"/>
      <c r="H620" s="2"/>
      <c r="I620" s="2"/>
      <c r="J620" s="2"/>
      <c r="K620" s="2"/>
      <c r="L620" s="2"/>
      <c r="M620" s="2"/>
      <c r="N620" s="2"/>
      <c r="O620" s="2"/>
      <c r="P620" s="2"/>
      <c r="Q620" s="45">
        <f t="shared" si="82"/>
        <v>0</v>
      </c>
      <c r="R620" s="19"/>
      <c r="S620" s="19"/>
      <c r="T620" s="19"/>
      <c r="U620" s="19"/>
      <c r="V620" s="19"/>
      <c r="W620" s="19"/>
      <c r="X620" s="17"/>
      <c r="Y620" s="17"/>
      <c r="Z620" s="17"/>
      <c r="AA620" s="17"/>
      <c r="AB620" s="17"/>
      <c r="AC620" s="17"/>
      <c r="AD620" s="17"/>
      <c r="AE620" s="17"/>
      <c r="AF620" s="17"/>
      <c r="AG620" s="17"/>
      <c r="AH620" s="17"/>
      <c r="AI620" s="17"/>
      <c r="AJ620" s="17"/>
      <c r="AK620" s="17"/>
      <c r="AL620" s="17"/>
      <c r="AM620" s="17"/>
      <c r="AN620" s="17"/>
      <c r="AO620" s="17"/>
      <c r="AP620" s="17"/>
      <c r="AQ620" s="17"/>
      <c r="AR620" s="17"/>
    </row>
    <row r="621" spans="1:44" s="18" customFormat="1" hidden="1">
      <c r="A621" s="2"/>
      <c r="B621" s="2"/>
      <c r="C621" s="2"/>
      <c r="D621" s="54"/>
      <c r="E621" s="2"/>
      <c r="F621" s="2"/>
      <c r="G621" s="2"/>
      <c r="H621" s="2"/>
      <c r="I621" s="2"/>
      <c r="J621" s="2"/>
      <c r="K621" s="2"/>
      <c r="L621" s="2"/>
      <c r="M621" s="2"/>
      <c r="N621" s="2"/>
      <c r="O621" s="2"/>
      <c r="P621" s="2"/>
      <c r="Q621" s="45">
        <f t="shared" si="82"/>
        <v>0</v>
      </c>
      <c r="R621" s="19"/>
      <c r="S621" s="19"/>
      <c r="T621" s="19"/>
      <c r="U621" s="19"/>
      <c r="V621" s="19"/>
      <c r="W621" s="19"/>
      <c r="X621" s="17"/>
      <c r="Y621" s="17"/>
      <c r="Z621" s="17"/>
      <c r="AA621" s="17"/>
      <c r="AB621" s="17"/>
      <c r="AC621" s="17"/>
      <c r="AD621" s="17"/>
      <c r="AE621" s="17"/>
      <c r="AF621" s="17"/>
      <c r="AG621" s="17"/>
      <c r="AH621" s="17"/>
      <c r="AI621" s="17"/>
      <c r="AJ621" s="17"/>
      <c r="AK621" s="17"/>
      <c r="AL621" s="17"/>
      <c r="AM621" s="17"/>
      <c r="AN621" s="17"/>
      <c r="AO621" s="17"/>
      <c r="AP621" s="17"/>
      <c r="AQ621" s="17"/>
      <c r="AR621" s="17"/>
    </row>
    <row r="622" spans="1:44" s="18" customFormat="1" hidden="1">
      <c r="A622" s="2"/>
      <c r="B622" s="2"/>
      <c r="C622" s="2"/>
      <c r="D622" s="54"/>
      <c r="E622" s="2"/>
      <c r="F622" s="2"/>
      <c r="G622" s="2"/>
      <c r="H622" s="2"/>
      <c r="I622" s="2"/>
      <c r="J622" s="2"/>
      <c r="K622" s="2"/>
      <c r="L622" s="2"/>
      <c r="M622" s="2"/>
      <c r="N622" s="2"/>
      <c r="O622" s="2"/>
      <c r="P622" s="2"/>
      <c r="Q622" s="45">
        <f t="shared" si="82"/>
        <v>0</v>
      </c>
      <c r="R622" s="19"/>
      <c r="S622" s="19"/>
      <c r="T622" s="19"/>
      <c r="U622" s="19"/>
      <c r="V622" s="19"/>
      <c r="W622" s="19"/>
      <c r="X622" s="17"/>
      <c r="Y622" s="17"/>
      <c r="Z622" s="17"/>
      <c r="AA622" s="17"/>
      <c r="AB622" s="17"/>
      <c r="AC622" s="17"/>
      <c r="AD622" s="17"/>
      <c r="AE622" s="17"/>
      <c r="AF622" s="17"/>
      <c r="AG622" s="17"/>
      <c r="AH622" s="17"/>
      <c r="AI622" s="17"/>
      <c r="AJ622" s="17"/>
      <c r="AK622" s="17"/>
      <c r="AL622" s="17"/>
      <c r="AM622" s="17"/>
      <c r="AN622" s="17"/>
      <c r="AO622" s="17"/>
      <c r="AP622" s="17"/>
      <c r="AQ622" s="17"/>
      <c r="AR622" s="17"/>
    </row>
    <row r="623" spans="1:44" s="18" customFormat="1" hidden="1">
      <c r="A623" s="2"/>
      <c r="B623" s="2"/>
      <c r="C623" s="2"/>
      <c r="D623" s="54"/>
      <c r="E623" s="2"/>
      <c r="F623" s="2"/>
      <c r="G623" s="2"/>
      <c r="H623" s="2"/>
      <c r="I623" s="2"/>
      <c r="J623" s="2"/>
      <c r="K623" s="2"/>
      <c r="L623" s="2"/>
      <c r="M623" s="2"/>
      <c r="N623" s="2"/>
      <c r="O623" s="2"/>
      <c r="P623" s="2"/>
      <c r="Q623" s="45">
        <f t="shared" si="82"/>
        <v>0</v>
      </c>
      <c r="R623" s="19"/>
      <c r="S623" s="19"/>
      <c r="T623" s="19"/>
      <c r="U623" s="19"/>
      <c r="V623" s="19"/>
      <c r="W623" s="19"/>
      <c r="X623" s="17"/>
      <c r="Y623" s="17"/>
      <c r="Z623" s="17"/>
      <c r="AA623" s="17"/>
      <c r="AB623" s="17"/>
      <c r="AC623" s="17"/>
      <c r="AD623" s="17"/>
      <c r="AE623" s="17"/>
      <c r="AF623" s="17"/>
      <c r="AG623" s="17"/>
      <c r="AH623" s="17"/>
      <c r="AI623" s="17"/>
      <c r="AJ623" s="17"/>
      <c r="AK623" s="17"/>
      <c r="AL623" s="17"/>
      <c r="AM623" s="17"/>
      <c r="AN623" s="17"/>
      <c r="AO623" s="17"/>
      <c r="AP623" s="17"/>
      <c r="AQ623" s="17"/>
      <c r="AR623" s="17"/>
    </row>
    <row r="624" spans="1:44" s="18" customFormat="1" hidden="1">
      <c r="A624" s="2"/>
      <c r="B624" s="2"/>
      <c r="C624" s="2"/>
      <c r="D624" s="54"/>
      <c r="E624" s="2"/>
      <c r="F624" s="2"/>
      <c r="G624" s="2"/>
      <c r="H624" s="2"/>
      <c r="I624" s="2"/>
      <c r="J624" s="2"/>
      <c r="K624" s="2"/>
      <c r="L624" s="2"/>
      <c r="M624" s="2"/>
      <c r="N624" s="2"/>
      <c r="O624" s="2"/>
      <c r="P624" s="2"/>
      <c r="Q624" s="45">
        <f t="shared" si="82"/>
        <v>0</v>
      </c>
      <c r="R624" s="19"/>
      <c r="S624" s="19"/>
      <c r="T624" s="19"/>
      <c r="U624" s="19"/>
      <c r="V624" s="19"/>
      <c r="W624" s="19"/>
      <c r="X624" s="17"/>
      <c r="Y624" s="17"/>
      <c r="Z624" s="17"/>
      <c r="AA624" s="17"/>
      <c r="AB624" s="17"/>
      <c r="AC624" s="17"/>
      <c r="AD624" s="17"/>
      <c r="AE624" s="17"/>
      <c r="AF624" s="17"/>
      <c r="AG624" s="17"/>
      <c r="AH624" s="17"/>
      <c r="AI624" s="17"/>
      <c r="AJ624" s="17"/>
      <c r="AK624" s="17"/>
      <c r="AL624" s="17"/>
      <c r="AM624" s="17"/>
      <c r="AN624" s="17"/>
      <c r="AO624" s="17"/>
      <c r="AP624" s="17"/>
      <c r="AQ624" s="17"/>
      <c r="AR624" s="17"/>
    </row>
    <row r="625" spans="1:44" s="18" customFormat="1" hidden="1">
      <c r="A625" s="2"/>
      <c r="B625" s="2"/>
      <c r="C625" s="2"/>
      <c r="D625" s="54"/>
      <c r="E625" s="2"/>
      <c r="F625" s="2"/>
      <c r="G625" s="2"/>
      <c r="H625" s="2"/>
      <c r="I625" s="2"/>
      <c r="J625" s="2"/>
      <c r="K625" s="2"/>
      <c r="L625" s="2"/>
      <c r="M625" s="2"/>
      <c r="N625" s="2"/>
      <c r="O625" s="2"/>
      <c r="P625" s="2"/>
      <c r="Q625" s="45">
        <f t="shared" si="82"/>
        <v>0</v>
      </c>
      <c r="R625" s="19"/>
      <c r="S625" s="19"/>
      <c r="T625" s="19"/>
      <c r="U625" s="19"/>
      <c r="V625" s="19"/>
      <c r="W625" s="19"/>
      <c r="X625" s="17"/>
      <c r="Y625" s="17"/>
      <c r="Z625" s="17"/>
      <c r="AA625" s="17"/>
      <c r="AB625" s="17"/>
      <c r="AC625" s="17"/>
      <c r="AD625" s="17"/>
      <c r="AE625" s="17"/>
      <c r="AF625" s="17"/>
      <c r="AG625" s="17"/>
      <c r="AH625" s="17"/>
      <c r="AI625" s="17"/>
      <c r="AJ625" s="17"/>
      <c r="AK625" s="17"/>
      <c r="AL625" s="17"/>
      <c r="AM625" s="17"/>
      <c r="AN625" s="17"/>
      <c r="AO625" s="17"/>
      <c r="AP625" s="17"/>
      <c r="AQ625" s="17"/>
      <c r="AR625" s="17"/>
    </row>
    <row r="626" spans="1:44" s="18" customFormat="1" hidden="1">
      <c r="A626" s="2"/>
      <c r="B626" s="2"/>
      <c r="C626" s="2"/>
      <c r="D626" s="54"/>
      <c r="E626" s="2"/>
      <c r="F626" s="2"/>
      <c r="G626" s="2"/>
      <c r="H626" s="2"/>
      <c r="I626" s="2"/>
      <c r="J626" s="2"/>
      <c r="K626" s="2"/>
      <c r="L626" s="2"/>
      <c r="M626" s="2"/>
      <c r="N626" s="2"/>
      <c r="O626" s="2"/>
      <c r="P626" s="2"/>
      <c r="Q626" s="45">
        <f t="shared" si="82"/>
        <v>0</v>
      </c>
      <c r="R626" s="19"/>
      <c r="S626" s="19"/>
      <c r="T626" s="19"/>
      <c r="U626" s="19"/>
      <c r="V626" s="19"/>
      <c r="W626" s="19"/>
      <c r="X626" s="17"/>
      <c r="Y626" s="17"/>
      <c r="Z626" s="17"/>
      <c r="AA626" s="17"/>
      <c r="AB626" s="17"/>
      <c r="AC626" s="17"/>
      <c r="AD626" s="17"/>
      <c r="AE626" s="17"/>
      <c r="AF626" s="17"/>
      <c r="AG626" s="17"/>
      <c r="AH626" s="17"/>
      <c r="AI626" s="17"/>
      <c r="AJ626" s="17"/>
      <c r="AK626" s="17"/>
      <c r="AL626" s="17"/>
      <c r="AM626" s="17"/>
      <c r="AN626" s="17"/>
      <c r="AO626" s="17"/>
      <c r="AP626" s="17"/>
      <c r="AQ626" s="17"/>
      <c r="AR626" s="17"/>
    </row>
    <row r="627" spans="1:44" s="18" customFormat="1" hidden="1">
      <c r="A627" s="2"/>
      <c r="B627" s="2"/>
      <c r="C627" s="2"/>
      <c r="D627" s="54"/>
      <c r="E627" s="2"/>
      <c r="F627" s="2"/>
      <c r="G627" s="2"/>
      <c r="H627" s="2"/>
      <c r="I627" s="2"/>
      <c r="J627" s="2"/>
      <c r="K627" s="2"/>
      <c r="L627" s="2"/>
      <c r="M627" s="2"/>
      <c r="N627" s="2"/>
      <c r="O627" s="2"/>
      <c r="P627" s="2"/>
      <c r="Q627" s="45">
        <f t="shared" ref="Q627:Q690" si="83">+P627</f>
        <v>0</v>
      </c>
      <c r="R627" s="19"/>
      <c r="S627" s="19"/>
      <c r="T627" s="19"/>
      <c r="U627" s="19"/>
      <c r="V627" s="19"/>
      <c r="W627" s="19"/>
      <c r="X627" s="17"/>
      <c r="Y627" s="17"/>
      <c r="Z627" s="17"/>
      <c r="AA627" s="17"/>
      <c r="AB627" s="17"/>
      <c r="AC627" s="17"/>
      <c r="AD627" s="17"/>
      <c r="AE627" s="17"/>
      <c r="AF627" s="17"/>
      <c r="AG627" s="17"/>
      <c r="AH627" s="17"/>
      <c r="AI627" s="17"/>
      <c r="AJ627" s="17"/>
      <c r="AK627" s="17"/>
      <c r="AL627" s="17"/>
      <c r="AM627" s="17"/>
      <c r="AN627" s="17"/>
      <c r="AO627" s="17"/>
      <c r="AP627" s="17"/>
      <c r="AQ627" s="17"/>
      <c r="AR627" s="17"/>
    </row>
    <row r="628" spans="1:44" s="18" customFormat="1" hidden="1">
      <c r="A628" s="2"/>
      <c r="B628" s="2"/>
      <c r="C628" s="2"/>
      <c r="D628" s="54"/>
      <c r="E628" s="2"/>
      <c r="F628" s="2"/>
      <c r="G628" s="2"/>
      <c r="H628" s="2"/>
      <c r="I628" s="2"/>
      <c r="J628" s="2"/>
      <c r="K628" s="2"/>
      <c r="L628" s="2"/>
      <c r="M628" s="2"/>
      <c r="N628" s="2"/>
      <c r="O628" s="2"/>
      <c r="P628" s="2"/>
      <c r="Q628" s="45">
        <f t="shared" si="83"/>
        <v>0</v>
      </c>
      <c r="R628" s="19"/>
      <c r="S628" s="19"/>
      <c r="T628" s="19"/>
      <c r="U628" s="19"/>
      <c r="V628" s="19"/>
      <c r="W628" s="19"/>
      <c r="X628" s="17"/>
      <c r="Y628" s="17"/>
      <c r="Z628" s="17"/>
      <c r="AA628" s="17"/>
      <c r="AB628" s="17"/>
      <c r="AC628" s="17"/>
      <c r="AD628" s="17"/>
      <c r="AE628" s="17"/>
      <c r="AF628" s="17"/>
      <c r="AG628" s="17"/>
      <c r="AH628" s="17"/>
      <c r="AI628" s="17"/>
      <c r="AJ628" s="17"/>
      <c r="AK628" s="17"/>
      <c r="AL628" s="17"/>
      <c r="AM628" s="17"/>
      <c r="AN628" s="17"/>
      <c r="AO628" s="17"/>
      <c r="AP628" s="17"/>
      <c r="AQ628" s="17"/>
      <c r="AR628" s="17"/>
    </row>
    <row r="629" spans="1:44" s="18" customFormat="1" hidden="1">
      <c r="A629" s="2"/>
      <c r="B629" s="2"/>
      <c r="C629" s="2"/>
      <c r="D629" s="54"/>
      <c r="E629" s="2"/>
      <c r="F629" s="2"/>
      <c r="G629" s="2"/>
      <c r="H629" s="2"/>
      <c r="I629" s="2"/>
      <c r="J629" s="2"/>
      <c r="K629" s="2"/>
      <c r="L629" s="2"/>
      <c r="M629" s="2"/>
      <c r="N629" s="2"/>
      <c r="O629" s="2"/>
      <c r="P629" s="2"/>
      <c r="Q629" s="45">
        <f t="shared" si="83"/>
        <v>0</v>
      </c>
      <c r="R629" s="19"/>
      <c r="S629" s="19"/>
      <c r="T629" s="19"/>
      <c r="U629" s="19"/>
      <c r="V629" s="19"/>
      <c r="W629" s="19"/>
      <c r="X629" s="17"/>
      <c r="Y629" s="17"/>
      <c r="Z629" s="17"/>
      <c r="AA629" s="17"/>
      <c r="AB629" s="17"/>
      <c r="AC629" s="17"/>
      <c r="AD629" s="17"/>
      <c r="AE629" s="17"/>
      <c r="AF629" s="17"/>
      <c r="AG629" s="17"/>
      <c r="AH629" s="17"/>
      <c r="AI629" s="17"/>
      <c r="AJ629" s="17"/>
      <c r="AK629" s="17"/>
      <c r="AL629" s="17"/>
      <c r="AM629" s="17"/>
      <c r="AN629" s="17"/>
      <c r="AO629" s="17"/>
      <c r="AP629" s="17"/>
      <c r="AQ629" s="17"/>
      <c r="AR629" s="17"/>
    </row>
    <row r="630" spans="1:44" s="18" customFormat="1" hidden="1">
      <c r="A630" s="2"/>
      <c r="B630" s="2"/>
      <c r="C630" s="2"/>
      <c r="D630" s="54"/>
      <c r="E630" s="2"/>
      <c r="F630" s="2"/>
      <c r="G630" s="2"/>
      <c r="H630" s="2"/>
      <c r="I630" s="2"/>
      <c r="J630" s="2"/>
      <c r="K630" s="2"/>
      <c r="L630" s="2"/>
      <c r="M630" s="2"/>
      <c r="N630" s="2"/>
      <c r="O630" s="2"/>
      <c r="P630" s="2"/>
      <c r="Q630" s="45">
        <f t="shared" si="83"/>
        <v>0</v>
      </c>
      <c r="R630" s="19"/>
      <c r="S630" s="19"/>
      <c r="T630" s="19"/>
      <c r="U630" s="19"/>
      <c r="V630" s="19"/>
      <c r="W630" s="19"/>
      <c r="X630" s="17"/>
      <c r="Y630" s="17"/>
      <c r="Z630" s="17"/>
      <c r="AA630" s="17"/>
      <c r="AB630" s="17"/>
      <c r="AC630" s="17"/>
      <c r="AD630" s="17"/>
      <c r="AE630" s="17"/>
      <c r="AF630" s="17"/>
      <c r="AG630" s="17"/>
      <c r="AH630" s="17"/>
      <c r="AI630" s="17"/>
      <c r="AJ630" s="17"/>
      <c r="AK630" s="17"/>
      <c r="AL630" s="17"/>
      <c r="AM630" s="17"/>
      <c r="AN630" s="17"/>
      <c r="AO630" s="17"/>
      <c r="AP630" s="17"/>
      <c r="AQ630" s="17"/>
      <c r="AR630" s="17"/>
    </row>
    <row r="631" spans="1:44" s="18" customFormat="1" hidden="1">
      <c r="A631" s="2"/>
      <c r="B631" s="2"/>
      <c r="C631" s="2"/>
      <c r="D631" s="54"/>
      <c r="E631" s="2"/>
      <c r="F631" s="2"/>
      <c r="G631" s="2"/>
      <c r="H631" s="2"/>
      <c r="I631" s="2"/>
      <c r="J631" s="2"/>
      <c r="K631" s="2"/>
      <c r="L631" s="2"/>
      <c r="M631" s="2"/>
      <c r="N631" s="2"/>
      <c r="O631" s="2"/>
      <c r="P631" s="2"/>
      <c r="Q631" s="45">
        <f t="shared" si="83"/>
        <v>0</v>
      </c>
      <c r="R631" s="19"/>
      <c r="S631" s="19"/>
      <c r="T631" s="19"/>
      <c r="U631" s="19"/>
      <c r="V631" s="19"/>
      <c r="W631" s="19"/>
      <c r="X631" s="17"/>
      <c r="Y631" s="17"/>
      <c r="Z631" s="17"/>
      <c r="AA631" s="17"/>
      <c r="AB631" s="17"/>
      <c r="AC631" s="17"/>
      <c r="AD631" s="17"/>
      <c r="AE631" s="17"/>
      <c r="AF631" s="17"/>
      <c r="AG631" s="17"/>
      <c r="AH631" s="17"/>
      <c r="AI631" s="17"/>
      <c r="AJ631" s="17"/>
      <c r="AK631" s="17"/>
      <c r="AL631" s="17"/>
      <c r="AM631" s="17"/>
      <c r="AN631" s="17"/>
      <c r="AO631" s="17"/>
      <c r="AP631" s="17"/>
      <c r="AQ631" s="17"/>
      <c r="AR631" s="17"/>
    </row>
    <row r="632" spans="1:44" s="18" customFormat="1" hidden="1">
      <c r="A632" s="2"/>
      <c r="B632" s="2"/>
      <c r="C632" s="2"/>
      <c r="D632" s="54"/>
      <c r="E632" s="2"/>
      <c r="F632" s="2"/>
      <c r="G632" s="2"/>
      <c r="H632" s="2"/>
      <c r="I632" s="2"/>
      <c r="J632" s="2"/>
      <c r="K632" s="2"/>
      <c r="L632" s="2"/>
      <c r="M632" s="2"/>
      <c r="N632" s="2"/>
      <c r="O632" s="2"/>
      <c r="P632" s="2"/>
      <c r="Q632" s="45">
        <f t="shared" si="83"/>
        <v>0</v>
      </c>
      <c r="R632" s="19"/>
      <c r="S632" s="19"/>
      <c r="T632" s="19"/>
      <c r="U632" s="19"/>
      <c r="V632" s="19"/>
      <c r="W632" s="19"/>
      <c r="X632" s="17"/>
      <c r="Y632" s="17"/>
      <c r="Z632" s="17"/>
      <c r="AA632" s="17"/>
      <c r="AB632" s="17"/>
      <c r="AC632" s="17"/>
      <c r="AD632" s="17"/>
      <c r="AE632" s="17"/>
      <c r="AF632" s="17"/>
      <c r="AG632" s="17"/>
      <c r="AH632" s="17"/>
      <c r="AI632" s="17"/>
      <c r="AJ632" s="17"/>
      <c r="AK632" s="17"/>
      <c r="AL632" s="17"/>
      <c r="AM632" s="17"/>
      <c r="AN632" s="17"/>
      <c r="AO632" s="17"/>
      <c r="AP632" s="17"/>
      <c r="AQ632" s="17"/>
      <c r="AR632" s="17"/>
    </row>
    <row r="633" spans="1:44" s="18" customFormat="1" hidden="1">
      <c r="A633" s="2"/>
      <c r="B633" s="2"/>
      <c r="C633" s="2"/>
      <c r="D633" s="54"/>
      <c r="E633" s="2"/>
      <c r="F633" s="2"/>
      <c r="G633" s="2"/>
      <c r="H633" s="2"/>
      <c r="I633" s="2"/>
      <c r="J633" s="2"/>
      <c r="K633" s="2"/>
      <c r="L633" s="2"/>
      <c r="M633" s="2"/>
      <c r="N633" s="2"/>
      <c r="O633" s="2"/>
      <c r="P633" s="2"/>
      <c r="Q633" s="45">
        <f t="shared" si="83"/>
        <v>0</v>
      </c>
      <c r="R633" s="19"/>
      <c r="S633" s="19"/>
      <c r="T633" s="19"/>
      <c r="U633" s="19"/>
      <c r="V633" s="19"/>
      <c r="W633" s="19"/>
      <c r="X633" s="17"/>
      <c r="Y633" s="17"/>
      <c r="Z633" s="17"/>
      <c r="AA633" s="17"/>
      <c r="AB633" s="17"/>
      <c r="AC633" s="17"/>
      <c r="AD633" s="17"/>
      <c r="AE633" s="17"/>
      <c r="AF633" s="17"/>
      <c r="AG633" s="17"/>
      <c r="AH633" s="17"/>
      <c r="AI633" s="17"/>
      <c r="AJ633" s="17"/>
      <c r="AK633" s="17"/>
      <c r="AL633" s="17"/>
      <c r="AM633" s="17"/>
      <c r="AN633" s="17"/>
      <c r="AO633" s="17"/>
      <c r="AP633" s="17"/>
      <c r="AQ633" s="17"/>
      <c r="AR633" s="17"/>
    </row>
    <row r="634" spans="1:44" s="18" customFormat="1" hidden="1">
      <c r="A634" s="2"/>
      <c r="B634" s="2"/>
      <c r="C634" s="2"/>
      <c r="D634" s="54"/>
      <c r="E634" s="2"/>
      <c r="F634" s="2"/>
      <c r="G634" s="2"/>
      <c r="H634" s="2"/>
      <c r="I634" s="2"/>
      <c r="J634" s="2"/>
      <c r="K634" s="2"/>
      <c r="L634" s="2"/>
      <c r="M634" s="2"/>
      <c r="N634" s="2"/>
      <c r="O634" s="2"/>
      <c r="P634" s="2"/>
      <c r="Q634" s="45">
        <f t="shared" si="83"/>
        <v>0</v>
      </c>
      <c r="R634" s="19"/>
      <c r="S634" s="19"/>
      <c r="T634" s="19"/>
      <c r="U634" s="19"/>
      <c r="V634" s="19"/>
      <c r="W634" s="19"/>
      <c r="X634" s="17"/>
      <c r="Y634" s="17"/>
      <c r="Z634" s="17"/>
      <c r="AA634" s="17"/>
      <c r="AB634" s="17"/>
      <c r="AC634" s="17"/>
      <c r="AD634" s="17"/>
      <c r="AE634" s="17"/>
      <c r="AF634" s="17"/>
      <c r="AG634" s="17"/>
      <c r="AH634" s="17"/>
      <c r="AI634" s="17"/>
      <c r="AJ634" s="17"/>
      <c r="AK634" s="17"/>
      <c r="AL634" s="17"/>
      <c r="AM634" s="17"/>
      <c r="AN634" s="17"/>
      <c r="AO634" s="17"/>
      <c r="AP634" s="17"/>
      <c r="AQ634" s="17"/>
      <c r="AR634" s="17"/>
    </row>
    <row r="635" spans="1:44" s="18" customFormat="1" hidden="1">
      <c r="A635" s="2"/>
      <c r="B635" s="2"/>
      <c r="C635" s="2"/>
      <c r="D635" s="54"/>
      <c r="E635" s="2"/>
      <c r="F635" s="2"/>
      <c r="G635" s="2"/>
      <c r="H635" s="2"/>
      <c r="I635" s="2"/>
      <c r="J635" s="2"/>
      <c r="K635" s="2"/>
      <c r="L635" s="2"/>
      <c r="M635" s="2"/>
      <c r="N635" s="2"/>
      <c r="O635" s="2"/>
      <c r="P635" s="2"/>
      <c r="Q635" s="45">
        <f t="shared" si="83"/>
        <v>0</v>
      </c>
      <c r="R635" s="19"/>
      <c r="S635" s="19"/>
      <c r="T635" s="19"/>
      <c r="U635" s="19"/>
      <c r="V635" s="19"/>
      <c r="W635" s="19"/>
      <c r="X635" s="17"/>
      <c r="Y635" s="17"/>
      <c r="Z635" s="17"/>
      <c r="AA635" s="17"/>
      <c r="AB635" s="17"/>
      <c r="AC635" s="17"/>
      <c r="AD635" s="17"/>
      <c r="AE635" s="17"/>
      <c r="AF635" s="17"/>
      <c r="AG635" s="17"/>
      <c r="AH635" s="17"/>
      <c r="AI635" s="17"/>
      <c r="AJ635" s="17"/>
      <c r="AK635" s="17"/>
      <c r="AL635" s="17"/>
      <c r="AM635" s="17"/>
      <c r="AN635" s="17"/>
      <c r="AO635" s="17"/>
      <c r="AP635" s="17"/>
      <c r="AQ635" s="17"/>
      <c r="AR635" s="17"/>
    </row>
    <row r="636" spans="1:44" s="18" customFormat="1" hidden="1">
      <c r="A636" s="2"/>
      <c r="B636" s="2"/>
      <c r="C636" s="2"/>
      <c r="D636" s="54"/>
      <c r="E636" s="2"/>
      <c r="F636" s="2"/>
      <c r="G636" s="2"/>
      <c r="H636" s="2"/>
      <c r="I636" s="2"/>
      <c r="J636" s="2"/>
      <c r="K636" s="2"/>
      <c r="L636" s="2"/>
      <c r="M636" s="2"/>
      <c r="N636" s="2"/>
      <c r="O636" s="2"/>
      <c r="P636" s="2"/>
      <c r="Q636" s="45">
        <f t="shared" si="83"/>
        <v>0</v>
      </c>
      <c r="R636" s="19"/>
      <c r="S636" s="19"/>
      <c r="T636" s="19"/>
      <c r="U636" s="19"/>
      <c r="V636" s="19"/>
      <c r="W636" s="19"/>
      <c r="X636" s="17"/>
      <c r="Y636" s="17"/>
      <c r="Z636" s="17"/>
      <c r="AA636" s="17"/>
      <c r="AB636" s="17"/>
      <c r="AC636" s="17"/>
      <c r="AD636" s="17"/>
      <c r="AE636" s="17"/>
      <c r="AF636" s="17"/>
      <c r="AG636" s="17"/>
      <c r="AH636" s="17"/>
      <c r="AI636" s="17"/>
      <c r="AJ636" s="17"/>
      <c r="AK636" s="17"/>
      <c r="AL636" s="17"/>
      <c r="AM636" s="17"/>
      <c r="AN636" s="17"/>
      <c r="AO636" s="17"/>
      <c r="AP636" s="17"/>
      <c r="AQ636" s="17"/>
      <c r="AR636" s="17"/>
    </row>
    <row r="637" spans="1:44" s="18" customFormat="1" hidden="1">
      <c r="A637" s="2"/>
      <c r="B637" s="2"/>
      <c r="C637" s="2"/>
      <c r="D637" s="54"/>
      <c r="E637" s="2"/>
      <c r="F637" s="2"/>
      <c r="G637" s="2"/>
      <c r="H637" s="2"/>
      <c r="I637" s="2"/>
      <c r="J637" s="2"/>
      <c r="K637" s="2"/>
      <c r="L637" s="2"/>
      <c r="M637" s="2"/>
      <c r="N637" s="2"/>
      <c r="O637" s="2"/>
      <c r="P637" s="2"/>
      <c r="Q637" s="45">
        <f t="shared" si="83"/>
        <v>0</v>
      </c>
      <c r="R637" s="19"/>
      <c r="S637" s="19"/>
      <c r="T637" s="19"/>
      <c r="U637" s="19"/>
      <c r="V637" s="19"/>
      <c r="W637" s="19"/>
      <c r="X637" s="17"/>
      <c r="Y637" s="17"/>
      <c r="Z637" s="17"/>
      <c r="AA637" s="17"/>
      <c r="AB637" s="17"/>
      <c r="AC637" s="17"/>
      <c r="AD637" s="17"/>
      <c r="AE637" s="17"/>
      <c r="AF637" s="17"/>
      <c r="AG637" s="17"/>
      <c r="AH637" s="17"/>
      <c r="AI637" s="17"/>
      <c r="AJ637" s="17"/>
      <c r="AK637" s="17"/>
      <c r="AL637" s="17"/>
      <c r="AM637" s="17"/>
      <c r="AN637" s="17"/>
      <c r="AO637" s="17"/>
      <c r="AP637" s="17"/>
      <c r="AQ637" s="17"/>
      <c r="AR637" s="17"/>
    </row>
    <row r="638" spans="1:44" s="18" customFormat="1" hidden="1">
      <c r="A638" s="2"/>
      <c r="B638" s="2"/>
      <c r="C638" s="2"/>
      <c r="D638" s="54"/>
      <c r="E638" s="2"/>
      <c r="F638" s="2"/>
      <c r="G638" s="2"/>
      <c r="H638" s="2"/>
      <c r="I638" s="2"/>
      <c r="J638" s="2"/>
      <c r="K638" s="2"/>
      <c r="L638" s="2"/>
      <c r="M638" s="2"/>
      <c r="N638" s="2"/>
      <c r="O638" s="2"/>
      <c r="P638" s="2"/>
      <c r="Q638" s="45">
        <f t="shared" si="83"/>
        <v>0</v>
      </c>
      <c r="R638" s="19"/>
      <c r="S638" s="19"/>
      <c r="T638" s="19"/>
      <c r="U638" s="19"/>
      <c r="V638" s="19"/>
      <c r="W638" s="19"/>
      <c r="X638" s="17"/>
      <c r="Y638" s="17"/>
      <c r="Z638" s="17"/>
      <c r="AA638" s="17"/>
      <c r="AB638" s="17"/>
      <c r="AC638" s="17"/>
      <c r="AD638" s="17"/>
      <c r="AE638" s="17"/>
      <c r="AF638" s="17"/>
      <c r="AG638" s="17"/>
      <c r="AH638" s="17"/>
      <c r="AI638" s="17"/>
      <c r="AJ638" s="17"/>
      <c r="AK638" s="17"/>
      <c r="AL638" s="17"/>
      <c r="AM638" s="17"/>
      <c r="AN638" s="17"/>
      <c r="AO638" s="17"/>
      <c r="AP638" s="17"/>
      <c r="AQ638" s="17"/>
      <c r="AR638" s="17"/>
    </row>
    <row r="639" spans="1:44" s="18" customFormat="1" hidden="1">
      <c r="A639" s="2"/>
      <c r="B639" s="2"/>
      <c r="C639" s="2"/>
      <c r="D639" s="54"/>
      <c r="E639" s="2"/>
      <c r="F639" s="2"/>
      <c r="G639" s="2"/>
      <c r="H639" s="2"/>
      <c r="I639" s="2"/>
      <c r="J639" s="2"/>
      <c r="K639" s="2"/>
      <c r="L639" s="2"/>
      <c r="M639" s="2"/>
      <c r="N639" s="2"/>
      <c r="O639" s="2"/>
      <c r="P639" s="2"/>
      <c r="Q639" s="45">
        <f t="shared" si="83"/>
        <v>0</v>
      </c>
      <c r="R639" s="19"/>
      <c r="S639" s="19"/>
      <c r="T639" s="19"/>
      <c r="U639" s="19"/>
      <c r="V639" s="19"/>
      <c r="W639" s="19"/>
      <c r="X639" s="17"/>
      <c r="Y639" s="17"/>
      <c r="Z639" s="17"/>
      <c r="AA639" s="17"/>
      <c r="AB639" s="17"/>
      <c r="AC639" s="17"/>
      <c r="AD639" s="17"/>
      <c r="AE639" s="17"/>
      <c r="AF639" s="17"/>
      <c r="AG639" s="17"/>
      <c r="AH639" s="17"/>
      <c r="AI639" s="17"/>
      <c r="AJ639" s="17"/>
      <c r="AK639" s="17"/>
      <c r="AL639" s="17"/>
      <c r="AM639" s="17"/>
      <c r="AN639" s="17"/>
      <c r="AO639" s="17"/>
      <c r="AP639" s="17"/>
      <c r="AQ639" s="17"/>
      <c r="AR639" s="17"/>
    </row>
    <row r="640" spans="1:44" s="18" customFormat="1" hidden="1">
      <c r="A640" s="2"/>
      <c r="B640" s="2"/>
      <c r="C640" s="2"/>
      <c r="D640" s="54"/>
      <c r="E640" s="2"/>
      <c r="F640" s="2"/>
      <c r="G640" s="2"/>
      <c r="H640" s="2"/>
      <c r="I640" s="2"/>
      <c r="J640" s="2"/>
      <c r="K640" s="2"/>
      <c r="L640" s="2"/>
      <c r="M640" s="2"/>
      <c r="N640" s="2"/>
      <c r="O640" s="2"/>
      <c r="P640" s="2"/>
      <c r="Q640" s="45">
        <f t="shared" si="83"/>
        <v>0</v>
      </c>
      <c r="R640" s="19"/>
      <c r="S640" s="19"/>
      <c r="T640" s="19"/>
      <c r="U640" s="19"/>
      <c r="V640" s="19"/>
      <c r="W640" s="19"/>
      <c r="X640" s="17"/>
      <c r="Y640" s="17"/>
      <c r="Z640" s="17"/>
      <c r="AA640" s="17"/>
      <c r="AB640" s="17"/>
      <c r="AC640" s="17"/>
      <c r="AD640" s="17"/>
      <c r="AE640" s="17"/>
      <c r="AF640" s="17"/>
      <c r="AG640" s="17"/>
      <c r="AH640" s="17"/>
      <c r="AI640" s="17"/>
      <c r="AJ640" s="17"/>
      <c r="AK640" s="17"/>
      <c r="AL640" s="17"/>
      <c r="AM640" s="17"/>
      <c r="AN640" s="17"/>
      <c r="AO640" s="17"/>
      <c r="AP640" s="17"/>
      <c r="AQ640" s="17"/>
      <c r="AR640" s="17"/>
    </row>
    <row r="641" spans="1:44" s="18" customFormat="1" hidden="1">
      <c r="A641" s="2"/>
      <c r="B641" s="2"/>
      <c r="C641" s="2"/>
      <c r="D641" s="54"/>
      <c r="E641" s="2"/>
      <c r="F641" s="2"/>
      <c r="G641" s="2"/>
      <c r="H641" s="2"/>
      <c r="I641" s="2"/>
      <c r="J641" s="2"/>
      <c r="K641" s="2"/>
      <c r="L641" s="2"/>
      <c r="M641" s="2"/>
      <c r="N641" s="2"/>
      <c r="O641" s="2"/>
      <c r="P641" s="2"/>
      <c r="Q641" s="45">
        <f t="shared" si="83"/>
        <v>0</v>
      </c>
      <c r="R641" s="19"/>
      <c r="S641" s="19"/>
      <c r="T641" s="19"/>
      <c r="U641" s="19"/>
      <c r="V641" s="19"/>
      <c r="W641" s="19"/>
      <c r="X641" s="17"/>
      <c r="Y641" s="17"/>
      <c r="Z641" s="17"/>
      <c r="AA641" s="17"/>
      <c r="AB641" s="17"/>
      <c r="AC641" s="17"/>
      <c r="AD641" s="17"/>
      <c r="AE641" s="17"/>
      <c r="AF641" s="17"/>
      <c r="AG641" s="17"/>
      <c r="AH641" s="17"/>
      <c r="AI641" s="17"/>
      <c r="AJ641" s="17"/>
      <c r="AK641" s="17"/>
      <c r="AL641" s="17"/>
      <c r="AM641" s="17"/>
      <c r="AN641" s="17"/>
      <c r="AO641" s="17"/>
      <c r="AP641" s="17"/>
      <c r="AQ641" s="17"/>
      <c r="AR641" s="17"/>
    </row>
    <row r="642" spans="1:44" s="18" customFormat="1" hidden="1">
      <c r="A642" s="2"/>
      <c r="B642" s="2"/>
      <c r="C642" s="2"/>
      <c r="D642" s="54"/>
      <c r="E642" s="2"/>
      <c r="F642" s="2"/>
      <c r="G642" s="2"/>
      <c r="H642" s="2"/>
      <c r="I642" s="2"/>
      <c r="J642" s="2"/>
      <c r="K642" s="2"/>
      <c r="L642" s="2"/>
      <c r="M642" s="2"/>
      <c r="N642" s="2"/>
      <c r="O642" s="2"/>
      <c r="P642" s="2"/>
      <c r="Q642" s="45">
        <f t="shared" si="83"/>
        <v>0</v>
      </c>
      <c r="R642" s="19"/>
      <c r="S642" s="19"/>
      <c r="T642" s="19"/>
      <c r="U642" s="19"/>
      <c r="V642" s="19"/>
      <c r="W642" s="19"/>
      <c r="X642" s="17"/>
      <c r="Y642" s="17"/>
      <c r="Z642" s="17"/>
      <c r="AA642" s="17"/>
      <c r="AB642" s="17"/>
      <c r="AC642" s="17"/>
      <c r="AD642" s="17"/>
      <c r="AE642" s="17"/>
      <c r="AF642" s="17"/>
      <c r="AG642" s="17"/>
      <c r="AH642" s="17"/>
      <c r="AI642" s="17"/>
      <c r="AJ642" s="17"/>
      <c r="AK642" s="17"/>
      <c r="AL642" s="17"/>
      <c r="AM642" s="17"/>
      <c r="AN642" s="17"/>
      <c r="AO642" s="17"/>
      <c r="AP642" s="17"/>
      <c r="AQ642" s="17"/>
      <c r="AR642" s="17"/>
    </row>
    <row r="643" spans="1:44" s="18" customFormat="1" hidden="1">
      <c r="A643" s="2"/>
      <c r="B643" s="2"/>
      <c r="C643" s="2"/>
      <c r="D643" s="54"/>
      <c r="E643" s="2"/>
      <c r="F643" s="2"/>
      <c r="G643" s="2"/>
      <c r="H643" s="2"/>
      <c r="I643" s="2"/>
      <c r="J643" s="2"/>
      <c r="K643" s="2"/>
      <c r="L643" s="2"/>
      <c r="M643" s="2"/>
      <c r="N643" s="2"/>
      <c r="O643" s="2"/>
      <c r="P643" s="2"/>
      <c r="Q643" s="45">
        <f t="shared" si="83"/>
        <v>0</v>
      </c>
      <c r="R643" s="19"/>
      <c r="S643" s="19"/>
      <c r="T643" s="19"/>
      <c r="U643" s="19"/>
      <c r="V643" s="19"/>
      <c r="W643" s="19"/>
      <c r="X643" s="17"/>
      <c r="Y643" s="17"/>
      <c r="Z643" s="17"/>
      <c r="AA643" s="17"/>
      <c r="AB643" s="17"/>
      <c r="AC643" s="17"/>
      <c r="AD643" s="17"/>
      <c r="AE643" s="17"/>
      <c r="AF643" s="17"/>
      <c r="AG643" s="17"/>
      <c r="AH643" s="17"/>
      <c r="AI643" s="17"/>
      <c r="AJ643" s="17"/>
      <c r="AK643" s="17"/>
      <c r="AL643" s="17"/>
      <c r="AM643" s="17"/>
      <c r="AN643" s="17"/>
      <c r="AO643" s="17"/>
      <c r="AP643" s="17"/>
      <c r="AQ643" s="17"/>
      <c r="AR643" s="17"/>
    </row>
    <row r="644" spans="1:44" s="18" customFormat="1" hidden="1">
      <c r="A644" s="2"/>
      <c r="B644" s="2"/>
      <c r="C644" s="2"/>
      <c r="D644" s="54"/>
      <c r="E644" s="2"/>
      <c r="F644" s="2"/>
      <c r="G644" s="2"/>
      <c r="H644" s="2"/>
      <c r="I644" s="2"/>
      <c r="J644" s="2"/>
      <c r="K644" s="2"/>
      <c r="L644" s="2"/>
      <c r="M644" s="2"/>
      <c r="N644" s="2"/>
      <c r="O644" s="2"/>
      <c r="P644" s="2"/>
      <c r="Q644" s="45">
        <f t="shared" si="83"/>
        <v>0</v>
      </c>
      <c r="R644" s="19"/>
      <c r="S644" s="19"/>
      <c r="T644" s="19"/>
      <c r="U644" s="19"/>
      <c r="V644" s="19"/>
      <c r="W644" s="19"/>
      <c r="X644" s="17"/>
      <c r="Y644" s="17"/>
      <c r="Z644" s="17"/>
      <c r="AA644" s="17"/>
      <c r="AB644" s="17"/>
      <c r="AC644" s="17"/>
      <c r="AD644" s="17"/>
      <c r="AE644" s="17"/>
      <c r="AF644" s="17"/>
      <c r="AG644" s="17"/>
      <c r="AH644" s="17"/>
      <c r="AI644" s="17"/>
      <c r="AJ644" s="17"/>
      <c r="AK644" s="17"/>
      <c r="AL644" s="17"/>
      <c r="AM644" s="17"/>
      <c r="AN644" s="17"/>
      <c r="AO644" s="17"/>
      <c r="AP644" s="17"/>
      <c r="AQ644" s="17"/>
      <c r="AR644" s="17"/>
    </row>
    <row r="645" spans="1:44" s="18" customFormat="1" hidden="1">
      <c r="A645" s="2"/>
      <c r="B645" s="2"/>
      <c r="C645" s="2"/>
      <c r="D645" s="54"/>
      <c r="E645" s="2"/>
      <c r="F645" s="2"/>
      <c r="G645" s="2"/>
      <c r="H645" s="2"/>
      <c r="I645" s="2"/>
      <c r="J645" s="2"/>
      <c r="K645" s="2"/>
      <c r="L645" s="2"/>
      <c r="M645" s="2"/>
      <c r="N645" s="2"/>
      <c r="O645" s="2"/>
      <c r="P645" s="2"/>
      <c r="Q645" s="45">
        <f t="shared" si="83"/>
        <v>0</v>
      </c>
      <c r="R645" s="19"/>
      <c r="S645" s="19"/>
      <c r="T645" s="19"/>
      <c r="U645" s="19"/>
      <c r="V645" s="19"/>
      <c r="W645" s="19"/>
      <c r="X645" s="17"/>
      <c r="Y645" s="17"/>
      <c r="Z645" s="17"/>
      <c r="AA645" s="17"/>
      <c r="AB645" s="17"/>
      <c r="AC645" s="17"/>
      <c r="AD645" s="17"/>
      <c r="AE645" s="17"/>
      <c r="AF645" s="17"/>
      <c r="AG645" s="17"/>
      <c r="AH645" s="17"/>
      <c r="AI645" s="17"/>
      <c r="AJ645" s="17"/>
      <c r="AK645" s="17"/>
      <c r="AL645" s="17"/>
      <c r="AM645" s="17"/>
      <c r="AN645" s="17"/>
      <c r="AO645" s="17"/>
      <c r="AP645" s="17"/>
      <c r="AQ645" s="17"/>
      <c r="AR645" s="17"/>
    </row>
    <row r="646" spans="1:44" s="18" customFormat="1" hidden="1">
      <c r="A646" s="2"/>
      <c r="B646" s="2"/>
      <c r="C646" s="2"/>
      <c r="D646" s="54"/>
      <c r="E646" s="2"/>
      <c r="F646" s="2"/>
      <c r="G646" s="2"/>
      <c r="H646" s="2"/>
      <c r="I646" s="2"/>
      <c r="J646" s="2"/>
      <c r="K646" s="2"/>
      <c r="L646" s="2"/>
      <c r="M646" s="2"/>
      <c r="N646" s="2"/>
      <c r="O646" s="2"/>
      <c r="P646" s="2"/>
      <c r="Q646" s="45">
        <f t="shared" si="83"/>
        <v>0</v>
      </c>
      <c r="R646" s="19"/>
      <c r="S646" s="19"/>
      <c r="T646" s="19"/>
      <c r="U646" s="19"/>
      <c r="V646" s="19"/>
      <c r="W646" s="19"/>
      <c r="X646" s="17"/>
      <c r="Y646" s="17"/>
      <c r="Z646" s="17"/>
      <c r="AA646" s="17"/>
      <c r="AB646" s="17"/>
      <c r="AC646" s="17"/>
      <c r="AD646" s="17"/>
      <c r="AE646" s="17"/>
      <c r="AF646" s="17"/>
      <c r="AG646" s="17"/>
      <c r="AH646" s="17"/>
      <c r="AI646" s="17"/>
      <c r="AJ646" s="17"/>
      <c r="AK646" s="17"/>
      <c r="AL646" s="17"/>
      <c r="AM646" s="17"/>
      <c r="AN646" s="17"/>
      <c r="AO646" s="17"/>
      <c r="AP646" s="17"/>
      <c r="AQ646" s="17"/>
      <c r="AR646" s="17"/>
    </row>
    <row r="647" spans="1:44" s="18" customFormat="1" hidden="1">
      <c r="A647" s="2"/>
      <c r="B647" s="2"/>
      <c r="C647" s="2"/>
      <c r="D647" s="54"/>
      <c r="E647" s="2"/>
      <c r="F647" s="2"/>
      <c r="G647" s="2"/>
      <c r="H647" s="2"/>
      <c r="I647" s="2"/>
      <c r="J647" s="2"/>
      <c r="K647" s="2"/>
      <c r="L647" s="2"/>
      <c r="M647" s="2"/>
      <c r="N647" s="2"/>
      <c r="O647" s="2"/>
      <c r="P647" s="2"/>
      <c r="Q647" s="45">
        <f t="shared" si="83"/>
        <v>0</v>
      </c>
      <c r="R647" s="19"/>
      <c r="S647" s="19"/>
      <c r="T647" s="19"/>
      <c r="U647" s="19"/>
      <c r="V647" s="19"/>
      <c r="W647" s="19"/>
      <c r="X647" s="17"/>
      <c r="Y647" s="17"/>
      <c r="Z647" s="17"/>
      <c r="AA647" s="17"/>
      <c r="AB647" s="17"/>
      <c r="AC647" s="17"/>
      <c r="AD647" s="17"/>
      <c r="AE647" s="17"/>
      <c r="AF647" s="17"/>
      <c r="AG647" s="17"/>
      <c r="AH647" s="17"/>
      <c r="AI647" s="17"/>
      <c r="AJ647" s="17"/>
      <c r="AK647" s="17"/>
      <c r="AL647" s="17"/>
      <c r="AM647" s="17"/>
      <c r="AN647" s="17"/>
      <c r="AO647" s="17"/>
      <c r="AP647" s="17"/>
      <c r="AQ647" s="17"/>
      <c r="AR647" s="17"/>
    </row>
    <row r="648" spans="1:44" s="18" customFormat="1" hidden="1">
      <c r="A648" s="2"/>
      <c r="B648" s="2"/>
      <c r="C648" s="2"/>
      <c r="D648" s="54"/>
      <c r="E648" s="2"/>
      <c r="F648" s="2"/>
      <c r="G648" s="2"/>
      <c r="H648" s="2"/>
      <c r="I648" s="2"/>
      <c r="J648" s="2"/>
      <c r="K648" s="2"/>
      <c r="L648" s="2"/>
      <c r="M648" s="2"/>
      <c r="N648" s="2"/>
      <c r="O648" s="2"/>
      <c r="P648" s="2"/>
      <c r="Q648" s="45">
        <f t="shared" si="83"/>
        <v>0</v>
      </c>
      <c r="R648" s="19"/>
      <c r="S648" s="19"/>
      <c r="T648" s="19"/>
      <c r="U648" s="19"/>
      <c r="V648" s="19"/>
      <c r="W648" s="19"/>
      <c r="X648" s="17"/>
      <c r="Y648" s="17"/>
      <c r="Z648" s="17"/>
      <c r="AA648" s="17"/>
      <c r="AB648" s="17"/>
      <c r="AC648" s="17"/>
      <c r="AD648" s="17"/>
      <c r="AE648" s="17"/>
      <c r="AF648" s="17"/>
      <c r="AG648" s="17"/>
      <c r="AH648" s="17"/>
      <c r="AI648" s="17"/>
      <c r="AJ648" s="17"/>
      <c r="AK648" s="17"/>
      <c r="AL648" s="17"/>
      <c r="AM648" s="17"/>
      <c r="AN648" s="17"/>
      <c r="AO648" s="17"/>
      <c r="AP648" s="17"/>
      <c r="AQ648" s="17"/>
      <c r="AR648" s="17"/>
    </row>
    <row r="649" spans="1:44" hidden="1">
      <c r="Q649" s="45">
        <f t="shared" si="83"/>
        <v>0</v>
      </c>
    </row>
    <row r="650" spans="1:44" hidden="1">
      <c r="Q650" s="45">
        <f t="shared" si="83"/>
        <v>0</v>
      </c>
    </row>
    <row r="651" spans="1:44" hidden="1">
      <c r="Q651" s="45">
        <f t="shared" si="83"/>
        <v>0</v>
      </c>
    </row>
    <row r="652" spans="1:44" hidden="1">
      <c r="Q652" s="45">
        <f t="shared" si="83"/>
        <v>0</v>
      </c>
    </row>
    <row r="653" spans="1:44" hidden="1">
      <c r="Q653" s="45">
        <f t="shared" si="83"/>
        <v>0</v>
      </c>
    </row>
    <row r="654" spans="1:44" hidden="1">
      <c r="Q654" s="45">
        <f t="shared" si="83"/>
        <v>0</v>
      </c>
    </row>
    <row r="655" spans="1:44" hidden="1">
      <c r="Q655" s="45">
        <f t="shared" si="83"/>
        <v>0</v>
      </c>
    </row>
    <row r="656" spans="1:44" hidden="1">
      <c r="Q656" s="45">
        <f t="shared" si="83"/>
        <v>0</v>
      </c>
    </row>
    <row r="657" spans="17:17" hidden="1">
      <c r="Q657" s="45">
        <f t="shared" si="83"/>
        <v>0</v>
      </c>
    </row>
    <row r="658" spans="17:17" hidden="1">
      <c r="Q658" s="45">
        <f t="shared" si="83"/>
        <v>0</v>
      </c>
    </row>
    <row r="659" spans="17:17" hidden="1">
      <c r="Q659" s="45">
        <f t="shared" si="83"/>
        <v>0</v>
      </c>
    </row>
    <row r="660" spans="17:17" hidden="1">
      <c r="Q660" s="45">
        <f t="shared" si="83"/>
        <v>0</v>
      </c>
    </row>
    <row r="661" spans="17:17" hidden="1">
      <c r="Q661" s="45">
        <f t="shared" si="83"/>
        <v>0</v>
      </c>
    </row>
    <row r="662" spans="17:17" hidden="1">
      <c r="Q662" s="45">
        <f t="shared" si="83"/>
        <v>0</v>
      </c>
    </row>
    <row r="663" spans="17:17" hidden="1">
      <c r="Q663" s="45">
        <f t="shared" si="83"/>
        <v>0</v>
      </c>
    </row>
    <row r="664" spans="17:17" hidden="1">
      <c r="Q664" s="45">
        <f t="shared" si="83"/>
        <v>0</v>
      </c>
    </row>
    <row r="665" spans="17:17" hidden="1">
      <c r="Q665" s="45">
        <f t="shared" si="83"/>
        <v>0</v>
      </c>
    </row>
    <row r="666" spans="17:17" hidden="1">
      <c r="Q666" s="45">
        <f t="shared" si="83"/>
        <v>0</v>
      </c>
    </row>
    <row r="667" spans="17:17" hidden="1">
      <c r="Q667" s="45">
        <f t="shared" si="83"/>
        <v>0</v>
      </c>
    </row>
    <row r="668" spans="17:17" hidden="1">
      <c r="Q668" s="45">
        <f t="shared" si="83"/>
        <v>0</v>
      </c>
    </row>
    <row r="669" spans="17:17" hidden="1">
      <c r="Q669" s="45">
        <f t="shared" si="83"/>
        <v>0</v>
      </c>
    </row>
    <row r="670" spans="17:17" hidden="1">
      <c r="Q670" s="45">
        <f t="shared" si="83"/>
        <v>0</v>
      </c>
    </row>
    <row r="671" spans="17:17" hidden="1">
      <c r="Q671" s="45">
        <f t="shared" si="83"/>
        <v>0</v>
      </c>
    </row>
    <row r="672" spans="17:17" hidden="1">
      <c r="Q672" s="45">
        <f t="shared" si="83"/>
        <v>0</v>
      </c>
    </row>
    <row r="673" spans="17:17" hidden="1">
      <c r="Q673" s="45">
        <f t="shared" si="83"/>
        <v>0</v>
      </c>
    </row>
    <row r="674" spans="17:17" hidden="1">
      <c r="Q674" s="45">
        <f t="shared" si="83"/>
        <v>0</v>
      </c>
    </row>
    <row r="675" spans="17:17" hidden="1">
      <c r="Q675" s="45">
        <f t="shared" si="83"/>
        <v>0</v>
      </c>
    </row>
    <row r="676" spans="17:17" hidden="1">
      <c r="Q676" s="45">
        <f t="shared" si="83"/>
        <v>0</v>
      </c>
    </row>
    <row r="677" spans="17:17" hidden="1">
      <c r="Q677" s="45">
        <f t="shared" si="83"/>
        <v>0</v>
      </c>
    </row>
    <row r="678" spans="17:17" hidden="1">
      <c r="Q678" s="45">
        <f t="shared" si="83"/>
        <v>0</v>
      </c>
    </row>
    <row r="679" spans="17:17" hidden="1">
      <c r="Q679" s="45">
        <f t="shared" si="83"/>
        <v>0</v>
      </c>
    </row>
    <row r="680" spans="17:17" hidden="1">
      <c r="Q680" s="45">
        <f t="shared" si="83"/>
        <v>0</v>
      </c>
    </row>
    <row r="681" spans="17:17" hidden="1">
      <c r="Q681" s="45">
        <f t="shared" si="83"/>
        <v>0</v>
      </c>
    </row>
    <row r="682" spans="17:17" hidden="1">
      <c r="Q682" s="45">
        <f t="shared" si="83"/>
        <v>0</v>
      </c>
    </row>
    <row r="683" spans="17:17" hidden="1">
      <c r="Q683" s="45">
        <f t="shared" si="83"/>
        <v>0</v>
      </c>
    </row>
    <row r="684" spans="17:17" hidden="1">
      <c r="Q684" s="45">
        <f t="shared" si="83"/>
        <v>0</v>
      </c>
    </row>
    <row r="685" spans="17:17" hidden="1">
      <c r="Q685" s="45">
        <f t="shared" si="83"/>
        <v>0</v>
      </c>
    </row>
    <row r="686" spans="17:17" hidden="1">
      <c r="Q686" s="45">
        <f t="shared" si="83"/>
        <v>0</v>
      </c>
    </row>
    <row r="687" spans="17:17" hidden="1">
      <c r="Q687" s="45">
        <f t="shared" si="83"/>
        <v>0</v>
      </c>
    </row>
    <row r="688" spans="17:17" hidden="1">
      <c r="Q688" s="45">
        <f t="shared" si="83"/>
        <v>0</v>
      </c>
    </row>
    <row r="689" spans="17:17" hidden="1">
      <c r="Q689" s="45">
        <f t="shared" si="83"/>
        <v>0</v>
      </c>
    </row>
    <row r="690" spans="17:17" hidden="1">
      <c r="Q690" s="45">
        <f t="shared" si="83"/>
        <v>0</v>
      </c>
    </row>
    <row r="691" spans="17:17" hidden="1">
      <c r="Q691" s="45">
        <f t="shared" ref="Q691:Q752" si="84">+P691</f>
        <v>0</v>
      </c>
    </row>
    <row r="692" spans="17:17" hidden="1">
      <c r="Q692" s="45">
        <f t="shared" si="84"/>
        <v>0</v>
      </c>
    </row>
    <row r="693" spans="17:17" hidden="1">
      <c r="Q693" s="45">
        <f t="shared" si="84"/>
        <v>0</v>
      </c>
    </row>
    <row r="694" spans="17:17" hidden="1">
      <c r="Q694" s="45">
        <f t="shared" si="84"/>
        <v>0</v>
      </c>
    </row>
    <row r="695" spans="17:17" hidden="1">
      <c r="Q695" s="45">
        <f t="shared" si="84"/>
        <v>0</v>
      </c>
    </row>
    <row r="696" spans="17:17" hidden="1">
      <c r="Q696" s="45">
        <f t="shared" si="84"/>
        <v>0</v>
      </c>
    </row>
    <row r="697" spans="17:17" hidden="1">
      <c r="Q697" s="45">
        <f t="shared" si="84"/>
        <v>0</v>
      </c>
    </row>
    <row r="698" spans="17:17" hidden="1">
      <c r="Q698" s="45">
        <f t="shared" si="84"/>
        <v>0</v>
      </c>
    </row>
    <row r="699" spans="17:17" hidden="1">
      <c r="Q699" s="45">
        <f t="shared" si="84"/>
        <v>0</v>
      </c>
    </row>
    <row r="700" spans="17:17" hidden="1">
      <c r="Q700" s="45">
        <f t="shared" si="84"/>
        <v>0</v>
      </c>
    </row>
    <row r="701" spans="17:17" hidden="1">
      <c r="Q701" s="45">
        <f t="shared" si="84"/>
        <v>0</v>
      </c>
    </row>
    <row r="702" spans="17:17" hidden="1">
      <c r="Q702" s="45">
        <f t="shared" si="84"/>
        <v>0</v>
      </c>
    </row>
    <row r="703" spans="17:17" hidden="1">
      <c r="Q703" s="45">
        <f t="shared" si="84"/>
        <v>0</v>
      </c>
    </row>
    <row r="704" spans="17:17" hidden="1">
      <c r="Q704" s="45">
        <f t="shared" si="84"/>
        <v>0</v>
      </c>
    </row>
    <row r="705" spans="17:17" hidden="1">
      <c r="Q705" s="45">
        <f t="shared" si="84"/>
        <v>0</v>
      </c>
    </row>
    <row r="706" spans="17:17" hidden="1">
      <c r="Q706" s="45">
        <f t="shared" si="84"/>
        <v>0</v>
      </c>
    </row>
    <row r="707" spans="17:17" hidden="1">
      <c r="Q707" s="45">
        <f t="shared" si="84"/>
        <v>0</v>
      </c>
    </row>
    <row r="708" spans="17:17" hidden="1">
      <c r="Q708" s="45">
        <f t="shared" si="84"/>
        <v>0</v>
      </c>
    </row>
    <row r="709" spans="17:17" hidden="1">
      <c r="Q709" s="45">
        <f t="shared" si="84"/>
        <v>0</v>
      </c>
    </row>
    <row r="710" spans="17:17" hidden="1">
      <c r="Q710" s="45">
        <f t="shared" si="84"/>
        <v>0</v>
      </c>
    </row>
    <row r="711" spans="17:17" hidden="1">
      <c r="Q711" s="45">
        <f t="shared" si="84"/>
        <v>0</v>
      </c>
    </row>
    <row r="712" spans="17:17" hidden="1">
      <c r="Q712" s="45">
        <f t="shared" si="84"/>
        <v>0</v>
      </c>
    </row>
    <row r="713" spans="17:17" hidden="1">
      <c r="Q713" s="45">
        <f t="shared" si="84"/>
        <v>0</v>
      </c>
    </row>
    <row r="714" spans="17:17" hidden="1">
      <c r="Q714" s="45">
        <f t="shared" si="84"/>
        <v>0</v>
      </c>
    </row>
    <row r="715" spans="17:17" hidden="1">
      <c r="Q715" s="45">
        <f t="shared" si="84"/>
        <v>0</v>
      </c>
    </row>
    <row r="716" spans="17:17" hidden="1">
      <c r="Q716" s="45">
        <f t="shared" si="84"/>
        <v>0</v>
      </c>
    </row>
    <row r="717" spans="17:17" hidden="1">
      <c r="Q717" s="45">
        <f t="shared" si="84"/>
        <v>0</v>
      </c>
    </row>
    <row r="718" spans="17:17" hidden="1">
      <c r="Q718" s="45">
        <f t="shared" si="84"/>
        <v>0</v>
      </c>
    </row>
    <row r="719" spans="17:17" hidden="1">
      <c r="Q719" s="45">
        <f t="shared" si="84"/>
        <v>0</v>
      </c>
    </row>
    <row r="720" spans="17:17" hidden="1">
      <c r="Q720" s="45">
        <f t="shared" si="84"/>
        <v>0</v>
      </c>
    </row>
    <row r="721" spans="17:17" hidden="1">
      <c r="Q721" s="45">
        <f t="shared" si="84"/>
        <v>0</v>
      </c>
    </row>
    <row r="722" spans="17:17" hidden="1">
      <c r="Q722" s="45">
        <f t="shared" si="84"/>
        <v>0</v>
      </c>
    </row>
    <row r="723" spans="17:17" hidden="1">
      <c r="Q723" s="45">
        <f t="shared" si="84"/>
        <v>0</v>
      </c>
    </row>
    <row r="724" spans="17:17" hidden="1">
      <c r="Q724" s="45">
        <f t="shared" si="84"/>
        <v>0</v>
      </c>
    </row>
    <row r="725" spans="17:17" hidden="1">
      <c r="Q725" s="45">
        <f t="shared" si="84"/>
        <v>0</v>
      </c>
    </row>
    <row r="726" spans="17:17" hidden="1">
      <c r="Q726" s="45">
        <f t="shared" si="84"/>
        <v>0</v>
      </c>
    </row>
    <row r="727" spans="17:17" hidden="1">
      <c r="Q727" s="45">
        <f t="shared" si="84"/>
        <v>0</v>
      </c>
    </row>
    <row r="728" spans="17:17" hidden="1">
      <c r="Q728" s="45">
        <f t="shared" si="84"/>
        <v>0</v>
      </c>
    </row>
    <row r="729" spans="17:17" hidden="1">
      <c r="Q729" s="45">
        <f t="shared" si="84"/>
        <v>0</v>
      </c>
    </row>
    <row r="730" spans="17:17" hidden="1">
      <c r="Q730" s="45">
        <f t="shared" si="84"/>
        <v>0</v>
      </c>
    </row>
    <row r="731" spans="17:17" hidden="1">
      <c r="Q731" s="45">
        <f t="shared" si="84"/>
        <v>0</v>
      </c>
    </row>
    <row r="732" spans="17:17" hidden="1">
      <c r="Q732" s="45">
        <f t="shared" si="84"/>
        <v>0</v>
      </c>
    </row>
    <row r="733" spans="17:17" hidden="1">
      <c r="Q733" s="45">
        <f t="shared" si="84"/>
        <v>0</v>
      </c>
    </row>
    <row r="734" spans="17:17" hidden="1">
      <c r="Q734" s="45">
        <f t="shared" si="84"/>
        <v>0</v>
      </c>
    </row>
    <row r="735" spans="17:17" hidden="1">
      <c r="Q735" s="45">
        <f t="shared" si="84"/>
        <v>0</v>
      </c>
    </row>
    <row r="736" spans="17:17" hidden="1">
      <c r="Q736" s="45">
        <f t="shared" si="84"/>
        <v>0</v>
      </c>
    </row>
    <row r="737" spans="17:17" hidden="1">
      <c r="Q737" s="45">
        <f t="shared" si="84"/>
        <v>0</v>
      </c>
    </row>
    <row r="738" spans="17:17" hidden="1">
      <c r="Q738" s="45">
        <f t="shared" si="84"/>
        <v>0</v>
      </c>
    </row>
    <row r="739" spans="17:17" hidden="1">
      <c r="Q739" s="45">
        <f t="shared" si="84"/>
        <v>0</v>
      </c>
    </row>
    <row r="740" spans="17:17" hidden="1">
      <c r="Q740" s="45">
        <f t="shared" si="84"/>
        <v>0</v>
      </c>
    </row>
    <row r="741" spans="17:17" hidden="1">
      <c r="Q741" s="45">
        <f t="shared" si="84"/>
        <v>0</v>
      </c>
    </row>
    <row r="742" spans="17:17" hidden="1">
      <c r="Q742" s="45">
        <f t="shared" si="84"/>
        <v>0</v>
      </c>
    </row>
    <row r="743" spans="17:17" hidden="1">
      <c r="Q743" s="45">
        <f t="shared" si="84"/>
        <v>0</v>
      </c>
    </row>
    <row r="744" spans="17:17" hidden="1">
      <c r="Q744" s="45">
        <f t="shared" si="84"/>
        <v>0</v>
      </c>
    </row>
    <row r="745" spans="17:17" hidden="1">
      <c r="Q745" s="45">
        <f t="shared" si="84"/>
        <v>0</v>
      </c>
    </row>
    <row r="746" spans="17:17" hidden="1">
      <c r="Q746" s="45">
        <f t="shared" si="84"/>
        <v>0</v>
      </c>
    </row>
    <row r="747" spans="17:17" hidden="1">
      <c r="Q747" s="45">
        <f t="shared" si="84"/>
        <v>0</v>
      </c>
    </row>
    <row r="748" spans="17:17" hidden="1">
      <c r="Q748" s="45">
        <f t="shared" si="84"/>
        <v>0</v>
      </c>
    </row>
    <row r="749" spans="17:17" hidden="1">
      <c r="Q749" s="45">
        <f t="shared" si="84"/>
        <v>0</v>
      </c>
    </row>
    <row r="750" spans="17:17" hidden="1">
      <c r="Q750" s="45">
        <f t="shared" si="84"/>
        <v>0</v>
      </c>
    </row>
    <row r="751" spans="17:17" hidden="1">
      <c r="Q751" s="45">
        <f t="shared" si="84"/>
        <v>0</v>
      </c>
    </row>
    <row r="752" spans="17:17" hidden="1">
      <c r="Q752" s="45">
        <f t="shared" si="84"/>
        <v>0</v>
      </c>
    </row>
    <row r="753" spans="5:17">
      <c r="F753" s="239"/>
      <c r="Q753" s="14"/>
    </row>
    <row r="754" spans="5:17">
      <c r="E754" s="239"/>
      <c r="L754" s="239"/>
      <c r="O754" s="239"/>
      <c r="Q754" s="14"/>
    </row>
    <row r="755" spans="5:17" ht="18.75">
      <c r="E755" s="317" t="e">
        <f>#REF!+#REF!+#REF!+#REF!+#REF!</f>
        <v>#REF!</v>
      </c>
      <c r="F755" s="317" t="e">
        <f>#REF!+#REF!+#REF!+#REF!+#REF!</f>
        <v>#REF!</v>
      </c>
      <c r="G755" s="317" t="e">
        <f>#REF!+#REF!+#REF!+#REF!+#REF!</f>
        <v>#REF!</v>
      </c>
      <c r="H755" s="317" t="e">
        <f>#REF!+#REF!+#REF!+#REF!+#REF!</f>
        <v>#REF!</v>
      </c>
      <c r="I755" s="317" t="e">
        <f>#REF!+#REF!+#REF!+#REF!+#REF!</f>
        <v>#REF!</v>
      </c>
      <c r="J755" s="317"/>
      <c r="K755" s="317"/>
      <c r="L755" s="317" t="e">
        <f>#REF!+#REF!+#REF!+#REF!+#REF!</f>
        <v>#REF!</v>
      </c>
      <c r="M755" s="317" t="e">
        <f>#REF!+#REF!+#REF!+#REF!+#REF!</f>
        <v>#REF!</v>
      </c>
      <c r="N755" s="317" t="e">
        <f>#REF!+#REF!+#REF!+#REF!+#REF!</f>
        <v>#REF!</v>
      </c>
      <c r="O755" s="317"/>
      <c r="P755" s="317"/>
      <c r="Q755" s="14"/>
    </row>
    <row r="756" spans="5:17">
      <c r="L756" s="239"/>
      <c r="O756" s="239"/>
      <c r="P756" s="239">
        <f>P755-P470</f>
        <v>-3699876.4</v>
      </c>
      <c r="Q756" s="14"/>
    </row>
    <row r="757" spans="5:17">
      <c r="Q757" s="14"/>
    </row>
    <row r="758" spans="5:17">
      <c r="Q758" s="14"/>
    </row>
    <row r="759" spans="5:17">
      <c r="Q759" s="14"/>
    </row>
    <row r="760" spans="5:17">
      <c r="Q760" s="14"/>
    </row>
    <row r="761" spans="5:17">
      <c r="Q761" s="14"/>
    </row>
    <row r="762" spans="5:17">
      <c r="Q762" s="14"/>
    </row>
    <row r="763" spans="5:17">
      <c r="Q763" s="14"/>
    </row>
    <row r="764" spans="5:17">
      <c r="Q764" s="14"/>
    </row>
    <row r="765" spans="5:17">
      <c r="Q765" s="14"/>
    </row>
    <row r="766" spans="5:17">
      <c r="Q766" s="14"/>
    </row>
    <row r="767" spans="5:17">
      <c r="Q767" s="14"/>
    </row>
    <row r="768" spans="5:17">
      <c r="Q768" s="14"/>
    </row>
    <row r="769" spans="17:17">
      <c r="Q769" s="14"/>
    </row>
    <row r="770" spans="17:17">
      <c r="Q770" s="14"/>
    </row>
    <row r="771" spans="17:17">
      <c r="Q771" s="14"/>
    </row>
    <row r="772" spans="17:17">
      <c r="Q772" s="14"/>
    </row>
    <row r="773" spans="17:17">
      <c r="Q773" s="14"/>
    </row>
    <row r="774" spans="17:17">
      <c r="Q774" s="14"/>
    </row>
    <row r="775" spans="17:17">
      <c r="Q775" s="14"/>
    </row>
    <row r="776" spans="17:17">
      <c r="Q776" s="14"/>
    </row>
    <row r="777" spans="17:17">
      <c r="Q777" s="14"/>
    </row>
    <row r="778" spans="17:17">
      <c r="Q778" s="14"/>
    </row>
    <row r="779" spans="17:17">
      <c r="Q779" s="14"/>
    </row>
    <row r="780" spans="17:17">
      <c r="Q780" s="14"/>
    </row>
    <row r="781" spans="17:17">
      <c r="Q781" s="14"/>
    </row>
    <row r="782" spans="17:17">
      <c r="Q782" s="14"/>
    </row>
    <row r="783" spans="17:17">
      <c r="Q783" s="14"/>
    </row>
    <row r="784" spans="17:17">
      <c r="Q784" s="14"/>
    </row>
    <row r="785" spans="17:17">
      <c r="Q785" s="14"/>
    </row>
    <row r="786" spans="17:17">
      <c r="Q786" s="14"/>
    </row>
    <row r="787" spans="17:17">
      <c r="Q787" s="14"/>
    </row>
    <row r="788" spans="17:17">
      <c r="Q788" s="14"/>
    </row>
    <row r="789" spans="17:17">
      <c r="Q789" s="14"/>
    </row>
    <row r="790" spans="17:17">
      <c r="Q790" s="14"/>
    </row>
    <row r="791" spans="17:17">
      <c r="Q791" s="14"/>
    </row>
    <row r="792" spans="17:17">
      <c r="Q792" s="14"/>
    </row>
    <row r="793" spans="17:17">
      <c r="Q793" s="14"/>
    </row>
    <row r="794" spans="17:17">
      <c r="Q794" s="14"/>
    </row>
    <row r="795" spans="17:17">
      <c r="Q795" s="14"/>
    </row>
    <row r="796" spans="17:17">
      <c r="Q796" s="14"/>
    </row>
    <row r="797" spans="17:17">
      <c r="Q797" s="14"/>
    </row>
    <row r="798" spans="17:17">
      <c r="Q798" s="14"/>
    </row>
    <row r="799" spans="17:17">
      <c r="Q799" s="14"/>
    </row>
    <row r="800" spans="17:17">
      <c r="Q800" s="14"/>
    </row>
    <row r="801" spans="17:17">
      <c r="Q801" s="14"/>
    </row>
    <row r="802" spans="17:17">
      <c r="Q802" s="14"/>
    </row>
    <row r="803" spans="17:17">
      <c r="Q803" s="14"/>
    </row>
    <row r="804" spans="17:17">
      <c r="Q804" s="14"/>
    </row>
    <row r="805" spans="17:17">
      <c r="Q805" s="14"/>
    </row>
    <row r="806" spans="17:17">
      <c r="Q806" s="14"/>
    </row>
    <row r="807" spans="17:17">
      <c r="Q807" s="14"/>
    </row>
    <row r="808" spans="17:17">
      <c r="Q808" s="14"/>
    </row>
    <row r="809" spans="17:17">
      <c r="Q809" s="14"/>
    </row>
    <row r="810" spans="17:17">
      <c r="Q810" s="14"/>
    </row>
    <row r="811" spans="17:17">
      <c r="Q811" s="14"/>
    </row>
    <row r="812" spans="17:17">
      <c r="Q812" s="14"/>
    </row>
    <row r="813" spans="17:17">
      <c r="Q813" s="14"/>
    </row>
    <row r="814" spans="17:17">
      <c r="Q814" s="14"/>
    </row>
    <row r="815" spans="17:17">
      <c r="Q815" s="14"/>
    </row>
    <row r="816" spans="17:17">
      <c r="Q816" s="14"/>
    </row>
    <row r="817" spans="17:17">
      <c r="Q817" s="14"/>
    </row>
    <row r="818" spans="17:17">
      <c r="Q818" s="14"/>
    </row>
    <row r="819" spans="17:17">
      <c r="Q819" s="14"/>
    </row>
    <row r="820" spans="17:17">
      <c r="Q820" s="14"/>
    </row>
    <row r="821" spans="17:17">
      <c r="Q821" s="14"/>
    </row>
    <row r="822" spans="17:17">
      <c r="Q822" s="14"/>
    </row>
    <row r="823" spans="17:17">
      <c r="Q823" s="14"/>
    </row>
    <row r="824" spans="17:17">
      <c r="Q824" s="14"/>
    </row>
    <row r="825" spans="17:17">
      <c r="Q825" s="14"/>
    </row>
    <row r="826" spans="17:17">
      <c r="Q826" s="14"/>
    </row>
    <row r="827" spans="17:17">
      <c r="Q827" s="14"/>
    </row>
    <row r="828" spans="17:17">
      <c r="Q828" s="14"/>
    </row>
    <row r="829" spans="17:17">
      <c r="Q829" s="14"/>
    </row>
    <row r="830" spans="17:17">
      <c r="Q830" s="14"/>
    </row>
    <row r="831" spans="17:17">
      <c r="Q831" s="14"/>
    </row>
    <row r="832" spans="17:17">
      <c r="Q832" s="14"/>
    </row>
    <row r="833" spans="17:17">
      <c r="Q833" s="14"/>
    </row>
    <row r="834" spans="17:17">
      <c r="Q834" s="14"/>
    </row>
    <row r="835" spans="17:17">
      <c r="Q835" s="14"/>
    </row>
    <row r="836" spans="17:17">
      <c r="Q836" s="14"/>
    </row>
    <row r="837" spans="17:17">
      <c r="Q837" s="14"/>
    </row>
    <row r="838" spans="17:17">
      <c r="Q838" s="14"/>
    </row>
    <row r="839" spans="17:17">
      <c r="Q839" s="14"/>
    </row>
    <row r="840" spans="17:17">
      <c r="Q840" s="14"/>
    </row>
    <row r="841" spans="17:17">
      <c r="Q841" s="14"/>
    </row>
    <row r="842" spans="17:17">
      <c r="Q842" s="14"/>
    </row>
    <row r="843" spans="17:17">
      <c r="Q843" s="14"/>
    </row>
    <row r="844" spans="17:17">
      <c r="Q844" s="14"/>
    </row>
    <row r="845" spans="17:17">
      <c r="Q845" s="14"/>
    </row>
    <row r="846" spans="17:17">
      <c r="Q846" s="14"/>
    </row>
    <row r="847" spans="17:17">
      <c r="Q847" s="14"/>
    </row>
    <row r="848" spans="17:17">
      <c r="Q848" s="14"/>
    </row>
    <row r="849" spans="17:17">
      <c r="Q849" s="14"/>
    </row>
    <row r="850" spans="17:17">
      <c r="Q850" s="14"/>
    </row>
    <row r="851" spans="17:17">
      <c r="Q851" s="14"/>
    </row>
    <row r="852" spans="17:17">
      <c r="Q852" s="14"/>
    </row>
    <row r="853" spans="17:17">
      <c r="Q853" s="14"/>
    </row>
    <row r="854" spans="17:17">
      <c r="Q854" s="14"/>
    </row>
    <row r="855" spans="17:17">
      <c r="Q855" s="14"/>
    </row>
    <row r="856" spans="17:17">
      <c r="Q856" s="14"/>
    </row>
    <row r="857" spans="17:17">
      <c r="Q857" s="14"/>
    </row>
    <row r="858" spans="17:17">
      <c r="Q858" s="14"/>
    </row>
    <row r="859" spans="17:17">
      <c r="Q859" s="14"/>
    </row>
    <row r="860" spans="17:17">
      <c r="Q860" s="14"/>
    </row>
    <row r="861" spans="17:17">
      <c r="Q861" s="14"/>
    </row>
    <row r="862" spans="17:17">
      <c r="Q862" s="14"/>
    </row>
    <row r="863" spans="17:17">
      <c r="Q863" s="14"/>
    </row>
    <row r="864" spans="17:17">
      <c r="Q864" s="14"/>
    </row>
    <row r="865" spans="17:17">
      <c r="Q865" s="14"/>
    </row>
    <row r="866" spans="17:17">
      <c r="Q866" s="14"/>
    </row>
    <row r="867" spans="17:17">
      <c r="Q867" s="14"/>
    </row>
    <row r="868" spans="17:17">
      <c r="Q868" s="14"/>
    </row>
    <row r="869" spans="17:17">
      <c r="Q869" s="14"/>
    </row>
    <row r="870" spans="17:17">
      <c r="Q870" s="14"/>
    </row>
    <row r="871" spans="17:17">
      <c r="Q871" s="14"/>
    </row>
    <row r="872" spans="17:17">
      <c r="Q872" s="14"/>
    </row>
    <row r="873" spans="17:17">
      <c r="Q873" s="14"/>
    </row>
    <row r="874" spans="17:17">
      <c r="Q874" s="14"/>
    </row>
    <row r="875" spans="17:17">
      <c r="Q875" s="14"/>
    </row>
    <row r="876" spans="17:17">
      <c r="Q876" s="14"/>
    </row>
    <row r="877" spans="17:17">
      <c r="Q877" s="14"/>
    </row>
    <row r="878" spans="17:17">
      <c r="Q878" s="14"/>
    </row>
    <row r="879" spans="17:17">
      <c r="Q879" s="14"/>
    </row>
    <row r="880" spans="17:17">
      <c r="Q880" s="14"/>
    </row>
    <row r="881" spans="17:17">
      <c r="Q881" s="14"/>
    </row>
    <row r="882" spans="17:17">
      <c r="Q882" s="14"/>
    </row>
    <row r="883" spans="17:17">
      <c r="Q883" s="14"/>
    </row>
    <row r="884" spans="17:17">
      <c r="Q884" s="14"/>
    </row>
    <row r="885" spans="17:17">
      <c r="Q885" s="14"/>
    </row>
    <row r="886" spans="17:17">
      <c r="Q886" s="14"/>
    </row>
    <row r="887" spans="17:17">
      <c r="Q887" s="14"/>
    </row>
    <row r="888" spans="17:17">
      <c r="Q888" s="14"/>
    </row>
    <row r="889" spans="17:17">
      <c r="Q889" s="14"/>
    </row>
    <row r="890" spans="17:17">
      <c r="Q890" s="14"/>
    </row>
    <row r="891" spans="17:17">
      <c r="Q891" s="14"/>
    </row>
    <row r="892" spans="17:17">
      <c r="Q892" s="14"/>
    </row>
    <row r="893" spans="17:17">
      <c r="Q893" s="14"/>
    </row>
    <row r="894" spans="17:17">
      <c r="Q894" s="14"/>
    </row>
    <row r="895" spans="17:17">
      <c r="Q895" s="14"/>
    </row>
    <row r="896" spans="17:17">
      <c r="Q896" s="14"/>
    </row>
    <row r="897" spans="17:17">
      <c r="Q897" s="14"/>
    </row>
    <row r="898" spans="17:17">
      <c r="Q898" s="14"/>
    </row>
    <row r="899" spans="17:17">
      <c r="Q899" s="14"/>
    </row>
    <row r="900" spans="17:17">
      <c r="Q900" s="14"/>
    </row>
    <row r="901" spans="17:17">
      <c r="Q901" s="14"/>
    </row>
    <row r="902" spans="17:17">
      <c r="Q902" s="14"/>
    </row>
    <row r="903" spans="17:17">
      <c r="Q903" s="14"/>
    </row>
    <row r="904" spans="17:17">
      <c r="Q904" s="14"/>
    </row>
    <row r="905" spans="17:17">
      <c r="Q905" s="14"/>
    </row>
    <row r="906" spans="17:17">
      <c r="Q906" s="14"/>
    </row>
    <row r="907" spans="17:17">
      <c r="Q907" s="14"/>
    </row>
    <row r="908" spans="17:17">
      <c r="Q908" s="14"/>
    </row>
    <row r="909" spans="17:17">
      <c r="Q909" s="14"/>
    </row>
    <row r="910" spans="17:17">
      <c r="Q910" s="14"/>
    </row>
    <row r="911" spans="17:17">
      <c r="Q911" s="14"/>
    </row>
    <row r="912" spans="17:17">
      <c r="Q912" s="14"/>
    </row>
    <row r="913" spans="17:17">
      <c r="Q913" s="14"/>
    </row>
    <row r="914" spans="17:17">
      <c r="Q914" s="14"/>
    </row>
    <row r="915" spans="17:17">
      <c r="Q915" s="14"/>
    </row>
    <row r="916" spans="17:17">
      <c r="Q916" s="14"/>
    </row>
    <row r="917" spans="17:17">
      <c r="Q917" s="14"/>
    </row>
    <row r="918" spans="17:17">
      <c r="Q918" s="14"/>
    </row>
    <row r="919" spans="17:17">
      <c r="Q919" s="14"/>
    </row>
    <row r="920" spans="17:17">
      <c r="Q920" s="14"/>
    </row>
    <row r="921" spans="17:17">
      <c r="Q921" s="14"/>
    </row>
    <row r="922" spans="17:17">
      <c r="Q922" s="14"/>
    </row>
    <row r="923" spans="17:17">
      <c r="Q923" s="14"/>
    </row>
    <row r="924" spans="17:17">
      <c r="Q924" s="14"/>
    </row>
    <row r="925" spans="17:17">
      <c r="Q925" s="14"/>
    </row>
    <row r="926" spans="17:17">
      <c r="Q926" s="14"/>
    </row>
    <row r="927" spans="17:17">
      <c r="Q927" s="14"/>
    </row>
    <row r="928" spans="17:17">
      <c r="Q928" s="14"/>
    </row>
    <row r="929" spans="17:17">
      <c r="Q929" s="14"/>
    </row>
    <row r="930" spans="17:17">
      <c r="Q930" s="14"/>
    </row>
    <row r="931" spans="17:17">
      <c r="Q931" s="14"/>
    </row>
    <row r="932" spans="17:17">
      <c r="Q932" s="14"/>
    </row>
    <row r="933" spans="17:17">
      <c r="Q933" s="14"/>
    </row>
    <row r="934" spans="17:17">
      <c r="Q934" s="14"/>
    </row>
    <row r="935" spans="17:17">
      <c r="Q935" s="14"/>
    </row>
    <row r="936" spans="17:17">
      <c r="Q936" s="14"/>
    </row>
    <row r="937" spans="17:17">
      <c r="Q937" s="14"/>
    </row>
    <row r="938" spans="17:17">
      <c r="Q938" s="14"/>
    </row>
    <row r="939" spans="17:17">
      <c r="Q939" s="14"/>
    </row>
    <row r="940" spans="17:17">
      <c r="Q940" s="14"/>
    </row>
    <row r="941" spans="17:17">
      <c r="Q941" s="14"/>
    </row>
    <row r="942" spans="17:17">
      <c r="Q942" s="14"/>
    </row>
    <row r="943" spans="17:17">
      <c r="Q943" s="14"/>
    </row>
    <row r="944" spans="17:17">
      <c r="Q944" s="14"/>
    </row>
    <row r="945" spans="17:17">
      <c r="Q945" s="14"/>
    </row>
    <row r="946" spans="17:17">
      <c r="Q946" s="14"/>
    </row>
    <row r="947" spans="17:17">
      <c r="Q947" s="14"/>
    </row>
    <row r="948" spans="17:17">
      <c r="Q948" s="14"/>
    </row>
    <row r="949" spans="17:17">
      <c r="Q949" s="14"/>
    </row>
    <row r="950" spans="17:17">
      <c r="Q950" s="14"/>
    </row>
    <row r="951" spans="17:17">
      <c r="Q951" s="14"/>
    </row>
    <row r="952" spans="17:17">
      <c r="Q952" s="14"/>
    </row>
    <row r="953" spans="17:17">
      <c r="Q953" s="14"/>
    </row>
    <row r="954" spans="17:17">
      <c r="Q954" s="14"/>
    </row>
    <row r="955" spans="17:17">
      <c r="Q955" s="14"/>
    </row>
  </sheetData>
  <autoFilter ref="A19:Q752">
    <filterColumn colId="16">
      <customFilters and="1">
        <customFilter operator="notEqual" val=" "/>
        <customFilter operator="notEqual" val="0"/>
      </customFilters>
    </filterColumn>
  </autoFilter>
  <mergeCells count="41">
    <mergeCell ref="G16:H16"/>
    <mergeCell ref="C10:C18"/>
    <mergeCell ref="H17:H18"/>
    <mergeCell ref="A10:A18"/>
    <mergeCell ref="E10:I15"/>
    <mergeCell ref="E16:E18"/>
    <mergeCell ref="AP475:AQ475"/>
    <mergeCell ref="AJ475:AK475"/>
    <mergeCell ref="AL475:AM475"/>
    <mergeCell ref="AN475:AO475"/>
    <mergeCell ref="S10:V10"/>
    <mergeCell ref="U16:V16"/>
    <mergeCell ref="P10:P18"/>
    <mergeCell ref="O16:O18"/>
    <mergeCell ref="J10:O15"/>
    <mergeCell ref="J16:J18"/>
    <mergeCell ref="L16:L18"/>
    <mergeCell ref="K16:K18"/>
    <mergeCell ref="M16:N16"/>
    <mergeCell ref="N473:P473"/>
    <mergeCell ref="A471:B471"/>
    <mergeCell ref="A470:B470"/>
    <mergeCell ref="A326:B326"/>
    <mergeCell ref="A327:B327"/>
    <mergeCell ref="A328:B328"/>
    <mergeCell ref="B71:B72"/>
    <mergeCell ref="C71:C72"/>
    <mergeCell ref="D71:D72"/>
    <mergeCell ref="O1:P1"/>
    <mergeCell ref="O4:P4"/>
    <mergeCell ref="B5:P5"/>
    <mergeCell ref="B10:B18"/>
    <mergeCell ref="F16:F18"/>
    <mergeCell ref="G17:G18"/>
    <mergeCell ref="I16:I18"/>
    <mergeCell ref="D10:D18"/>
    <mergeCell ref="O3:P3"/>
    <mergeCell ref="B6:P6"/>
    <mergeCell ref="B7:P7"/>
    <mergeCell ref="M17:M18"/>
    <mergeCell ref="N17:N18"/>
  </mergeCells>
  <phoneticPr fontId="0" type="noConversion"/>
  <printOptions horizontalCentered="1"/>
  <pageMargins left="0" right="0" top="0.19685039370078741" bottom="0" header="0" footer="0"/>
  <pageSetup paperSize="9" scale="55" fitToHeight="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G964"/>
  <sheetViews>
    <sheetView showZeros="0" view="pageBreakPreview" zoomScale="80" zoomScaleNormal="65" zoomScaleSheetLayoutView="65" workbookViewId="0">
      <selection activeCell="I2" sqref="I2"/>
    </sheetView>
  </sheetViews>
  <sheetFormatPr defaultRowHeight="12.75" outlineLevelRow="1"/>
  <cols>
    <col min="1" max="1" width="10.7109375" style="2" customWidth="1"/>
    <col min="2" max="2" width="14.140625" style="2" customWidth="1"/>
    <col min="3" max="3" width="15" style="2" customWidth="1"/>
    <col min="4" max="4" width="31.7109375" style="54" customWidth="1"/>
    <col min="5" max="5" width="61.140625" style="2" customWidth="1"/>
    <col min="6" max="6" width="17.7109375" style="2" customWidth="1"/>
    <col min="7" max="7" width="14.7109375" style="2" customWidth="1"/>
    <col min="8" max="8" width="18.7109375" style="2" customWidth="1"/>
    <col min="9" max="9" width="20.28515625" style="2" customWidth="1"/>
    <col min="10" max="10" width="14.5703125" style="44" customWidth="1"/>
    <col min="11" max="11" width="20.7109375" style="19" customWidth="1"/>
    <col min="12" max="12" width="14.5703125" style="19" bestFit="1" customWidth="1"/>
    <col min="13" max="16" width="8.85546875" style="19" customWidth="1"/>
    <col min="17" max="19" width="8.85546875" style="11" customWidth="1"/>
    <col min="20" max="21" width="9.140625" style="11"/>
    <col min="22" max="22" width="12" style="11" customWidth="1"/>
    <col min="23" max="23" width="9.140625" style="11"/>
    <col min="24" max="24" width="11" style="11" customWidth="1"/>
    <col min="25" max="25" width="9.140625" style="11"/>
    <col min="26" max="26" width="11.140625" style="11" customWidth="1"/>
    <col min="27" max="27" width="9.140625" style="11"/>
    <col min="28" max="28" width="12.5703125" style="11" customWidth="1"/>
    <col min="29" max="37" width="9.140625" style="11"/>
    <col min="38" max="59" width="9.140625" style="5"/>
    <col min="60" max="16384" width="9.140625" style="2"/>
  </cols>
  <sheetData>
    <row r="1" spans="1:59" ht="18.75">
      <c r="D1" s="1"/>
      <c r="E1" s="1"/>
      <c r="F1" s="1"/>
      <c r="G1" s="1"/>
      <c r="H1" s="253"/>
      <c r="I1" s="254"/>
    </row>
    <row r="2" spans="1:59" ht="18" customHeight="1">
      <c r="D2" s="155"/>
      <c r="E2" s="1"/>
      <c r="F2" s="1"/>
      <c r="G2" s="1"/>
      <c r="I2" s="296" t="s">
        <v>933</v>
      </c>
    </row>
    <row r="3" spans="1:59" ht="18.75" hidden="1" customHeight="1">
      <c r="D3" s="325"/>
      <c r="E3" s="1"/>
      <c r="F3" s="1"/>
      <c r="G3" s="1"/>
      <c r="H3" s="321"/>
      <c r="I3" s="321"/>
    </row>
    <row r="4" spans="1:59" ht="20.25">
      <c r="B4" s="334"/>
      <c r="C4" s="334"/>
      <c r="D4" s="334"/>
      <c r="E4" s="334"/>
      <c r="F4" s="334"/>
      <c r="G4" s="334"/>
      <c r="H4" s="334"/>
      <c r="I4" s="334"/>
    </row>
    <row r="5" spans="1:59" ht="53.25" customHeight="1">
      <c r="A5" s="12"/>
      <c r="B5" s="379" t="s">
        <v>920</v>
      </c>
      <c r="C5" s="379"/>
      <c r="D5" s="379"/>
      <c r="E5" s="379"/>
      <c r="F5" s="379"/>
      <c r="G5" s="379"/>
      <c r="H5" s="379"/>
      <c r="I5" s="379"/>
    </row>
    <row r="6" spans="1:59" ht="20.25">
      <c r="A6" s="12"/>
      <c r="B6" s="334"/>
      <c r="C6" s="334"/>
      <c r="D6" s="334"/>
      <c r="E6" s="334"/>
      <c r="F6" s="334"/>
      <c r="G6" s="334"/>
      <c r="H6" s="334"/>
      <c r="I6" s="334"/>
    </row>
    <row r="7" spans="1:59" ht="13.5">
      <c r="A7" s="290">
        <v>13535000000</v>
      </c>
      <c r="B7" s="6"/>
      <c r="C7" s="6"/>
      <c r="E7" s="6"/>
      <c r="F7" s="6"/>
      <c r="G7" s="6"/>
      <c r="H7" s="6"/>
      <c r="J7" s="9"/>
    </row>
    <row r="8" spans="1:59" ht="15.75">
      <c r="A8" s="266" t="s">
        <v>855</v>
      </c>
      <c r="B8" s="7"/>
      <c r="C8" s="7"/>
      <c r="D8" s="99"/>
      <c r="E8" s="7"/>
      <c r="F8" s="7"/>
      <c r="G8" s="99"/>
      <c r="H8" s="99"/>
      <c r="J8" s="99" t="s">
        <v>903</v>
      </c>
    </row>
    <row r="9" spans="1:59" ht="18.75" customHeight="1">
      <c r="A9" s="355" t="s">
        <v>904</v>
      </c>
      <c r="B9" s="335" t="s">
        <v>912</v>
      </c>
      <c r="C9" s="335" t="s">
        <v>905</v>
      </c>
      <c r="D9" s="335" t="s">
        <v>906</v>
      </c>
      <c r="E9" s="371" t="s">
        <v>907</v>
      </c>
      <c r="F9" s="374" t="s">
        <v>908</v>
      </c>
      <c r="G9" s="374" t="s">
        <v>909</v>
      </c>
      <c r="H9" s="374" t="s">
        <v>910</v>
      </c>
      <c r="I9" s="374" t="s">
        <v>917</v>
      </c>
      <c r="J9" s="374" t="s">
        <v>911</v>
      </c>
      <c r="L9" s="353" t="s">
        <v>3</v>
      </c>
      <c r="M9" s="353"/>
      <c r="N9" s="353"/>
      <c r="O9" s="353"/>
    </row>
    <row r="10" spans="1:59" ht="12.75" customHeight="1">
      <c r="A10" s="356"/>
      <c r="B10" s="335"/>
      <c r="C10" s="335"/>
      <c r="D10" s="335"/>
      <c r="E10" s="372"/>
      <c r="F10" s="375"/>
      <c r="G10" s="375"/>
      <c r="H10" s="375"/>
      <c r="I10" s="375"/>
      <c r="J10" s="375"/>
    </row>
    <row r="11" spans="1:59" ht="12.75" customHeight="1">
      <c r="A11" s="357"/>
      <c r="B11" s="336"/>
      <c r="C11" s="336"/>
      <c r="D11" s="340"/>
      <c r="E11" s="373"/>
      <c r="F11" s="376"/>
      <c r="G11" s="376"/>
      <c r="H11" s="376"/>
      <c r="I11" s="376"/>
      <c r="J11" s="376"/>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12.75" customHeight="1">
      <c r="A12" s="357"/>
      <c r="B12" s="336"/>
      <c r="C12" s="336"/>
      <c r="D12" s="340"/>
      <c r="E12" s="373"/>
      <c r="F12" s="376"/>
      <c r="G12" s="376"/>
      <c r="H12" s="376"/>
      <c r="I12" s="376"/>
      <c r="J12" s="376"/>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2.75" customHeight="1">
      <c r="A13" s="357"/>
      <c r="B13" s="336"/>
      <c r="C13" s="336"/>
      <c r="D13" s="340"/>
      <c r="E13" s="373"/>
      <c r="F13" s="376"/>
      <c r="G13" s="376"/>
      <c r="H13" s="376"/>
      <c r="I13" s="376"/>
      <c r="J13" s="376"/>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2.75" customHeight="1">
      <c r="A14" s="357"/>
      <c r="B14" s="336"/>
      <c r="C14" s="336"/>
      <c r="D14" s="340"/>
      <c r="E14" s="373"/>
      <c r="F14" s="376"/>
      <c r="G14" s="376"/>
      <c r="H14" s="376"/>
      <c r="I14" s="376"/>
      <c r="J14" s="376"/>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5.75" customHeight="1">
      <c r="A15" s="356"/>
      <c r="B15" s="335"/>
      <c r="C15" s="335"/>
      <c r="D15" s="335"/>
      <c r="E15" s="372"/>
      <c r="F15" s="375"/>
      <c r="G15" s="375"/>
      <c r="H15" s="375"/>
      <c r="I15" s="375"/>
      <c r="J15" s="375"/>
      <c r="L15" s="38" t="s">
        <v>4</v>
      </c>
      <c r="M15" s="38" t="s">
        <v>430</v>
      </c>
      <c r="N15" s="354" t="s">
        <v>431</v>
      </c>
      <c r="O15" s="354"/>
    </row>
    <row r="16" spans="1:59" ht="13.15" customHeight="1">
      <c r="A16" s="356"/>
      <c r="B16" s="335"/>
      <c r="C16" s="335"/>
      <c r="D16" s="335"/>
      <c r="E16" s="372"/>
      <c r="F16" s="375"/>
      <c r="G16" s="375"/>
      <c r="H16" s="375"/>
      <c r="I16" s="375"/>
      <c r="J16" s="375"/>
      <c r="L16" s="38" t="s">
        <v>429</v>
      </c>
      <c r="M16" s="38" t="s">
        <v>429</v>
      </c>
      <c r="N16" s="38" t="s">
        <v>4</v>
      </c>
      <c r="O16" s="38" t="s">
        <v>430</v>
      </c>
    </row>
    <row r="17" spans="1:59" ht="44.45" customHeight="1">
      <c r="A17" s="358"/>
      <c r="B17" s="335"/>
      <c r="C17" s="335"/>
      <c r="D17" s="335"/>
      <c r="E17" s="372"/>
      <c r="F17" s="375"/>
      <c r="G17" s="375"/>
      <c r="H17" s="375"/>
      <c r="I17" s="375"/>
      <c r="J17" s="375"/>
      <c r="L17" s="39"/>
      <c r="M17" s="39"/>
      <c r="N17" s="39"/>
      <c r="O17" s="39"/>
    </row>
    <row r="18" spans="1:59" s="61" customFormat="1" ht="15.75">
      <c r="A18" s="103">
        <v>1</v>
      </c>
      <c r="B18" s="103">
        <v>2</v>
      </c>
      <c r="C18" s="103">
        <v>3</v>
      </c>
      <c r="D18" s="103">
        <v>4</v>
      </c>
      <c r="E18" s="103">
        <v>5</v>
      </c>
      <c r="F18" s="103">
        <v>6</v>
      </c>
      <c r="G18" s="103">
        <v>7</v>
      </c>
      <c r="H18" s="103">
        <v>8</v>
      </c>
      <c r="I18" s="103">
        <v>9</v>
      </c>
      <c r="J18" s="309">
        <v>10</v>
      </c>
      <c r="K18" s="50"/>
      <c r="L18" s="51"/>
      <c r="M18" s="51"/>
      <c r="N18" s="51"/>
      <c r="O18" s="51"/>
      <c r="P18" s="50"/>
      <c r="Q18" s="52"/>
      <c r="R18" s="52"/>
      <c r="S18" s="52"/>
      <c r="T18" s="52"/>
      <c r="U18" s="52"/>
      <c r="V18" s="52"/>
      <c r="W18" s="52"/>
      <c r="X18" s="52"/>
      <c r="Y18" s="52"/>
      <c r="Z18" s="52"/>
      <c r="AA18" s="52"/>
      <c r="AB18" s="52"/>
      <c r="AC18" s="52"/>
      <c r="AD18" s="52"/>
      <c r="AE18" s="52"/>
      <c r="AF18" s="52"/>
      <c r="AG18" s="52"/>
      <c r="AH18" s="52"/>
      <c r="AI18" s="52"/>
      <c r="AJ18" s="52"/>
      <c r="AK18" s="52"/>
      <c r="AL18" s="53"/>
      <c r="AM18" s="53"/>
      <c r="AN18" s="53"/>
      <c r="AO18" s="53"/>
      <c r="AP18" s="53"/>
      <c r="AQ18" s="53"/>
      <c r="AR18" s="53"/>
      <c r="AS18" s="53"/>
      <c r="AT18" s="53"/>
      <c r="AU18" s="53"/>
      <c r="AV18" s="53"/>
      <c r="AW18" s="53"/>
      <c r="AX18" s="53"/>
      <c r="AY18" s="53"/>
      <c r="AZ18" s="53"/>
      <c r="BA18" s="53"/>
      <c r="BB18" s="53"/>
      <c r="BC18" s="53"/>
      <c r="BD18" s="53"/>
      <c r="BE18" s="53"/>
      <c r="BF18" s="53"/>
      <c r="BG18" s="53"/>
    </row>
    <row r="19" spans="1:59" s="163" customFormat="1" ht="40.15" hidden="1" customHeight="1">
      <c r="A19" s="151" t="s">
        <v>294</v>
      </c>
      <c r="B19" s="221" t="s">
        <v>745</v>
      </c>
      <c r="C19" s="157"/>
      <c r="D19" s="157" t="s">
        <v>397</v>
      </c>
      <c r="E19" s="218">
        <f>+E20+E26+E27+E28+E30+E32+E33+E35+E36+E31+E25+E29+E34</f>
        <v>0</v>
      </c>
      <c r="F19" s="218">
        <f>+F20+F26+F27+F28+F30+F32+F33+F35+F36+F31+F25+F29+F34</f>
        <v>0</v>
      </c>
      <c r="G19" s="218">
        <f>+G20+G26+G27+G28+G30+G32+G33+G35+G36+G31+G25+G29+G34</f>
        <v>0</v>
      </c>
      <c r="H19" s="218">
        <f>+H20+H26+H27+H28+H30+H32+H33+H35+H36+H31+H25+H29+H34</f>
        <v>0</v>
      </c>
      <c r="I19" s="218">
        <f>+I20+I26+I27+I28+I30+I32+I33+I35+I36+I31+I25+I29+I34</f>
        <v>0</v>
      </c>
      <c r="J19" s="287"/>
      <c r="K19" s="159"/>
      <c r="L19" s="160"/>
      <c r="M19" s="160"/>
      <c r="N19" s="160"/>
      <c r="O19" s="160"/>
      <c r="P19" s="159"/>
      <c r="Q19" s="161"/>
      <c r="R19" s="161"/>
      <c r="S19" s="161"/>
      <c r="T19" s="161"/>
      <c r="U19" s="161"/>
      <c r="V19" s="161"/>
      <c r="W19" s="161"/>
      <c r="X19" s="161"/>
      <c r="Y19" s="161"/>
      <c r="Z19" s="161"/>
      <c r="AA19" s="161"/>
      <c r="AB19" s="161"/>
      <c r="AC19" s="161"/>
      <c r="AD19" s="161"/>
      <c r="AE19" s="161"/>
      <c r="AF19" s="161"/>
      <c r="AG19" s="161"/>
      <c r="AH19" s="161"/>
      <c r="AI19" s="161"/>
      <c r="AJ19" s="161"/>
      <c r="AK19" s="161"/>
      <c r="AL19" s="162"/>
      <c r="AM19" s="162"/>
      <c r="AN19" s="162"/>
      <c r="AO19" s="162"/>
      <c r="AP19" s="162"/>
      <c r="AQ19" s="162"/>
      <c r="AR19" s="162"/>
      <c r="AS19" s="162"/>
      <c r="AT19" s="162"/>
      <c r="AU19" s="162"/>
      <c r="AV19" s="162"/>
      <c r="AW19" s="162"/>
      <c r="AX19" s="162"/>
      <c r="AY19" s="162"/>
      <c r="AZ19" s="162"/>
      <c r="BA19" s="162"/>
      <c r="BB19" s="162"/>
      <c r="BC19" s="162"/>
      <c r="BD19" s="162"/>
      <c r="BE19" s="162"/>
      <c r="BF19" s="162"/>
      <c r="BG19" s="162"/>
    </row>
    <row r="20" spans="1:59" s="61" customFormat="1" ht="123" hidden="1" customHeight="1">
      <c r="A20" s="164" t="s">
        <v>617</v>
      </c>
      <c r="B20" s="165" t="s">
        <v>618</v>
      </c>
      <c r="C20" s="164" t="s">
        <v>635</v>
      </c>
      <c r="D20" s="103" t="s">
        <v>421</v>
      </c>
      <c r="E20" s="219">
        <f>+E24+E22</f>
        <v>0</v>
      </c>
      <c r="F20" s="219">
        <f>+F24+F22</f>
        <v>0</v>
      </c>
      <c r="G20" s="219">
        <f>+G24+G22</f>
        <v>0</v>
      </c>
      <c r="H20" s="219">
        <f>+H24+H22</f>
        <v>0</v>
      </c>
      <c r="I20" s="219">
        <f>+I24+I22</f>
        <v>0</v>
      </c>
      <c r="J20" s="287"/>
      <c r="K20" s="50"/>
      <c r="L20" s="51"/>
      <c r="M20" s="51"/>
      <c r="N20" s="51"/>
      <c r="O20" s="51"/>
      <c r="P20" s="50"/>
      <c r="Q20" s="52"/>
      <c r="R20" s="52"/>
      <c r="S20" s="52"/>
      <c r="T20" s="52"/>
      <c r="U20" s="52"/>
      <c r="V20" s="52"/>
      <c r="W20" s="52"/>
      <c r="X20" s="52"/>
      <c r="Y20" s="52"/>
      <c r="Z20" s="52"/>
      <c r="AA20" s="52"/>
      <c r="AB20" s="52"/>
      <c r="AC20" s="52"/>
      <c r="AD20" s="52"/>
      <c r="AE20" s="52"/>
      <c r="AF20" s="52"/>
      <c r="AG20" s="52"/>
      <c r="AH20" s="52"/>
      <c r="AI20" s="52"/>
      <c r="AJ20" s="52"/>
      <c r="AK20" s="52"/>
      <c r="AL20" s="53"/>
      <c r="AM20" s="53"/>
      <c r="AN20" s="53"/>
      <c r="AO20" s="53"/>
      <c r="AP20" s="53"/>
      <c r="AQ20" s="53"/>
      <c r="AR20" s="53"/>
      <c r="AS20" s="53"/>
      <c r="AT20" s="53"/>
      <c r="AU20" s="53"/>
      <c r="AV20" s="53"/>
      <c r="AW20" s="53"/>
      <c r="AX20" s="53"/>
      <c r="AY20" s="53"/>
      <c r="AZ20" s="53"/>
      <c r="BA20" s="53"/>
      <c r="BB20" s="53"/>
      <c r="BC20" s="53"/>
      <c r="BD20" s="53"/>
      <c r="BE20" s="53"/>
      <c r="BF20" s="53"/>
      <c r="BG20" s="53"/>
    </row>
    <row r="21" spans="1:59" s="61" customFormat="1" ht="23.45" hidden="1" customHeight="1">
      <c r="A21" s="103"/>
      <c r="B21" s="103"/>
      <c r="C21" s="103"/>
      <c r="D21" s="103" t="s">
        <v>684</v>
      </c>
      <c r="E21" s="219"/>
      <c r="F21" s="219"/>
      <c r="G21" s="219"/>
      <c r="H21" s="219"/>
      <c r="I21" s="219"/>
      <c r="J21" s="287"/>
      <c r="K21" s="50"/>
      <c r="L21" s="51"/>
      <c r="M21" s="51"/>
      <c r="N21" s="51"/>
      <c r="O21" s="51"/>
      <c r="P21" s="50"/>
      <c r="Q21" s="52"/>
      <c r="R21" s="52"/>
      <c r="S21" s="52"/>
      <c r="T21" s="52"/>
      <c r="U21" s="52"/>
      <c r="V21" s="52"/>
      <c r="W21" s="52"/>
      <c r="X21" s="52"/>
      <c r="Y21" s="52"/>
      <c r="Z21" s="52"/>
      <c r="AA21" s="52"/>
      <c r="AB21" s="52"/>
      <c r="AC21" s="52"/>
      <c r="AD21" s="52"/>
      <c r="AE21" s="52"/>
      <c r="AF21" s="52"/>
      <c r="AG21" s="52"/>
      <c r="AH21" s="52"/>
      <c r="AI21" s="52"/>
      <c r="AJ21" s="52"/>
      <c r="AK21" s="52"/>
      <c r="AL21" s="53"/>
      <c r="AM21" s="53"/>
      <c r="AN21" s="53"/>
      <c r="AO21" s="53"/>
      <c r="AP21" s="53"/>
      <c r="AQ21" s="53"/>
      <c r="AR21" s="53"/>
      <c r="AS21" s="53"/>
      <c r="AT21" s="53"/>
      <c r="AU21" s="53"/>
      <c r="AV21" s="53"/>
      <c r="AW21" s="53"/>
      <c r="AX21" s="53"/>
      <c r="AY21" s="53"/>
      <c r="AZ21" s="53"/>
      <c r="BA21" s="53"/>
      <c r="BB21" s="53"/>
      <c r="BC21" s="53"/>
      <c r="BD21" s="53"/>
      <c r="BE21" s="53"/>
      <c r="BF21" s="53"/>
      <c r="BG21" s="53"/>
    </row>
    <row r="22" spans="1:59" s="61" customFormat="1" ht="27" hidden="1" customHeight="1">
      <c r="A22" s="103"/>
      <c r="B22" s="103"/>
      <c r="C22" s="103"/>
      <c r="D22" s="103" t="s">
        <v>685</v>
      </c>
      <c r="E22" s="219"/>
      <c r="F22" s="219"/>
      <c r="G22" s="219"/>
      <c r="H22" s="219"/>
      <c r="I22" s="219"/>
      <c r="J22" s="108"/>
      <c r="K22" s="50"/>
      <c r="L22" s="51"/>
      <c r="M22" s="51"/>
      <c r="N22" s="51"/>
      <c r="O22" s="51"/>
      <c r="P22" s="50"/>
      <c r="Q22" s="52"/>
      <c r="R22" s="52"/>
      <c r="S22" s="52"/>
      <c r="T22" s="52"/>
      <c r="U22" s="52"/>
      <c r="V22" s="52"/>
      <c r="W22" s="52"/>
      <c r="X22" s="52"/>
      <c r="Y22" s="52"/>
      <c r="Z22" s="52"/>
      <c r="AA22" s="52"/>
      <c r="AB22" s="52"/>
      <c r="AC22" s="52"/>
      <c r="AD22" s="52"/>
      <c r="AE22" s="52"/>
      <c r="AF22" s="52"/>
      <c r="AG22" s="52"/>
      <c r="AH22" s="52"/>
      <c r="AI22" s="52"/>
      <c r="AJ22" s="52"/>
      <c r="AK22" s="52"/>
      <c r="AL22" s="53"/>
      <c r="AM22" s="53"/>
      <c r="AN22" s="53"/>
      <c r="AO22" s="53"/>
      <c r="AP22" s="53"/>
      <c r="AQ22" s="53"/>
      <c r="AR22" s="53"/>
      <c r="AS22" s="53"/>
      <c r="AT22" s="53"/>
      <c r="AU22" s="53"/>
      <c r="AV22" s="53"/>
      <c r="AW22" s="53"/>
      <c r="AX22" s="53"/>
      <c r="AY22" s="53"/>
      <c r="AZ22" s="53"/>
      <c r="BA22" s="53"/>
      <c r="BB22" s="53"/>
      <c r="BC22" s="53"/>
      <c r="BD22" s="53"/>
      <c r="BE22" s="53"/>
      <c r="BF22" s="53"/>
      <c r="BG22" s="53"/>
    </row>
    <row r="23" spans="1:59" s="61" customFormat="1" ht="31.5" hidden="1">
      <c r="A23" s="103"/>
      <c r="B23" s="103"/>
      <c r="C23" s="103"/>
      <c r="D23" s="103" t="s">
        <v>295</v>
      </c>
      <c r="E23" s="150"/>
      <c r="F23" s="150"/>
      <c r="G23" s="150"/>
      <c r="H23" s="150"/>
      <c r="I23" s="150"/>
      <c r="J23" s="108"/>
      <c r="K23" s="50"/>
      <c r="L23" s="51"/>
      <c r="M23" s="51"/>
      <c r="N23" s="51"/>
      <c r="O23" s="51"/>
      <c r="P23" s="50"/>
      <c r="Q23" s="52"/>
      <c r="R23" s="52"/>
      <c r="S23" s="52"/>
      <c r="T23" s="52"/>
      <c r="U23" s="52"/>
      <c r="V23" s="52"/>
      <c r="W23" s="52"/>
      <c r="X23" s="52"/>
      <c r="Y23" s="52"/>
      <c r="Z23" s="52"/>
      <c r="AA23" s="52"/>
      <c r="AB23" s="52"/>
      <c r="AC23" s="52"/>
      <c r="AD23" s="52"/>
      <c r="AE23" s="52"/>
      <c r="AF23" s="52"/>
      <c r="AG23" s="52"/>
      <c r="AH23" s="52"/>
      <c r="AI23" s="52"/>
      <c r="AJ23" s="52"/>
      <c r="AK23" s="52"/>
      <c r="AL23" s="53"/>
      <c r="AM23" s="53"/>
      <c r="AN23" s="53"/>
      <c r="AO23" s="53"/>
      <c r="AP23" s="53"/>
      <c r="AQ23" s="53"/>
      <c r="AR23" s="53"/>
      <c r="AS23" s="53"/>
      <c r="AT23" s="53"/>
      <c r="AU23" s="53"/>
      <c r="AV23" s="53"/>
      <c r="AW23" s="53"/>
      <c r="AX23" s="53"/>
      <c r="AY23" s="53"/>
      <c r="AZ23" s="53"/>
      <c r="BA23" s="53"/>
      <c r="BB23" s="53"/>
      <c r="BC23" s="53"/>
      <c r="BD23" s="53"/>
      <c r="BE23" s="53"/>
      <c r="BF23" s="53"/>
      <c r="BG23" s="53"/>
    </row>
    <row r="24" spans="1:59" s="61" customFormat="1" ht="31.5" hidden="1">
      <c r="A24" s="103"/>
      <c r="B24" s="103"/>
      <c r="C24" s="103"/>
      <c r="D24" s="103" t="s">
        <v>827</v>
      </c>
      <c r="E24" s="219"/>
      <c r="F24" s="219"/>
      <c r="G24" s="219"/>
      <c r="H24" s="219"/>
      <c r="I24" s="219"/>
      <c r="J24" s="287"/>
      <c r="K24" s="50"/>
      <c r="L24" s="51"/>
      <c r="M24" s="51"/>
      <c r="N24" s="51"/>
      <c r="O24" s="51"/>
      <c r="P24" s="50"/>
      <c r="Q24" s="52"/>
      <c r="R24" s="52"/>
      <c r="S24" s="52"/>
      <c r="T24" s="52"/>
      <c r="U24" s="52"/>
      <c r="V24" s="52"/>
      <c r="W24" s="52"/>
      <c r="X24" s="52"/>
      <c r="Y24" s="52"/>
      <c r="Z24" s="52"/>
      <c r="AA24" s="52"/>
      <c r="AB24" s="52"/>
      <c r="AC24" s="52"/>
      <c r="AD24" s="52"/>
      <c r="AE24" s="52"/>
      <c r="AF24" s="52"/>
      <c r="AG24" s="52"/>
      <c r="AH24" s="52"/>
      <c r="AI24" s="52"/>
      <c r="AJ24" s="52"/>
      <c r="AK24" s="52"/>
      <c r="AL24" s="53"/>
      <c r="AM24" s="53"/>
      <c r="AN24" s="53"/>
      <c r="AO24" s="53"/>
      <c r="AP24" s="53"/>
      <c r="AQ24" s="53"/>
      <c r="AR24" s="53"/>
      <c r="AS24" s="53"/>
      <c r="AT24" s="53"/>
      <c r="AU24" s="53"/>
      <c r="AV24" s="53"/>
      <c r="AW24" s="53"/>
      <c r="AX24" s="53"/>
      <c r="AY24" s="53"/>
      <c r="AZ24" s="53"/>
      <c r="BA24" s="53"/>
      <c r="BB24" s="53"/>
      <c r="BC24" s="53"/>
      <c r="BD24" s="53"/>
      <c r="BE24" s="53"/>
      <c r="BF24" s="53"/>
      <c r="BG24" s="53"/>
    </row>
    <row r="25" spans="1:59" s="61" customFormat="1" ht="45.6" hidden="1" customHeight="1">
      <c r="A25" s="149" t="s">
        <v>196</v>
      </c>
      <c r="B25" s="165" t="s">
        <v>156</v>
      </c>
      <c r="C25" s="103" t="s">
        <v>197</v>
      </c>
      <c r="D25" s="103" t="s">
        <v>198</v>
      </c>
      <c r="E25" s="219"/>
      <c r="F25" s="219"/>
      <c r="G25" s="219"/>
      <c r="H25" s="219"/>
      <c r="I25" s="219"/>
      <c r="J25" s="287"/>
      <c r="K25" s="50"/>
      <c r="L25" s="51"/>
      <c r="M25" s="51"/>
      <c r="N25" s="51"/>
      <c r="O25" s="51"/>
      <c r="P25" s="50"/>
      <c r="Q25" s="52"/>
      <c r="R25" s="52"/>
      <c r="S25" s="52"/>
      <c r="T25" s="52"/>
      <c r="U25" s="52"/>
      <c r="V25" s="52"/>
      <c r="W25" s="52"/>
      <c r="X25" s="52"/>
      <c r="Y25" s="52"/>
      <c r="Z25" s="52"/>
      <c r="AA25" s="52"/>
      <c r="AB25" s="52"/>
      <c r="AC25" s="52"/>
      <c r="AD25" s="52"/>
      <c r="AE25" s="52"/>
      <c r="AF25" s="52"/>
      <c r="AG25" s="52"/>
      <c r="AH25" s="52"/>
      <c r="AI25" s="52"/>
      <c r="AJ25" s="52"/>
      <c r="AK25" s="52"/>
      <c r="AL25" s="53"/>
      <c r="AM25" s="53"/>
      <c r="AN25" s="53"/>
      <c r="AO25" s="53"/>
      <c r="AP25" s="53"/>
      <c r="AQ25" s="53"/>
      <c r="AR25" s="53"/>
      <c r="AS25" s="53"/>
      <c r="AT25" s="53"/>
      <c r="AU25" s="53"/>
      <c r="AV25" s="53"/>
      <c r="AW25" s="53"/>
      <c r="AX25" s="53"/>
      <c r="AY25" s="53"/>
      <c r="AZ25" s="53"/>
      <c r="BA25" s="53"/>
      <c r="BB25" s="53"/>
      <c r="BC25" s="53"/>
      <c r="BD25" s="53"/>
      <c r="BE25" s="53"/>
      <c r="BF25" s="53"/>
      <c r="BG25" s="53"/>
    </row>
    <row r="26" spans="1:59" s="61" customFormat="1" ht="18.75" hidden="1">
      <c r="A26" s="149" t="s">
        <v>422</v>
      </c>
      <c r="B26" s="165" t="s">
        <v>423</v>
      </c>
      <c r="C26" s="149" t="s">
        <v>413</v>
      </c>
      <c r="D26" s="103" t="s">
        <v>719</v>
      </c>
      <c r="E26" s="150"/>
      <c r="F26" s="150"/>
      <c r="G26" s="150"/>
      <c r="H26" s="150"/>
      <c r="I26" s="150"/>
      <c r="J26" s="287"/>
      <c r="K26" s="50"/>
      <c r="L26" s="51"/>
      <c r="M26" s="51"/>
      <c r="N26" s="51"/>
      <c r="O26" s="51"/>
      <c r="P26" s="50"/>
      <c r="Q26" s="52"/>
      <c r="R26" s="52"/>
      <c r="S26" s="52"/>
      <c r="T26" s="52"/>
      <c r="U26" s="52"/>
      <c r="V26" s="52"/>
      <c r="W26" s="52"/>
      <c r="X26" s="52"/>
      <c r="Y26" s="52"/>
      <c r="Z26" s="52"/>
      <c r="AA26" s="52"/>
      <c r="AB26" s="52"/>
      <c r="AC26" s="52"/>
      <c r="AD26" s="52"/>
      <c r="AE26" s="52"/>
      <c r="AF26" s="52"/>
      <c r="AG26" s="52"/>
      <c r="AH26" s="52"/>
      <c r="AI26" s="52"/>
      <c r="AJ26" s="52"/>
      <c r="AK26" s="52"/>
      <c r="AL26" s="53"/>
      <c r="AM26" s="53"/>
      <c r="AN26" s="53"/>
      <c r="AO26" s="53"/>
      <c r="AP26" s="53"/>
      <c r="AQ26" s="53"/>
      <c r="AR26" s="53"/>
      <c r="AS26" s="53"/>
      <c r="AT26" s="53"/>
      <c r="AU26" s="53"/>
      <c r="AV26" s="53"/>
      <c r="AW26" s="53"/>
      <c r="AX26" s="53"/>
      <c r="AY26" s="53"/>
      <c r="AZ26" s="53"/>
      <c r="BA26" s="53"/>
      <c r="BB26" s="53"/>
      <c r="BC26" s="53"/>
      <c r="BD26" s="53"/>
      <c r="BE26" s="53"/>
      <c r="BF26" s="53"/>
      <c r="BG26" s="53"/>
    </row>
    <row r="27" spans="1:59" s="61" customFormat="1" ht="78.75" hidden="1">
      <c r="A27" s="149" t="s">
        <v>395</v>
      </c>
      <c r="B27" s="115">
        <v>6020</v>
      </c>
      <c r="C27" s="149" t="s">
        <v>396</v>
      </c>
      <c r="D27" s="103" t="s">
        <v>240</v>
      </c>
      <c r="E27" s="150"/>
      <c r="F27" s="150"/>
      <c r="G27" s="150"/>
      <c r="H27" s="150"/>
      <c r="I27" s="150"/>
      <c r="J27" s="287"/>
      <c r="K27" s="50"/>
      <c r="L27" s="51"/>
      <c r="M27" s="51"/>
      <c r="N27" s="51"/>
      <c r="O27" s="51"/>
      <c r="P27" s="50"/>
      <c r="Q27" s="52"/>
      <c r="R27" s="52"/>
      <c r="S27" s="52"/>
      <c r="T27" s="52"/>
      <c r="U27" s="52"/>
      <c r="V27" s="52"/>
      <c r="W27" s="52"/>
      <c r="X27" s="52"/>
      <c r="Y27" s="52"/>
      <c r="Z27" s="52"/>
      <c r="AA27" s="52"/>
      <c r="AB27" s="52"/>
      <c r="AC27" s="52"/>
      <c r="AD27" s="52"/>
      <c r="AE27" s="52"/>
      <c r="AF27" s="52"/>
      <c r="AG27" s="52"/>
      <c r="AH27" s="52"/>
      <c r="AI27" s="52"/>
      <c r="AJ27" s="52"/>
      <c r="AK27" s="52"/>
      <c r="AL27" s="53"/>
      <c r="AM27" s="53"/>
      <c r="AN27" s="53"/>
      <c r="AO27" s="53"/>
      <c r="AP27" s="53"/>
      <c r="AQ27" s="53"/>
      <c r="AR27" s="53"/>
      <c r="AS27" s="53"/>
      <c r="AT27" s="53"/>
      <c r="AU27" s="53"/>
      <c r="AV27" s="53"/>
      <c r="AW27" s="53"/>
      <c r="AX27" s="53"/>
      <c r="AY27" s="53"/>
      <c r="AZ27" s="53"/>
      <c r="BA27" s="53"/>
      <c r="BB27" s="53"/>
      <c r="BC27" s="53"/>
      <c r="BD27" s="53"/>
      <c r="BE27" s="53"/>
      <c r="BF27" s="53"/>
      <c r="BG27" s="53"/>
    </row>
    <row r="28" spans="1:59" s="61" customFormat="1" ht="43.9" hidden="1" customHeight="1">
      <c r="A28" s="126" t="s">
        <v>71</v>
      </c>
      <c r="B28" s="126" t="s">
        <v>65</v>
      </c>
      <c r="C28" s="126" t="s">
        <v>199</v>
      </c>
      <c r="D28" s="103" t="s">
        <v>296</v>
      </c>
      <c r="E28" s="150"/>
      <c r="F28" s="150"/>
      <c r="G28" s="150"/>
      <c r="H28" s="150"/>
      <c r="I28" s="150"/>
      <c r="J28" s="287"/>
      <c r="K28" s="50"/>
      <c r="L28" s="51"/>
      <c r="M28" s="51"/>
      <c r="N28" s="51"/>
      <c r="O28" s="51"/>
      <c r="P28" s="50"/>
      <c r="Q28" s="52"/>
      <c r="R28" s="52"/>
      <c r="S28" s="52"/>
      <c r="T28" s="52"/>
      <c r="U28" s="52"/>
      <c r="V28" s="52"/>
      <c r="W28" s="52"/>
      <c r="X28" s="52"/>
      <c r="Y28" s="52"/>
      <c r="Z28" s="52"/>
      <c r="AA28" s="52"/>
      <c r="AB28" s="52"/>
      <c r="AC28" s="52"/>
      <c r="AD28" s="52"/>
      <c r="AE28" s="52"/>
      <c r="AF28" s="52"/>
      <c r="AG28" s="52"/>
      <c r="AH28" s="52"/>
      <c r="AI28" s="52"/>
      <c r="AJ28" s="52"/>
      <c r="AK28" s="52"/>
      <c r="AL28" s="53"/>
      <c r="AM28" s="53"/>
      <c r="AN28" s="53"/>
      <c r="AO28" s="53"/>
      <c r="AP28" s="53"/>
      <c r="AQ28" s="53"/>
      <c r="AR28" s="53"/>
      <c r="AS28" s="53"/>
      <c r="AT28" s="53"/>
      <c r="AU28" s="53"/>
      <c r="AV28" s="53"/>
      <c r="AW28" s="53"/>
      <c r="AX28" s="53"/>
      <c r="AY28" s="53"/>
      <c r="AZ28" s="53"/>
      <c r="BA28" s="53"/>
      <c r="BB28" s="53"/>
      <c r="BC28" s="53"/>
      <c r="BD28" s="53"/>
      <c r="BE28" s="53"/>
      <c r="BF28" s="53"/>
      <c r="BG28" s="53"/>
    </row>
    <row r="29" spans="1:59" s="61" customFormat="1" ht="41.45" hidden="1" customHeight="1">
      <c r="A29" s="126" t="s">
        <v>86</v>
      </c>
      <c r="B29" s="130" t="s">
        <v>580</v>
      </c>
      <c r="C29" s="130" t="s">
        <v>343</v>
      </c>
      <c r="D29" s="234" t="s">
        <v>599</v>
      </c>
      <c r="E29" s="219"/>
      <c r="F29" s="219"/>
      <c r="G29" s="219"/>
      <c r="H29" s="219"/>
      <c r="I29" s="219"/>
      <c r="J29" s="287"/>
      <c r="K29" s="50"/>
      <c r="L29" s="51"/>
      <c r="M29" s="51"/>
      <c r="N29" s="51"/>
      <c r="O29" s="51"/>
      <c r="P29" s="50"/>
      <c r="Q29" s="52"/>
      <c r="R29" s="52"/>
      <c r="S29" s="52"/>
      <c r="T29" s="52"/>
      <c r="U29" s="52"/>
      <c r="V29" s="52"/>
      <c r="W29" s="52"/>
      <c r="X29" s="52"/>
      <c r="Y29" s="52"/>
      <c r="Z29" s="52"/>
      <c r="AA29" s="52"/>
      <c r="AB29" s="52"/>
      <c r="AC29" s="52"/>
      <c r="AD29" s="52"/>
      <c r="AE29" s="52"/>
      <c r="AF29" s="52"/>
      <c r="AG29" s="52"/>
      <c r="AH29" s="52"/>
      <c r="AI29" s="52"/>
      <c r="AJ29" s="52"/>
      <c r="AK29" s="52"/>
      <c r="AL29" s="53"/>
      <c r="AM29" s="53"/>
      <c r="AN29" s="53"/>
      <c r="AO29" s="53"/>
      <c r="AP29" s="53"/>
      <c r="AQ29" s="53"/>
      <c r="AR29" s="53"/>
      <c r="AS29" s="53"/>
      <c r="AT29" s="53"/>
      <c r="AU29" s="53"/>
      <c r="AV29" s="53"/>
      <c r="AW29" s="53"/>
      <c r="AX29" s="53"/>
      <c r="AY29" s="53"/>
      <c r="AZ29" s="53"/>
      <c r="BA29" s="53"/>
      <c r="BB29" s="53"/>
      <c r="BC29" s="53"/>
      <c r="BD29" s="53"/>
      <c r="BE29" s="53"/>
      <c r="BF29" s="53"/>
      <c r="BG29" s="53"/>
    </row>
    <row r="30" spans="1:59" s="61" customFormat="1" ht="31.5" hidden="1">
      <c r="A30" s="126" t="s">
        <v>75</v>
      </c>
      <c r="B30" s="126" t="s">
        <v>74</v>
      </c>
      <c r="C30" s="126" t="s">
        <v>73</v>
      </c>
      <c r="D30" s="103" t="s">
        <v>47</v>
      </c>
      <c r="E30" s="150"/>
      <c r="F30" s="150"/>
      <c r="G30" s="150"/>
      <c r="H30" s="150"/>
      <c r="I30" s="150"/>
      <c r="J30" s="287"/>
      <c r="K30" s="50"/>
      <c r="L30" s="51"/>
      <c r="M30" s="51"/>
      <c r="N30" s="51"/>
      <c r="O30" s="51"/>
      <c r="P30" s="50"/>
      <c r="Q30" s="52"/>
      <c r="R30" s="52"/>
      <c r="S30" s="52"/>
      <c r="T30" s="52"/>
      <c r="U30" s="52"/>
      <c r="V30" s="52"/>
      <c r="W30" s="52"/>
      <c r="X30" s="52"/>
      <c r="Y30" s="52"/>
      <c r="Z30" s="52"/>
      <c r="AA30" s="52"/>
      <c r="AB30" s="52"/>
      <c r="AC30" s="52"/>
      <c r="AD30" s="52"/>
      <c r="AE30" s="52"/>
      <c r="AF30" s="52"/>
      <c r="AG30" s="52"/>
      <c r="AH30" s="52"/>
      <c r="AI30" s="52"/>
      <c r="AJ30" s="52"/>
      <c r="AK30" s="52"/>
      <c r="AL30" s="53"/>
      <c r="AM30" s="53"/>
      <c r="AN30" s="53"/>
      <c r="AO30" s="53"/>
      <c r="AP30" s="53"/>
      <c r="AQ30" s="53"/>
      <c r="AR30" s="53"/>
      <c r="AS30" s="53"/>
      <c r="AT30" s="53"/>
      <c r="AU30" s="53"/>
      <c r="AV30" s="53"/>
      <c r="AW30" s="53"/>
      <c r="AX30" s="53"/>
      <c r="AY30" s="53"/>
      <c r="AZ30" s="53"/>
      <c r="BA30" s="53"/>
      <c r="BB30" s="53"/>
      <c r="BC30" s="53"/>
      <c r="BD30" s="53"/>
      <c r="BE30" s="53"/>
      <c r="BF30" s="53"/>
      <c r="BG30" s="53"/>
    </row>
    <row r="31" spans="1:59" s="61" customFormat="1" ht="41.45" hidden="1" customHeight="1">
      <c r="A31" s="126" t="s">
        <v>194</v>
      </c>
      <c r="B31" s="126" t="s">
        <v>193</v>
      </c>
      <c r="C31" s="126" t="s">
        <v>345</v>
      </c>
      <c r="D31" s="103" t="s">
        <v>195</v>
      </c>
      <c r="E31" s="219"/>
      <c r="F31" s="219"/>
      <c r="G31" s="219"/>
      <c r="H31" s="219"/>
      <c r="I31" s="219"/>
      <c r="J31" s="287"/>
      <c r="K31" s="50"/>
      <c r="L31" s="51"/>
      <c r="M31" s="51"/>
      <c r="N31" s="51"/>
      <c r="O31" s="51"/>
      <c r="P31" s="50"/>
      <c r="Q31" s="52"/>
      <c r="R31" s="52"/>
      <c r="S31" s="52"/>
      <c r="T31" s="52"/>
      <c r="U31" s="52"/>
      <c r="V31" s="52"/>
      <c r="W31" s="52"/>
      <c r="X31" s="52"/>
      <c r="Y31" s="52"/>
      <c r="Z31" s="52"/>
      <c r="AA31" s="52"/>
      <c r="AB31" s="52"/>
      <c r="AC31" s="52"/>
      <c r="AD31" s="52"/>
      <c r="AE31" s="52"/>
      <c r="AF31" s="52"/>
      <c r="AG31" s="52"/>
      <c r="AH31" s="52"/>
      <c r="AI31" s="52"/>
      <c r="AJ31" s="52"/>
      <c r="AK31" s="52"/>
      <c r="AL31" s="53"/>
      <c r="AM31" s="53"/>
      <c r="AN31" s="53"/>
      <c r="AO31" s="53"/>
      <c r="AP31" s="53"/>
      <c r="AQ31" s="53"/>
      <c r="AR31" s="53"/>
      <c r="AS31" s="53"/>
      <c r="AT31" s="53"/>
      <c r="AU31" s="53"/>
      <c r="AV31" s="53"/>
      <c r="AW31" s="53"/>
      <c r="AX31" s="53"/>
      <c r="AY31" s="53"/>
      <c r="AZ31" s="53"/>
      <c r="BA31" s="53"/>
      <c r="BB31" s="53"/>
      <c r="BC31" s="53"/>
      <c r="BD31" s="53"/>
      <c r="BE31" s="53"/>
      <c r="BF31" s="53"/>
      <c r="BG31" s="53"/>
    </row>
    <row r="32" spans="1:59" s="61" customFormat="1" ht="43.15" hidden="1" customHeight="1">
      <c r="A32" s="126" t="s">
        <v>191</v>
      </c>
      <c r="B32" s="126" t="s">
        <v>192</v>
      </c>
      <c r="C32" s="126" t="s">
        <v>636</v>
      </c>
      <c r="D32" s="103" t="s">
        <v>62</v>
      </c>
      <c r="E32" s="219"/>
      <c r="F32" s="219"/>
      <c r="G32" s="219"/>
      <c r="H32" s="219"/>
      <c r="I32" s="219"/>
      <c r="J32" s="287"/>
      <c r="K32" s="50"/>
      <c r="L32" s="51"/>
      <c r="M32" s="51"/>
      <c r="N32" s="51"/>
      <c r="O32" s="51"/>
      <c r="P32" s="50"/>
      <c r="Q32" s="52"/>
      <c r="R32" s="52"/>
      <c r="S32" s="52"/>
      <c r="T32" s="52"/>
      <c r="U32" s="52"/>
      <c r="V32" s="52"/>
      <c r="W32" s="52"/>
      <c r="X32" s="52"/>
      <c r="Y32" s="52"/>
      <c r="Z32" s="52"/>
      <c r="AA32" s="52"/>
      <c r="AB32" s="52"/>
      <c r="AC32" s="52"/>
      <c r="AD32" s="52"/>
      <c r="AE32" s="52"/>
      <c r="AF32" s="52"/>
      <c r="AG32" s="52"/>
      <c r="AH32" s="52"/>
      <c r="AI32" s="52"/>
      <c r="AJ32" s="52"/>
      <c r="AK32" s="52"/>
      <c r="AL32" s="53"/>
      <c r="AM32" s="53"/>
      <c r="AN32" s="53"/>
      <c r="AO32" s="53"/>
      <c r="AP32" s="53"/>
      <c r="AQ32" s="53"/>
      <c r="AR32" s="53"/>
      <c r="AS32" s="53"/>
      <c r="AT32" s="53"/>
      <c r="AU32" s="53"/>
      <c r="AV32" s="53"/>
      <c r="AW32" s="53"/>
      <c r="AX32" s="53"/>
      <c r="AY32" s="53"/>
      <c r="AZ32" s="53"/>
      <c r="BA32" s="53"/>
      <c r="BB32" s="53"/>
      <c r="BC32" s="53"/>
      <c r="BD32" s="53"/>
      <c r="BE32" s="53"/>
      <c r="BF32" s="53"/>
      <c r="BG32" s="53"/>
    </row>
    <row r="33" spans="1:59" s="61" customFormat="1" ht="30" hidden="1">
      <c r="A33" s="136" t="s">
        <v>241</v>
      </c>
      <c r="B33" s="136" t="s">
        <v>242</v>
      </c>
      <c r="C33" s="136" t="s">
        <v>567</v>
      </c>
      <c r="D33" s="182" t="s">
        <v>744</v>
      </c>
      <c r="E33" s="219">
        <f>50000-50000</f>
        <v>0</v>
      </c>
      <c r="F33" s="219">
        <f>50000-50000</f>
        <v>0</v>
      </c>
      <c r="G33" s="219">
        <f>50000-50000</f>
        <v>0</v>
      </c>
      <c r="H33" s="219">
        <f>50000-50000</f>
        <v>0</v>
      </c>
      <c r="I33" s="219">
        <f>50000-50000</f>
        <v>0</v>
      </c>
      <c r="J33" s="287"/>
      <c r="K33" s="50"/>
      <c r="L33" s="51"/>
      <c r="M33" s="51"/>
      <c r="N33" s="51"/>
      <c r="O33" s="51"/>
      <c r="P33" s="50"/>
      <c r="Q33" s="52"/>
      <c r="R33" s="52"/>
      <c r="S33" s="52"/>
      <c r="T33" s="52"/>
      <c r="U33" s="52"/>
      <c r="V33" s="52"/>
      <c r="W33" s="52"/>
      <c r="X33" s="52"/>
      <c r="Y33" s="52"/>
      <c r="Z33" s="52"/>
      <c r="AA33" s="52"/>
      <c r="AB33" s="52"/>
      <c r="AC33" s="52"/>
      <c r="AD33" s="52"/>
      <c r="AE33" s="52"/>
      <c r="AF33" s="52"/>
      <c r="AG33" s="52"/>
      <c r="AH33" s="52"/>
      <c r="AI33" s="52"/>
      <c r="AJ33" s="52"/>
      <c r="AK33" s="52"/>
      <c r="AL33" s="53"/>
      <c r="AM33" s="53"/>
      <c r="AN33" s="53"/>
      <c r="AO33" s="53"/>
      <c r="AP33" s="53"/>
      <c r="AQ33" s="53"/>
      <c r="AR33" s="53"/>
      <c r="AS33" s="53"/>
      <c r="AT33" s="53"/>
      <c r="AU33" s="53"/>
      <c r="AV33" s="53"/>
      <c r="AW33" s="53"/>
      <c r="AX33" s="53"/>
      <c r="AY33" s="53"/>
      <c r="AZ33" s="53"/>
      <c r="BA33" s="53"/>
      <c r="BB33" s="53"/>
      <c r="BC33" s="53"/>
      <c r="BD33" s="53"/>
      <c r="BE33" s="53"/>
      <c r="BF33" s="53"/>
      <c r="BG33" s="53"/>
    </row>
    <row r="34" spans="1:59" s="61" customFormat="1" ht="30" hidden="1">
      <c r="A34" s="136" t="s">
        <v>144</v>
      </c>
      <c r="B34" s="136" t="s">
        <v>725</v>
      </c>
      <c r="C34" s="136" t="s">
        <v>619</v>
      </c>
      <c r="D34" s="182" t="s">
        <v>598</v>
      </c>
      <c r="E34" s="219"/>
      <c r="F34" s="219"/>
      <c r="G34" s="219"/>
      <c r="H34" s="219"/>
      <c r="I34" s="219"/>
      <c r="J34" s="287"/>
      <c r="K34" s="50"/>
      <c r="L34" s="51"/>
      <c r="M34" s="51"/>
      <c r="N34" s="51"/>
      <c r="O34" s="51"/>
      <c r="P34" s="50"/>
      <c r="Q34" s="52"/>
      <c r="R34" s="52"/>
      <c r="S34" s="52"/>
      <c r="T34" s="52"/>
      <c r="U34" s="52"/>
      <c r="V34" s="52"/>
      <c r="W34" s="52"/>
      <c r="X34" s="52"/>
      <c r="Y34" s="52"/>
      <c r="Z34" s="52"/>
      <c r="AA34" s="52"/>
      <c r="AB34" s="52"/>
      <c r="AC34" s="52"/>
      <c r="AD34" s="52"/>
      <c r="AE34" s="52"/>
      <c r="AF34" s="52"/>
      <c r="AG34" s="52"/>
      <c r="AH34" s="52"/>
      <c r="AI34" s="52"/>
      <c r="AJ34" s="52"/>
      <c r="AK34" s="52"/>
      <c r="AL34" s="53"/>
      <c r="AM34" s="53"/>
      <c r="AN34" s="53"/>
      <c r="AO34" s="53"/>
      <c r="AP34" s="53"/>
      <c r="AQ34" s="53"/>
      <c r="AR34" s="53"/>
      <c r="AS34" s="53"/>
      <c r="AT34" s="53"/>
      <c r="AU34" s="53"/>
      <c r="AV34" s="53"/>
      <c r="AW34" s="53"/>
      <c r="AX34" s="53"/>
      <c r="AY34" s="53"/>
      <c r="AZ34" s="53"/>
      <c r="BA34" s="53"/>
      <c r="BB34" s="53"/>
      <c r="BC34" s="53"/>
      <c r="BD34" s="53"/>
      <c r="BE34" s="53"/>
      <c r="BF34" s="53"/>
      <c r="BG34" s="53"/>
    </row>
    <row r="35" spans="1:59" s="61" customFormat="1" ht="63" hidden="1">
      <c r="A35" s="164" t="s">
        <v>720</v>
      </c>
      <c r="B35" s="115">
        <v>8110</v>
      </c>
      <c r="C35" s="164" t="s">
        <v>787</v>
      </c>
      <c r="D35" s="103" t="s">
        <v>392</v>
      </c>
      <c r="E35" s="150"/>
      <c r="F35" s="150"/>
      <c r="G35" s="150"/>
      <c r="H35" s="150"/>
      <c r="I35" s="150"/>
      <c r="J35" s="110"/>
      <c r="K35" s="50"/>
      <c r="L35" s="51"/>
      <c r="M35" s="51"/>
      <c r="N35" s="51"/>
      <c r="O35" s="51"/>
      <c r="P35" s="50"/>
      <c r="Q35" s="52"/>
      <c r="R35" s="52"/>
      <c r="S35" s="52"/>
      <c r="T35" s="52"/>
      <c r="U35" s="52"/>
      <c r="V35" s="52"/>
      <c r="W35" s="52"/>
      <c r="X35" s="52"/>
      <c r="Y35" s="52"/>
      <c r="Z35" s="52"/>
      <c r="AA35" s="52"/>
      <c r="AB35" s="52"/>
      <c r="AC35" s="52"/>
      <c r="AD35" s="52"/>
      <c r="AE35" s="52"/>
      <c r="AF35" s="52"/>
      <c r="AG35" s="52"/>
      <c r="AH35" s="52"/>
      <c r="AI35" s="52"/>
      <c r="AJ35" s="52"/>
      <c r="AK35" s="52"/>
      <c r="AL35" s="53"/>
      <c r="AM35" s="53"/>
      <c r="AN35" s="53"/>
      <c r="AO35" s="53"/>
      <c r="AP35" s="53"/>
      <c r="AQ35" s="53"/>
      <c r="AR35" s="53"/>
      <c r="AS35" s="53"/>
      <c r="AT35" s="53"/>
      <c r="AU35" s="53"/>
      <c r="AV35" s="53"/>
      <c r="AW35" s="53"/>
      <c r="AX35" s="53"/>
      <c r="AY35" s="53"/>
      <c r="AZ35" s="53"/>
      <c r="BA35" s="53"/>
      <c r="BB35" s="53"/>
      <c r="BC35" s="53"/>
      <c r="BD35" s="53"/>
      <c r="BE35" s="53"/>
      <c r="BF35" s="53"/>
      <c r="BG35" s="53"/>
    </row>
    <row r="36" spans="1:59" s="61" customFormat="1" ht="47.25" hidden="1">
      <c r="A36" s="126" t="s">
        <v>393</v>
      </c>
      <c r="B36" s="103">
        <v>9800</v>
      </c>
      <c r="C36" s="103" t="s">
        <v>645</v>
      </c>
      <c r="D36" s="103" t="s">
        <v>394</v>
      </c>
      <c r="E36" s="150"/>
      <c r="F36" s="150"/>
      <c r="G36" s="150"/>
      <c r="H36" s="150"/>
      <c r="I36" s="150"/>
      <c r="J36" s="287"/>
      <c r="K36" s="50"/>
      <c r="L36" s="51"/>
      <c r="M36" s="51"/>
      <c r="N36" s="51"/>
      <c r="O36" s="51"/>
      <c r="P36" s="50"/>
      <c r="Q36" s="52"/>
      <c r="R36" s="52"/>
      <c r="S36" s="52"/>
      <c r="T36" s="52"/>
      <c r="U36" s="52"/>
      <c r="V36" s="52"/>
      <c r="W36" s="52"/>
      <c r="X36" s="52"/>
      <c r="Y36" s="52"/>
      <c r="Z36" s="52"/>
      <c r="AA36" s="52"/>
      <c r="AB36" s="52"/>
      <c r="AC36" s="52"/>
      <c r="AD36" s="52"/>
      <c r="AE36" s="52"/>
      <c r="AF36" s="52"/>
      <c r="AG36" s="52"/>
      <c r="AH36" s="52"/>
      <c r="AI36" s="52"/>
      <c r="AJ36" s="52"/>
      <c r="AK36" s="52"/>
      <c r="AL36" s="53"/>
      <c r="AM36" s="53"/>
      <c r="AN36" s="53"/>
      <c r="AO36" s="53"/>
      <c r="AP36" s="53"/>
      <c r="AQ36" s="53"/>
      <c r="AR36" s="53"/>
      <c r="AS36" s="53"/>
      <c r="AT36" s="53"/>
      <c r="AU36" s="53"/>
      <c r="AV36" s="53"/>
      <c r="AW36" s="53"/>
      <c r="AX36" s="53"/>
      <c r="AY36" s="53"/>
      <c r="AZ36" s="53"/>
      <c r="BA36" s="53"/>
      <c r="BB36" s="53"/>
      <c r="BC36" s="53"/>
      <c r="BD36" s="53"/>
      <c r="BE36" s="53"/>
      <c r="BF36" s="53"/>
      <c r="BG36" s="53"/>
    </row>
    <row r="37" spans="1:59" s="61" customFormat="1" ht="33.6" hidden="1" customHeight="1">
      <c r="A37" s="221" t="s">
        <v>81</v>
      </c>
      <c r="B37" s="221" t="s">
        <v>54</v>
      </c>
      <c r="C37" s="221"/>
      <c r="D37" s="102" t="s">
        <v>79</v>
      </c>
      <c r="E37" s="107">
        <f>SUM(E38:E57)-E55-E56-E54</f>
        <v>0</v>
      </c>
      <c r="F37" s="107">
        <f>SUM(F38:F57)-F55-F56-F54</f>
        <v>0</v>
      </c>
      <c r="G37" s="107">
        <f>SUM(G38:G57)-G55-G56-G54</f>
        <v>0</v>
      </c>
      <c r="H37" s="107">
        <f>SUM(H38:H57)-H55-H56-H54</f>
        <v>0</v>
      </c>
      <c r="I37" s="107">
        <f>SUM(I38:I57)-I55-I56-I54</f>
        <v>0</v>
      </c>
      <c r="J37" s="287"/>
      <c r="K37" s="50"/>
      <c r="L37" s="51"/>
      <c r="M37" s="51"/>
      <c r="N37" s="51"/>
      <c r="O37" s="51"/>
      <c r="P37" s="50"/>
      <c r="Q37" s="52"/>
      <c r="R37" s="52"/>
      <c r="S37" s="52"/>
      <c r="T37" s="52"/>
      <c r="U37" s="52"/>
      <c r="V37" s="52"/>
      <c r="W37" s="52"/>
      <c r="X37" s="52"/>
      <c r="Y37" s="52"/>
      <c r="Z37" s="52"/>
      <c r="AA37" s="52"/>
      <c r="AB37" s="52"/>
      <c r="AC37" s="52"/>
      <c r="AD37" s="52"/>
      <c r="AE37" s="52"/>
      <c r="AF37" s="52"/>
      <c r="AG37" s="52"/>
      <c r="AH37" s="52"/>
      <c r="AI37" s="52"/>
      <c r="AJ37" s="52"/>
      <c r="AK37" s="52"/>
      <c r="AL37" s="53"/>
      <c r="AM37" s="53"/>
      <c r="AN37" s="53"/>
      <c r="AO37" s="53"/>
      <c r="AP37" s="53"/>
      <c r="AQ37" s="53"/>
      <c r="AR37" s="53"/>
      <c r="AS37" s="53"/>
      <c r="AT37" s="53"/>
      <c r="AU37" s="53"/>
      <c r="AV37" s="53"/>
      <c r="AW37" s="53"/>
      <c r="AX37" s="53"/>
      <c r="AY37" s="53"/>
      <c r="AZ37" s="53"/>
      <c r="BA37" s="53"/>
      <c r="BB37" s="53"/>
      <c r="BC37" s="53"/>
      <c r="BD37" s="53"/>
      <c r="BE37" s="53"/>
      <c r="BF37" s="53"/>
      <c r="BG37" s="53"/>
    </row>
    <row r="38" spans="1:59" s="61" customFormat="1" ht="24" hidden="1">
      <c r="A38" s="131"/>
      <c r="B38" s="131" t="s">
        <v>846</v>
      </c>
      <c r="C38" s="131"/>
      <c r="D38" s="183" t="s">
        <v>51</v>
      </c>
      <c r="E38" s="140"/>
      <c r="F38" s="140"/>
      <c r="G38" s="140"/>
      <c r="H38" s="140"/>
      <c r="I38" s="140"/>
      <c r="J38" s="289"/>
      <c r="K38" s="50"/>
      <c r="L38" s="51"/>
      <c r="M38" s="51"/>
      <c r="N38" s="51"/>
      <c r="O38" s="51"/>
      <c r="P38" s="50"/>
      <c r="Q38" s="52"/>
      <c r="R38" s="52"/>
      <c r="S38" s="52"/>
      <c r="T38" s="52"/>
      <c r="U38" s="52"/>
      <c r="V38" s="52"/>
      <c r="W38" s="52"/>
      <c r="X38" s="52"/>
      <c r="Y38" s="52"/>
      <c r="Z38" s="52"/>
      <c r="AA38" s="52"/>
      <c r="AB38" s="52"/>
      <c r="AC38" s="52"/>
      <c r="AD38" s="52"/>
      <c r="AE38" s="52"/>
      <c r="AF38" s="52"/>
      <c r="AG38" s="52"/>
      <c r="AH38" s="52"/>
      <c r="AI38" s="52"/>
      <c r="AJ38" s="52"/>
      <c r="AK38" s="52"/>
      <c r="AL38" s="53"/>
      <c r="AM38" s="53"/>
      <c r="AN38" s="53"/>
      <c r="AO38" s="53"/>
      <c r="AP38" s="53"/>
      <c r="AQ38" s="53"/>
      <c r="AR38" s="53"/>
      <c r="AS38" s="53"/>
      <c r="AT38" s="53"/>
      <c r="AU38" s="53"/>
      <c r="AV38" s="53"/>
      <c r="AW38" s="53"/>
      <c r="AX38" s="53"/>
      <c r="AY38" s="53"/>
      <c r="AZ38" s="53"/>
      <c r="BA38" s="53"/>
      <c r="BB38" s="53"/>
      <c r="BC38" s="53"/>
      <c r="BD38" s="53"/>
      <c r="BE38" s="53"/>
      <c r="BF38" s="53"/>
      <c r="BG38" s="53"/>
    </row>
    <row r="39" spans="1:59" s="61" customFormat="1" ht="24" hidden="1">
      <c r="A39" s="131"/>
      <c r="B39" s="131" t="s">
        <v>53</v>
      </c>
      <c r="C39" s="131"/>
      <c r="D39" s="183" t="s">
        <v>374</v>
      </c>
      <c r="E39" s="140"/>
      <c r="F39" s="140"/>
      <c r="G39" s="140"/>
      <c r="H39" s="140"/>
      <c r="I39" s="140"/>
      <c r="J39" s="241">
        <f t="shared" ref="J39:J82" si="0">SUM(E39:I39)</f>
        <v>0</v>
      </c>
      <c r="K39" s="50"/>
      <c r="L39" s="51"/>
      <c r="M39" s="51"/>
      <c r="N39" s="51"/>
      <c r="O39" s="51"/>
      <c r="P39" s="50"/>
      <c r="Q39" s="52"/>
      <c r="R39" s="52"/>
      <c r="S39" s="52"/>
      <c r="T39" s="52"/>
      <c r="U39" s="52"/>
      <c r="V39" s="52"/>
      <c r="W39" s="52"/>
      <c r="X39" s="52"/>
      <c r="Y39" s="52"/>
      <c r="Z39" s="52"/>
      <c r="AA39" s="52"/>
      <c r="AB39" s="52"/>
      <c r="AC39" s="52"/>
      <c r="AD39" s="52"/>
      <c r="AE39" s="52"/>
      <c r="AF39" s="52"/>
      <c r="AG39" s="52"/>
      <c r="AH39" s="52"/>
      <c r="AI39" s="52"/>
      <c r="AJ39" s="52"/>
      <c r="AK39" s="52"/>
      <c r="AL39" s="53"/>
      <c r="AM39" s="53"/>
      <c r="AN39" s="53"/>
      <c r="AO39" s="53"/>
      <c r="AP39" s="53"/>
      <c r="AQ39" s="53"/>
      <c r="AR39" s="53"/>
      <c r="AS39" s="53"/>
      <c r="AT39" s="53"/>
      <c r="AU39" s="53"/>
      <c r="AV39" s="53"/>
      <c r="AW39" s="53"/>
      <c r="AX39" s="53"/>
      <c r="AY39" s="53"/>
      <c r="AZ39" s="53"/>
      <c r="BA39" s="53"/>
      <c r="BB39" s="53"/>
      <c r="BC39" s="53"/>
      <c r="BD39" s="53"/>
      <c r="BE39" s="53"/>
      <c r="BF39" s="53"/>
      <c r="BG39" s="53"/>
    </row>
    <row r="40" spans="1:59" s="61" customFormat="1" ht="15.75" hidden="1">
      <c r="A40" s="131"/>
      <c r="B40" s="131" t="s">
        <v>847</v>
      </c>
      <c r="C40" s="131"/>
      <c r="D40" s="183" t="s">
        <v>375</v>
      </c>
      <c r="E40" s="140"/>
      <c r="F40" s="140"/>
      <c r="G40" s="140"/>
      <c r="H40" s="140"/>
      <c r="I40" s="140"/>
      <c r="J40" s="241">
        <f t="shared" si="0"/>
        <v>0</v>
      </c>
      <c r="K40" s="50"/>
      <c r="L40" s="51"/>
      <c r="M40" s="51"/>
      <c r="N40" s="51"/>
      <c r="O40" s="51"/>
      <c r="P40" s="50"/>
      <c r="Q40" s="52"/>
      <c r="R40" s="52"/>
      <c r="S40" s="52"/>
      <c r="T40" s="52"/>
      <c r="U40" s="52"/>
      <c r="V40" s="52"/>
      <c r="W40" s="52"/>
      <c r="X40" s="52"/>
      <c r="Y40" s="52"/>
      <c r="Z40" s="52"/>
      <c r="AA40" s="52"/>
      <c r="AB40" s="52"/>
      <c r="AC40" s="52"/>
      <c r="AD40" s="52"/>
      <c r="AE40" s="52"/>
      <c r="AF40" s="52"/>
      <c r="AG40" s="52"/>
      <c r="AH40" s="52"/>
      <c r="AI40" s="52"/>
      <c r="AJ40" s="52"/>
      <c r="AK40" s="52"/>
      <c r="AL40" s="53"/>
      <c r="AM40" s="53"/>
      <c r="AN40" s="53"/>
      <c r="AO40" s="53"/>
      <c r="AP40" s="53"/>
      <c r="AQ40" s="53"/>
      <c r="AR40" s="53"/>
      <c r="AS40" s="53"/>
      <c r="AT40" s="53"/>
      <c r="AU40" s="53"/>
      <c r="AV40" s="53"/>
      <c r="AW40" s="53"/>
      <c r="AX40" s="53"/>
      <c r="AY40" s="53"/>
      <c r="AZ40" s="53"/>
      <c r="BA40" s="53"/>
      <c r="BB40" s="53"/>
      <c r="BC40" s="53"/>
      <c r="BD40" s="53"/>
      <c r="BE40" s="53"/>
      <c r="BF40" s="53"/>
      <c r="BG40" s="53"/>
    </row>
    <row r="41" spans="1:59" s="61" customFormat="1" ht="15.75" hidden="1">
      <c r="A41" s="131"/>
      <c r="B41" s="131" t="s">
        <v>762</v>
      </c>
      <c r="C41" s="131"/>
      <c r="D41" s="183" t="s">
        <v>52</v>
      </c>
      <c r="E41" s="140"/>
      <c r="F41" s="140"/>
      <c r="G41" s="140"/>
      <c r="H41" s="140"/>
      <c r="I41" s="140"/>
      <c r="J41" s="241">
        <f t="shared" si="0"/>
        <v>0</v>
      </c>
      <c r="K41" s="50"/>
      <c r="L41" s="51"/>
      <c r="M41" s="51"/>
      <c r="N41" s="51"/>
      <c r="O41" s="51"/>
      <c r="P41" s="50"/>
      <c r="Q41" s="52"/>
      <c r="R41" s="52"/>
      <c r="S41" s="52"/>
      <c r="T41" s="52"/>
      <c r="U41" s="52"/>
      <c r="V41" s="52"/>
      <c r="W41" s="52"/>
      <c r="X41" s="52"/>
      <c r="Y41" s="52"/>
      <c r="Z41" s="52"/>
      <c r="AA41" s="52"/>
      <c r="AB41" s="52"/>
      <c r="AC41" s="52"/>
      <c r="AD41" s="52"/>
      <c r="AE41" s="52"/>
      <c r="AF41" s="52"/>
      <c r="AG41" s="52"/>
      <c r="AH41" s="52"/>
      <c r="AI41" s="52"/>
      <c r="AJ41" s="52"/>
      <c r="AK41" s="52"/>
      <c r="AL41" s="53"/>
      <c r="AM41" s="53"/>
      <c r="AN41" s="53"/>
      <c r="AO41" s="53"/>
      <c r="AP41" s="53"/>
      <c r="AQ41" s="53"/>
      <c r="AR41" s="53"/>
      <c r="AS41" s="53"/>
      <c r="AT41" s="53"/>
      <c r="AU41" s="53"/>
      <c r="AV41" s="53"/>
      <c r="AW41" s="53"/>
      <c r="AX41" s="53"/>
      <c r="AY41" s="53"/>
      <c r="AZ41" s="53"/>
      <c r="BA41" s="53"/>
      <c r="BB41" s="53"/>
      <c r="BC41" s="53"/>
      <c r="BD41" s="53"/>
      <c r="BE41" s="53"/>
      <c r="BF41" s="53"/>
      <c r="BG41" s="53"/>
    </row>
    <row r="42" spans="1:59" s="61" customFormat="1" ht="15.75" hidden="1">
      <c r="A42" s="131"/>
      <c r="B42" s="131" t="s">
        <v>763</v>
      </c>
      <c r="C42" s="131"/>
      <c r="D42" s="183" t="s">
        <v>319</v>
      </c>
      <c r="E42" s="140"/>
      <c r="F42" s="140"/>
      <c r="G42" s="140"/>
      <c r="H42" s="140"/>
      <c r="I42" s="140"/>
      <c r="J42" s="241">
        <f t="shared" si="0"/>
        <v>0</v>
      </c>
      <c r="K42" s="50"/>
      <c r="L42" s="51"/>
      <c r="M42" s="51"/>
      <c r="N42" s="51"/>
      <c r="O42" s="51"/>
      <c r="P42" s="50"/>
      <c r="Q42" s="52"/>
      <c r="R42" s="52"/>
      <c r="S42" s="52"/>
      <c r="T42" s="52"/>
      <c r="U42" s="52"/>
      <c r="V42" s="52"/>
      <c r="W42" s="52"/>
      <c r="X42" s="52"/>
      <c r="Y42" s="52"/>
      <c r="Z42" s="52"/>
      <c r="AA42" s="52"/>
      <c r="AB42" s="52"/>
      <c r="AC42" s="52"/>
      <c r="AD42" s="52"/>
      <c r="AE42" s="52"/>
      <c r="AF42" s="52"/>
      <c r="AG42" s="52"/>
      <c r="AH42" s="52"/>
      <c r="AI42" s="52"/>
      <c r="AJ42" s="52"/>
      <c r="AK42" s="52"/>
      <c r="AL42" s="53"/>
      <c r="AM42" s="53"/>
      <c r="AN42" s="53"/>
      <c r="AO42" s="53"/>
      <c r="AP42" s="53"/>
      <c r="AQ42" s="53"/>
      <c r="AR42" s="53"/>
      <c r="AS42" s="53"/>
      <c r="AT42" s="53"/>
      <c r="AU42" s="53"/>
      <c r="AV42" s="53"/>
      <c r="AW42" s="53"/>
      <c r="AX42" s="53"/>
      <c r="AY42" s="53"/>
      <c r="AZ42" s="53"/>
      <c r="BA42" s="53"/>
      <c r="BB42" s="53"/>
      <c r="BC42" s="53"/>
      <c r="BD42" s="53"/>
      <c r="BE42" s="53"/>
      <c r="BF42" s="53"/>
      <c r="BG42" s="53"/>
    </row>
    <row r="43" spans="1:59" s="61" customFormat="1" ht="15.75" hidden="1">
      <c r="A43" s="131"/>
      <c r="B43" s="131" t="s">
        <v>376</v>
      </c>
      <c r="C43" s="131"/>
      <c r="D43" s="183" t="s">
        <v>596</v>
      </c>
      <c r="E43" s="140"/>
      <c r="F43" s="140"/>
      <c r="G43" s="140"/>
      <c r="H43" s="140"/>
      <c r="I43" s="140"/>
      <c r="J43" s="241">
        <f t="shared" si="0"/>
        <v>0</v>
      </c>
      <c r="K43" s="50"/>
      <c r="L43" s="51"/>
      <c r="M43" s="51"/>
      <c r="N43" s="51"/>
      <c r="O43" s="51"/>
      <c r="P43" s="50"/>
      <c r="Q43" s="52"/>
      <c r="R43" s="52"/>
      <c r="S43" s="52"/>
      <c r="T43" s="52"/>
      <c r="U43" s="52"/>
      <c r="V43" s="52"/>
      <c r="W43" s="52"/>
      <c r="X43" s="52"/>
      <c r="Y43" s="52"/>
      <c r="Z43" s="52"/>
      <c r="AA43" s="52"/>
      <c r="AB43" s="52"/>
      <c r="AC43" s="52"/>
      <c r="AD43" s="52"/>
      <c r="AE43" s="52"/>
      <c r="AF43" s="52"/>
      <c r="AG43" s="52"/>
      <c r="AH43" s="52"/>
      <c r="AI43" s="52"/>
      <c r="AJ43" s="52"/>
      <c r="AK43" s="52"/>
      <c r="AL43" s="53"/>
      <c r="AM43" s="53"/>
      <c r="AN43" s="53"/>
      <c r="AO43" s="53"/>
      <c r="AP43" s="53"/>
      <c r="AQ43" s="53"/>
      <c r="AR43" s="53"/>
      <c r="AS43" s="53"/>
      <c r="AT43" s="53"/>
      <c r="AU43" s="53"/>
      <c r="AV43" s="53"/>
      <c r="AW43" s="53"/>
      <c r="AX43" s="53"/>
      <c r="AY43" s="53"/>
      <c r="AZ43" s="53"/>
      <c r="BA43" s="53"/>
      <c r="BB43" s="53"/>
      <c r="BC43" s="53"/>
      <c r="BD43" s="53"/>
      <c r="BE43" s="53"/>
      <c r="BF43" s="53"/>
      <c r="BG43" s="53"/>
    </row>
    <row r="44" spans="1:59" s="61" customFormat="1" ht="24" hidden="1">
      <c r="A44" s="131"/>
      <c r="B44" s="131" t="s">
        <v>747</v>
      </c>
      <c r="C44" s="131"/>
      <c r="D44" s="183" t="s">
        <v>187</v>
      </c>
      <c r="E44" s="140"/>
      <c r="F44" s="140"/>
      <c r="G44" s="140"/>
      <c r="H44" s="140"/>
      <c r="I44" s="140"/>
      <c r="J44" s="241">
        <f t="shared" si="0"/>
        <v>0</v>
      </c>
      <c r="K44" s="50"/>
      <c r="L44" s="51"/>
      <c r="M44" s="51"/>
      <c r="N44" s="51"/>
      <c r="O44" s="51"/>
      <c r="P44" s="50"/>
      <c r="Q44" s="52"/>
      <c r="R44" s="52"/>
      <c r="S44" s="52"/>
      <c r="T44" s="52"/>
      <c r="U44" s="52"/>
      <c r="V44" s="52"/>
      <c r="W44" s="52"/>
      <c r="X44" s="52"/>
      <c r="Y44" s="52"/>
      <c r="Z44" s="52"/>
      <c r="AA44" s="52"/>
      <c r="AB44" s="52"/>
      <c r="AC44" s="52"/>
      <c r="AD44" s="52"/>
      <c r="AE44" s="52"/>
      <c r="AF44" s="52"/>
      <c r="AG44" s="52"/>
      <c r="AH44" s="52"/>
      <c r="AI44" s="52"/>
      <c r="AJ44" s="52"/>
      <c r="AK44" s="52"/>
      <c r="AL44" s="53"/>
      <c r="AM44" s="53"/>
      <c r="AN44" s="53"/>
      <c r="AO44" s="53"/>
      <c r="AP44" s="53"/>
      <c r="AQ44" s="53"/>
      <c r="AR44" s="53"/>
      <c r="AS44" s="53"/>
      <c r="AT44" s="53"/>
      <c r="AU44" s="53"/>
      <c r="AV44" s="53"/>
      <c r="AW44" s="53"/>
      <c r="AX44" s="53"/>
      <c r="AY44" s="53"/>
      <c r="AZ44" s="53"/>
      <c r="BA44" s="53"/>
      <c r="BB44" s="53"/>
      <c r="BC44" s="53"/>
      <c r="BD44" s="53"/>
      <c r="BE44" s="53"/>
      <c r="BF44" s="53"/>
      <c r="BG44" s="53"/>
    </row>
    <row r="45" spans="1:59" s="61" customFormat="1" ht="24" hidden="1">
      <c r="A45" s="131"/>
      <c r="B45" s="131" t="s">
        <v>80</v>
      </c>
      <c r="C45" s="131"/>
      <c r="D45" s="183" t="s">
        <v>671</v>
      </c>
      <c r="E45" s="140"/>
      <c r="F45" s="140"/>
      <c r="G45" s="140"/>
      <c r="H45" s="140"/>
      <c r="I45" s="140"/>
      <c r="J45" s="241">
        <f t="shared" si="0"/>
        <v>0</v>
      </c>
      <c r="K45" s="50"/>
      <c r="L45" s="51"/>
      <c r="M45" s="51"/>
      <c r="N45" s="51"/>
      <c r="O45" s="51"/>
      <c r="P45" s="50"/>
      <c r="Q45" s="52"/>
      <c r="R45" s="52"/>
      <c r="S45" s="52"/>
      <c r="T45" s="52"/>
      <c r="U45" s="52"/>
      <c r="V45" s="52"/>
      <c r="W45" s="52"/>
      <c r="X45" s="52"/>
      <c r="Y45" s="52"/>
      <c r="Z45" s="52"/>
      <c r="AA45" s="52"/>
      <c r="AB45" s="52"/>
      <c r="AC45" s="52"/>
      <c r="AD45" s="52"/>
      <c r="AE45" s="52"/>
      <c r="AF45" s="52"/>
      <c r="AG45" s="52"/>
      <c r="AH45" s="52"/>
      <c r="AI45" s="52"/>
      <c r="AJ45" s="52"/>
      <c r="AK45" s="52"/>
      <c r="AL45" s="53"/>
      <c r="AM45" s="53"/>
      <c r="AN45" s="53"/>
      <c r="AO45" s="53"/>
      <c r="AP45" s="53"/>
      <c r="AQ45" s="53"/>
      <c r="AR45" s="53"/>
      <c r="AS45" s="53"/>
      <c r="AT45" s="53"/>
      <c r="AU45" s="53"/>
      <c r="AV45" s="53"/>
      <c r="AW45" s="53"/>
      <c r="AX45" s="53"/>
      <c r="AY45" s="53"/>
      <c r="AZ45" s="53"/>
      <c r="BA45" s="53"/>
      <c r="BB45" s="53"/>
      <c r="BC45" s="53"/>
      <c r="BD45" s="53"/>
      <c r="BE45" s="53"/>
      <c r="BF45" s="53"/>
      <c r="BG45" s="53"/>
    </row>
    <row r="46" spans="1:59" s="61" customFormat="1" ht="24" hidden="1">
      <c r="A46" s="131"/>
      <c r="B46" s="131" t="s">
        <v>738</v>
      </c>
      <c r="C46" s="131"/>
      <c r="D46" s="183" t="s">
        <v>641</v>
      </c>
      <c r="E46" s="140"/>
      <c r="F46" s="140"/>
      <c r="G46" s="140"/>
      <c r="H46" s="140"/>
      <c r="I46" s="140"/>
      <c r="J46" s="241">
        <f t="shared" si="0"/>
        <v>0</v>
      </c>
      <c r="K46" s="50"/>
      <c r="L46" s="51"/>
      <c r="M46" s="51"/>
      <c r="N46" s="51"/>
      <c r="O46" s="51"/>
      <c r="P46" s="50"/>
      <c r="Q46" s="52"/>
      <c r="R46" s="52"/>
      <c r="S46" s="52"/>
      <c r="T46" s="52"/>
      <c r="U46" s="52"/>
      <c r="V46" s="52"/>
      <c r="W46" s="52"/>
      <c r="X46" s="52"/>
      <c r="Y46" s="52"/>
      <c r="Z46" s="52"/>
      <c r="AA46" s="52"/>
      <c r="AB46" s="52"/>
      <c r="AC46" s="52"/>
      <c r="AD46" s="52"/>
      <c r="AE46" s="52"/>
      <c r="AF46" s="52"/>
      <c r="AG46" s="52"/>
      <c r="AH46" s="52"/>
      <c r="AI46" s="52"/>
      <c r="AJ46" s="52"/>
      <c r="AK46" s="52"/>
      <c r="AL46" s="53"/>
      <c r="AM46" s="53"/>
      <c r="AN46" s="53"/>
      <c r="AO46" s="53"/>
      <c r="AP46" s="53"/>
      <c r="AQ46" s="53"/>
      <c r="AR46" s="53"/>
      <c r="AS46" s="53"/>
      <c r="AT46" s="53"/>
      <c r="AU46" s="53"/>
      <c r="AV46" s="53"/>
      <c r="AW46" s="53"/>
      <c r="AX46" s="53"/>
      <c r="AY46" s="53"/>
      <c r="AZ46" s="53"/>
      <c r="BA46" s="53"/>
      <c r="BB46" s="53"/>
      <c r="BC46" s="53"/>
      <c r="BD46" s="53"/>
      <c r="BE46" s="53"/>
      <c r="BF46" s="53"/>
      <c r="BG46" s="53"/>
    </row>
    <row r="47" spans="1:59" s="61" customFormat="1" ht="40.15" hidden="1" customHeight="1">
      <c r="A47" s="149" t="s">
        <v>570</v>
      </c>
      <c r="B47" s="165" t="s">
        <v>156</v>
      </c>
      <c r="C47" s="103" t="s">
        <v>197</v>
      </c>
      <c r="D47" s="103" t="s">
        <v>198</v>
      </c>
      <c r="E47" s="108"/>
      <c r="F47" s="108"/>
      <c r="G47" s="108"/>
      <c r="H47" s="108"/>
      <c r="I47" s="108"/>
      <c r="J47" s="241">
        <f t="shared" si="0"/>
        <v>0</v>
      </c>
      <c r="K47" s="50"/>
      <c r="L47" s="51"/>
      <c r="M47" s="51"/>
      <c r="N47" s="51"/>
      <c r="O47" s="51"/>
      <c r="P47" s="50"/>
      <c r="Q47" s="52"/>
      <c r="R47" s="52"/>
      <c r="S47" s="52"/>
      <c r="T47" s="52"/>
      <c r="U47" s="52"/>
      <c r="V47" s="52"/>
      <c r="W47" s="52"/>
      <c r="X47" s="52"/>
      <c r="Y47" s="52"/>
      <c r="Z47" s="52"/>
      <c r="AA47" s="52"/>
      <c r="AB47" s="52"/>
      <c r="AC47" s="52"/>
      <c r="AD47" s="52"/>
      <c r="AE47" s="52"/>
      <c r="AF47" s="52"/>
      <c r="AG47" s="52"/>
      <c r="AH47" s="52"/>
      <c r="AI47" s="52"/>
      <c r="AJ47" s="52"/>
      <c r="AK47" s="52"/>
      <c r="AL47" s="53"/>
      <c r="AM47" s="53"/>
      <c r="AN47" s="53"/>
      <c r="AO47" s="53"/>
      <c r="AP47" s="53"/>
      <c r="AQ47" s="53"/>
      <c r="AR47" s="53"/>
      <c r="AS47" s="53"/>
      <c r="AT47" s="53"/>
      <c r="AU47" s="53"/>
      <c r="AV47" s="53"/>
      <c r="AW47" s="53"/>
      <c r="AX47" s="53"/>
      <c r="AY47" s="53"/>
      <c r="AZ47" s="53"/>
      <c r="BA47" s="53"/>
      <c r="BB47" s="53"/>
      <c r="BC47" s="53"/>
      <c r="BD47" s="53"/>
      <c r="BE47" s="53"/>
      <c r="BF47" s="53"/>
      <c r="BG47" s="53"/>
    </row>
    <row r="48" spans="1:59" s="61" customFormat="1" ht="52.9" hidden="1" customHeight="1">
      <c r="A48" s="126" t="s">
        <v>87</v>
      </c>
      <c r="B48" s="136" t="s">
        <v>219</v>
      </c>
      <c r="C48" s="136" t="s">
        <v>563</v>
      </c>
      <c r="D48" s="182" t="s">
        <v>88</v>
      </c>
      <c r="E48" s="108">
        <f>500000-500000</f>
        <v>0</v>
      </c>
      <c r="F48" s="108">
        <f>500000-500000</f>
        <v>0</v>
      </c>
      <c r="G48" s="108">
        <f>500000-500000</f>
        <v>0</v>
      </c>
      <c r="H48" s="108">
        <f>500000-500000</f>
        <v>0</v>
      </c>
      <c r="I48" s="108">
        <f>500000-500000</f>
        <v>0</v>
      </c>
      <c r="J48" s="241">
        <f t="shared" si="0"/>
        <v>0</v>
      </c>
      <c r="K48" s="50"/>
      <c r="L48" s="51"/>
      <c r="M48" s="51"/>
      <c r="N48" s="51"/>
      <c r="O48" s="51"/>
      <c r="P48" s="50"/>
      <c r="Q48" s="52"/>
      <c r="R48" s="52"/>
      <c r="S48" s="52"/>
      <c r="T48" s="52"/>
      <c r="U48" s="52"/>
      <c r="V48" s="52"/>
      <c r="W48" s="52"/>
      <c r="X48" s="52"/>
      <c r="Y48" s="52"/>
      <c r="Z48" s="52"/>
      <c r="AA48" s="52"/>
      <c r="AB48" s="52"/>
      <c r="AC48" s="52"/>
      <c r="AD48" s="52"/>
      <c r="AE48" s="52"/>
      <c r="AF48" s="52"/>
      <c r="AG48" s="52"/>
      <c r="AH48" s="52"/>
      <c r="AI48" s="52"/>
      <c r="AJ48" s="52"/>
      <c r="AK48" s="52"/>
      <c r="AL48" s="53"/>
      <c r="AM48" s="53"/>
      <c r="AN48" s="53"/>
      <c r="AO48" s="53"/>
      <c r="AP48" s="53"/>
      <c r="AQ48" s="53"/>
      <c r="AR48" s="53"/>
      <c r="AS48" s="53"/>
      <c r="AT48" s="53"/>
      <c r="AU48" s="53"/>
      <c r="AV48" s="53"/>
      <c r="AW48" s="53"/>
      <c r="AX48" s="53"/>
      <c r="AY48" s="53"/>
      <c r="AZ48" s="53"/>
      <c r="BA48" s="53"/>
      <c r="BB48" s="53"/>
      <c r="BC48" s="53"/>
      <c r="BD48" s="53"/>
      <c r="BE48" s="53"/>
      <c r="BF48" s="53"/>
      <c r="BG48" s="53"/>
    </row>
    <row r="49" spans="1:59" s="61" customFormat="1" ht="67.5" hidden="1">
      <c r="A49" s="131"/>
      <c r="B49" s="128" t="s">
        <v>100</v>
      </c>
      <c r="C49" s="128"/>
      <c r="D49" s="184" t="s">
        <v>612</v>
      </c>
      <c r="E49" s="116"/>
      <c r="F49" s="116"/>
      <c r="G49" s="116"/>
      <c r="H49" s="116"/>
      <c r="I49" s="116"/>
      <c r="J49" s="241">
        <f t="shared" si="0"/>
        <v>0</v>
      </c>
      <c r="K49" s="50"/>
      <c r="L49" s="51"/>
      <c r="M49" s="51"/>
      <c r="N49" s="51"/>
      <c r="O49" s="51"/>
      <c r="P49" s="50"/>
      <c r="Q49" s="52"/>
      <c r="R49" s="52"/>
      <c r="S49" s="52"/>
      <c r="T49" s="52"/>
      <c r="U49" s="52"/>
      <c r="V49" s="52"/>
      <c r="W49" s="52"/>
      <c r="X49" s="52"/>
      <c r="Y49" s="52"/>
      <c r="Z49" s="52"/>
      <c r="AA49" s="52"/>
      <c r="AB49" s="52"/>
      <c r="AC49" s="52"/>
      <c r="AD49" s="52"/>
      <c r="AE49" s="52"/>
      <c r="AF49" s="52"/>
      <c r="AG49" s="52"/>
      <c r="AH49" s="52"/>
      <c r="AI49" s="52"/>
      <c r="AJ49" s="52"/>
      <c r="AK49" s="52"/>
      <c r="AL49" s="53"/>
      <c r="AM49" s="53"/>
      <c r="AN49" s="53"/>
      <c r="AO49" s="53"/>
      <c r="AP49" s="53"/>
      <c r="AQ49" s="53"/>
      <c r="AR49" s="53"/>
      <c r="AS49" s="53"/>
      <c r="AT49" s="53"/>
      <c r="AU49" s="53"/>
      <c r="AV49" s="53"/>
      <c r="AW49" s="53"/>
      <c r="AX49" s="53"/>
      <c r="AY49" s="53"/>
      <c r="AZ49" s="53"/>
      <c r="BA49" s="53"/>
      <c r="BB49" s="53"/>
      <c r="BC49" s="53"/>
      <c r="BD49" s="53"/>
      <c r="BE49" s="53"/>
      <c r="BF49" s="53"/>
      <c r="BG49" s="53"/>
    </row>
    <row r="50" spans="1:59" s="61" customFormat="1" ht="29.45" hidden="1" customHeight="1">
      <c r="A50" s="126" t="s">
        <v>571</v>
      </c>
      <c r="B50" s="130" t="s">
        <v>93</v>
      </c>
      <c r="C50" s="130" t="s">
        <v>92</v>
      </c>
      <c r="D50" s="234" t="s">
        <v>625</v>
      </c>
      <c r="E50" s="108"/>
      <c r="F50" s="108"/>
      <c r="G50" s="108"/>
      <c r="H50" s="108"/>
      <c r="I50" s="108"/>
      <c r="J50" s="241">
        <f t="shared" si="0"/>
        <v>0</v>
      </c>
      <c r="K50" s="50"/>
      <c r="L50" s="51"/>
      <c r="M50" s="51"/>
      <c r="N50" s="51"/>
      <c r="O50" s="51"/>
      <c r="P50" s="50"/>
      <c r="Q50" s="52"/>
      <c r="R50" s="52"/>
      <c r="S50" s="52"/>
      <c r="T50" s="52"/>
      <c r="U50" s="52"/>
      <c r="V50" s="52"/>
      <c r="W50" s="52"/>
      <c r="X50" s="52"/>
      <c r="Y50" s="52"/>
      <c r="Z50" s="52"/>
      <c r="AA50" s="52"/>
      <c r="AB50" s="52"/>
      <c r="AC50" s="52"/>
      <c r="AD50" s="52"/>
      <c r="AE50" s="52"/>
      <c r="AF50" s="52"/>
      <c r="AG50" s="52"/>
      <c r="AH50" s="52"/>
      <c r="AI50" s="52"/>
      <c r="AJ50" s="52"/>
      <c r="AK50" s="52"/>
      <c r="AL50" s="53"/>
      <c r="AM50" s="53"/>
      <c r="AN50" s="53"/>
      <c r="AO50" s="53"/>
      <c r="AP50" s="53"/>
      <c r="AQ50" s="53"/>
      <c r="AR50" s="53"/>
      <c r="AS50" s="53"/>
      <c r="AT50" s="53"/>
      <c r="AU50" s="53"/>
      <c r="AV50" s="53"/>
      <c r="AW50" s="53"/>
      <c r="AX50" s="53"/>
      <c r="AY50" s="53"/>
      <c r="AZ50" s="53"/>
      <c r="BA50" s="53"/>
      <c r="BB50" s="53"/>
      <c r="BC50" s="53"/>
      <c r="BD50" s="53"/>
      <c r="BE50" s="53"/>
      <c r="BF50" s="53"/>
      <c r="BG50" s="53"/>
    </row>
    <row r="51" spans="1:59" s="61" customFormat="1" ht="41.45" hidden="1" customHeight="1">
      <c r="A51" s="126" t="s">
        <v>573</v>
      </c>
      <c r="B51" s="130" t="s">
        <v>580</v>
      </c>
      <c r="C51" s="130" t="s">
        <v>343</v>
      </c>
      <c r="D51" s="234" t="s">
        <v>599</v>
      </c>
      <c r="E51" s="108"/>
      <c r="F51" s="108"/>
      <c r="G51" s="108"/>
      <c r="H51" s="108"/>
      <c r="I51" s="108"/>
      <c r="J51" s="241">
        <f t="shared" si="0"/>
        <v>0</v>
      </c>
      <c r="K51" s="50"/>
      <c r="L51" s="51"/>
      <c r="M51" s="51"/>
      <c r="N51" s="51"/>
      <c r="O51" s="51"/>
      <c r="P51" s="50"/>
      <c r="Q51" s="52"/>
      <c r="R51" s="52"/>
      <c r="S51" s="52"/>
      <c r="T51" s="52"/>
      <c r="U51" s="52"/>
      <c r="V51" s="52"/>
      <c r="W51" s="52"/>
      <c r="X51" s="52"/>
      <c r="Y51" s="52"/>
      <c r="Z51" s="52"/>
      <c r="AA51" s="52"/>
      <c r="AB51" s="52"/>
      <c r="AC51" s="52"/>
      <c r="AD51" s="52"/>
      <c r="AE51" s="52"/>
      <c r="AF51" s="52"/>
      <c r="AG51" s="52"/>
      <c r="AH51" s="52"/>
      <c r="AI51" s="52"/>
      <c r="AJ51" s="52"/>
      <c r="AK51" s="52"/>
      <c r="AL51" s="53"/>
      <c r="AM51" s="53"/>
      <c r="AN51" s="53"/>
      <c r="AO51" s="53"/>
      <c r="AP51" s="53"/>
      <c r="AQ51" s="53"/>
      <c r="AR51" s="53"/>
      <c r="AS51" s="53"/>
      <c r="AT51" s="53"/>
      <c r="AU51" s="53"/>
      <c r="AV51" s="53"/>
      <c r="AW51" s="53"/>
      <c r="AX51" s="53"/>
      <c r="AY51" s="53"/>
      <c r="AZ51" s="53"/>
      <c r="BA51" s="53"/>
      <c r="BB51" s="53"/>
      <c r="BC51" s="53"/>
      <c r="BD51" s="53"/>
      <c r="BE51" s="53"/>
      <c r="BF51" s="53"/>
      <c r="BG51" s="53"/>
    </row>
    <row r="52" spans="1:59" s="61" customFormat="1" ht="61.15" hidden="1" customHeight="1">
      <c r="A52" s="130" t="s">
        <v>572</v>
      </c>
      <c r="B52" s="130" t="s">
        <v>94</v>
      </c>
      <c r="C52" s="130" t="s">
        <v>645</v>
      </c>
      <c r="D52" s="147" t="s">
        <v>761</v>
      </c>
      <c r="E52" s="108"/>
      <c r="F52" s="108"/>
      <c r="G52" s="108"/>
      <c r="H52" s="108"/>
      <c r="I52" s="108"/>
      <c r="J52" s="241">
        <f t="shared" si="0"/>
        <v>0</v>
      </c>
      <c r="K52" s="50"/>
      <c r="L52" s="51"/>
      <c r="M52" s="51"/>
      <c r="N52" s="51"/>
      <c r="O52" s="51"/>
      <c r="P52" s="50"/>
      <c r="Q52" s="52"/>
      <c r="R52" s="52"/>
      <c r="S52" s="52"/>
      <c r="T52" s="52"/>
      <c r="U52" s="52"/>
      <c r="V52" s="52"/>
      <c r="W52" s="52"/>
      <c r="X52" s="52"/>
      <c r="Y52" s="52"/>
      <c r="Z52" s="52"/>
      <c r="AA52" s="52"/>
      <c r="AB52" s="52"/>
      <c r="AC52" s="52"/>
      <c r="AD52" s="52"/>
      <c r="AE52" s="52"/>
      <c r="AF52" s="52"/>
      <c r="AG52" s="52"/>
      <c r="AH52" s="52"/>
      <c r="AI52" s="52"/>
      <c r="AJ52" s="52"/>
      <c r="AK52" s="52"/>
      <c r="AL52" s="53"/>
      <c r="AM52" s="53"/>
      <c r="AN52" s="53"/>
      <c r="AO52" s="53"/>
      <c r="AP52" s="53"/>
      <c r="AQ52" s="53"/>
      <c r="AR52" s="53"/>
      <c r="AS52" s="53"/>
      <c r="AT52" s="53"/>
      <c r="AU52" s="53"/>
      <c r="AV52" s="53"/>
      <c r="AW52" s="53"/>
      <c r="AX52" s="53"/>
      <c r="AY52" s="53"/>
      <c r="AZ52" s="53"/>
      <c r="BA52" s="53"/>
      <c r="BB52" s="53"/>
      <c r="BC52" s="53"/>
      <c r="BD52" s="53"/>
      <c r="BE52" s="53"/>
      <c r="BF52" s="53"/>
      <c r="BG52" s="53"/>
    </row>
    <row r="53" spans="1:59" s="61" customFormat="1" ht="15.75" hidden="1">
      <c r="A53" s="131"/>
      <c r="B53" s="235"/>
      <c r="C53" s="235"/>
      <c r="D53" s="147" t="s">
        <v>27</v>
      </c>
      <c r="E53" s="108"/>
      <c r="F53" s="108"/>
      <c r="G53" s="108"/>
      <c r="H53" s="108"/>
      <c r="I53" s="108"/>
      <c r="J53" s="241">
        <f t="shared" si="0"/>
        <v>0</v>
      </c>
      <c r="K53" s="50"/>
      <c r="L53" s="51"/>
      <c r="M53" s="51"/>
      <c r="N53" s="51"/>
      <c r="O53" s="51"/>
      <c r="P53" s="50"/>
      <c r="Q53" s="52"/>
      <c r="R53" s="52"/>
      <c r="S53" s="52"/>
      <c r="T53" s="52"/>
      <c r="U53" s="52"/>
      <c r="V53" s="52"/>
      <c r="W53" s="52"/>
      <c r="X53" s="52"/>
      <c r="Y53" s="52"/>
      <c r="Z53" s="52"/>
      <c r="AA53" s="52"/>
      <c r="AB53" s="52"/>
      <c r="AC53" s="52"/>
      <c r="AD53" s="52"/>
      <c r="AE53" s="52"/>
      <c r="AF53" s="52"/>
      <c r="AG53" s="52"/>
      <c r="AH53" s="52"/>
      <c r="AI53" s="52"/>
      <c r="AJ53" s="52"/>
      <c r="AK53" s="52"/>
      <c r="AL53" s="53"/>
      <c r="AM53" s="53"/>
      <c r="AN53" s="53"/>
      <c r="AO53" s="53"/>
      <c r="AP53" s="53"/>
      <c r="AQ53" s="53"/>
      <c r="AR53" s="53"/>
      <c r="AS53" s="53"/>
      <c r="AT53" s="53"/>
      <c r="AU53" s="53"/>
      <c r="AV53" s="53"/>
      <c r="AW53" s="53"/>
      <c r="AX53" s="53"/>
      <c r="AY53" s="53"/>
      <c r="AZ53" s="53"/>
      <c r="BA53" s="53"/>
      <c r="BB53" s="53"/>
      <c r="BC53" s="53"/>
      <c r="BD53" s="53"/>
      <c r="BE53" s="53"/>
      <c r="BF53" s="53"/>
      <c r="BG53" s="53"/>
    </row>
    <row r="54" spans="1:59" s="61" customFormat="1" ht="105" hidden="1">
      <c r="A54" s="131"/>
      <c r="B54" s="235"/>
      <c r="C54" s="235"/>
      <c r="D54" s="236" t="s">
        <v>785</v>
      </c>
      <c r="E54" s="105"/>
      <c r="F54" s="105"/>
      <c r="G54" s="105"/>
      <c r="H54" s="105"/>
      <c r="I54" s="105"/>
      <c r="J54" s="241">
        <f t="shared" si="0"/>
        <v>0</v>
      </c>
      <c r="K54" s="50"/>
      <c r="L54" s="51"/>
      <c r="M54" s="51"/>
      <c r="N54" s="51"/>
      <c r="O54" s="51"/>
      <c r="P54" s="50"/>
      <c r="Q54" s="52"/>
      <c r="R54" s="52"/>
      <c r="S54" s="52"/>
      <c r="T54" s="52"/>
      <c r="U54" s="52"/>
      <c r="V54" s="52"/>
      <c r="W54" s="52"/>
      <c r="X54" s="52"/>
      <c r="Y54" s="52"/>
      <c r="Z54" s="52"/>
      <c r="AA54" s="52"/>
      <c r="AB54" s="52"/>
      <c r="AC54" s="52"/>
      <c r="AD54" s="52"/>
      <c r="AE54" s="52"/>
      <c r="AF54" s="52"/>
      <c r="AG54" s="52"/>
      <c r="AH54" s="52"/>
      <c r="AI54" s="52"/>
      <c r="AJ54" s="52"/>
      <c r="AK54" s="52"/>
      <c r="AL54" s="53"/>
      <c r="AM54" s="53"/>
      <c r="AN54" s="53"/>
      <c r="AO54" s="53"/>
      <c r="AP54" s="53"/>
      <c r="AQ54" s="53"/>
      <c r="AR54" s="53"/>
      <c r="AS54" s="53"/>
      <c r="AT54" s="53"/>
      <c r="AU54" s="53"/>
      <c r="AV54" s="53"/>
      <c r="AW54" s="53"/>
      <c r="AX54" s="53"/>
      <c r="AY54" s="53"/>
      <c r="AZ54" s="53"/>
      <c r="BA54" s="53"/>
      <c r="BB54" s="53"/>
      <c r="BC54" s="53"/>
      <c r="BD54" s="53"/>
      <c r="BE54" s="53"/>
      <c r="BF54" s="53"/>
      <c r="BG54" s="53"/>
    </row>
    <row r="55" spans="1:59" s="61" customFormat="1" ht="135" hidden="1">
      <c r="A55" s="131"/>
      <c r="B55" s="235"/>
      <c r="C55" s="235"/>
      <c r="D55" s="236" t="s">
        <v>297</v>
      </c>
      <c r="E55" s="105"/>
      <c r="F55" s="105"/>
      <c r="G55" s="105"/>
      <c r="H55" s="105"/>
      <c r="I55" s="105"/>
      <c r="J55" s="241">
        <f t="shared" si="0"/>
        <v>0</v>
      </c>
      <c r="K55" s="50"/>
      <c r="L55" s="51"/>
      <c r="M55" s="51"/>
      <c r="N55" s="51"/>
      <c r="O55" s="51"/>
      <c r="P55" s="50"/>
      <c r="Q55" s="52"/>
      <c r="R55" s="52"/>
      <c r="S55" s="52"/>
      <c r="T55" s="52"/>
      <c r="U55" s="52"/>
      <c r="V55" s="52"/>
      <c r="W55" s="52"/>
      <c r="X55" s="52"/>
      <c r="Y55" s="52"/>
      <c r="Z55" s="52"/>
      <c r="AA55" s="52"/>
      <c r="AB55" s="52"/>
      <c r="AC55" s="52"/>
      <c r="AD55" s="52"/>
      <c r="AE55" s="52"/>
      <c r="AF55" s="52"/>
      <c r="AG55" s="52"/>
      <c r="AH55" s="52"/>
      <c r="AI55" s="52"/>
      <c r="AJ55" s="52"/>
      <c r="AK55" s="52"/>
      <c r="AL55" s="53"/>
      <c r="AM55" s="53"/>
      <c r="AN55" s="53"/>
      <c r="AO55" s="53"/>
      <c r="AP55" s="53"/>
      <c r="AQ55" s="53"/>
      <c r="AR55" s="53"/>
      <c r="AS55" s="53"/>
      <c r="AT55" s="53"/>
      <c r="AU55" s="53"/>
      <c r="AV55" s="53"/>
      <c r="AW55" s="53"/>
      <c r="AX55" s="53"/>
      <c r="AY55" s="53"/>
      <c r="AZ55" s="53"/>
      <c r="BA55" s="53"/>
      <c r="BB55" s="53"/>
      <c r="BC55" s="53"/>
      <c r="BD55" s="53"/>
      <c r="BE55" s="53"/>
      <c r="BF55" s="53"/>
      <c r="BG55" s="53"/>
    </row>
    <row r="56" spans="1:59" s="61" customFormat="1" ht="75" hidden="1">
      <c r="A56" s="131"/>
      <c r="B56" s="124"/>
      <c r="C56" s="124"/>
      <c r="D56" s="237" t="s">
        <v>78</v>
      </c>
      <c r="E56" s="109"/>
      <c r="F56" s="109"/>
      <c r="G56" s="109"/>
      <c r="H56" s="109"/>
      <c r="I56" s="109"/>
      <c r="J56" s="241">
        <f t="shared" si="0"/>
        <v>0</v>
      </c>
      <c r="K56" s="50"/>
      <c r="L56" s="51"/>
      <c r="M56" s="51"/>
      <c r="N56" s="51"/>
      <c r="O56" s="51"/>
      <c r="P56" s="50"/>
      <c r="Q56" s="52"/>
      <c r="R56" s="52"/>
      <c r="S56" s="52"/>
      <c r="T56" s="52"/>
      <c r="U56" s="52"/>
      <c r="V56" s="52"/>
      <c r="W56" s="52"/>
      <c r="X56" s="52"/>
      <c r="Y56" s="52"/>
      <c r="Z56" s="52"/>
      <c r="AA56" s="52"/>
      <c r="AB56" s="52"/>
      <c r="AC56" s="52"/>
      <c r="AD56" s="52"/>
      <c r="AE56" s="52"/>
      <c r="AF56" s="52"/>
      <c r="AG56" s="52"/>
      <c r="AH56" s="52"/>
      <c r="AI56" s="52"/>
      <c r="AJ56" s="52"/>
      <c r="AK56" s="52"/>
      <c r="AL56" s="53"/>
      <c r="AM56" s="53"/>
      <c r="AN56" s="53"/>
      <c r="AO56" s="53"/>
      <c r="AP56" s="53"/>
      <c r="AQ56" s="53"/>
      <c r="AR56" s="53"/>
      <c r="AS56" s="53"/>
      <c r="AT56" s="53"/>
      <c r="AU56" s="53"/>
      <c r="AV56" s="53"/>
      <c r="AW56" s="53"/>
      <c r="AX56" s="53"/>
      <c r="AY56" s="53"/>
      <c r="AZ56" s="53"/>
      <c r="BA56" s="53"/>
      <c r="BB56" s="53"/>
      <c r="BC56" s="53"/>
      <c r="BD56" s="53"/>
      <c r="BE56" s="53"/>
      <c r="BF56" s="53"/>
      <c r="BG56" s="53"/>
    </row>
    <row r="57" spans="1:59" s="61" customFormat="1" ht="24" hidden="1">
      <c r="A57" s="131"/>
      <c r="B57" s="131" t="s">
        <v>372</v>
      </c>
      <c r="C57" s="131"/>
      <c r="D57" s="183" t="s">
        <v>276</v>
      </c>
      <c r="E57" s="140"/>
      <c r="F57" s="140"/>
      <c r="G57" s="140"/>
      <c r="H57" s="140"/>
      <c r="I57" s="140"/>
      <c r="J57" s="241">
        <f t="shared" si="0"/>
        <v>0</v>
      </c>
      <c r="K57" s="50"/>
      <c r="L57" s="51"/>
      <c r="M57" s="51"/>
      <c r="N57" s="51"/>
      <c r="O57" s="51"/>
      <c r="P57" s="50"/>
      <c r="Q57" s="52"/>
      <c r="R57" s="52"/>
      <c r="S57" s="52"/>
      <c r="T57" s="52"/>
      <c r="U57" s="52"/>
      <c r="V57" s="52"/>
      <c r="W57" s="52"/>
      <c r="X57" s="52"/>
      <c r="Y57" s="52"/>
      <c r="Z57" s="52"/>
      <c r="AA57" s="52"/>
      <c r="AB57" s="52"/>
      <c r="AC57" s="52"/>
      <c r="AD57" s="52"/>
      <c r="AE57" s="52"/>
      <c r="AF57" s="52"/>
      <c r="AG57" s="52"/>
      <c r="AH57" s="52"/>
      <c r="AI57" s="52"/>
      <c r="AJ57" s="52"/>
      <c r="AK57" s="52"/>
      <c r="AL57" s="53"/>
      <c r="AM57" s="53"/>
      <c r="AN57" s="53"/>
      <c r="AO57" s="53"/>
      <c r="AP57" s="53"/>
      <c r="AQ57" s="53"/>
      <c r="AR57" s="53"/>
      <c r="AS57" s="53"/>
      <c r="AT57" s="53"/>
      <c r="AU57" s="53"/>
      <c r="AV57" s="53"/>
      <c r="AW57" s="53"/>
      <c r="AX57" s="53"/>
      <c r="AY57" s="53"/>
      <c r="AZ57" s="53"/>
      <c r="BA57" s="53"/>
      <c r="BB57" s="53"/>
      <c r="BC57" s="53"/>
      <c r="BD57" s="53"/>
      <c r="BE57" s="53"/>
      <c r="BF57" s="53"/>
      <c r="BG57" s="53"/>
    </row>
    <row r="58" spans="1:59" s="61" customFormat="1" ht="15.75" hidden="1">
      <c r="A58" s="131"/>
      <c r="B58" s="131"/>
      <c r="C58" s="131"/>
      <c r="D58" s="182" t="s">
        <v>613</v>
      </c>
      <c r="E58" s="108"/>
      <c r="F58" s="108"/>
      <c r="G58" s="108"/>
      <c r="H58" s="108"/>
      <c r="I58" s="108"/>
      <c r="J58" s="241">
        <f t="shared" si="0"/>
        <v>0</v>
      </c>
      <c r="K58" s="50"/>
      <c r="L58" s="51"/>
      <c r="M58" s="51"/>
      <c r="N58" s="51"/>
      <c r="O58" s="51"/>
      <c r="P58" s="50"/>
      <c r="Q58" s="52"/>
      <c r="R58" s="52"/>
      <c r="S58" s="52"/>
      <c r="T58" s="52"/>
      <c r="U58" s="52"/>
      <c r="V58" s="52"/>
      <c r="W58" s="52"/>
      <c r="X58" s="52"/>
      <c r="Y58" s="52"/>
      <c r="Z58" s="52"/>
      <c r="AA58" s="52"/>
      <c r="AB58" s="52"/>
      <c r="AC58" s="52"/>
      <c r="AD58" s="52"/>
      <c r="AE58" s="52"/>
      <c r="AF58" s="52"/>
      <c r="AG58" s="52"/>
      <c r="AH58" s="52"/>
      <c r="AI58" s="52"/>
      <c r="AJ58" s="52"/>
      <c r="AK58" s="52"/>
      <c r="AL58" s="53"/>
      <c r="AM58" s="53"/>
      <c r="AN58" s="53"/>
      <c r="AO58" s="53"/>
      <c r="AP58" s="53"/>
      <c r="AQ58" s="53"/>
      <c r="AR58" s="53"/>
      <c r="AS58" s="53"/>
      <c r="AT58" s="53"/>
      <c r="AU58" s="53"/>
      <c r="AV58" s="53"/>
      <c r="AW58" s="53"/>
      <c r="AX58" s="53"/>
      <c r="AY58" s="53"/>
      <c r="AZ58" s="53"/>
      <c r="BA58" s="53"/>
      <c r="BB58" s="53"/>
      <c r="BC58" s="53"/>
      <c r="BD58" s="53"/>
      <c r="BE58" s="53"/>
      <c r="BF58" s="53"/>
      <c r="BG58" s="53"/>
    </row>
    <row r="59" spans="1:59" s="61" customFormat="1" ht="105" hidden="1">
      <c r="A59" s="131"/>
      <c r="B59" s="131"/>
      <c r="C59" s="131"/>
      <c r="D59" s="236" t="s">
        <v>785</v>
      </c>
      <c r="E59" s="108"/>
      <c r="F59" s="108"/>
      <c r="G59" s="108"/>
      <c r="H59" s="108"/>
      <c r="I59" s="108"/>
      <c r="J59" s="241">
        <f t="shared" si="0"/>
        <v>0</v>
      </c>
      <c r="K59" s="50"/>
      <c r="L59" s="51"/>
      <c r="M59" s="51"/>
      <c r="N59" s="51"/>
      <c r="O59" s="51"/>
      <c r="P59" s="50"/>
      <c r="Q59" s="52"/>
      <c r="R59" s="52"/>
      <c r="S59" s="52"/>
      <c r="T59" s="52"/>
      <c r="U59" s="52"/>
      <c r="V59" s="52"/>
      <c r="W59" s="52"/>
      <c r="X59" s="52"/>
      <c r="Y59" s="52"/>
      <c r="Z59" s="52"/>
      <c r="AA59" s="52"/>
      <c r="AB59" s="52"/>
      <c r="AC59" s="52"/>
      <c r="AD59" s="52"/>
      <c r="AE59" s="52"/>
      <c r="AF59" s="52"/>
      <c r="AG59" s="52"/>
      <c r="AH59" s="52"/>
      <c r="AI59" s="52"/>
      <c r="AJ59" s="52"/>
      <c r="AK59" s="52"/>
      <c r="AL59" s="53"/>
      <c r="AM59" s="53"/>
      <c r="AN59" s="53"/>
      <c r="AO59" s="53"/>
      <c r="AP59" s="53"/>
      <c r="AQ59" s="53"/>
      <c r="AR59" s="53"/>
      <c r="AS59" s="53"/>
      <c r="AT59" s="53"/>
      <c r="AU59" s="53"/>
      <c r="AV59" s="53"/>
      <c r="AW59" s="53"/>
      <c r="AX59" s="53"/>
      <c r="AY59" s="53"/>
      <c r="AZ59" s="53"/>
      <c r="BA59" s="53"/>
      <c r="BB59" s="53"/>
      <c r="BC59" s="53"/>
      <c r="BD59" s="53"/>
      <c r="BE59" s="53"/>
      <c r="BF59" s="53"/>
      <c r="BG59" s="53"/>
    </row>
    <row r="60" spans="1:59" s="61" customFormat="1" ht="90" hidden="1">
      <c r="A60" s="131"/>
      <c r="B60" s="131"/>
      <c r="C60" s="131"/>
      <c r="D60" s="236" t="s">
        <v>768</v>
      </c>
      <c r="E60" s="108"/>
      <c r="F60" s="108"/>
      <c r="G60" s="108"/>
      <c r="H60" s="108"/>
      <c r="I60" s="108"/>
      <c r="J60" s="241">
        <f t="shared" si="0"/>
        <v>0</v>
      </c>
      <c r="K60" s="50"/>
      <c r="L60" s="51"/>
      <c r="M60" s="51"/>
      <c r="N60" s="51"/>
      <c r="O60" s="51"/>
      <c r="P60" s="50"/>
      <c r="Q60" s="52"/>
      <c r="R60" s="52"/>
      <c r="S60" s="52"/>
      <c r="T60" s="52"/>
      <c r="U60" s="52"/>
      <c r="V60" s="52"/>
      <c r="W60" s="52"/>
      <c r="X60" s="52"/>
      <c r="Y60" s="52"/>
      <c r="Z60" s="52"/>
      <c r="AA60" s="52"/>
      <c r="AB60" s="52"/>
      <c r="AC60" s="52"/>
      <c r="AD60" s="52"/>
      <c r="AE60" s="52"/>
      <c r="AF60" s="52"/>
      <c r="AG60" s="52"/>
      <c r="AH60" s="52"/>
      <c r="AI60" s="52"/>
      <c r="AJ60" s="52"/>
      <c r="AK60" s="52"/>
      <c r="AL60" s="53"/>
      <c r="AM60" s="53"/>
      <c r="AN60" s="53"/>
      <c r="AO60" s="53"/>
      <c r="AP60" s="53"/>
      <c r="AQ60" s="53"/>
      <c r="AR60" s="53"/>
      <c r="AS60" s="53"/>
      <c r="AT60" s="53"/>
      <c r="AU60" s="53"/>
      <c r="AV60" s="53"/>
      <c r="AW60" s="53"/>
      <c r="AX60" s="53"/>
      <c r="AY60" s="53"/>
      <c r="AZ60" s="53"/>
      <c r="BA60" s="53"/>
      <c r="BB60" s="53"/>
      <c r="BC60" s="53"/>
      <c r="BD60" s="53"/>
      <c r="BE60" s="53"/>
      <c r="BF60" s="53"/>
      <c r="BG60" s="53"/>
    </row>
    <row r="61" spans="1:59" s="61" customFormat="1" ht="75" hidden="1">
      <c r="A61" s="131"/>
      <c r="B61" s="131"/>
      <c r="C61" s="131"/>
      <c r="D61" s="182" t="s">
        <v>68</v>
      </c>
      <c r="E61" s="108"/>
      <c r="F61" s="108"/>
      <c r="G61" s="108"/>
      <c r="H61" s="108"/>
      <c r="I61" s="108"/>
      <c r="J61" s="241">
        <f t="shared" si="0"/>
        <v>0</v>
      </c>
      <c r="K61" s="50"/>
      <c r="L61" s="51"/>
      <c r="M61" s="51"/>
      <c r="N61" s="51"/>
      <c r="O61" s="51"/>
      <c r="P61" s="50"/>
      <c r="Q61" s="52"/>
      <c r="R61" s="52"/>
      <c r="S61" s="52"/>
      <c r="T61" s="52"/>
      <c r="U61" s="52"/>
      <c r="V61" s="52"/>
      <c r="W61" s="52"/>
      <c r="X61" s="52"/>
      <c r="Y61" s="52"/>
      <c r="Z61" s="52"/>
      <c r="AA61" s="52"/>
      <c r="AB61" s="52"/>
      <c r="AC61" s="52"/>
      <c r="AD61" s="52"/>
      <c r="AE61" s="52"/>
      <c r="AF61" s="52"/>
      <c r="AG61" s="52"/>
      <c r="AH61" s="52"/>
      <c r="AI61" s="52"/>
      <c r="AJ61" s="52"/>
      <c r="AK61" s="52"/>
      <c r="AL61" s="53"/>
      <c r="AM61" s="53"/>
      <c r="AN61" s="53"/>
      <c r="AO61" s="53"/>
      <c r="AP61" s="53"/>
      <c r="AQ61" s="53"/>
      <c r="AR61" s="53"/>
      <c r="AS61" s="53"/>
      <c r="AT61" s="53"/>
      <c r="AU61" s="53"/>
      <c r="AV61" s="53"/>
      <c r="AW61" s="53"/>
      <c r="AX61" s="53"/>
      <c r="AY61" s="53"/>
      <c r="AZ61" s="53"/>
      <c r="BA61" s="53"/>
      <c r="BB61" s="53"/>
      <c r="BC61" s="53"/>
      <c r="BD61" s="53"/>
      <c r="BE61" s="53"/>
      <c r="BF61" s="53"/>
      <c r="BG61" s="53"/>
    </row>
    <row r="62" spans="1:59" s="61" customFormat="1" ht="24" hidden="1">
      <c r="A62" s="131"/>
      <c r="B62" s="131"/>
      <c r="C62" s="131"/>
      <c r="D62" s="183" t="s">
        <v>651</v>
      </c>
      <c r="E62" s="140"/>
      <c r="F62" s="140"/>
      <c r="G62" s="140"/>
      <c r="H62" s="140"/>
      <c r="I62" s="140"/>
      <c r="J62" s="241">
        <f t="shared" si="0"/>
        <v>0</v>
      </c>
      <c r="K62" s="50"/>
      <c r="L62" s="51"/>
      <c r="M62" s="51"/>
      <c r="N62" s="51"/>
      <c r="O62" s="51"/>
      <c r="P62" s="50"/>
      <c r="Q62" s="52"/>
      <c r="R62" s="52"/>
      <c r="S62" s="52"/>
      <c r="T62" s="52"/>
      <c r="U62" s="52"/>
      <c r="V62" s="52"/>
      <c r="W62" s="52"/>
      <c r="X62" s="52"/>
      <c r="Y62" s="52"/>
      <c r="Z62" s="52"/>
      <c r="AA62" s="52"/>
      <c r="AB62" s="52"/>
      <c r="AC62" s="52"/>
      <c r="AD62" s="52"/>
      <c r="AE62" s="52"/>
      <c r="AF62" s="52"/>
      <c r="AG62" s="52"/>
      <c r="AH62" s="52"/>
      <c r="AI62" s="52"/>
      <c r="AJ62" s="52"/>
      <c r="AK62" s="52"/>
      <c r="AL62" s="53"/>
      <c r="AM62" s="53"/>
      <c r="AN62" s="53"/>
      <c r="AO62" s="53"/>
      <c r="AP62" s="53"/>
      <c r="AQ62" s="53"/>
      <c r="AR62" s="53"/>
      <c r="AS62" s="53"/>
      <c r="AT62" s="53"/>
      <c r="AU62" s="53"/>
      <c r="AV62" s="53"/>
      <c r="AW62" s="53"/>
      <c r="AX62" s="53"/>
      <c r="AY62" s="53"/>
      <c r="AZ62" s="53"/>
      <c r="BA62" s="53"/>
      <c r="BB62" s="53"/>
      <c r="BC62" s="53"/>
      <c r="BD62" s="53"/>
      <c r="BE62" s="53"/>
      <c r="BF62" s="53"/>
      <c r="BG62" s="53"/>
    </row>
    <row r="63" spans="1:59" s="61" customFormat="1" ht="15.75" hidden="1">
      <c r="A63" s="131"/>
      <c r="B63" s="131"/>
      <c r="C63" s="131"/>
      <c r="D63" s="183" t="s">
        <v>517</v>
      </c>
      <c r="E63" s="140"/>
      <c r="F63" s="140"/>
      <c r="G63" s="140"/>
      <c r="H63" s="140"/>
      <c r="I63" s="140"/>
      <c r="J63" s="241">
        <f t="shared" si="0"/>
        <v>0</v>
      </c>
      <c r="K63" s="50"/>
      <c r="L63" s="51"/>
      <c r="M63" s="51"/>
      <c r="N63" s="51"/>
      <c r="O63" s="51"/>
      <c r="P63" s="50"/>
      <c r="Q63" s="52"/>
      <c r="R63" s="52"/>
      <c r="S63" s="52"/>
      <c r="T63" s="52"/>
      <c r="U63" s="52"/>
      <c r="V63" s="52"/>
      <c r="W63" s="52"/>
      <c r="X63" s="52"/>
      <c r="Y63" s="52"/>
      <c r="Z63" s="52"/>
      <c r="AA63" s="52"/>
      <c r="AB63" s="52"/>
      <c r="AC63" s="52"/>
      <c r="AD63" s="52"/>
      <c r="AE63" s="52"/>
      <c r="AF63" s="52"/>
      <c r="AG63" s="52"/>
      <c r="AH63" s="52"/>
      <c r="AI63" s="52"/>
      <c r="AJ63" s="52"/>
      <c r="AK63" s="52"/>
      <c r="AL63" s="53"/>
      <c r="AM63" s="53"/>
      <c r="AN63" s="53"/>
      <c r="AO63" s="53"/>
      <c r="AP63" s="53"/>
      <c r="AQ63" s="53"/>
      <c r="AR63" s="53"/>
      <c r="AS63" s="53"/>
      <c r="AT63" s="53"/>
      <c r="AU63" s="53"/>
      <c r="AV63" s="53"/>
      <c r="AW63" s="53"/>
      <c r="AX63" s="53"/>
      <c r="AY63" s="53"/>
      <c r="AZ63" s="53"/>
      <c r="BA63" s="53"/>
      <c r="BB63" s="53"/>
      <c r="BC63" s="53"/>
      <c r="BD63" s="53"/>
      <c r="BE63" s="53"/>
      <c r="BF63" s="53"/>
      <c r="BG63" s="53"/>
    </row>
    <row r="64" spans="1:59" s="61" customFormat="1" ht="36" hidden="1">
      <c r="A64" s="131"/>
      <c r="B64" s="131"/>
      <c r="C64" s="131"/>
      <c r="D64" s="183" t="s">
        <v>221</v>
      </c>
      <c r="E64" s="140"/>
      <c r="F64" s="140"/>
      <c r="G64" s="140"/>
      <c r="H64" s="140"/>
      <c r="I64" s="140"/>
      <c r="J64" s="241">
        <f t="shared" si="0"/>
        <v>0</v>
      </c>
      <c r="K64" s="50"/>
      <c r="L64" s="51"/>
      <c r="M64" s="51"/>
      <c r="N64" s="51"/>
      <c r="O64" s="51"/>
      <c r="P64" s="50"/>
      <c r="Q64" s="52"/>
      <c r="R64" s="52"/>
      <c r="S64" s="52"/>
      <c r="T64" s="52"/>
      <c r="U64" s="52"/>
      <c r="V64" s="52"/>
      <c r="W64" s="52"/>
      <c r="X64" s="52"/>
      <c r="Y64" s="52"/>
      <c r="Z64" s="52"/>
      <c r="AA64" s="52"/>
      <c r="AB64" s="52"/>
      <c r="AC64" s="52"/>
      <c r="AD64" s="52"/>
      <c r="AE64" s="52"/>
      <c r="AF64" s="52"/>
      <c r="AG64" s="52"/>
      <c r="AH64" s="52"/>
      <c r="AI64" s="52"/>
      <c r="AJ64" s="52"/>
      <c r="AK64" s="52"/>
      <c r="AL64" s="53"/>
      <c r="AM64" s="53"/>
      <c r="AN64" s="53"/>
      <c r="AO64" s="53"/>
      <c r="AP64" s="53"/>
      <c r="AQ64" s="53"/>
      <c r="AR64" s="53"/>
      <c r="AS64" s="53"/>
      <c r="AT64" s="53"/>
      <c r="AU64" s="53"/>
      <c r="AV64" s="53"/>
      <c r="AW64" s="53"/>
      <c r="AX64" s="53"/>
      <c r="AY64" s="53"/>
      <c r="AZ64" s="53"/>
      <c r="BA64" s="53"/>
      <c r="BB64" s="53"/>
      <c r="BC64" s="53"/>
      <c r="BD64" s="53"/>
      <c r="BE64" s="53"/>
      <c r="BF64" s="53"/>
      <c r="BG64" s="53"/>
    </row>
    <row r="65" spans="1:59" s="61" customFormat="1" ht="48" hidden="1">
      <c r="A65" s="131"/>
      <c r="B65" s="131"/>
      <c r="C65" s="131"/>
      <c r="D65" s="183" t="s">
        <v>804</v>
      </c>
      <c r="E65" s="140"/>
      <c r="F65" s="140"/>
      <c r="G65" s="140"/>
      <c r="H65" s="140"/>
      <c r="I65" s="140"/>
      <c r="J65" s="241">
        <f t="shared" si="0"/>
        <v>0</v>
      </c>
      <c r="K65" s="50"/>
      <c r="L65" s="51"/>
      <c r="M65" s="51"/>
      <c r="N65" s="51"/>
      <c r="O65" s="51"/>
      <c r="P65" s="50"/>
      <c r="Q65" s="52"/>
      <c r="R65" s="52"/>
      <c r="S65" s="52"/>
      <c r="T65" s="52"/>
      <c r="U65" s="52"/>
      <c r="V65" s="52"/>
      <c r="W65" s="52"/>
      <c r="X65" s="52"/>
      <c r="Y65" s="52"/>
      <c r="Z65" s="52"/>
      <c r="AA65" s="52"/>
      <c r="AB65" s="52"/>
      <c r="AC65" s="52"/>
      <c r="AD65" s="52"/>
      <c r="AE65" s="52"/>
      <c r="AF65" s="52"/>
      <c r="AG65" s="52"/>
      <c r="AH65" s="52"/>
      <c r="AI65" s="52"/>
      <c r="AJ65" s="52"/>
      <c r="AK65" s="52"/>
      <c r="AL65" s="53"/>
      <c r="AM65" s="53"/>
      <c r="AN65" s="53"/>
      <c r="AO65" s="53"/>
      <c r="AP65" s="53"/>
      <c r="AQ65" s="53"/>
      <c r="AR65" s="53"/>
      <c r="AS65" s="53"/>
      <c r="AT65" s="53"/>
      <c r="AU65" s="53"/>
      <c r="AV65" s="53"/>
      <c r="AW65" s="53"/>
      <c r="AX65" s="53"/>
      <c r="AY65" s="53"/>
      <c r="AZ65" s="53"/>
      <c r="BA65" s="53"/>
      <c r="BB65" s="53"/>
      <c r="BC65" s="53"/>
      <c r="BD65" s="53"/>
      <c r="BE65" s="53"/>
      <c r="BF65" s="53"/>
      <c r="BG65" s="53"/>
    </row>
    <row r="66" spans="1:59" s="61" customFormat="1" ht="48" hidden="1">
      <c r="A66" s="131"/>
      <c r="B66" s="131"/>
      <c r="C66" s="131"/>
      <c r="D66" s="238" t="s">
        <v>514</v>
      </c>
      <c r="E66" s="140"/>
      <c r="F66" s="140"/>
      <c r="G66" s="140"/>
      <c r="H66" s="140"/>
      <c r="I66" s="140"/>
      <c r="J66" s="241">
        <f t="shared" si="0"/>
        <v>0</v>
      </c>
      <c r="K66" s="50"/>
      <c r="L66" s="51"/>
      <c r="M66" s="51"/>
      <c r="N66" s="51"/>
      <c r="O66" s="51"/>
      <c r="P66" s="50"/>
      <c r="Q66" s="52"/>
      <c r="R66" s="52"/>
      <c r="S66" s="52"/>
      <c r="T66" s="52"/>
      <c r="U66" s="52"/>
      <c r="V66" s="52"/>
      <c r="W66" s="52"/>
      <c r="X66" s="52"/>
      <c r="Y66" s="52"/>
      <c r="Z66" s="52"/>
      <c r="AA66" s="52"/>
      <c r="AB66" s="52"/>
      <c r="AC66" s="52"/>
      <c r="AD66" s="52"/>
      <c r="AE66" s="52"/>
      <c r="AF66" s="52"/>
      <c r="AG66" s="52"/>
      <c r="AH66" s="52"/>
      <c r="AI66" s="52"/>
      <c r="AJ66" s="52"/>
      <c r="AK66" s="52"/>
      <c r="AL66" s="53"/>
      <c r="AM66" s="53"/>
      <c r="AN66" s="53"/>
      <c r="AO66" s="53"/>
      <c r="AP66" s="53"/>
      <c r="AQ66" s="53"/>
      <c r="AR66" s="53"/>
      <c r="AS66" s="53"/>
      <c r="AT66" s="53"/>
      <c r="AU66" s="53"/>
      <c r="AV66" s="53"/>
      <c r="AW66" s="53"/>
      <c r="AX66" s="53"/>
      <c r="AY66" s="53"/>
      <c r="AZ66" s="53"/>
      <c r="BA66" s="53"/>
      <c r="BB66" s="53"/>
      <c r="BC66" s="53"/>
      <c r="BD66" s="53"/>
      <c r="BE66" s="53"/>
      <c r="BF66" s="53"/>
      <c r="BG66" s="53"/>
    </row>
    <row r="67" spans="1:59" ht="105" hidden="1">
      <c r="A67" s="126" t="s">
        <v>498</v>
      </c>
      <c r="B67" s="131">
        <v>70201</v>
      </c>
      <c r="C67" s="131" t="s">
        <v>142</v>
      </c>
      <c r="D67" s="186" t="s">
        <v>143</v>
      </c>
      <c r="E67" s="140"/>
      <c r="F67" s="140"/>
      <c r="G67" s="140"/>
      <c r="H67" s="140"/>
      <c r="I67" s="140"/>
      <c r="J67" s="241">
        <f t="shared" si="0"/>
        <v>0</v>
      </c>
      <c r="K67" s="2"/>
      <c r="L67" s="3"/>
      <c r="M67" s="3"/>
      <c r="N67" s="3"/>
      <c r="O67" s="3"/>
      <c r="P67" s="2"/>
      <c r="Q67" s="2"/>
      <c r="R67" s="2"/>
      <c r="S67" s="2"/>
      <c r="T67" s="5"/>
      <c r="U67" s="5"/>
      <c r="V67" s="5"/>
      <c r="W67" s="5"/>
      <c r="X67" s="5"/>
      <c r="Y67" s="5"/>
      <c r="Z67" s="5"/>
      <c r="AA67" s="5"/>
      <c r="AB67" s="5"/>
      <c r="AC67" s="5"/>
      <c r="AD67" s="5"/>
      <c r="AE67" s="5"/>
      <c r="AF67" s="5"/>
      <c r="AG67" s="5"/>
      <c r="AH67" s="5"/>
      <c r="AI67" s="5"/>
      <c r="AJ67" s="5"/>
      <c r="AK67" s="5"/>
    </row>
    <row r="68" spans="1:59" ht="45" hidden="1">
      <c r="A68" s="131"/>
      <c r="B68" s="131"/>
      <c r="C68" s="130"/>
      <c r="D68" s="189" t="s">
        <v>646</v>
      </c>
      <c r="E68" s="171"/>
      <c r="F68" s="171"/>
      <c r="G68" s="171"/>
      <c r="H68" s="171"/>
      <c r="I68" s="171"/>
      <c r="J68" s="241">
        <f t="shared" si="0"/>
        <v>0</v>
      </c>
      <c r="K68" s="2"/>
      <c r="L68" s="64"/>
      <c r="M68" s="64"/>
      <c r="N68" s="64"/>
      <c r="O68" s="64"/>
      <c r="P68" s="2"/>
      <c r="Q68" s="2"/>
      <c r="R68" s="2"/>
      <c r="S68" s="2"/>
      <c r="T68" s="5"/>
      <c r="U68" s="5"/>
      <c r="V68" s="5"/>
      <c r="W68" s="5"/>
      <c r="X68" s="5"/>
      <c r="Y68" s="5"/>
      <c r="Z68" s="5"/>
      <c r="AA68" s="5"/>
      <c r="AB68" s="5"/>
      <c r="AC68" s="5"/>
      <c r="AD68" s="5"/>
      <c r="AE68" s="5"/>
      <c r="AF68" s="5"/>
      <c r="AG68" s="5"/>
      <c r="AH68" s="5"/>
      <c r="AI68" s="5"/>
      <c r="AJ68" s="5"/>
      <c r="AK68" s="5"/>
    </row>
    <row r="69" spans="1:59" ht="47.25" hidden="1">
      <c r="A69" s="136" t="s">
        <v>434</v>
      </c>
      <c r="B69" s="136" t="s">
        <v>435</v>
      </c>
      <c r="C69" s="136" t="s">
        <v>499</v>
      </c>
      <c r="D69" s="182" t="s">
        <v>500</v>
      </c>
      <c r="E69" s="108"/>
      <c r="F69" s="108"/>
      <c r="G69" s="108"/>
      <c r="H69" s="108"/>
      <c r="I69" s="108"/>
      <c r="J69" s="241">
        <f t="shared" si="0"/>
        <v>0</v>
      </c>
      <c r="K69" s="2"/>
      <c r="L69" s="64"/>
      <c r="M69" s="64"/>
      <c r="N69" s="64"/>
      <c r="O69" s="64"/>
      <c r="P69" s="2"/>
      <c r="Q69" s="2"/>
      <c r="R69" s="2"/>
      <c r="S69" s="2"/>
      <c r="T69" s="5"/>
      <c r="U69" s="5"/>
      <c r="V69" s="5"/>
      <c r="W69" s="5"/>
      <c r="X69" s="5"/>
      <c r="Y69" s="5"/>
      <c r="Z69" s="5"/>
      <c r="AA69" s="5"/>
      <c r="AB69" s="5"/>
      <c r="AC69" s="5"/>
      <c r="AD69" s="5"/>
      <c r="AE69" s="5"/>
      <c r="AF69" s="5"/>
      <c r="AG69" s="5"/>
      <c r="AH69" s="5"/>
      <c r="AI69" s="5"/>
      <c r="AJ69" s="5"/>
      <c r="AK69" s="5"/>
    </row>
    <row r="70" spans="1:59" ht="71.45" hidden="1" customHeight="1">
      <c r="A70" s="136" t="s">
        <v>592</v>
      </c>
      <c r="B70" s="136" t="s">
        <v>769</v>
      </c>
      <c r="C70" s="136" t="s">
        <v>791</v>
      </c>
      <c r="D70" s="182" t="s">
        <v>770</v>
      </c>
      <c r="E70" s="108"/>
      <c r="F70" s="108"/>
      <c r="G70" s="108"/>
      <c r="H70" s="108"/>
      <c r="I70" s="108"/>
      <c r="J70" s="241">
        <f t="shared" si="0"/>
        <v>0</v>
      </c>
      <c r="L70" s="40"/>
      <c r="M70" s="40"/>
      <c r="N70" s="40"/>
      <c r="O70" s="40"/>
    </row>
    <row r="71" spans="1:59" ht="73.150000000000006" hidden="1" customHeight="1">
      <c r="A71" s="136" t="s">
        <v>593</v>
      </c>
      <c r="B71" s="136" t="s">
        <v>771</v>
      </c>
      <c r="C71" s="136" t="s">
        <v>792</v>
      </c>
      <c r="D71" s="182" t="s">
        <v>409</v>
      </c>
      <c r="E71" s="108"/>
      <c r="F71" s="108"/>
      <c r="G71" s="108"/>
      <c r="H71" s="108"/>
      <c r="I71" s="108"/>
      <c r="J71" s="241">
        <f t="shared" si="0"/>
        <v>0</v>
      </c>
      <c r="L71" s="40"/>
      <c r="M71" s="40"/>
      <c r="N71" s="40"/>
      <c r="O71" s="40"/>
    </row>
    <row r="72" spans="1:59" ht="76.900000000000006" hidden="1" customHeight="1">
      <c r="A72" s="166" t="s">
        <v>481</v>
      </c>
      <c r="B72" s="167">
        <v>1060</v>
      </c>
      <c r="C72" s="166" t="s">
        <v>114</v>
      </c>
      <c r="D72" s="190" t="s">
        <v>825</v>
      </c>
      <c r="E72" s="109"/>
      <c r="F72" s="109"/>
      <c r="G72" s="109"/>
      <c r="H72" s="109"/>
      <c r="I72" s="109"/>
      <c r="J72" s="241">
        <f t="shared" si="0"/>
        <v>0</v>
      </c>
      <c r="L72" s="40"/>
      <c r="M72" s="40"/>
      <c r="N72" s="40"/>
      <c r="O72" s="40"/>
    </row>
    <row r="73" spans="1:59" ht="111.6" hidden="1" customHeight="1">
      <c r="A73" s="136" t="s">
        <v>482</v>
      </c>
      <c r="B73" s="136" t="s">
        <v>410</v>
      </c>
      <c r="C73" s="136" t="s">
        <v>793</v>
      </c>
      <c r="D73" s="182" t="s">
        <v>629</v>
      </c>
      <c r="E73" s="108"/>
      <c r="F73" s="108"/>
      <c r="G73" s="108"/>
      <c r="H73" s="108"/>
      <c r="I73" s="108"/>
      <c r="J73" s="241">
        <f t="shared" si="0"/>
        <v>0</v>
      </c>
      <c r="L73" s="40"/>
      <c r="M73" s="40"/>
      <c r="N73" s="40"/>
      <c r="O73" s="40"/>
    </row>
    <row r="74" spans="1:59" ht="40.5" hidden="1">
      <c r="A74" s="131"/>
      <c r="B74" s="131"/>
      <c r="C74" s="135"/>
      <c r="D74" s="226" t="s">
        <v>299</v>
      </c>
      <c r="E74" s="116"/>
      <c r="F74" s="116"/>
      <c r="G74" s="116"/>
      <c r="H74" s="116"/>
      <c r="I74" s="116"/>
      <c r="J74" s="241">
        <f t="shared" si="0"/>
        <v>0</v>
      </c>
      <c r="L74" s="40"/>
      <c r="M74" s="40"/>
      <c r="N74" s="40"/>
      <c r="O74" s="40"/>
    </row>
    <row r="75" spans="1:59" ht="140.44999999999999" hidden="1" customHeight="1">
      <c r="A75" s="136" t="s">
        <v>483</v>
      </c>
      <c r="B75" s="136" t="s">
        <v>630</v>
      </c>
      <c r="C75" s="136" t="s">
        <v>794</v>
      </c>
      <c r="D75" s="182" t="s">
        <v>424</v>
      </c>
      <c r="E75" s="108"/>
      <c r="F75" s="108"/>
      <c r="G75" s="108"/>
      <c r="H75" s="108"/>
      <c r="I75" s="108"/>
      <c r="J75" s="241">
        <f t="shared" si="0"/>
        <v>0</v>
      </c>
      <c r="L75" s="40"/>
      <c r="M75" s="40"/>
      <c r="N75" s="40"/>
      <c r="O75" s="40"/>
    </row>
    <row r="76" spans="1:59" ht="79.5" hidden="1" customHeight="1">
      <c r="A76" s="136" t="s">
        <v>504</v>
      </c>
      <c r="B76" s="136" t="s">
        <v>505</v>
      </c>
      <c r="C76" s="136" t="s">
        <v>506</v>
      </c>
      <c r="D76" s="167" t="s">
        <v>507</v>
      </c>
      <c r="E76" s="108"/>
      <c r="F76" s="108"/>
      <c r="G76" s="108"/>
      <c r="H76" s="108"/>
      <c r="I76" s="108"/>
      <c r="J76" s="241">
        <f t="shared" si="0"/>
        <v>0</v>
      </c>
      <c r="L76" s="40"/>
      <c r="M76" s="40"/>
      <c r="N76" s="40"/>
      <c r="O76" s="40"/>
    </row>
    <row r="77" spans="1:59" ht="65.45" hidden="1" customHeight="1">
      <c r="A77" s="136" t="s">
        <v>484</v>
      </c>
      <c r="B77" s="136" t="s">
        <v>428</v>
      </c>
      <c r="C77" s="136" t="s">
        <v>795</v>
      </c>
      <c r="D77" s="167" t="s">
        <v>217</v>
      </c>
      <c r="E77" s="108"/>
      <c r="F77" s="108"/>
      <c r="G77" s="108"/>
      <c r="H77" s="108"/>
      <c r="I77" s="108"/>
      <c r="J77" s="241">
        <f t="shared" si="0"/>
        <v>0</v>
      </c>
      <c r="L77" s="40"/>
      <c r="M77" s="40"/>
      <c r="N77" s="40"/>
      <c r="O77" s="40"/>
    </row>
    <row r="78" spans="1:59" ht="30" hidden="1">
      <c r="A78" s="131"/>
      <c r="B78" s="131"/>
      <c r="C78" s="130"/>
      <c r="D78" s="182" t="s">
        <v>750</v>
      </c>
      <c r="E78" s="108"/>
      <c r="F78" s="108"/>
      <c r="G78" s="108"/>
      <c r="H78" s="108"/>
      <c r="I78" s="108"/>
      <c r="J78" s="241">
        <f t="shared" si="0"/>
        <v>0</v>
      </c>
      <c r="L78" s="40"/>
      <c r="M78" s="40"/>
      <c r="N78" s="40"/>
      <c r="O78" s="40"/>
    </row>
    <row r="79" spans="1:59" ht="78" hidden="1" customHeight="1">
      <c r="A79" s="136" t="s">
        <v>485</v>
      </c>
      <c r="B79" s="136" t="s">
        <v>115</v>
      </c>
      <c r="C79" s="136" t="s">
        <v>796</v>
      </c>
      <c r="D79" s="222" t="s">
        <v>116</v>
      </c>
      <c r="E79" s="108"/>
      <c r="F79" s="108"/>
      <c r="G79" s="108"/>
      <c r="H79" s="108"/>
      <c r="I79" s="108"/>
      <c r="J79" s="241">
        <f t="shared" si="0"/>
        <v>0</v>
      </c>
      <c r="L79" s="40"/>
      <c r="M79" s="40"/>
      <c r="N79" s="40"/>
      <c r="O79" s="40"/>
    </row>
    <row r="80" spans="1:59" ht="27" hidden="1">
      <c r="A80" s="125"/>
      <c r="B80" s="125" t="s">
        <v>440</v>
      </c>
      <c r="C80" s="125"/>
      <c r="D80" s="184" t="s">
        <v>623</v>
      </c>
      <c r="E80" s="109"/>
      <c r="F80" s="109"/>
      <c r="G80" s="109"/>
      <c r="H80" s="109"/>
      <c r="I80" s="109"/>
      <c r="J80" s="241">
        <f t="shared" si="0"/>
        <v>0</v>
      </c>
      <c r="L80" s="40"/>
      <c r="M80" s="40"/>
      <c r="N80" s="40"/>
      <c r="O80" s="40"/>
    </row>
    <row r="81" spans="1:59" ht="74.25" hidden="1" customHeight="1">
      <c r="A81" s="136" t="s">
        <v>501</v>
      </c>
      <c r="B81" s="136" t="s">
        <v>502</v>
      </c>
      <c r="C81" s="136" t="s">
        <v>503</v>
      </c>
      <c r="D81" s="182" t="s">
        <v>117</v>
      </c>
      <c r="E81" s="108"/>
      <c r="F81" s="108"/>
      <c r="G81" s="108"/>
      <c r="H81" s="108"/>
      <c r="I81" s="108"/>
      <c r="J81" s="241">
        <f t="shared" si="0"/>
        <v>0</v>
      </c>
      <c r="L81" s="40"/>
      <c r="M81" s="40"/>
      <c r="N81" s="40"/>
      <c r="O81" s="40"/>
    </row>
    <row r="82" spans="1:59" ht="64.900000000000006" hidden="1" customHeight="1">
      <c r="A82" s="136" t="s">
        <v>486</v>
      </c>
      <c r="B82" s="136" t="s">
        <v>218</v>
      </c>
      <c r="C82" s="136" t="s">
        <v>797</v>
      </c>
      <c r="D82" s="182" t="s">
        <v>117</v>
      </c>
      <c r="E82" s="108"/>
      <c r="F82" s="108"/>
      <c r="G82" s="108"/>
      <c r="H82" s="108"/>
      <c r="I82" s="108"/>
      <c r="J82" s="241">
        <f t="shared" si="0"/>
        <v>0</v>
      </c>
      <c r="L82" s="40"/>
      <c r="M82" s="40"/>
      <c r="N82" s="40"/>
      <c r="O82" s="40"/>
    </row>
    <row r="83" spans="1:59" ht="75" hidden="1">
      <c r="A83" s="124" t="s">
        <v>487</v>
      </c>
      <c r="B83" s="124" t="s">
        <v>119</v>
      </c>
      <c r="C83" s="124" t="s">
        <v>118</v>
      </c>
      <c r="D83" s="186" t="s">
        <v>120</v>
      </c>
      <c r="E83" s="109"/>
      <c r="F83" s="109"/>
      <c r="G83" s="109"/>
      <c r="H83" s="109"/>
      <c r="I83" s="109"/>
      <c r="J83" s="241">
        <f t="shared" ref="J83:J155" si="1">SUM(E83:I83)</f>
        <v>0</v>
      </c>
      <c r="L83" s="40"/>
      <c r="M83" s="40"/>
      <c r="N83" s="40"/>
      <c r="O83" s="40"/>
      <c r="AL83" s="2"/>
      <c r="AM83" s="2"/>
      <c r="AN83" s="2"/>
      <c r="AO83" s="2"/>
      <c r="AP83" s="2"/>
      <c r="AQ83" s="2"/>
      <c r="AR83" s="2"/>
      <c r="AS83" s="2"/>
      <c r="AT83" s="2"/>
      <c r="AU83" s="2"/>
      <c r="AV83" s="2"/>
      <c r="AW83" s="2"/>
      <c r="AX83" s="2"/>
      <c r="AY83" s="2"/>
      <c r="AZ83" s="2"/>
      <c r="BA83" s="2"/>
      <c r="BB83" s="2"/>
      <c r="BC83" s="2"/>
      <c r="BD83" s="2"/>
      <c r="BE83" s="2"/>
      <c r="BF83" s="2"/>
      <c r="BG83" s="2"/>
    </row>
    <row r="84" spans="1:59" ht="90" hidden="1" customHeight="1">
      <c r="A84" s="164" t="s">
        <v>488</v>
      </c>
      <c r="B84" s="165" t="s">
        <v>219</v>
      </c>
      <c r="C84" s="136" t="s">
        <v>798</v>
      </c>
      <c r="D84" s="182" t="s">
        <v>121</v>
      </c>
      <c r="E84" s="108"/>
      <c r="F84" s="108"/>
      <c r="G84" s="108"/>
      <c r="H84" s="108"/>
      <c r="I84" s="108"/>
      <c r="J84" s="241">
        <f t="shared" si="1"/>
        <v>0</v>
      </c>
      <c r="L84" s="40"/>
      <c r="M84" s="40"/>
      <c r="N84" s="40"/>
      <c r="O84" s="40"/>
    </row>
    <row r="85" spans="1:59" ht="55.9" hidden="1" customHeight="1">
      <c r="A85" s="164" t="s">
        <v>489</v>
      </c>
      <c r="B85" s="165" t="s">
        <v>9</v>
      </c>
      <c r="C85" s="164" t="s">
        <v>799</v>
      </c>
      <c r="D85" s="167" t="s">
        <v>122</v>
      </c>
      <c r="E85" s="108"/>
      <c r="F85" s="108"/>
      <c r="G85" s="108"/>
      <c r="H85" s="108"/>
      <c r="I85" s="108"/>
      <c r="J85" s="241">
        <f t="shared" si="1"/>
        <v>0</v>
      </c>
      <c r="L85" s="40"/>
      <c r="M85" s="40"/>
      <c r="N85" s="40"/>
      <c r="O85" s="40"/>
    </row>
    <row r="86" spans="1:59" ht="74.45" hidden="1" customHeight="1">
      <c r="A86" s="164" t="s">
        <v>169</v>
      </c>
      <c r="B86" s="165" t="s">
        <v>171</v>
      </c>
      <c r="C86" s="136" t="s">
        <v>380</v>
      </c>
      <c r="D86" s="167" t="s">
        <v>173</v>
      </c>
      <c r="E86" s="108"/>
      <c r="F86" s="108"/>
      <c r="G86" s="108"/>
      <c r="H86" s="108"/>
      <c r="I86" s="108"/>
      <c r="J86" s="241">
        <f t="shared" si="1"/>
        <v>0</v>
      </c>
      <c r="L86" s="40"/>
      <c r="M86" s="40"/>
      <c r="N86" s="40"/>
      <c r="O86" s="40"/>
    </row>
    <row r="87" spans="1:59" ht="74.45" hidden="1" customHeight="1">
      <c r="A87" s="164" t="s">
        <v>170</v>
      </c>
      <c r="B87" s="165" t="s">
        <v>172</v>
      </c>
      <c r="C87" s="136" t="s">
        <v>381</v>
      </c>
      <c r="D87" s="167" t="s">
        <v>215</v>
      </c>
      <c r="E87" s="108"/>
      <c r="F87" s="108"/>
      <c r="G87" s="108"/>
      <c r="H87" s="108"/>
      <c r="I87" s="108"/>
      <c r="J87" s="241">
        <f t="shared" si="1"/>
        <v>0</v>
      </c>
      <c r="L87" s="40"/>
      <c r="M87" s="40"/>
      <c r="N87" s="40"/>
      <c r="O87" s="40"/>
    </row>
    <row r="88" spans="1:59" ht="60" hidden="1">
      <c r="A88" s="166" t="s">
        <v>522</v>
      </c>
      <c r="B88" s="129" t="s">
        <v>480</v>
      </c>
      <c r="C88" s="166" t="s">
        <v>21</v>
      </c>
      <c r="D88" s="167" t="s">
        <v>134</v>
      </c>
      <c r="E88" s="108"/>
      <c r="F88" s="108"/>
      <c r="G88" s="108"/>
      <c r="H88" s="108"/>
      <c r="I88" s="108"/>
      <c r="J88" s="241">
        <f t="shared" si="1"/>
        <v>0</v>
      </c>
      <c r="L88" s="40"/>
      <c r="M88" s="40"/>
      <c r="N88" s="40"/>
      <c r="O88" s="40"/>
    </row>
    <row r="89" spans="1:59" ht="45" hidden="1">
      <c r="A89" s="166" t="s">
        <v>523</v>
      </c>
      <c r="B89" s="129" t="s">
        <v>123</v>
      </c>
      <c r="C89" s="166" t="s">
        <v>23</v>
      </c>
      <c r="D89" s="167" t="s">
        <v>663</v>
      </c>
      <c r="E89" s="108"/>
      <c r="F89" s="108"/>
      <c r="G89" s="108"/>
      <c r="H89" s="108"/>
      <c r="I89" s="108"/>
      <c r="J89" s="241">
        <f t="shared" si="1"/>
        <v>0</v>
      </c>
      <c r="L89" s="40"/>
      <c r="M89" s="40"/>
      <c r="N89" s="40"/>
      <c r="O89" s="40"/>
    </row>
    <row r="90" spans="1:59" ht="30" hidden="1">
      <c r="A90" s="166" t="s">
        <v>524</v>
      </c>
      <c r="B90" s="129" t="s">
        <v>89</v>
      </c>
      <c r="C90" s="166" t="s">
        <v>565</v>
      </c>
      <c r="D90" s="167" t="s">
        <v>90</v>
      </c>
      <c r="E90" s="108"/>
      <c r="F90" s="108"/>
      <c r="G90" s="108"/>
      <c r="H90" s="108"/>
      <c r="I90" s="108"/>
      <c r="J90" s="241">
        <f t="shared" si="1"/>
        <v>0</v>
      </c>
      <c r="L90" s="40"/>
      <c r="M90" s="40"/>
      <c r="N90" s="40"/>
      <c r="O90" s="40"/>
    </row>
    <row r="91" spans="1:59" ht="105" hidden="1">
      <c r="A91" s="130" t="s">
        <v>526</v>
      </c>
      <c r="B91" s="130" t="s">
        <v>91</v>
      </c>
      <c r="C91" s="130" t="s">
        <v>24</v>
      </c>
      <c r="D91" s="182" t="s">
        <v>285</v>
      </c>
      <c r="E91" s="108"/>
      <c r="F91" s="108"/>
      <c r="G91" s="108"/>
      <c r="H91" s="108"/>
      <c r="I91" s="108"/>
      <c r="J91" s="241">
        <f t="shared" si="1"/>
        <v>0</v>
      </c>
      <c r="L91" s="40"/>
      <c r="M91" s="40"/>
      <c r="N91" s="40"/>
      <c r="O91" s="40"/>
    </row>
    <row r="92" spans="1:59" ht="23.45" hidden="1" customHeight="1">
      <c r="A92" s="130" t="s">
        <v>525</v>
      </c>
      <c r="B92" s="130" t="s">
        <v>423</v>
      </c>
      <c r="C92" s="130" t="s">
        <v>564</v>
      </c>
      <c r="D92" s="182" t="s">
        <v>719</v>
      </c>
      <c r="E92" s="108"/>
      <c r="F92" s="108"/>
      <c r="G92" s="108"/>
      <c r="H92" s="108"/>
      <c r="I92" s="108"/>
      <c r="J92" s="241">
        <f t="shared" si="1"/>
        <v>0</v>
      </c>
      <c r="L92" s="40"/>
      <c r="M92" s="40"/>
      <c r="N92" s="40"/>
      <c r="O92" s="40"/>
    </row>
    <row r="93" spans="1:59" ht="48" hidden="1" customHeight="1">
      <c r="A93" s="136" t="s">
        <v>527</v>
      </c>
      <c r="B93" s="136" t="s">
        <v>328</v>
      </c>
      <c r="C93" s="136" t="s">
        <v>800</v>
      </c>
      <c r="D93" s="182" t="s">
        <v>124</v>
      </c>
      <c r="E93" s="108"/>
      <c r="F93" s="108"/>
      <c r="G93" s="108"/>
      <c r="H93" s="108"/>
      <c r="I93" s="108"/>
      <c r="J93" s="241">
        <f t="shared" si="1"/>
        <v>0</v>
      </c>
      <c r="L93" s="40"/>
      <c r="M93" s="40"/>
      <c r="N93" s="40"/>
      <c r="O93" s="40"/>
    </row>
    <row r="94" spans="1:59" ht="45" hidden="1">
      <c r="A94" s="130" t="s">
        <v>528</v>
      </c>
      <c r="B94" s="130" t="s">
        <v>30</v>
      </c>
      <c r="C94" s="130" t="s">
        <v>230</v>
      </c>
      <c r="D94" s="182" t="s">
        <v>561</v>
      </c>
      <c r="E94" s="108"/>
      <c r="F94" s="108"/>
      <c r="G94" s="108"/>
      <c r="H94" s="108"/>
      <c r="I94" s="108"/>
      <c r="J94" s="241">
        <f t="shared" si="1"/>
        <v>0</v>
      </c>
      <c r="L94" s="40"/>
      <c r="M94" s="40"/>
      <c r="N94" s="40"/>
      <c r="O94" s="40"/>
    </row>
    <row r="95" spans="1:59" ht="60" hidden="1">
      <c r="A95" s="124" t="s">
        <v>529</v>
      </c>
      <c r="B95" s="124" t="s">
        <v>637</v>
      </c>
      <c r="C95" s="124" t="s">
        <v>233</v>
      </c>
      <c r="D95" s="186" t="s">
        <v>639</v>
      </c>
      <c r="E95" s="140"/>
      <c r="F95" s="140"/>
      <c r="G95" s="140"/>
      <c r="H95" s="140"/>
      <c r="I95" s="140"/>
      <c r="J95" s="241">
        <f t="shared" si="1"/>
        <v>0</v>
      </c>
      <c r="L95" s="40"/>
      <c r="M95" s="40"/>
      <c r="N95" s="40"/>
      <c r="O95" s="40"/>
    </row>
    <row r="96" spans="1:59" ht="30" hidden="1" outlineLevel="1">
      <c r="A96" s="124" t="s">
        <v>530</v>
      </c>
      <c r="B96" s="124" t="s">
        <v>125</v>
      </c>
      <c r="C96" s="124" t="s">
        <v>223</v>
      </c>
      <c r="D96" s="192" t="s">
        <v>126</v>
      </c>
      <c r="E96" s="109"/>
      <c r="F96" s="109"/>
      <c r="G96" s="109"/>
      <c r="H96" s="109"/>
      <c r="I96" s="109"/>
      <c r="J96" s="241">
        <f t="shared" si="1"/>
        <v>0</v>
      </c>
      <c r="K96" s="2"/>
      <c r="L96" s="3"/>
      <c r="M96" s="3"/>
      <c r="N96" s="3"/>
      <c r="O96" s="3"/>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row>
    <row r="97" spans="1:59" ht="168.75" hidden="1" outlineLevel="1">
      <c r="A97" s="257" t="s">
        <v>617</v>
      </c>
      <c r="B97" s="271" t="s">
        <v>618</v>
      </c>
      <c r="C97" s="257" t="s">
        <v>856</v>
      </c>
      <c r="D97" s="285" t="s">
        <v>421</v>
      </c>
      <c r="E97" s="288" t="s">
        <v>890</v>
      </c>
      <c r="F97" s="287"/>
      <c r="G97" s="287"/>
      <c r="H97" s="287"/>
      <c r="I97" s="287"/>
      <c r="J97" s="241"/>
      <c r="K97" s="2"/>
      <c r="L97" s="64"/>
      <c r="M97" s="64"/>
      <c r="N97" s="64"/>
      <c r="O97" s="64"/>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131.25" hidden="1" outlineLevel="1">
      <c r="A98" s="283" t="s">
        <v>858</v>
      </c>
      <c r="B98" s="283" t="s">
        <v>880</v>
      </c>
      <c r="C98" s="283" t="s">
        <v>859</v>
      </c>
      <c r="D98" s="273" t="s">
        <v>770</v>
      </c>
      <c r="E98" s="288" t="s">
        <v>890</v>
      </c>
      <c r="F98" s="287"/>
      <c r="G98" s="287"/>
      <c r="H98" s="287"/>
      <c r="I98" s="287"/>
      <c r="J98" s="241"/>
      <c r="K98" s="2"/>
      <c r="L98" s="64"/>
      <c r="M98" s="64"/>
      <c r="N98" s="64"/>
      <c r="O98" s="64"/>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75" hidden="1" outlineLevel="1">
      <c r="A99" s="272" t="s">
        <v>857</v>
      </c>
      <c r="B99" s="297" t="s">
        <v>861</v>
      </c>
      <c r="C99" s="297" t="s">
        <v>862</v>
      </c>
      <c r="D99" s="277" t="s">
        <v>863</v>
      </c>
      <c r="E99" s="287" t="s">
        <v>902</v>
      </c>
      <c r="F99" s="288"/>
      <c r="G99" s="288"/>
      <c r="H99" s="288"/>
      <c r="I99" s="287"/>
      <c r="J99" s="241"/>
      <c r="K99" s="2"/>
      <c r="L99" s="64"/>
      <c r="M99" s="64"/>
      <c r="N99" s="64"/>
      <c r="O99" s="64"/>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75" hidden="1" outlineLevel="1">
      <c r="A100" s="272"/>
      <c r="B100" s="297"/>
      <c r="C100" s="297"/>
      <c r="D100" s="306" t="s">
        <v>901</v>
      </c>
      <c r="E100" s="287"/>
      <c r="F100" s="288"/>
      <c r="G100" s="288"/>
      <c r="H100" s="288"/>
      <c r="I100" s="287"/>
      <c r="J100" s="241"/>
      <c r="K100" s="2"/>
      <c r="L100" s="64"/>
      <c r="M100" s="64"/>
      <c r="N100" s="64"/>
      <c r="O100" s="64"/>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93.75" hidden="1" outlineLevel="1">
      <c r="A101" s="274" t="s">
        <v>864</v>
      </c>
      <c r="B101" s="274" t="s">
        <v>330</v>
      </c>
      <c r="C101" s="274" t="s">
        <v>876</v>
      </c>
      <c r="D101" s="299" t="s">
        <v>877</v>
      </c>
      <c r="E101" s="305" t="s">
        <v>899</v>
      </c>
      <c r="F101" s="301"/>
      <c r="G101" s="301"/>
      <c r="H101" s="301"/>
      <c r="I101" s="287"/>
      <c r="J101" s="241"/>
      <c r="K101" s="2"/>
      <c r="L101" s="64"/>
      <c r="M101" s="64"/>
      <c r="N101" s="64"/>
      <c r="O101" s="64"/>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37.5" outlineLevel="1">
      <c r="A102" s="267"/>
      <c r="B102" s="268" t="s">
        <v>745</v>
      </c>
      <c r="C102" s="269"/>
      <c r="D102" s="269" t="s">
        <v>860</v>
      </c>
      <c r="E102" s="316"/>
      <c r="F102" s="301"/>
      <c r="G102" s="301"/>
      <c r="H102" s="301"/>
      <c r="I102" s="287"/>
      <c r="J102" s="312"/>
      <c r="K102" s="2"/>
      <c r="L102" s="64"/>
      <c r="M102" s="64"/>
      <c r="N102" s="64"/>
      <c r="O102" s="64"/>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75" hidden="1" outlineLevel="1">
      <c r="A103" s="329" t="s">
        <v>870</v>
      </c>
      <c r="B103" s="329" t="s">
        <v>873</v>
      </c>
      <c r="C103" s="329" t="s">
        <v>874</v>
      </c>
      <c r="D103" s="388" t="s">
        <v>872</v>
      </c>
      <c r="E103" s="300" t="s">
        <v>900</v>
      </c>
      <c r="F103" s="298"/>
      <c r="G103" s="298"/>
      <c r="H103" s="298"/>
      <c r="I103" s="287"/>
      <c r="J103" s="241"/>
      <c r="K103" s="2"/>
      <c r="L103" s="64"/>
      <c r="M103" s="64"/>
      <c r="N103" s="64"/>
      <c r="O103" s="64"/>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18.75" hidden="1" outlineLevel="1">
      <c r="A104" s="387"/>
      <c r="B104" s="387"/>
      <c r="C104" s="387"/>
      <c r="D104" s="387"/>
      <c r="E104" s="303"/>
      <c r="F104" s="298"/>
      <c r="G104" s="298"/>
      <c r="H104" s="311"/>
      <c r="I104" s="287"/>
      <c r="J104" s="312"/>
      <c r="K104" s="2"/>
      <c r="L104" s="64"/>
      <c r="M104" s="64"/>
      <c r="N104" s="64"/>
      <c r="O104" s="64"/>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18.75" hidden="1" outlineLevel="1">
      <c r="A105" s="387"/>
      <c r="B105" s="387"/>
      <c r="C105" s="387"/>
      <c r="D105" s="387"/>
      <c r="E105" s="303"/>
      <c r="F105" s="298"/>
      <c r="G105" s="298"/>
      <c r="H105" s="311"/>
      <c r="I105" s="287"/>
      <c r="J105" s="312"/>
      <c r="K105" s="2"/>
      <c r="L105" s="64"/>
      <c r="M105" s="64"/>
      <c r="N105" s="64"/>
      <c r="O105" s="64"/>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66.75" hidden="1" customHeight="1" outlineLevel="1">
      <c r="A106" s="292" t="s">
        <v>878</v>
      </c>
      <c r="B106" s="307">
        <v>7321</v>
      </c>
      <c r="C106" s="308" t="s">
        <v>415</v>
      </c>
      <c r="D106" s="295" t="s">
        <v>881</v>
      </c>
      <c r="E106" s="288" t="s">
        <v>888</v>
      </c>
      <c r="F106" s="287"/>
      <c r="G106" s="287"/>
      <c r="H106" s="287"/>
      <c r="I106" s="287"/>
      <c r="J106" s="241">
        <f t="shared" si="1"/>
        <v>0</v>
      </c>
      <c r="K106" s="2"/>
      <c r="L106" s="64"/>
      <c r="M106" s="64"/>
      <c r="N106" s="64"/>
      <c r="O106" s="64"/>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67.150000000000006" hidden="1" customHeight="1" outlineLevel="1">
      <c r="A107" s="166" t="s">
        <v>45</v>
      </c>
      <c r="B107" s="148">
        <v>7363</v>
      </c>
      <c r="C107" s="124" t="s">
        <v>203</v>
      </c>
      <c r="D107" s="256" t="s">
        <v>883</v>
      </c>
      <c r="E107" s="262"/>
      <c r="F107" s="262"/>
      <c r="G107" s="109"/>
      <c r="H107" s="109"/>
      <c r="I107" s="109"/>
      <c r="J107" s="241">
        <f t="shared" si="1"/>
        <v>0</v>
      </c>
      <c r="K107" s="2"/>
      <c r="L107" s="64"/>
      <c r="M107" s="64"/>
      <c r="N107" s="64"/>
      <c r="O107" s="64"/>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50.45" hidden="1" customHeight="1" outlineLevel="1">
      <c r="A108" s="129" t="s">
        <v>105</v>
      </c>
      <c r="B108" s="129" t="s">
        <v>580</v>
      </c>
      <c r="C108" s="130" t="s">
        <v>106</v>
      </c>
      <c r="D108" s="263" t="s">
        <v>886</v>
      </c>
      <c r="E108" s="109"/>
      <c r="F108" s="109"/>
      <c r="G108" s="109"/>
      <c r="H108" s="109"/>
      <c r="I108" s="109"/>
      <c r="J108" s="241">
        <f t="shared" si="1"/>
        <v>0</v>
      </c>
      <c r="K108" s="2"/>
      <c r="L108" s="64"/>
      <c r="M108" s="64"/>
      <c r="N108" s="64"/>
      <c r="O108" s="64"/>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56.25" hidden="1" outlineLevel="1">
      <c r="A109" s="129" t="s">
        <v>534</v>
      </c>
      <c r="B109" s="129" t="s">
        <v>133</v>
      </c>
      <c r="C109" s="129" t="s">
        <v>789</v>
      </c>
      <c r="D109" s="280" t="s">
        <v>882</v>
      </c>
      <c r="E109" s="109"/>
      <c r="F109" s="109"/>
      <c r="G109" s="109"/>
      <c r="H109" s="109"/>
      <c r="I109" s="109"/>
      <c r="J109" s="241">
        <f t="shared" si="1"/>
        <v>0</v>
      </c>
      <c r="K109" s="2"/>
      <c r="L109" s="64"/>
      <c r="M109" s="64"/>
      <c r="N109" s="64"/>
      <c r="O109" s="64"/>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45" hidden="1" outlineLevel="1">
      <c r="A110" s="124" t="s">
        <v>532</v>
      </c>
      <c r="B110" s="124" t="s">
        <v>130</v>
      </c>
      <c r="C110" s="124" t="s">
        <v>129</v>
      </c>
      <c r="D110" s="192" t="s">
        <v>392</v>
      </c>
      <c r="E110" s="109"/>
      <c r="F110" s="109"/>
      <c r="G110" s="109"/>
      <c r="H110" s="109"/>
      <c r="I110" s="109"/>
      <c r="J110" s="241">
        <f t="shared" si="1"/>
        <v>0</v>
      </c>
      <c r="K110" s="2"/>
      <c r="L110" s="64"/>
      <c r="M110" s="64"/>
      <c r="N110" s="64"/>
      <c r="O110" s="64"/>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30" hidden="1" outlineLevel="1">
      <c r="A111" s="124" t="s">
        <v>533</v>
      </c>
      <c r="B111" s="124" t="s">
        <v>741</v>
      </c>
      <c r="C111" s="124" t="s">
        <v>131</v>
      </c>
      <c r="D111" s="194" t="s">
        <v>132</v>
      </c>
      <c r="E111" s="109"/>
      <c r="F111" s="109"/>
      <c r="G111" s="109"/>
      <c r="H111" s="109"/>
      <c r="I111" s="109"/>
      <c r="J111" s="241">
        <f t="shared" si="1"/>
        <v>0</v>
      </c>
      <c r="K111" s="2"/>
      <c r="L111" s="64"/>
      <c r="M111" s="64"/>
      <c r="N111" s="64"/>
      <c r="O111" s="64"/>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96.75" hidden="1" customHeight="1" outlineLevel="1">
      <c r="A112" s="130" t="s">
        <v>508</v>
      </c>
      <c r="B112" s="130" t="s">
        <v>509</v>
      </c>
      <c r="C112" s="130" t="s">
        <v>156</v>
      </c>
      <c r="D112" s="167" t="s">
        <v>510</v>
      </c>
      <c r="E112" s="109"/>
      <c r="F112" s="109"/>
      <c r="G112" s="109"/>
      <c r="H112" s="109"/>
      <c r="I112" s="109"/>
      <c r="J112" s="241">
        <f t="shared" si="1"/>
        <v>0</v>
      </c>
      <c r="K112" s="2"/>
      <c r="L112" s="64"/>
      <c r="M112" s="64"/>
      <c r="N112" s="64"/>
      <c r="O112" s="64"/>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30" hidden="1" outlineLevel="1">
      <c r="A113" s="130" t="s">
        <v>535</v>
      </c>
      <c r="B113" s="130" t="s">
        <v>111</v>
      </c>
      <c r="C113" s="130" t="s">
        <v>222</v>
      </c>
      <c r="D113" s="167" t="s">
        <v>113</v>
      </c>
      <c r="E113" s="109"/>
      <c r="F113" s="109"/>
      <c r="G113" s="109"/>
      <c r="H113" s="109"/>
      <c r="I113" s="109"/>
      <c r="J113" s="241">
        <f t="shared" si="1"/>
        <v>0</v>
      </c>
      <c r="K113" s="2"/>
      <c r="L113" s="64"/>
      <c r="M113" s="64"/>
      <c r="N113" s="64"/>
      <c r="O113" s="64"/>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33" hidden="1" customHeight="1" outlineLevel="1">
      <c r="A114" s="130" t="s">
        <v>531</v>
      </c>
      <c r="B114" s="130" t="s">
        <v>701</v>
      </c>
      <c r="C114" s="130" t="s">
        <v>415</v>
      </c>
      <c r="D114" s="167" t="s">
        <v>128</v>
      </c>
      <c r="E114" s="109"/>
      <c r="F114" s="109"/>
      <c r="G114" s="109"/>
      <c r="H114" s="109"/>
      <c r="I114" s="109"/>
      <c r="J114" s="241">
        <f t="shared" si="1"/>
        <v>0</v>
      </c>
      <c r="K114" s="2"/>
      <c r="L114" s="64"/>
      <c r="M114" s="64"/>
      <c r="N114" s="64"/>
      <c r="O114" s="64"/>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41.45" hidden="1" customHeight="1">
      <c r="A115" s="221" t="s">
        <v>555</v>
      </c>
      <c r="B115" s="221" t="s">
        <v>556</v>
      </c>
      <c r="C115" s="221"/>
      <c r="D115" s="102" t="s">
        <v>600</v>
      </c>
      <c r="E115" s="107">
        <f>E116+E117+E119+E125+E134+E135+E136+E137+E138+E140+E145+E147+E148+E149+E150+E151+E159+E164+E165+E167+E168+E162+E161+E118+E166</f>
        <v>0</v>
      </c>
      <c r="F115" s="107">
        <f>F116+F117+F119+F125+F134+F135+F136+F137+F138+F140+F145+F147+F148+F149+F150+F151+F159+F164+F165+F167+F168+F162+F161+F118+F166</f>
        <v>0</v>
      </c>
      <c r="G115" s="107">
        <f>G116+G117+G119+G125+G134+G135+G136+G137+G138+G140+G145+G147+G148+G149+G150+G151+G159+G164+G165+G167+G168+G162+G161+G118+G166</f>
        <v>0</v>
      </c>
      <c r="H115" s="107">
        <f>H116+H117+H119+H125+H134+H135+H136+H137+H138+H140+H145+H147+H148+H149+H150+H151+H159+H164+H165+H167+H168+H162+H161+H118+H166</f>
        <v>0</v>
      </c>
      <c r="I115" s="107">
        <f>I116+I117+I119+I125+I134+I135+I136+I137+I138+I140+I145+I147+I148+I149+I150+I151+I159+I164+I165+I167+I168+I162+I161+I118+I166</f>
        <v>0</v>
      </c>
      <c r="J115" s="241">
        <f t="shared" si="1"/>
        <v>0</v>
      </c>
      <c r="L115" s="40" t="e">
        <f>SUM(#REF!)</f>
        <v>#REF!</v>
      </c>
      <c r="M115" s="40"/>
      <c r="N115" s="40"/>
      <c r="O115" s="40"/>
    </row>
    <row r="116" spans="1:59" ht="75" hidden="1" customHeight="1">
      <c r="A116" s="136" t="s">
        <v>557</v>
      </c>
      <c r="B116" s="136" t="s">
        <v>218</v>
      </c>
      <c r="C116" s="136" t="s">
        <v>797</v>
      </c>
      <c r="D116" s="182" t="s">
        <v>117</v>
      </c>
      <c r="E116" s="108"/>
      <c r="F116" s="108"/>
      <c r="G116" s="108"/>
      <c r="H116" s="108"/>
      <c r="I116" s="108"/>
      <c r="J116" s="241">
        <f t="shared" si="1"/>
        <v>0</v>
      </c>
      <c r="L116" s="40"/>
      <c r="M116" s="40"/>
      <c r="N116" s="40"/>
      <c r="O116" s="40"/>
    </row>
    <row r="117" spans="1:59" ht="66" hidden="1" customHeight="1">
      <c r="A117" s="136" t="s">
        <v>558</v>
      </c>
      <c r="B117" s="136" t="s">
        <v>219</v>
      </c>
      <c r="C117" s="136" t="s">
        <v>563</v>
      </c>
      <c r="D117" s="182" t="s">
        <v>88</v>
      </c>
      <c r="E117" s="108"/>
      <c r="F117" s="108"/>
      <c r="G117" s="108"/>
      <c r="H117" s="108"/>
      <c r="I117" s="108"/>
      <c r="J117" s="241">
        <f t="shared" si="1"/>
        <v>0</v>
      </c>
      <c r="L117" s="40"/>
      <c r="M117" s="40"/>
      <c r="N117" s="40"/>
      <c r="O117" s="40"/>
    </row>
    <row r="118" spans="1:59" ht="66" hidden="1" customHeight="1">
      <c r="A118" s="136" t="s">
        <v>461</v>
      </c>
      <c r="B118" s="136" t="s">
        <v>462</v>
      </c>
      <c r="C118" s="136" t="s">
        <v>463</v>
      </c>
      <c r="D118" s="182" t="s">
        <v>464</v>
      </c>
      <c r="E118" s="108"/>
      <c r="F118" s="108"/>
      <c r="G118" s="108"/>
      <c r="H118" s="108"/>
      <c r="I118" s="108"/>
      <c r="J118" s="241">
        <f t="shared" si="1"/>
        <v>0</v>
      </c>
      <c r="L118" s="40"/>
      <c r="M118" s="40"/>
      <c r="N118" s="40"/>
      <c r="O118" s="40"/>
    </row>
    <row r="119" spans="1:59" ht="46.9" hidden="1" customHeight="1">
      <c r="A119" s="136" t="s">
        <v>559</v>
      </c>
      <c r="B119" s="136" t="s">
        <v>776</v>
      </c>
      <c r="C119" s="136" t="s">
        <v>775</v>
      </c>
      <c r="D119" s="182" t="s">
        <v>777</v>
      </c>
      <c r="E119" s="108"/>
      <c r="F119" s="108"/>
      <c r="G119" s="108"/>
      <c r="H119" s="108"/>
      <c r="I119" s="108"/>
      <c r="J119" s="241">
        <f t="shared" si="1"/>
        <v>0</v>
      </c>
      <c r="L119" s="40"/>
      <c r="M119" s="40"/>
      <c r="N119" s="40"/>
      <c r="O119" s="40"/>
    </row>
    <row r="120" spans="1:59" ht="38.25" hidden="1">
      <c r="A120" s="131"/>
      <c r="B120" s="131"/>
      <c r="C120" s="137"/>
      <c r="D120" s="191" t="s">
        <v>402</v>
      </c>
      <c r="E120" s="140"/>
      <c r="F120" s="140"/>
      <c r="G120" s="140"/>
      <c r="H120" s="140"/>
      <c r="I120" s="140"/>
      <c r="J120" s="241">
        <f t="shared" si="1"/>
        <v>0</v>
      </c>
      <c r="L120" s="40"/>
      <c r="M120" s="40"/>
      <c r="N120" s="40"/>
      <c r="O120" s="40"/>
    </row>
    <row r="121" spans="1:59" ht="25.5" hidden="1">
      <c r="A121" s="131"/>
      <c r="B121" s="131"/>
      <c r="C121" s="137"/>
      <c r="D121" s="191" t="s">
        <v>61</v>
      </c>
      <c r="E121" s="140"/>
      <c r="F121" s="140"/>
      <c r="G121" s="140"/>
      <c r="H121" s="140"/>
      <c r="I121" s="140"/>
      <c r="J121" s="241">
        <f t="shared" si="1"/>
        <v>0</v>
      </c>
      <c r="L121" s="40"/>
      <c r="M121" s="40"/>
      <c r="N121" s="40"/>
      <c r="O121" s="40"/>
    </row>
    <row r="122" spans="1:59" ht="51" hidden="1">
      <c r="A122" s="131"/>
      <c r="B122" s="131"/>
      <c r="C122" s="137"/>
      <c r="D122" s="191" t="s">
        <v>300</v>
      </c>
      <c r="E122" s="140"/>
      <c r="F122" s="140"/>
      <c r="G122" s="140"/>
      <c r="H122" s="140"/>
      <c r="I122" s="140"/>
      <c r="J122" s="241">
        <f t="shared" si="1"/>
        <v>0</v>
      </c>
      <c r="L122" s="40"/>
      <c r="M122" s="40"/>
      <c r="N122" s="40"/>
      <c r="O122" s="40"/>
    </row>
    <row r="123" spans="1:59" ht="38.25" hidden="1">
      <c r="A123" s="131"/>
      <c r="B123" s="131"/>
      <c r="C123" s="137"/>
      <c r="D123" s="191" t="s">
        <v>398</v>
      </c>
      <c r="E123" s="140"/>
      <c r="F123" s="140"/>
      <c r="G123" s="140"/>
      <c r="H123" s="140"/>
      <c r="I123" s="140"/>
      <c r="J123" s="241">
        <f t="shared" si="1"/>
        <v>0</v>
      </c>
      <c r="L123" s="40"/>
      <c r="M123" s="40"/>
      <c r="N123" s="40"/>
      <c r="O123" s="40"/>
    </row>
    <row r="124" spans="1:59" ht="15.75" hidden="1">
      <c r="A124" s="131"/>
      <c r="B124" s="131"/>
      <c r="C124" s="135"/>
      <c r="D124" s="184"/>
      <c r="E124" s="116"/>
      <c r="F124" s="116"/>
      <c r="G124" s="116"/>
      <c r="H124" s="116"/>
      <c r="I124" s="116"/>
      <c r="J124" s="241">
        <f t="shared" si="1"/>
        <v>0</v>
      </c>
      <c r="L124" s="40"/>
      <c r="M124" s="40"/>
      <c r="N124" s="40"/>
      <c r="O124" s="40"/>
    </row>
    <row r="125" spans="1:59" ht="44.45" hidden="1" customHeight="1">
      <c r="A125" s="136" t="s">
        <v>753</v>
      </c>
      <c r="B125" s="136" t="s">
        <v>818</v>
      </c>
      <c r="C125" s="136" t="s">
        <v>773</v>
      </c>
      <c r="D125" s="182" t="s">
        <v>779</v>
      </c>
      <c r="E125" s="108"/>
      <c r="F125" s="108"/>
      <c r="G125" s="108"/>
      <c r="H125" s="108"/>
      <c r="I125" s="108"/>
      <c r="J125" s="241">
        <f t="shared" si="1"/>
        <v>0</v>
      </c>
      <c r="L125" s="40"/>
      <c r="M125" s="40"/>
      <c r="N125" s="40"/>
      <c r="O125" s="40"/>
    </row>
    <row r="126" spans="1:59" ht="15" hidden="1">
      <c r="A126" s="143"/>
      <c r="B126" s="143"/>
      <c r="C126" s="143"/>
      <c r="D126" s="182" t="s">
        <v>653</v>
      </c>
      <c r="E126" s="144"/>
      <c r="F126" s="144"/>
      <c r="G126" s="144"/>
      <c r="H126" s="144"/>
      <c r="I126" s="144"/>
      <c r="J126" s="241">
        <f t="shared" si="1"/>
        <v>0</v>
      </c>
      <c r="L126" s="40"/>
      <c r="M126" s="40"/>
      <c r="N126" s="40"/>
      <c r="O126" s="40"/>
    </row>
    <row r="127" spans="1:59" ht="60" hidden="1">
      <c r="A127" s="143"/>
      <c r="B127" s="143"/>
      <c r="C127" s="143"/>
      <c r="D127" s="182" t="s">
        <v>419</v>
      </c>
      <c r="E127" s="105"/>
      <c r="F127" s="105"/>
      <c r="G127" s="105"/>
      <c r="H127" s="105"/>
      <c r="I127" s="105"/>
      <c r="J127" s="241">
        <f t="shared" si="1"/>
        <v>0</v>
      </c>
      <c r="K127" s="11"/>
      <c r="L127" s="16"/>
      <c r="M127" s="16"/>
      <c r="N127" s="16"/>
      <c r="O127" s="16"/>
      <c r="P127" s="11"/>
    </row>
    <row r="128" spans="1:59" ht="51" hidden="1">
      <c r="A128" s="131"/>
      <c r="B128" s="131"/>
      <c r="C128" s="137"/>
      <c r="D128" s="191" t="s">
        <v>104</v>
      </c>
      <c r="E128" s="140"/>
      <c r="F128" s="140"/>
      <c r="G128" s="140"/>
      <c r="H128" s="140"/>
      <c r="I128" s="140"/>
      <c r="J128" s="241">
        <f t="shared" si="1"/>
        <v>0</v>
      </c>
      <c r="K128" s="11"/>
      <c r="L128" s="16"/>
      <c r="M128" s="16"/>
      <c r="N128" s="16"/>
      <c r="O128" s="16"/>
      <c r="P128" s="11"/>
    </row>
    <row r="129" spans="1:16" ht="24" hidden="1">
      <c r="A129" s="131"/>
      <c r="B129" s="131"/>
      <c r="C129" s="131"/>
      <c r="D129" s="183" t="s">
        <v>672</v>
      </c>
      <c r="E129" s="140"/>
      <c r="F129" s="140"/>
      <c r="G129" s="140"/>
      <c r="H129" s="140"/>
      <c r="I129" s="140"/>
      <c r="J129" s="241">
        <f t="shared" si="1"/>
        <v>0</v>
      </c>
      <c r="K129" s="11"/>
      <c r="L129" s="16"/>
      <c r="M129" s="16"/>
      <c r="N129" s="16"/>
      <c r="O129" s="16"/>
      <c r="P129" s="11"/>
    </row>
    <row r="130" spans="1:16" ht="38.25" hidden="1">
      <c r="A130" s="131"/>
      <c r="B130" s="131"/>
      <c r="C130" s="137"/>
      <c r="D130" s="191" t="s">
        <v>280</v>
      </c>
      <c r="E130" s="140"/>
      <c r="F130" s="140"/>
      <c r="G130" s="140"/>
      <c r="H130" s="140"/>
      <c r="I130" s="140"/>
      <c r="J130" s="241">
        <f t="shared" si="1"/>
        <v>0</v>
      </c>
      <c r="K130" s="11"/>
      <c r="L130" s="16"/>
      <c r="M130" s="16"/>
      <c r="N130" s="16"/>
      <c r="O130" s="16"/>
      <c r="P130" s="11"/>
    </row>
    <row r="131" spans="1:16" ht="24" hidden="1">
      <c r="A131" s="131"/>
      <c r="B131" s="131"/>
      <c r="C131" s="131"/>
      <c r="D131" s="183" t="s">
        <v>752</v>
      </c>
      <c r="E131" s="140"/>
      <c r="F131" s="140"/>
      <c r="G131" s="140"/>
      <c r="H131" s="140"/>
      <c r="I131" s="140"/>
      <c r="J131" s="241">
        <f t="shared" si="1"/>
        <v>0</v>
      </c>
      <c r="K131" s="11"/>
      <c r="L131" s="16"/>
      <c r="M131" s="16"/>
      <c r="N131" s="16"/>
      <c r="O131" s="16"/>
      <c r="P131" s="11"/>
    </row>
    <row r="132" spans="1:16" ht="51" hidden="1">
      <c r="A132" s="131"/>
      <c r="B132" s="131"/>
      <c r="C132" s="137"/>
      <c r="D132" s="191" t="s">
        <v>621</v>
      </c>
      <c r="E132" s="140"/>
      <c r="F132" s="140"/>
      <c r="G132" s="140"/>
      <c r="H132" s="140"/>
      <c r="I132" s="140"/>
      <c r="J132" s="241">
        <f t="shared" si="1"/>
        <v>0</v>
      </c>
      <c r="K132" s="11"/>
      <c r="L132" s="16"/>
      <c r="M132" s="16"/>
      <c r="N132" s="16"/>
      <c r="O132" s="16"/>
      <c r="P132" s="11"/>
    </row>
    <row r="133" spans="1:16" ht="15.75" hidden="1">
      <c r="A133" s="131"/>
      <c r="B133" s="131"/>
      <c r="C133" s="131"/>
      <c r="D133" s="183"/>
      <c r="E133" s="140"/>
      <c r="F133" s="140"/>
      <c r="G133" s="140"/>
      <c r="H133" s="140"/>
      <c r="I133" s="140"/>
      <c r="J133" s="241">
        <f t="shared" si="1"/>
        <v>0</v>
      </c>
      <c r="K133" s="11"/>
      <c r="L133" s="16"/>
      <c r="M133" s="16"/>
      <c r="N133" s="16"/>
      <c r="O133" s="16"/>
      <c r="P133" s="11"/>
    </row>
    <row r="134" spans="1:16" ht="55.9" hidden="1" customHeight="1">
      <c r="A134" s="136" t="s">
        <v>754</v>
      </c>
      <c r="B134" s="136" t="s">
        <v>778</v>
      </c>
      <c r="C134" s="136" t="s">
        <v>236</v>
      </c>
      <c r="D134" s="142" t="s">
        <v>781</v>
      </c>
      <c r="E134" s="108"/>
      <c r="F134" s="108"/>
      <c r="G134" s="108"/>
      <c r="H134" s="108"/>
      <c r="I134" s="108"/>
      <c r="J134" s="241">
        <f t="shared" si="1"/>
        <v>0</v>
      </c>
      <c r="K134" s="11"/>
      <c r="L134" s="16"/>
      <c r="M134" s="16"/>
      <c r="N134" s="16"/>
      <c r="O134" s="16"/>
      <c r="P134" s="11"/>
    </row>
    <row r="135" spans="1:16" ht="46.15" hidden="1" customHeight="1">
      <c r="A135" s="136" t="s">
        <v>755</v>
      </c>
      <c r="B135" s="136" t="s">
        <v>820</v>
      </c>
      <c r="C135" s="136" t="s">
        <v>819</v>
      </c>
      <c r="D135" s="182" t="s">
        <v>244</v>
      </c>
      <c r="E135" s="108"/>
      <c r="F135" s="108"/>
      <c r="G135" s="108"/>
      <c r="H135" s="108"/>
      <c r="I135" s="108"/>
      <c r="J135" s="241">
        <f t="shared" si="1"/>
        <v>0</v>
      </c>
      <c r="L135" s="40"/>
      <c r="M135" s="40"/>
      <c r="N135" s="40"/>
      <c r="O135" s="40"/>
    </row>
    <row r="136" spans="1:16" ht="63.6" hidden="1" customHeight="1">
      <c r="A136" s="136" t="s">
        <v>756</v>
      </c>
      <c r="B136" s="136" t="s">
        <v>780</v>
      </c>
      <c r="C136" s="136" t="s">
        <v>10</v>
      </c>
      <c r="D136" s="147" t="s">
        <v>288</v>
      </c>
      <c r="E136" s="108"/>
      <c r="F136" s="108"/>
      <c r="G136" s="108"/>
      <c r="H136" s="108"/>
      <c r="I136" s="108"/>
      <c r="J136" s="241">
        <f t="shared" si="1"/>
        <v>0</v>
      </c>
      <c r="L136" s="40"/>
      <c r="M136" s="40"/>
      <c r="N136" s="40"/>
      <c r="O136" s="40"/>
    </row>
    <row r="137" spans="1:16" ht="42" hidden="1" customHeight="1">
      <c r="A137" s="136" t="s">
        <v>757</v>
      </c>
      <c r="B137" s="136" t="s">
        <v>782</v>
      </c>
      <c r="C137" s="136" t="s">
        <v>11</v>
      </c>
      <c r="D137" s="182" t="s">
        <v>289</v>
      </c>
      <c r="E137" s="108"/>
      <c r="F137" s="108"/>
      <c r="G137" s="108"/>
      <c r="H137" s="108"/>
      <c r="I137" s="108"/>
      <c r="J137" s="241">
        <f t="shared" si="1"/>
        <v>0</v>
      </c>
      <c r="L137" s="40"/>
      <c r="M137" s="40"/>
      <c r="N137" s="40"/>
      <c r="O137" s="40"/>
    </row>
    <row r="138" spans="1:16" ht="42" hidden="1" customHeight="1">
      <c r="A138" s="136" t="s">
        <v>758</v>
      </c>
      <c r="B138" s="136" t="s">
        <v>783</v>
      </c>
      <c r="C138" s="136" t="s">
        <v>12</v>
      </c>
      <c r="D138" s="142" t="s">
        <v>245</v>
      </c>
      <c r="E138" s="108"/>
      <c r="F138" s="108"/>
      <c r="G138" s="108"/>
      <c r="H138" s="108"/>
      <c r="I138" s="108"/>
      <c r="J138" s="241">
        <f t="shared" si="1"/>
        <v>0</v>
      </c>
      <c r="L138" s="40"/>
      <c r="M138" s="40"/>
      <c r="N138" s="40"/>
      <c r="O138" s="40"/>
    </row>
    <row r="139" spans="1:16" ht="63.75" hidden="1">
      <c r="A139" s="131"/>
      <c r="B139" s="131"/>
      <c r="C139" s="137"/>
      <c r="D139" s="191" t="s">
        <v>49</v>
      </c>
      <c r="E139" s="140"/>
      <c r="F139" s="140"/>
      <c r="G139" s="140"/>
      <c r="H139" s="140"/>
      <c r="I139" s="140"/>
      <c r="J139" s="241">
        <f t="shared" si="1"/>
        <v>0</v>
      </c>
      <c r="L139" s="40"/>
      <c r="M139" s="40"/>
      <c r="N139" s="40"/>
      <c r="O139" s="40"/>
    </row>
    <row r="140" spans="1:16" ht="46.9" hidden="1" customHeight="1">
      <c r="A140" s="136" t="s">
        <v>759</v>
      </c>
      <c r="B140" s="136" t="s">
        <v>141</v>
      </c>
      <c r="C140" s="136" t="s">
        <v>412</v>
      </c>
      <c r="D140" s="182" t="s">
        <v>317</v>
      </c>
      <c r="E140" s="108"/>
      <c r="F140" s="108"/>
      <c r="G140" s="108"/>
      <c r="H140" s="108"/>
      <c r="I140" s="108"/>
      <c r="J140" s="241">
        <f t="shared" si="1"/>
        <v>0</v>
      </c>
      <c r="L140" s="40"/>
      <c r="M140" s="40"/>
      <c r="N140" s="40"/>
      <c r="O140" s="40"/>
    </row>
    <row r="141" spans="1:16" ht="25.5" hidden="1">
      <c r="A141" s="131"/>
      <c r="B141" s="131"/>
      <c r="C141" s="137"/>
      <c r="D141" s="191" t="s">
        <v>281</v>
      </c>
      <c r="E141" s="140"/>
      <c r="F141" s="140"/>
      <c r="G141" s="140"/>
      <c r="H141" s="140"/>
      <c r="I141" s="140"/>
      <c r="J141" s="241">
        <f t="shared" si="1"/>
        <v>0</v>
      </c>
      <c r="L141" s="40"/>
      <c r="M141" s="40"/>
      <c r="N141" s="40"/>
      <c r="O141" s="40"/>
    </row>
    <row r="142" spans="1:16" ht="51" hidden="1">
      <c r="A142" s="131"/>
      <c r="B142" s="131"/>
      <c r="C142" s="137"/>
      <c r="D142" s="191" t="s">
        <v>352</v>
      </c>
      <c r="E142" s="140"/>
      <c r="F142" s="140"/>
      <c r="G142" s="140"/>
      <c r="H142" s="140"/>
      <c r="I142" s="140"/>
      <c r="J142" s="241">
        <f t="shared" si="1"/>
        <v>0</v>
      </c>
      <c r="L142" s="40"/>
      <c r="M142" s="40"/>
      <c r="N142" s="40"/>
      <c r="O142" s="40"/>
    </row>
    <row r="143" spans="1:16" ht="63.75" hidden="1">
      <c r="A143" s="131"/>
      <c r="B143" s="131"/>
      <c r="C143" s="137"/>
      <c r="D143" s="191" t="s">
        <v>49</v>
      </c>
      <c r="E143" s="140"/>
      <c r="F143" s="140"/>
      <c r="G143" s="140"/>
      <c r="H143" s="140"/>
      <c r="I143" s="140"/>
      <c r="J143" s="241">
        <f t="shared" si="1"/>
        <v>0</v>
      </c>
      <c r="L143" s="40"/>
      <c r="M143" s="40"/>
      <c r="N143" s="40"/>
      <c r="O143" s="40"/>
    </row>
    <row r="144" spans="1:16" ht="30" hidden="1">
      <c r="A144" s="130"/>
      <c r="B144" s="130" t="s">
        <v>845</v>
      </c>
      <c r="C144" s="130"/>
      <c r="D144" s="182" t="s">
        <v>401</v>
      </c>
      <c r="E144" s="108"/>
      <c r="F144" s="108"/>
      <c r="G144" s="108"/>
      <c r="H144" s="108"/>
      <c r="I144" s="108"/>
      <c r="J144" s="241">
        <f t="shared" si="1"/>
        <v>0</v>
      </c>
      <c r="L144" s="40"/>
      <c r="M144" s="40"/>
      <c r="N144" s="40"/>
      <c r="O144" s="40"/>
    </row>
    <row r="145" spans="1:16" ht="51" hidden="1" customHeight="1">
      <c r="A145" s="136" t="s">
        <v>760</v>
      </c>
      <c r="B145" s="136" t="s">
        <v>246</v>
      </c>
      <c r="C145" s="136" t="s">
        <v>13</v>
      </c>
      <c r="D145" s="182" t="s">
        <v>210</v>
      </c>
      <c r="E145" s="108"/>
      <c r="F145" s="108"/>
      <c r="G145" s="108"/>
      <c r="H145" s="108"/>
      <c r="I145" s="108"/>
      <c r="J145" s="241">
        <f t="shared" si="1"/>
        <v>0</v>
      </c>
      <c r="L145" s="40"/>
      <c r="M145" s="40"/>
      <c r="N145" s="40"/>
      <c r="O145" s="40"/>
    </row>
    <row r="146" spans="1:16" ht="63.75" hidden="1">
      <c r="A146" s="131"/>
      <c r="B146" s="131"/>
      <c r="C146" s="137"/>
      <c r="D146" s="191" t="s">
        <v>49</v>
      </c>
      <c r="E146" s="140"/>
      <c r="F146" s="140"/>
      <c r="G146" s="140"/>
      <c r="H146" s="140"/>
      <c r="I146" s="140"/>
      <c r="J146" s="241">
        <f t="shared" si="1"/>
        <v>0</v>
      </c>
      <c r="L146" s="40"/>
      <c r="M146" s="40"/>
      <c r="N146" s="40"/>
      <c r="O146" s="40"/>
    </row>
    <row r="147" spans="1:16" ht="40.15" hidden="1" customHeight="1">
      <c r="A147" s="136" t="s">
        <v>441</v>
      </c>
      <c r="B147" s="136" t="s">
        <v>316</v>
      </c>
      <c r="C147" s="136" t="s">
        <v>14</v>
      </c>
      <c r="D147" s="182" t="s">
        <v>211</v>
      </c>
      <c r="E147" s="108"/>
      <c r="F147" s="108"/>
      <c r="G147" s="108"/>
      <c r="H147" s="108"/>
      <c r="I147" s="108"/>
      <c r="J147" s="241">
        <f t="shared" si="1"/>
        <v>0</v>
      </c>
      <c r="L147" s="40"/>
      <c r="M147" s="40"/>
      <c r="N147" s="40"/>
      <c r="O147" s="40"/>
    </row>
    <row r="148" spans="1:16" ht="55.15" hidden="1" customHeight="1">
      <c r="A148" s="136" t="s">
        <v>442</v>
      </c>
      <c r="B148" s="136" t="s">
        <v>247</v>
      </c>
      <c r="C148" s="136" t="s">
        <v>15</v>
      </c>
      <c r="D148" s="167" t="s">
        <v>248</v>
      </c>
      <c r="E148" s="108"/>
      <c r="F148" s="108"/>
      <c r="G148" s="108"/>
      <c r="H148" s="108"/>
      <c r="I148" s="108"/>
      <c r="J148" s="241">
        <f t="shared" si="1"/>
        <v>0</v>
      </c>
      <c r="L148" s="40"/>
      <c r="M148" s="40"/>
      <c r="N148" s="40"/>
      <c r="O148" s="40"/>
    </row>
    <row r="149" spans="1:16" ht="49.9" hidden="1" customHeight="1">
      <c r="A149" s="136" t="s">
        <v>339</v>
      </c>
      <c r="B149" s="136" t="s">
        <v>340</v>
      </c>
      <c r="C149" s="136" t="s">
        <v>341</v>
      </c>
      <c r="D149" s="167" t="s">
        <v>342</v>
      </c>
      <c r="E149" s="108"/>
      <c r="F149" s="108"/>
      <c r="G149" s="108"/>
      <c r="H149" s="108"/>
      <c r="I149" s="108"/>
      <c r="J149" s="241">
        <f t="shared" si="1"/>
        <v>0</v>
      </c>
      <c r="L149" s="40"/>
      <c r="M149" s="40"/>
      <c r="N149" s="40"/>
      <c r="O149" s="40"/>
    </row>
    <row r="150" spans="1:16" ht="42.6" hidden="1" customHeight="1">
      <c r="A150" s="136" t="s">
        <v>174</v>
      </c>
      <c r="B150" s="136" t="s">
        <v>176</v>
      </c>
      <c r="C150" s="136" t="s">
        <v>774</v>
      </c>
      <c r="D150" s="167" t="s">
        <v>178</v>
      </c>
      <c r="E150" s="108"/>
      <c r="F150" s="108"/>
      <c r="G150" s="108"/>
      <c r="H150" s="108"/>
      <c r="I150" s="108"/>
      <c r="J150" s="241">
        <f t="shared" si="1"/>
        <v>0</v>
      </c>
      <c r="L150" s="40"/>
      <c r="M150" s="40"/>
      <c r="N150" s="40"/>
      <c r="O150" s="40"/>
    </row>
    <row r="151" spans="1:16" ht="57" hidden="1" customHeight="1">
      <c r="A151" s="136" t="s">
        <v>175</v>
      </c>
      <c r="B151" s="136" t="s">
        <v>177</v>
      </c>
      <c r="C151" s="136" t="s">
        <v>774</v>
      </c>
      <c r="D151" s="167" t="s">
        <v>216</v>
      </c>
      <c r="E151" s="108"/>
      <c r="F151" s="108"/>
      <c r="G151" s="108"/>
      <c r="H151" s="108"/>
      <c r="I151" s="108"/>
      <c r="J151" s="241">
        <f t="shared" si="1"/>
        <v>0</v>
      </c>
      <c r="L151" s="40"/>
      <c r="M151" s="40"/>
      <c r="N151" s="40"/>
      <c r="O151" s="40"/>
    </row>
    <row r="152" spans="1:16" ht="38.25" hidden="1">
      <c r="A152" s="131"/>
      <c r="B152" s="131"/>
      <c r="C152" s="137"/>
      <c r="D152" s="191" t="s">
        <v>48</v>
      </c>
      <c r="E152" s="140"/>
      <c r="F152" s="140"/>
      <c r="G152" s="140"/>
      <c r="H152" s="140"/>
      <c r="I152" s="140"/>
      <c r="J152" s="241">
        <f t="shared" si="1"/>
        <v>0</v>
      </c>
      <c r="L152" s="40"/>
      <c r="M152" s="40"/>
      <c r="N152" s="40"/>
      <c r="O152" s="40"/>
    </row>
    <row r="153" spans="1:16" ht="38.25" hidden="1">
      <c r="A153" s="131"/>
      <c r="B153" s="131"/>
      <c r="C153" s="137"/>
      <c r="D153" s="191" t="s">
        <v>208</v>
      </c>
      <c r="E153" s="140"/>
      <c r="F153" s="140"/>
      <c r="G153" s="140"/>
      <c r="H153" s="140"/>
      <c r="I153" s="140"/>
      <c r="J153" s="241">
        <f t="shared" si="1"/>
        <v>0</v>
      </c>
      <c r="L153" s="40"/>
      <c r="M153" s="40"/>
      <c r="N153" s="40"/>
      <c r="O153" s="40"/>
    </row>
    <row r="154" spans="1:16" ht="38.25" hidden="1">
      <c r="A154" s="131"/>
      <c r="B154" s="131"/>
      <c r="C154" s="137"/>
      <c r="D154" s="191" t="s">
        <v>353</v>
      </c>
      <c r="E154" s="140"/>
      <c r="F154" s="140"/>
      <c r="G154" s="140"/>
      <c r="H154" s="140"/>
      <c r="I154" s="140"/>
      <c r="J154" s="241">
        <f t="shared" si="1"/>
        <v>0</v>
      </c>
      <c r="L154" s="40"/>
      <c r="M154" s="40"/>
      <c r="N154" s="40"/>
      <c r="O154" s="40"/>
    </row>
    <row r="155" spans="1:16" ht="15" hidden="1">
      <c r="A155" s="130"/>
      <c r="B155" s="130"/>
      <c r="C155" s="130"/>
      <c r="D155" s="182" t="s">
        <v>653</v>
      </c>
      <c r="E155" s="144"/>
      <c r="F155" s="144"/>
      <c r="G155" s="144"/>
      <c r="H155" s="144"/>
      <c r="I155" s="144"/>
      <c r="J155" s="241">
        <f t="shared" si="1"/>
        <v>0</v>
      </c>
      <c r="L155" s="40"/>
      <c r="M155" s="40"/>
      <c r="N155" s="40"/>
      <c r="O155" s="40"/>
    </row>
    <row r="156" spans="1:16" ht="90" hidden="1">
      <c r="A156" s="130"/>
      <c r="B156" s="130"/>
      <c r="C156" s="130"/>
      <c r="D156" s="167" t="s">
        <v>33</v>
      </c>
      <c r="E156" s="105"/>
      <c r="F156" s="105"/>
      <c r="G156" s="105"/>
      <c r="H156" s="105"/>
      <c r="I156" s="105"/>
      <c r="J156" s="241">
        <f t="shared" ref="J156:J223" si="2">SUM(E156:I156)</f>
        <v>0</v>
      </c>
      <c r="L156" s="40"/>
      <c r="M156" s="40"/>
      <c r="N156" s="40"/>
      <c r="O156" s="40"/>
    </row>
    <row r="157" spans="1:16" ht="105" hidden="1">
      <c r="A157" s="130"/>
      <c r="B157" s="130"/>
      <c r="C157" s="130"/>
      <c r="D157" s="167" t="s">
        <v>648</v>
      </c>
      <c r="E157" s="105"/>
      <c r="F157" s="105"/>
      <c r="G157" s="105"/>
      <c r="H157" s="105"/>
      <c r="I157" s="105"/>
      <c r="J157" s="241">
        <f t="shared" si="2"/>
        <v>0</v>
      </c>
      <c r="L157" s="40"/>
      <c r="M157" s="40"/>
      <c r="N157" s="40"/>
      <c r="O157" s="40"/>
    </row>
    <row r="158" spans="1:16" ht="90" hidden="1">
      <c r="A158" s="130"/>
      <c r="B158" s="130"/>
      <c r="C158" s="130"/>
      <c r="D158" s="167" t="s">
        <v>644</v>
      </c>
      <c r="E158" s="105"/>
      <c r="F158" s="105"/>
      <c r="G158" s="105"/>
      <c r="H158" s="105"/>
      <c r="I158" s="105"/>
      <c r="J158" s="241">
        <f t="shared" si="2"/>
        <v>0</v>
      </c>
      <c r="L158" s="40"/>
      <c r="M158" s="40"/>
      <c r="N158" s="40"/>
      <c r="O158" s="40"/>
    </row>
    <row r="159" spans="1:16" ht="33.6" hidden="1" customHeight="1">
      <c r="A159" s="136" t="s">
        <v>443</v>
      </c>
      <c r="B159" s="136" t="s">
        <v>328</v>
      </c>
      <c r="C159" s="136" t="s">
        <v>800</v>
      </c>
      <c r="D159" s="182" t="s">
        <v>124</v>
      </c>
      <c r="E159" s="108"/>
      <c r="F159" s="108"/>
      <c r="G159" s="108"/>
      <c r="H159" s="108"/>
      <c r="I159" s="108"/>
      <c r="J159" s="241">
        <f t="shared" si="2"/>
        <v>0</v>
      </c>
      <c r="L159" s="40"/>
      <c r="M159" s="40"/>
      <c r="N159" s="40"/>
      <c r="O159" s="40"/>
    </row>
    <row r="160" spans="1:16" ht="30" hidden="1">
      <c r="A160" s="124" t="s">
        <v>444</v>
      </c>
      <c r="B160" s="124" t="s">
        <v>125</v>
      </c>
      <c r="C160" s="124" t="s">
        <v>223</v>
      </c>
      <c r="D160" s="186" t="s">
        <v>126</v>
      </c>
      <c r="E160" s="140"/>
      <c r="F160" s="140"/>
      <c r="G160" s="140"/>
      <c r="H160" s="140"/>
      <c r="I160" s="140"/>
      <c r="J160" s="241">
        <f t="shared" si="2"/>
        <v>0</v>
      </c>
      <c r="K160" s="11"/>
      <c r="L160" s="16"/>
      <c r="M160" s="16"/>
      <c r="N160" s="16"/>
      <c r="O160" s="16"/>
      <c r="P160" s="11"/>
    </row>
    <row r="161" spans="1:59" ht="63.6" hidden="1" customHeight="1">
      <c r="A161" s="124" t="s">
        <v>445</v>
      </c>
      <c r="B161" s="124" t="s">
        <v>249</v>
      </c>
      <c r="C161" s="124" t="s">
        <v>200</v>
      </c>
      <c r="D161" s="186" t="s">
        <v>250</v>
      </c>
      <c r="E161" s="109"/>
      <c r="F161" s="109"/>
      <c r="G161" s="109"/>
      <c r="H161" s="109"/>
      <c r="I161" s="109"/>
      <c r="J161" s="241">
        <f t="shared" si="2"/>
        <v>0</v>
      </c>
      <c r="K161" s="11"/>
      <c r="L161" s="16"/>
      <c r="M161" s="16"/>
      <c r="N161" s="16"/>
      <c r="O161" s="16"/>
      <c r="P161" s="11"/>
    </row>
    <row r="162" spans="1:59" ht="63.6" hidden="1" customHeight="1">
      <c r="A162" s="129" t="s">
        <v>107</v>
      </c>
      <c r="B162" s="129" t="s">
        <v>580</v>
      </c>
      <c r="C162" s="130" t="s">
        <v>106</v>
      </c>
      <c r="D162" s="234" t="s">
        <v>599</v>
      </c>
      <c r="E162" s="108"/>
      <c r="F162" s="108"/>
      <c r="G162" s="108"/>
      <c r="H162" s="108"/>
      <c r="I162" s="108"/>
      <c r="J162" s="241">
        <f t="shared" si="2"/>
        <v>0</v>
      </c>
      <c r="K162" s="11"/>
      <c r="L162" s="16"/>
      <c r="M162" s="16"/>
      <c r="N162" s="16"/>
      <c r="O162" s="16"/>
      <c r="P162" s="11"/>
    </row>
    <row r="163" spans="1:59" ht="30" hidden="1">
      <c r="A163" s="130" t="s">
        <v>446</v>
      </c>
      <c r="B163" s="130" t="s">
        <v>74</v>
      </c>
      <c r="C163" s="130" t="s">
        <v>73</v>
      </c>
      <c r="D163" s="142" t="s">
        <v>47</v>
      </c>
      <c r="E163" s="108"/>
      <c r="F163" s="108"/>
      <c r="G163" s="108"/>
      <c r="H163" s="108"/>
      <c r="I163" s="108"/>
      <c r="J163" s="241">
        <f t="shared" si="2"/>
        <v>0</v>
      </c>
      <c r="K163" s="11"/>
      <c r="L163" s="16"/>
      <c r="M163" s="16"/>
      <c r="N163" s="16"/>
      <c r="O163" s="16"/>
      <c r="P163" s="11"/>
    </row>
    <row r="164" spans="1:59" ht="35.450000000000003" hidden="1" customHeight="1">
      <c r="A164" s="130" t="s">
        <v>445</v>
      </c>
      <c r="B164" s="130" t="s">
        <v>249</v>
      </c>
      <c r="C164" s="130" t="s">
        <v>415</v>
      </c>
      <c r="D164" s="142" t="s">
        <v>250</v>
      </c>
      <c r="E164" s="108"/>
      <c r="F164" s="108"/>
      <c r="G164" s="108"/>
      <c r="H164" s="108"/>
      <c r="I164" s="108"/>
      <c r="J164" s="241">
        <f t="shared" si="2"/>
        <v>0</v>
      </c>
      <c r="K164" s="11"/>
      <c r="L164" s="16"/>
      <c r="M164" s="16"/>
      <c r="N164" s="16"/>
      <c r="O164" s="16"/>
      <c r="P164" s="11"/>
    </row>
    <row r="165" spans="1:59" ht="84.6" hidden="1" customHeight="1">
      <c r="A165" s="126" t="s">
        <v>448</v>
      </c>
      <c r="B165" s="126" t="s">
        <v>252</v>
      </c>
      <c r="C165" s="126" t="s">
        <v>515</v>
      </c>
      <c r="D165" s="242" t="s">
        <v>188</v>
      </c>
      <c r="E165" s="109"/>
      <c r="F165" s="109"/>
      <c r="G165" s="109"/>
      <c r="H165" s="109"/>
      <c r="I165" s="109"/>
      <c r="J165" s="241">
        <f t="shared" si="2"/>
        <v>0</v>
      </c>
      <c r="K165" s="11"/>
      <c r="L165" s="16"/>
      <c r="M165" s="16"/>
      <c r="N165" s="16"/>
      <c r="O165" s="16"/>
      <c r="P165" s="11"/>
    </row>
    <row r="166" spans="1:59" ht="114" hidden="1" customHeight="1">
      <c r="A166" s="126" t="s">
        <v>465</v>
      </c>
      <c r="B166" s="126" t="s">
        <v>466</v>
      </c>
      <c r="C166" s="126" t="s">
        <v>156</v>
      </c>
      <c r="D166" s="242" t="s">
        <v>746</v>
      </c>
      <c r="E166" s="109"/>
      <c r="F166" s="109"/>
      <c r="G166" s="109"/>
      <c r="H166" s="109"/>
      <c r="I166" s="109"/>
      <c r="J166" s="241">
        <f t="shared" si="2"/>
        <v>0</v>
      </c>
      <c r="K166" s="11"/>
      <c r="L166" s="16"/>
      <c r="M166" s="16"/>
      <c r="N166" s="16"/>
      <c r="O166" s="16"/>
      <c r="P166" s="11"/>
    </row>
    <row r="167" spans="1:59" ht="93.6" hidden="1" customHeight="1">
      <c r="A167" s="126" t="s">
        <v>449</v>
      </c>
      <c r="B167" s="126" t="s">
        <v>111</v>
      </c>
      <c r="C167" s="126" t="s">
        <v>659</v>
      </c>
      <c r="D167" s="242" t="s">
        <v>113</v>
      </c>
      <c r="E167" s="109"/>
      <c r="F167" s="109"/>
      <c r="G167" s="109"/>
      <c r="H167" s="109"/>
      <c r="I167" s="109"/>
      <c r="J167" s="241">
        <f t="shared" si="2"/>
        <v>0</v>
      </c>
      <c r="K167" s="11"/>
      <c r="L167" s="16"/>
      <c r="M167" s="16"/>
      <c r="N167" s="16"/>
      <c r="O167" s="16"/>
      <c r="P167" s="11"/>
    </row>
    <row r="168" spans="1:59" ht="89.25" hidden="1" customHeight="1">
      <c r="A168" s="126" t="s">
        <v>447</v>
      </c>
      <c r="B168" s="126" t="s">
        <v>251</v>
      </c>
      <c r="C168" s="126" t="s">
        <v>16</v>
      </c>
      <c r="D168" s="186" t="s">
        <v>404</v>
      </c>
      <c r="E168" s="109"/>
      <c r="F168" s="109"/>
      <c r="G168" s="109"/>
      <c r="H168" s="109"/>
      <c r="I168" s="109"/>
      <c r="J168" s="241">
        <f t="shared" si="2"/>
        <v>0</v>
      </c>
      <c r="K168" s="11"/>
      <c r="L168" s="16"/>
      <c r="M168" s="16"/>
      <c r="N168" s="16"/>
      <c r="O168" s="16"/>
      <c r="P168" s="11"/>
    </row>
    <row r="169" spans="1:59" ht="36.6" hidden="1" customHeight="1">
      <c r="A169" s="130" t="s">
        <v>449</v>
      </c>
      <c r="B169" s="126" t="s">
        <v>111</v>
      </c>
      <c r="C169" s="130" t="s">
        <v>222</v>
      </c>
      <c r="D169" s="167" t="s">
        <v>113</v>
      </c>
      <c r="E169" s="108">
        <f>200000-200000</f>
        <v>0</v>
      </c>
      <c r="F169" s="108">
        <f>200000-200000</f>
        <v>0</v>
      </c>
      <c r="G169" s="108">
        <f>200000-200000</f>
        <v>0</v>
      </c>
      <c r="H169" s="108">
        <f>200000-200000</f>
        <v>0</v>
      </c>
      <c r="I169" s="108">
        <f>200000-200000</f>
        <v>0</v>
      </c>
      <c r="J169" s="241">
        <f t="shared" si="2"/>
        <v>0</v>
      </c>
      <c r="K169" s="11"/>
      <c r="L169" s="16" t="e">
        <f>+#REF!-#REF!-#REF!-#REF!-#REF!-#REF!-#REF!+#REF!-#REF!-#REF!</f>
        <v>#REF!</v>
      </c>
      <c r="M169" s="16"/>
      <c r="N169" s="16"/>
      <c r="O169" s="16"/>
      <c r="P169" s="11"/>
    </row>
    <row r="170" spans="1:59" ht="45" hidden="1">
      <c r="A170" s="138"/>
      <c r="B170" s="138"/>
      <c r="C170" s="138"/>
      <c r="D170" s="189" t="s">
        <v>678</v>
      </c>
      <c r="E170" s="122"/>
      <c r="F170" s="122"/>
      <c r="G170" s="122"/>
      <c r="H170" s="122"/>
      <c r="I170" s="122"/>
      <c r="J170" s="241">
        <f t="shared" si="2"/>
        <v>0</v>
      </c>
      <c r="K170" s="2"/>
      <c r="L170" s="3"/>
      <c r="M170" s="3"/>
      <c r="N170" s="3"/>
      <c r="O170" s="3"/>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row>
    <row r="171" spans="1:59" ht="60" hidden="1">
      <c r="A171" s="129" t="s">
        <v>362</v>
      </c>
      <c r="B171" s="129" t="s">
        <v>665</v>
      </c>
      <c r="C171" s="129" t="s">
        <v>681</v>
      </c>
      <c r="D171" s="167" t="s">
        <v>767</v>
      </c>
      <c r="E171" s="108"/>
      <c r="F171" s="108"/>
      <c r="G171" s="108"/>
      <c r="H171" s="108"/>
      <c r="I171" s="108"/>
      <c r="J171" s="241">
        <f t="shared" si="2"/>
        <v>0</v>
      </c>
      <c r="K171" s="2"/>
      <c r="L171" s="3"/>
      <c r="M171" s="3"/>
      <c r="N171" s="3"/>
      <c r="O171" s="3"/>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61.15" hidden="1" customHeight="1">
      <c r="A172" s="129" t="s">
        <v>363</v>
      </c>
      <c r="B172" s="129" t="s">
        <v>2</v>
      </c>
      <c r="C172" s="129" t="s">
        <v>806</v>
      </c>
      <c r="D172" s="167" t="s">
        <v>811</v>
      </c>
      <c r="E172" s="108"/>
      <c r="F172" s="108"/>
      <c r="G172" s="108"/>
      <c r="H172" s="108"/>
      <c r="I172" s="108"/>
      <c r="J172" s="241">
        <f t="shared" si="2"/>
        <v>0</v>
      </c>
      <c r="K172" s="2"/>
      <c r="L172" s="3"/>
      <c r="M172" s="3"/>
      <c r="N172" s="3"/>
      <c r="O172" s="3"/>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62.45" hidden="1" customHeight="1">
      <c r="A173" s="165" t="s">
        <v>450</v>
      </c>
      <c r="B173" s="165" t="s">
        <v>650</v>
      </c>
      <c r="C173" s="165" t="s">
        <v>17</v>
      </c>
      <c r="D173" s="168" t="s">
        <v>474</v>
      </c>
      <c r="E173" s="108"/>
      <c r="F173" s="108"/>
      <c r="G173" s="108"/>
      <c r="H173" s="108"/>
      <c r="I173" s="108"/>
      <c r="J173" s="241">
        <f t="shared" si="2"/>
        <v>0</v>
      </c>
      <c r="K173" s="2"/>
      <c r="L173" s="3"/>
      <c r="M173" s="3"/>
      <c r="N173" s="3"/>
      <c r="O173" s="3"/>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25.5" hidden="1">
      <c r="A174" s="138"/>
      <c r="B174" s="134"/>
      <c r="C174" s="134"/>
      <c r="D174" s="197" t="s">
        <v>411</v>
      </c>
      <c r="E174" s="140"/>
      <c r="F174" s="140"/>
      <c r="G174" s="140"/>
      <c r="H174" s="140"/>
      <c r="I174" s="140"/>
      <c r="J174" s="241">
        <f t="shared" si="2"/>
        <v>0</v>
      </c>
      <c r="K174" s="2"/>
      <c r="L174" s="3"/>
      <c r="M174" s="3"/>
      <c r="N174" s="3"/>
      <c r="O174" s="3"/>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38.25" hidden="1">
      <c r="A175" s="138"/>
      <c r="B175" s="134" t="s">
        <v>5</v>
      </c>
      <c r="C175" s="134"/>
      <c r="D175" s="197" t="s">
        <v>579</v>
      </c>
      <c r="E175" s="140"/>
      <c r="F175" s="140"/>
      <c r="G175" s="140"/>
      <c r="H175" s="140"/>
      <c r="I175" s="140"/>
      <c r="J175" s="241">
        <f t="shared" si="2"/>
        <v>0</v>
      </c>
      <c r="K175" s="2"/>
      <c r="L175" s="3"/>
      <c r="M175" s="3"/>
      <c r="N175" s="3"/>
      <c r="O175" s="3"/>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45" hidden="1">
      <c r="A176" s="138"/>
      <c r="B176" s="129"/>
      <c r="C176" s="129"/>
      <c r="D176" s="189" t="s">
        <v>678</v>
      </c>
      <c r="E176" s="122"/>
      <c r="F176" s="122"/>
      <c r="G176" s="122"/>
      <c r="H176" s="122"/>
      <c r="I176" s="122"/>
      <c r="J176" s="241">
        <f t="shared" si="2"/>
        <v>0</v>
      </c>
      <c r="K176" s="2"/>
      <c r="L176" s="3"/>
      <c r="M176" s="3"/>
      <c r="N176" s="3"/>
      <c r="O176" s="3"/>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39.6" hidden="1" customHeight="1">
      <c r="A177" s="165" t="s">
        <v>451</v>
      </c>
      <c r="B177" s="165" t="s">
        <v>475</v>
      </c>
      <c r="C177" s="165" t="s">
        <v>18</v>
      </c>
      <c r="D177" s="167" t="s">
        <v>333</v>
      </c>
      <c r="E177" s="108"/>
      <c r="F177" s="108"/>
      <c r="G177" s="108"/>
      <c r="H177" s="108"/>
      <c r="I177" s="108"/>
      <c r="J177" s="241">
        <f t="shared" si="2"/>
        <v>0</v>
      </c>
      <c r="K177" s="2"/>
      <c r="L177" s="3"/>
      <c r="M177" s="3"/>
      <c r="N177" s="3"/>
      <c r="O177" s="3"/>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45" hidden="1">
      <c r="A178" s="124" t="s">
        <v>452</v>
      </c>
      <c r="B178" s="124" t="s">
        <v>368</v>
      </c>
      <c r="C178" s="124" t="s">
        <v>367</v>
      </c>
      <c r="D178" s="186" t="s">
        <v>476</v>
      </c>
      <c r="E178" s="109"/>
      <c r="F178" s="109"/>
      <c r="G178" s="109"/>
      <c r="H178" s="109"/>
      <c r="I178" s="109"/>
      <c r="J178" s="241">
        <f t="shared" si="2"/>
        <v>0</v>
      </c>
      <c r="L178" s="40"/>
      <c r="M178" s="40"/>
      <c r="N178" s="40"/>
      <c r="O178" s="40"/>
    </row>
    <row r="179" spans="1:59" ht="48.6" hidden="1" customHeight="1">
      <c r="A179" s="136" t="s">
        <v>453</v>
      </c>
      <c r="B179" s="136" t="s">
        <v>477</v>
      </c>
      <c r="C179" s="136" t="s">
        <v>19</v>
      </c>
      <c r="D179" s="147" t="s">
        <v>848</v>
      </c>
      <c r="E179" s="108"/>
      <c r="F179" s="108"/>
      <c r="G179" s="108"/>
      <c r="H179" s="108"/>
      <c r="I179" s="108"/>
      <c r="J179" s="241">
        <f t="shared" si="2"/>
        <v>0</v>
      </c>
      <c r="L179" s="40"/>
      <c r="M179" s="40"/>
      <c r="N179" s="40"/>
      <c r="O179" s="40"/>
    </row>
    <row r="180" spans="1:59" ht="82.15" hidden="1" customHeight="1">
      <c r="A180" s="136" t="s">
        <v>454</v>
      </c>
      <c r="B180" s="136" t="s">
        <v>478</v>
      </c>
      <c r="C180" s="136" t="s">
        <v>20</v>
      </c>
      <c r="D180" s="182" t="s">
        <v>479</v>
      </c>
      <c r="E180" s="108"/>
      <c r="F180" s="108"/>
      <c r="G180" s="108"/>
      <c r="H180" s="108"/>
      <c r="I180" s="108"/>
      <c r="J180" s="241">
        <f t="shared" si="2"/>
        <v>0</v>
      </c>
      <c r="L180" s="40"/>
      <c r="M180" s="40"/>
      <c r="N180" s="40"/>
      <c r="O180" s="40"/>
    </row>
    <row r="181" spans="1:59" ht="148.5" hidden="1" customHeight="1">
      <c r="A181" s="136" t="s">
        <v>356</v>
      </c>
      <c r="B181" s="136" t="s">
        <v>737</v>
      </c>
      <c r="C181" s="136" t="s">
        <v>22</v>
      </c>
      <c r="D181" s="182" t="s">
        <v>425</v>
      </c>
      <c r="E181" s="108"/>
      <c r="F181" s="108"/>
      <c r="G181" s="108"/>
      <c r="H181" s="108"/>
      <c r="I181" s="108"/>
      <c r="J181" s="241">
        <f t="shared" si="2"/>
        <v>0</v>
      </c>
      <c r="L181" s="40"/>
      <c r="M181" s="40"/>
      <c r="N181" s="40"/>
      <c r="O181" s="40"/>
    </row>
    <row r="182" spans="1:59" ht="57" hidden="1" customHeight="1">
      <c r="A182" s="136" t="s">
        <v>687</v>
      </c>
      <c r="B182" s="136" t="s">
        <v>115</v>
      </c>
      <c r="C182" s="136" t="s">
        <v>796</v>
      </c>
      <c r="D182" s="182" t="s">
        <v>116</v>
      </c>
      <c r="E182" s="108"/>
      <c r="F182" s="108"/>
      <c r="G182" s="108"/>
      <c r="H182" s="108"/>
      <c r="I182" s="108"/>
      <c r="J182" s="241">
        <f t="shared" si="2"/>
        <v>0</v>
      </c>
      <c r="L182" s="40"/>
      <c r="M182" s="40"/>
      <c r="N182" s="40"/>
      <c r="O182" s="40"/>
    </row>
    <row r="183" spans="1:59" ht="57.75" hidden="1" customHeight="1">
      <c r="A183" s="136" t="s">
        <v>359</v>
      </c>
      <c r="B183" s="136" t="s">
        <v>286</v>
      </c>
      <c r="C183" s="136" t="s">
        <v>25</v>
      </c>
      <c r="D183" s="168" t="s">
        <v>849</v>
      </c>
      <c r="E183" s="108"/>
      <c r="F183" s="108"/>
      <c r="G183" s="108"/>
      <c r="H183" s="108"/>
      <c r="I183" s="108"/>
      <c r="J183" s="241">
        <f t="shared" si="2"/>
        <v>0</v>
      </c>
      <c r="L183" s="40"/>
      <c r="M183" s="40"/>
      <c r="N183" s="40"/>
      <c r="O183" s="40"/>
    </row>
    <row r="184" spans="1:59" ht="72" hidden="1" customHeight="1">
      <c r="A184" s="136" t="s">
        <v>355</v>
      </c>
      <c r="B184" s="136" t="s">
        <v>480</v>
      </c>
      <c r="C184" s="136" t="s">
        <v>21</v>
      </c>
      <c r="D184" s="167" t="s">
        <v>134</v>
      </c>
      <c r="E184" s="108"/>
      <c r="F184" s="108"/>
      <c r="G184" s="108"/>
      <c r="H184" s="108"/>
      <c r="I184" s="108"/>
      <c r="J184" s="241">
        <f t="shared" si="2"/>
        <v>0</v>
      </c>
      <c r="L184" s="40"/>
      <c r="M184" s="40"/>
      <c r="N184" s="40"/>
      <c r="O184" s="40"/>
    </row>
    <row r="185" spans="1:59" ht="52.15" hidden="1" customHeight="1">
      <c r="A185" s="136" t="s">
        <v>357</v>
      </c>
      <c r="B185" s="136" t="s">
        <v>123</v>
      </c>
      <c r="C185" s="136" t="s">
        <v>662</v>
      </c>
      <c r="D185" s="167" t="s">
        <v>601</v>
      </c>
      <c r="E185" s="108"/>
      <c r="F185" s="108"/>
      <c r="G185" s="108"/>
      <c r="H185" s="108"/>
      <c r="I185" s="108"/>
      <c r="J185" s="241">
        <f t="shared" si="2"/>
        <v>0</v>
      </c>
      <c r="L185" s="40"/>
      <c r="M185" s="40"/>
      <c r="N185" s="40"/>
      <c r="O185" s="40"/>
    </row>
    <row r="186" spans="1:59" ht="63" hidden="1" customHeight="1">
      <c r="A186" s="136" t="s">
        <v>676</v>
      </c>
      <c r="B186" s="136" t="s">
        <v>677</v>
      </c>
      <c r="C186" s="136" t="s">
        <v>565</v>
      </c>
      <c r="D186" s="167" t="s">
        <v>602</v>
      </c>
      <c r="E186" s="108"/>
      <c r="F186" s="108"/>
      <c r="G186" s="108"/>
      <c r="H186" s="108"/>
      <c r="I186" s="108"/>
      <c r="J186" s="241">
        <f t="shared" si="2"/>
        <v>0</v>
      </c>
      <c r="L186" s="40"/>
      <c r="M186" s="40"/>
      <c r="N186" s="40"/>
      <c r="O186" s="40"/>
    </row>
    <row r="187" spans="1:59" ht="30.75" hidden="1" customHeight="1">
      <c r="A187" s="136" t="s">
        <v>742</v>
      </c>
      <c r="B187" s="136" t="s">
        <v>137</v>
      </c>
      <c r="C187" s="136" t="s">
        <v>565</v>
      </c>
      <c r="D187" s="167" t="s">
        <v>378</v>
      </c>
      <c r="E187" s="108"/>
      <c r="F187" s="108"/>
      <c r="G187" s="108"/>
      <c r="H187" s="108"/>
      <c r="I187" s="108"/>
      <c r="J187" s="241">
        <f t="shared" si="2"/>
        <v>0</v>
      </c>
      <c r="L187" s="40"/>
      <c r="M187" s="40"/>
      <c r="N187" s="40"/>
      <c r="O187" s="40"/>
    </row>
    <row r="188" spans="1:59" ht="113.25" hidden="1" customHeight="1">
      <c r="A188" s="136" t="s">
        <v>358</v>
      </c>
      <c r="B188" s="136" t="s">
        <v>91</v>
      </c>
      <c r="C188" s="136" t="s">
        <v>24</v>
      </c>
      <c r="D188" s="182" t="s">
        <v>285</v>
      </c>
      <c r="E188" s="108"/>
      <c r="F188" s="108"/>
      <c r="G188" s="108"/>
      <c r="H188" s="108"/>
      <c r="I188" s="108"/>
      <c r="J188" s="241">
        <f t="shared" si="2"/>
        <v>0</v>
      </c>
      <c r="L188" s="40"/>
      <c r="M188" s="40"/>
      <c r="N188" s="40"/>
      <c r="O188" s="40"/>
    </row>
    <row r="189" spans="1:59" ht="75" hidden="1" customHeight="1">
      <c r="A189" s="165" t="s">
        <v>850</v>
      </c>
      <c r="B189" s="165" t="s">
        <v>851</v>
      </c>
      <c r="C189" s="165" t="s">
        <v>730</v>
      </c>
      <c r="D189" s="200" t="s">
        <v>852</v>
      </c>
      <c r="E189" s="108"/>
      <c r="F189" s="108"/>
      <c r="G189" s="108"/>
      <c r="H189" s="108"/>
      <c r="I189" s="108"/>
      <c r="J189" s="241">
        <f t="shared" si="2"/>
        <v>0</v>
      </c>
      <c r="L189" s="40"/>
      <c r="M189" s="40"/>
      <c r="N189" s="40"/>
      <c r="O189" s="40"/>
    </row>
    <row r="190" spans="1:59" ht="75" hidden="1" customHeight="1">
      <c r="A190" s="165" t="s">
        <v>642</v>
      </c>
      <c r="B190" s="165" t="s">
        <v>643</v>
      </c>
      <c r="C190" s="165" t="s">
        <v>731</v>
      </c>
      <c r="D190" s="200" t="s">
        <v>649</v>
      </c>
      <c r="E190" s="108"/>
      <c r="F190" s="108"/>
      <c r="G190" s="108"/>
      <c r="H190" s="108"/>
      <c r="I190" s="108"/>
      <c r="J190" s="241">
        <f t="shared" si="2"/>
        <v>0</v>
      </c>
      <c r="L190" s="40"/>
      <c r="M190" s="40"/>
      <c r="N190" s="40"/>
      <c r="O190" s="40"/>
    </row>
    <row r="191" spans="1:59" ht="29.25" hidden="1" customHeight="1">
      <c r="A191" s="165" t="s">
        <v>360</v>
      </c>
      <c r="B191" s="165" t="s">
        <v>664</v>
      </c>
      <c r="C191" s="165" t="s">
        <v>731</v>
      </c>
      <c r="D191" s="200" t="s">
        <v>649</v>
      </c>
      <c r="E191" s="108"/>
      <c r="F191" s="108"/>
      <c r="G191" s="108"/>
      <c r="H191" s="108"/>
      <c r="I191" s="108"/>
      <c r="J191" s="241">
        <f t="shared" si="2"/>
        <v>0</v>
      </c>
      <c r="L191" s="40"/>
      <c r="M191" s="40"/>
      <c r="N191" s="40"/>
      <c r="O191" s="40"/>
    </row>
    <row r="192" spans="1:59" ht="24" hidden="1" customHeight="1">
      <c r="A192" s="136" t="s">
        <v>853</v>
      </c>
      <c r="B192" s="136" t="s">
        <v>854</v>
      </c>
      <c r="C192" s="136" t="s">
        <v>414</v>
      </c>
      <c r="D192" s="167" t="s">
        <v>322</v>
      </c>
      <c r="E192" s="108"/>
      <c r="F192" s="108"/>
      <c r="G192" s="108"/>
      <c r="H192" s="108"/>
      <c r="I192" s="108"/>
      <c r="J192" s="241">
        <f t="shared" si="2"/>
        <v>0</v>
      </c>
      <c r="K192" s="11"/>
      <c r="L192" s="16"/>
      <c r="M192" s="16"/>
      <c r="N192" s="16"/>
      <c r="O192" s="16"/>
      <c r="P192" s="11"/>
      <c r="AL192" s="2"/>
      <c r="AM192" s="2"/>
      <c r="AN192" s="2"/>
      <c r="AO192" s="2"/>
      <c r="AP192" s="2"/>
      <c r="AQ192" s="2"/>
      <c r="AR192" s="2"/>
      <c r="AS192" s="2"/>
      <c r="AT192" s="2"/>
      <c r="AU192" s="2"/>
      <c r="AV192" s="2"/>
      <c r="AW192" s="2"/>
      <c r="AX192" s="2"/>
      <c r="AY192" s="2"/>
      <c r="AZ192" s="2"/>
      <c r="BA192" s="2"/>
      <c r="BB192" s="2"/>
      <c r="BC192" s="2"/>
      <c r="BD192" s="2"/>
      <c r="BE192" s="2"/>
      <c r="BF192" s="2"/>
      <c r="BG192" s="2"/>
    </row>
    <row r="193" spans="1:59" ht="30" hidden="1" customHeight="1">
      <c r="A193" s="130"/>
      <c r="B193" s="130"/>
      <c r="C193" s="130"/>
      <c r="D193" s="167" t="s">
        <v>426</v>
      </c>
      <c r="E193" s="108"/>
      <c r="F193" s="108"/>
      <c r="G193" s="108"/>
      <c r="H193" s="108"/>
      <c r="I193" s="108"/>
      <c r="J193" s="241">
        <f t="shared" si="2"/>
        <v>0</v>
      </c>
      <c r="K193" s="11"/>
      <c r="L193" s="16"/>
      <c r="M193" s="16"/>
      <c r="N193" s="16"/>
      <c r="O193" s="16"/>
      <c r="P193" s="11"/>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27.75" hidden="1" customHeight="1">
      <c r="A194" s="138"/>
      <c r="B194" s="138"/>
      <c r="C194" s="130"/>
      <c r="D194" s="196" t="s">
        <v>351</v>
      </c>
      <c r="E194" s="108"/>
      <c r="F194" s="108"/>
      <c r="G194" s="108"/>
      <c r="H194" s="108"/>
      <c r="I194" s="108"/>
      <c r="J194" s="241">
        <f t="shared" si="2"/>
        <v>0</v>
      </c>
      <c r="K194" s="11"/>
      <c r="L194" s="16"/>
      <c r="M194" s="16"/>
      <c r="N194" s="16"/>
      <c r="O194" s="16"/>
      <c r="P194" s="11"/>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46.5" hidden="1" customHeight="1">
      <c r="A195" s="136"/>
      <c r="B195" s="136"/>
      <c r="C195" s="136"/>
      <c r="D195" s="182" t="s">
        <v>180</v>
      </c>
      <c r="E195" s="108"/>
      <c r="F195" s="108"/>
      <c r="G195" s="108"/>
      <c r="H195" s="108"/>
      <c r="I195" s="108"/>
      <c r="J195" s="241">
        <f t="shared" si="2"/>
        <v>0</v>
      </c>
      <c r="K195" s="11"/>
      <c r="L195" s="16"/>
      <c r="M195" s="16"/>
      <c r="N195" s="16"/>
      <c r="O195" s="16"/>
      <c r="P195" s="11"/>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42" hidden="1" customHeight="1">
      <c r="A196" s="136"/>
      <c r="B196" s="136"/>
      <c r="C196" s="136"/>
      <c r="D196" s="182" t="s">
        <v>181</v>
      </c>
      <c r="E196" s="108"/>
      <c r="F196" s="108"/>
      <c r="G196" s="108"/>
      <c r="H196" s="108"/>
      <c r="I196" s="108"/>
      <c r="J196" s="241">
        <f t="shared" si="2"/>
        <v>0</v>
      </c>
      <c r="K196" s="11"/>
      <c r="L196" s="16"/>
      <c r="M196" s="16"/>
      <c r="N196" s="16"/>
      <c r="O196" s="16"/>
      <c r="P196" s="11"/>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30" hidden="1" customHeight="1">
      <c r="A197" s="136" t="s">
        <v>323</v>
      </c>
      <c r="B197" s="136" t="s">
        <v>324</v>
      </c>
      <c r="C197" s="136" t="s">
        <v>26</v>
      </c>
      <c r="D197" s="182" t="s">
        <v>287</v>
      </c>
      <c r="E197" s="108"/>
      <c r="F197" s="108"/>
      <c r="G197" s="108"/>
      <c r="H197" s="108"/>
      <c r="I197" s="108"/>
      <c r="J197" s="241">
        <f t="shared" si="2"/>
        <v>0</v>
      </c>
      <c r="L197" s="40"/>
      <c r="M197" s="40"/>
      <c r="N197" s="40"/>
      <c r="O197" s="40"/>
    </row>
    <row r="198" spans="1:59" ht="46.5" hidden="1" customHeight="1">
      <c r="A198" s="136" t="s">
        <v>607</v>
      </c>
      <c r="B198" s="136" t="s">
        <v>609</v>
      </c>
      <c r="C198" s="136" t="s">
        <v>669</v>
      </c>
      <c r="D198" s="182" t="s">
        <v>161</v>
      </c>
      <c r="E198" s="108"/>
      <c r="F198" s="108"/>
      <c r="G198" s="108"/>
      <c r="H198" s="108"/>
      <c r="I198" s="108"/>
      <c r="J198" s="241">
        <f t="shared" si="2"/>
        <v>0</v>
      </c>
      <c r="L198" s="40"/>
      <c r="M198" s="40"/>
      <c r="N198" s="40"/>
      <c r="O198" s="40"/>
    </row>
    <row r="199" spans="1:59" ht="51" hidden="1" customHeight="1">
      <c r="A199" s="136" t="s">
        <v>608</v>
      </c>
      <c r="B199" s="136" t="s">
        <v>610</v>
      </c>
      <c r="C199" s="136" t="s">
        <v>611</v>
      </c>
      <c r="D199" s="182" t="s">
        <v>162</v>
      </c>
      <c r="E199" s="108"/>
      <c r="F199" s="108"/>
      <c r="G199" s="108"/>
      <c r="H199" s="108"/>
      <c r="I199" s="108"/>
      <c r="J199" s="241">
        <f t="shared" si="2"/>
        <v>0</v>
      </c>
      <c r="L199" s="40"/>
      <c r="M199" s="40"/>
      <c r="N199" s="40"/>
      <c r="O199" s="40"/>
    </row>
    <row r="200" spans="1:59" ht="30" hidden="1">
      <c r="A200" s="127" t="s">
        <v>361</v>
      </c>
      <c r="B200" s="127" t="s">
        <v>125</v>
      </c>
      <c r="C200" s="127" t="s">
        <v>223</v>
      </c>
      <c r="D200" s="192" t="s">
        <v>126</v>
      </c>
      <c r="E200" s="109"/>
      <c r="F200" s="109"/>
      <c r="G200" s="109"/>
      <c r="H200" s="109"/>
      <c r="I200" s="109"/>
      <c r="J200" s="241">
        <f t="shared" si="2"/>
        <v>0</v>
      </c>
      <c r="K200" s="2"/>
      <c r="L200" s="64"/>
      <c r="M200" s="64"/>
      <c r="N200" s="64"/>
      <c r="O200" s="64"/>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row>
    <row r="201" spans="1:59" ht="52.15" hidden="1" customHeight="1">
      <c r="A201" s="293" t="s">
        <v>364</v>
      </c>
      <c r="B201" s="130" t="s">
        <v>666</v>
      </c>
      <c r="C201" s="130" t="s">
        <v>321</v>
      </c>
      <c r="D201" s="294" t="s">
        <v>667</v>
      </c>
      <c r="E201" s="108"/>
      <c r="F201" s="108"/>
      <c r="G201" s="108"/>
      <c r="H201" s="108"/>
      <c r="I201" s="108"/>
      <c r="J201" s="241">
        <f t="shared" si="2"/>
        <v>0</v>
      </c>
      <c r="K201" s="2"/>
      <c r="L201" s="64"/>
      <c r="M201" s="64"/>
      <c r="N201" s="64"/>
      <c r="O201" s="64"/>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72.75" hidden="1" customHeight="1">
      <c r="A202" s="381" t="s">
        <v>887</v>
      </c>
      <c r="B202" s="383" t="s">
        <v>149</v>
      </c>
      <c r="C202" s="385" t="s">
        <v>415</v>
      </c>
      <c r="D202" s="380" t="s">
        <v>891</v>
      </c>
      <c r="E202" s="302" t="s">
        <v>894</v>
      </c>
      <c r="F202" s="145"/>
      <c r="G202" s="145"/>
      <c r="H202" s="298"/>
      <c r="I202" s="108"/>
      <c r="J202" s="241"/>
      <c r="K202" s="2"/>
      <c r="L202" s="64"/>
      <c r="M202" s="64"/>
      <c r="N202" s="64"/>
      <c r="O202" s="64"/>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72.75" hidden="1" customHeight="1">
      <c r="A203" s="382"/>
      <c r="B203" s="384"/>
      <c r="C203" s="386"/>
      <c r="D203" s="380"/>
      <c r="E203" s="302" t="s">
        <v>889</v>
      </c>
      <c r="F203" s="145"/>
      <c r="G203" s="145"/>
      <c r="H203" s="298"/>
      <c r="I203" s="108"/>
      <c r="J203" s="241"/>
      <c r="K203" s="2"/>
      <c r="L203" s="64"/>
      <c r="M203" s="64"/>
      <c r="N203" s="64"/>
      <c r="O203" s="64"/>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72.75" hidden="1" customHeight="1">
      <c r="A204" s="382"/>
      <c r="B204" s="384"/>
      <c r="C204" s="386"/>
      <c r="D204" s="330"/>
      <c r="E204" s="302" t="s">
        <v>895</v>
      </c>
      <c r="F204" s="145"/>
      <c r="G204" s="145"/>
      <c r="H204" s="298"/>
      <c r="I204" s="108"/>
      <c r="J204" s="241"/>
      <c r="K204" s="2"/>
      <c r="L204" s="64"/>
      <c r="M204" s="64"/>
      <c r="N204" s="64"/>
      <c r="O204" s="64"/>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89.25" hidden="1" customHeight="1">
      <c r="A205" s="328"/>
      <c r="B205" s="377"/>
      <c r="C205" s="377"/>
      <c r="D205" s="328"/>
      <c r="E205" s="302" t="s">
        <v>897</v>
      </c>
      <c r="F205" s="298"/>
      <c r="G205" s="298"/>
      <c r="H205" s="298"/>
      <c r="I205" s="287"/>
      <c r="J205" s="312"/>
      <c r="K205" s="2"/>
      <c r="L205" s="64"/>
      <c r="M205" s="64"/>
      <c r="N205" s="64"/>
      <c r="O205" s="64"/>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89.25" hidden="1" customHeight="1">
      <c r="A206" s="370"/>
      <c r="B206" s="378"/>
      <c r="C206" s="377"/>
      <c r="D206" s="370"/>
      <c r="E206" s="302" t="s">
        <v>898</v>
      </c>
      <c r="F206" s="298"/>
      <c r="G206" s="298"/>
      <c r="H206" s="298"/>
      <c r="I206" s="287"/>
      <c r="J206" s="312"/>
      <c r="K206" s="2"/>
      <c r="L206" s="64"/>
      <c r="M206" s="64"/>
      <c r="N206" s="64"/>
      <c r="O206" s="64"/>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60" hidden="1" customHeight="1">
      <c r="A207" s="283" t="s">
        <v>884</v>
      </c>
      <c r="B207" s="283" t="s">
        <v>885</v>
      </c>
      <c r="C207" s="284" t="s">
        <v>415</v>
      </c>
      <c r="D207" s="286" t="s">
        <v>892</v>
      </c>
      <c r="E207" s="288"/>
      <c r="F207" s="315"/>
      <c r="G207" s="315"/>
      <c r="H207" s="315"/>
      <c r="I207" s="315"/>
      <c r="J207" s="241"/>
      <c r="K207" s="2"/>
      <c r="L207" s="64"/>
      <c r="M207" s="64"/>
      <c r="N207" s="64"/>
      <c r="O207" s="64"/>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105.75" hidden="1" customHeight="1">
      <c r="A208" s="274" t="s">
        <v>879</v>
      </c>
      <c r="B208" s="274" t="s">
        <v>35</v>
      </c>
      <c r="C208" s="274" t="s">
        <v>415</v>
      </c>
      <c r="D208" s="304" t="s">
        <v>882</v>
      </c>
      <c r="E208" s="301" t="s">
        <v>896</v>
      </c>
      <c r="F208" s="301"/>
      <c r="G208" s="298"/>
      <c r="H208" s="298"/>
      <c r="I208" s="287"/>
      <c r="J208" s="241">
        <f t="shared" si="2"/>
        <v>0</v>
      </c>
      <c r="K208" s="2"/>
      <c r="L208" s="64"/>
      <c r="M208" s="64"/>
      <c r="N208" s="64"/>
      <c r="O208" s="64"/>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33" hidden="1" customHeight="1">
      <c r="A209" s="165" t="s">
        <v>365</v>
      </c>
      <c r="B209" s="165" t="s">
        <v>111</v>
      </c>
      <c r="C209" s="165" t="s">
        <v>222</v>
      </c>
      <c r="D209" s="167" t="s">
        <v>113</v>
      </c>
      <c r="E209" s="108"/>
      <c r="F209" s="108"/>
      <c r="G209" s="108"/>
      <c r="H209" s="108"/>
      <c r="I209" s="108"/>
      <c r="J209" s="241">
        <f t="shared" si="2"/>
        <v>0</v>
      </c>
      <c r="K209" s="2"/>
      <c r="L209" s="64"/>
      <c r="M209" s="64"/>
      <c r="N209" s="64"/>
      <c r="O209" s="64"/>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49.5" hidden="1" customHeight="1">
      <c r="A210" s="221" t="s">
        <v>562</v>
      </c>
      <c r="B210" s="221" t="s">
        <v>59</v>
      </c>
      <c r="C210" s="221"/>
      <c r="D210" s="102" t="s">
        <v>661</v>
      </c>
      <c r="E210" s="107">
        <f>+E211+E212+E214+E213+E216+E215</f>
        <v>0</v>
      </c>
      <c r="F210" s="107">
        <f>+F211+F212+F214+F213+F216+F215</f>
        <v>0</v>
      </c>
      <c r="G210" s="107">
        <f>+G211+G212+G214+G213+G216+G215</f>
        <v>0</v>
      </c>
      <c r="H210" s="107">
        <f>+H211+H212+H214+H213+H216+H215</f>
        <v>0</v>
      </c>
      <c r="I210" s="107">
        <f>+I211+I212+I214+I213+I216+I215</f>
        <v>0</v>
      </c>
      <c r="J210" s="241">
        <f t="shared" si="2"/>
        <v>0</v>
      </c>
      <c r="K210" s="2"/>
      <c r="L210" s="64"/>
      <c r="M210" s="64"/>
      <c r="N210" s="64"/>
      <c r="O210" s="64"/>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78" hidden="1" customHeight="1">
      <c r="A211" s="136" t="s">
        <v>302</v>
      </c>
      <c r="B211" s="136" t="s">
        <v>480</v>
      </c>
      <c r="C211" s="136" t="s">
        <v>21</v>
      </c>
      <c r="D211" s="167" t="s">
        <v>134</v>
      </c>
      <c r="E211" s="108"/>
      <c r="F211" s="108"/>
      <c r="G211" s="108"/>
      <c r="H211" s="108"/>
      <c r="I211" s="108"/>
      <c r="J211" s="241">
        <f t="shared" si="2"/>
        <v>0</v>
      </c>
      <c r="K211" s="2"/>
      <c r="L211" s="64"/>
      <c r="M211" s="64"/>
      <c r="N211" s="64"/>
      <c r="O211" s="64"/>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row>
    <row r="212" spans="1:59" ht="62.25" hidden="1" customHeight="1">
      <c r="A212" s="136" t="s">
        <v>303</v>
      </c>
      <c r="B212" s="136" t="s">
        <v>135</v>
      </c>
      <c r="C212" s="136" t="s">
        <v>732</v>
      </c>
      <c r="D212" s="182" t="s">
        <v>136</v>
      </c>
      <c r="E212" s="108"/>
      <c r="F212" s="108"/>
      <c r="G212" s="108"/>
      <c r="H212" s="108"/>
      <c r="I212" s="108"/>
      <c r="J212" s="241">
        <f t="shared" si="2"/>
        <v>0</v>
      </c>
      <c r="K212" s="2"/>
      <c r="L212" s="64"/>
      <c r="M212" s="64"/>
      <c r="N212" s="64"/>
      <c r="O212" s="64"/>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row>
    <row r="213" spans="1:59" ht="30" hidden="1">
      <c r="A213" s="126" t="s">
        <v>304</v>
      </c>
      <c r="B213" s="130" t="s">
        <v>125</v>
      </c>
      <c r="C213" s="130" t="s">
        <v>223</v>
      </c>
      <c r="D213" s="186" t="s">
        <v>126</v>
      </c>
      <c r="E213" s="140"/>
      <c r="F213" s="140"/>
      <c r="G213" s="140"/>
      <c r="H213" s="140"/>
      <c r="I213" s="140"/>
      <c r="J213" s="241">
        <f t="shared" si="2"/>
        <v>0</v>
      </c>
      <c r="K213" s="2"/>
      <c r="L213" s="64"/>
      <c r="M213" s="64"/>
      <c r="N213" s="64"/>
      <c r="O213" s="64"/>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row>
    <row r="214" spans="1:59" ht="246" hidden="1" customHeight="1">
      <c r="A214" s="136" t="s">
        <v>305</v>
      </c>
      <c r="B214" s="136" t="s">
        <v>668</v>
      </c>
      <c r="C214" s="136" t="s">
        <v>733</v>
      </c>
      <c r="D214" s="167" t="s">
        <v>427</v>
      </c>
      <c r="E214" s="105"/>
      <c r="F214" s="105"/>
      <c r="G214" s="105"/>
      <c r="H214" s="105"/>
      <c r="I214" s="105"/>
      <c r="J214" s="241">
        <f t="shared" si="2"/>
        <v>0</v>
      </c>
      <c r="K214" s="2"/>
      <c r="L214" s="64"/>
      <c r="M214" s="64"/>
      <c r="N214" s="64"/>
      <c r="O214" s="64"/>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row>
    <row r="215" spans="1:59" ht="151.5" hidden="1" customHeight="1">
      <c r="A215" s="136" t="s">
        <v>182</v>
      </c>
      <c r="B215" s="136" t="s">
        <v>183</v>
      </c>
      <c r="C215" s="136"/>
      <c r="D215" s="240" t="s">
        <v>405</v>
      </c>
      <c r="E215" s="105"/>
      <c r="F215" s="105"/>
      <c r="G215" s="105"/>
      <c r="H215" s="105"/>
      <c r="I215" s="105"/>
      <c r="J215" s="241">
        <f t="shared" si="2"/>
        <v>0</v>
      </c>
      <c r="K215" s="2"/>
      <c r="L215" s="64"/>
      <c r="M215" s="64"/>
      <c r="N215" s="64"/>
      <c r="O215" s="64"/>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row>
    <row r="216" spans="1:59" ht="40.15" hidden="1" customHeight="1">
      <c r="A216" s="136" t="s">
        <v>112</v>
      </c>
      <c r="B216" s="136" t="s">
        <v>111</v>
      </c>
      <c r="C216" s="136" t="s">
        <v>222</v>
      </c>
      <c r="D216" s="167" t="s">
        <v>113</v>
      </c>
      <c r="E216" s="105"/>
      <c r="F216" s="105"/>
      <c r="G216" s="105"/>
      <c r="H216" s="105"/>
      <c r="I216" s="105"/>
      <c r="J216" s="241">
        <f t="shared" si="2"/>
        <v>0</v>
      </c>
      <c r="K216" s="2"/>
      <c r="L216" s="64"/>
      <c r="M216" s="64"/>
      <c r="N216" s="64"/>
      <c r="O216" s="64"/>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row>
    <row r="217" spans="1:59" ht="15.75" hidden="1">
      <c r="A217" s="131"/>
      <c r="B217" s="131"/>
      <c r="C217" s="131"/>
      <c r="D217" s="183"/>
      <c r="E217" s="140"/>
      <c r="F217" s="140"/>
      <c r="G217" s="140"/>
      <c r="H217" s="140"/>
      <c r="I217" s="140"/>
      <c r="J217" s="241">
        <f t="shared" si="2"/>
        <v>0</v>
      </c>
      <c r="K217" s="2"/>
      <c r="L217" s="64"/>
      <c r="M217" s="64"/>
      <c r="N217" s="64"/>
      <c r="O217" s="64"/>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row>
    <row r="218" spans="1:59" ht="60" hidden="1">
      <c r="A218" s="130">
        <v>1011090</v>
      </c>
      <c r="B218" s="130" t="s">
        <v>428</v>
      </c>
      <c r="C218" s="130" t="s">
        <v>795</v>
      </c>
      <c r="D218" s="182" t="s">
        <v>217</v>
      </c>
      <c r="E218" s="108"/>
      <c r="F218" s="108"/>
      <c r="G218" s="108"/>
      <c r="H218" s="108"/>
      <c r="I218" s="108"/>
      <c r="J218" s="241">
        <f t="shared" si="2"/>
        <v>0</v>
      </c>
      <c r="K218" s="2"/>
      <c r="L218" s="64"/>
      <c r="M218" s="64"/>
      <c r="N218" s="64"/>
      <c r="O218" s="64"/>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row>
    <row r="219" spans="1:59" ht="58.5" hidden="1" customHeight="1">
      <c r="A219" s="136">
        <v>1011120</v>
      </c>
      <c r="B219" s="136" t="s">
        <v>218</v>
      </c>
      <c r="C219" s="136" t="s">
        <v>797</v>
      </c>
      <c r="D219" s="182" t="s">
        <v>101</v>
      </c>
      <c r="E219" s="108"/>
      <c r="F219" s="108"/>
      <c r="G219" s="108"/>
      <c r="H219" s="108"/>
      <c r="I219" s="108"/>
      <c r="J219" s="241">
        <f t="shared" si="2"/>
        <v>0</v>
      </c>
      <c r="K219" s="2"/>
      <c r="L219" s="64"/>
      <c r="M219" s="64"/>
      <c r="N219" s="64"/>
      <c r="O219" s="64"/>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row>
    <row r="220" spans="1:59" ht="41.25" hidden="1" customHeight="1">
      <c r="A220" s="136" t="s">
        <v>456</v>
      </c>
      <c r="B220" s="136" t="s">
        <v>457</v>
      </c>
      <c r="C220" s="136" t="s">
        <v>458</v>
      </c>
      <c r="D220" s="182" t="s">
        <v>459</v>
      </c>
      <c r="E220" s="108"/>
      <c r="F220" s="108"/>
      <c r="G220" s="108"/>
      <c r="H220" s="108"/>
      <c r="I220" s="108"/>
      <c r="J220" s="241">
        <f t="shared" si="2"/>
        <v>0</v>
      </c>
      <c r="K220" s="2"/>
      <c r="L220" s="64"/>
      <c r="M220" s="64"/>
      <c r="N220" s="64"/>
      <c r="O220" s="64"/>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row>
    <row r="221" spans="1:59" ht="41.25" hidden="1" customHeight="1">
      <c r="A221" s="136" t="s">
        <v>455</v>
      </c>
      <c r="B221" s="136" t="s">
        <v>102</v>
      </c>
      <c r="C221" s="136" t="s">
        <v>734</v>
      </c>
      <c r="D221" s="182" t="s">
        <v>103</v>
      </c>
      <c r="E221" s="108"/>
      <c r="F221" s="108"/>
      <c r="G221" s="108"/>
      <c r="H221" s="108"/>
      <c r="I221" s="108"/>
      <c r="J221" s="241">
        <f t="shared" si="2"/>
        <v>0</v>
      </c>
      <c r="K221" s="2"/>
      <c r="L221" s="64"/>
      <c r="M221" s="64"/>
      <c r="N221" s="64"/>
      <c r="O221" s="64"/>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row>
    <row r="222" spans="1:59" ht="41.25" hidden="1" customHeight="1">
      <c r="A222" s="136" t="s">
        <v>338</v>
      </c>
      <c r="B222" s="136" t="s">
        <v>329</v>
      </c>
      <c r="C222" s="136" t="s">
        <v>264</v>
      </c>
      <c r="D222" s="182" t="s">
        <v>689</v>
      </c>
      <c r="E222" s="105"/>
      <c r="F222" s="105"/>
      <c r="G222" s="105"/>
      <c r="H222" s="105"/>
      <c r="I222" s="105"/>
      <c r="J222" s="241">
        <f t="shared" si="2"/>
        <v>0</v>
      </c>
      <c r="K222" s="2"/>
      <c r="L222" s="64"/>
      <c r="M222" s="64"/>
      <c r="N222" s="64"/>
      <c r="O222" s="64"/>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row>
    <row r="223" spans="1:59" ht="53.25" hidden="1" customHeight="1">
      <c r="A223" s="131"/>
      <c r="B223" s="128"/>
      <c r="C223" s="128"/>
      <c r="D223" s="195" t="s">
        <v>569</v>
      </c>
      <c r="E223" s="105"/>
      <c r="F223" s="105"/>
      <c r="G223" s="105"/>
      <c r="H223" s="105"/>
      <c r="I223" s="105"/>
      <c r="J223" s="241">
        <f t="shared" si="2"/>
        <v>0</v>
      </c>
      <c r="K223" s="2"/>
      <c r="L223" s="64"/>
      <c r="M223" s="64"/>
      <c r="N223" s="64"/>
      <c r="O223" s="64"/>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row>
    <row r="224" spans="1:59" ht="64.150000000000006" hidden="1" customHeight="1">
      <c r="A224" s="136">
        <v>1014020</v>
      </c>
      <c r="B224" s="136" t="s">
        <v>327</v>
      </c>
      <c r="C224" s="136" t="s">
        <v>263</v>
      </c>
      <c r="D224" s="182" t="s">
        <v>512</v>
      </c>
      <c r="E224" s="105"/>
      <c r="F224" s="105"/>
      <c r="G224" s="105"/>
      <c r="H224" s="105"/>
      <c r="I224" s="105"/>
      <c r="J224" s="241">
        <f t="shared" ref="J224:J286" si="3">SUM(E224:I224)</f>
        <v>0</v>
      </c>
      <c r="K224" s="2"/>
      <c r="L224" s="64"/>
      <c r="M224" s="64"/>
      <c r="N224" s="64"/>
      <c r="O224" s="64"/>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row>
    <row r="225" spans="1:59" ht="38.25" hidden="1" customHeight="1">
      <c r="A225" s="131"/>
      <c r="B225" s="128"/>
      <c r="C225" s="128"/>
      <c r="D225" s="182" t="s">
        <v>58</v>
      </c>
      <c r="E225" s="105"/>
      <c r="F225" s="105"/>
      <c r="G225" s="105"/>
      <c r="H225" s="105"/>
      <c r="I225" s="105"/>
      <c r="J225" s="241">
        <f t="shared" si="3"/>
        <v>0</v>
      </c>
      <c r="K225" s="2"/>
      <c r="L225" s="64"/>
      <c r="M225" s="64"/>
      <c r="N225" s="64"/>
      <c r="O225" s="64"/>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row>
    <row r="226" spans="1:59" ht="45" hidden="1" customHeight="1">
      <c r="A226" s="131"/>
      <c r="B226" s="128"/>
      <c r="C226" s="128"/>
      <c r="D226" s="195" t="s">
        <v>273</v>
      </c>
      <c r="E226" s="105"/>
      <c r="F226" s="105"/>
      <c r="G226" s="105"/>
      <c r="H226" s="105"/>
      <c r="I226" s="105"/>
      <c r="J226" s="241">
        <f t="shared" si="3"/>
        <v>0</v>
      </c>
      <c r="K226" s="2"/>
      <c r="L226" s="64"/>
      <c r="M226" s="64"/>
      <c r="N226" s="64"/>
      <c r="O226" s="64"/>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row>
    <row r="227" spans="1:59" ht="60.75" hidden="1" customHeight="1">
      <c r="A227" s="131"/>
      <c r="B227" s="128"/>
      <c r="C227" s="128"/>
      <c r="D227" s="184" t="s">
        <v>99</v>
      </c>
      <c r="E227" s="108"/>
      <c r="F227" s="108"/>
      <c r="G227" s="108"/>
      <c r="H227" s="108"/>
      <c r="I227" s="108"/>
      <c r="J227" s="241">
        <f t="shared" si="3"/>
        <v>0</v>
      </c>
      <c r="K227" s="2"/>
      <c r="L227" s="64"/>
      <c r="M227" s="64"/>
      <c r="N227" s="64"/>
      <c r="O227" s="64"/>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row>
    <row r="228" spans="1:59" ht="53.25" hidden="1" customHeight="1">
      <c r="A228" s="131"/>
      <c r="B228" s="128"/>
      <c r="C228" s="128"/>
      <c r="D228" s="184" t="s">
        <v>274</v>
      </c>
      <c r="E228" s="108"/>
      <c r="F228" s="108"/>
      <c r="G228" s="108"/>
      <c r="H228" s="108"/>
      <c r="I228" s="108"/>
      <c r="J228" s="241">
        <f t="shared" si="3"/>
        <v>0</v>
      </c>
      <c r="K228" s="2"/>
      <c r="L228" s="64"/>
      <c r="M228" s="64"/>
      <c r="N228" s="64"/>
      <c r="O228" s="64"/>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row>
    <row r="229" spans="1:59" ht="30" hidden="1" customHeight="1">
      <c r="A229" s="131"/>
      <c r="B229" s="128"/>
      <c r="C229" s="128"/>
      <c r="D229" s="195" t="s">
        <v>735</v>
      </c>
      <c r="E229" s="108"/>
      <c r="F229" s="108"/>
      <c r="G229" s="108"/>
      <c r="H229" s="108"/>
      <c r="I229" s="108"/>
      <c r="J229" s="241">
        <f t="shared" si="3"/>
        <v>0</v>
      </c>
      <c r="K229" s="2"/>
      <c r="L229" s="64"/>
      <c r="M229" s="64"/>
      <c r="N229" s="64"/>
      <c r="O229" s="64"/>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row>
    <row r="230" spans="1:59" ht="39" hidden="1" customHeight="1">
      <c r="A230" s="136">
        <v>1014030</v>
      </c>
      <c r="B230" s="136" t="s">
        <v>328</v>
      </c>
      <c r="C230" s="136" t="s">
        <v>800</v>
      </c>
      <c r="D230" s="182" t="s">
        <v>124</v>
      </c>
      <c r="E230" s="108"/>
      <c r="F230" s="108"/>
      <c r="G230" s="108"/>
      <c r="H230" s="108"/>
      <c r="I230" s="108"/>
      <c r="J230" s="241">
        <f t="shared" si="3"/>
        <v>0</v>
      </c>
      <c r="K230" s="2"/>
      <c r="L230" s="64"/>
      <c r="M230" s="64"/>
      <c r="N230" s="64"/>
      <c r="O230" s="64"/>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row>
    <row r="231" spans="1:59" ht="30.75" hidden="1" customHeight="1">
      <c r="A231" s="131"/>
      <c r="B231" s="139"/>
      <c r="C231" s="139"/>
      <c r="D231" s="191" t="s">
        <v>830</v>
      </c>
      <c r="E231" s="140"/>
      <c r="F231" s="140"/>
      <c r="G231" s="140"/>
      <c r="H231" s="140"/>
      <c r="I231" s="140"/>
      <c r="J231" s="241">
        <f t="shared" si="3"/>
        <v>0</v>
      </c>
      <c r="K231" s="2"/>
      <c r="L231" s="64"/>
      <c r="M231" s="64"/>
      <c r="N231" s="64"/>
      <c r="O231" s="64"/>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row>
    <row r="232" spans="1:59" ht="45.75" hidden="1" customHeight="1">
      <c r="A232" s="136">
        <v>1014040</v>
      </c>
      <c r="B232" s="136" t="s">
        <v>329</v>
      </c>
      <c r="C232" s="136" t="s">
        <v>264</v>
      </c>
      <c r="D232" s="182" t="s">
        <v>689</v>
      </c>
      <c r="E232" s="108"/>
      <c r="F232" s="108"/>
      <c r="G232" s="108"/>
      <c r="H232" s="108"/>
      <c r="I232" s="108"/>
      <c r="J232" s="241">
        <f t="shared" si="3"/>
        <v>0</v>
      </c>
      <c r="K232" s="2"/>
      <c r="L232" s="64"/>
      <c r="M232" s="64"/>
      <c r="N232" s="64"/>
      <c r="O232" s="64"/>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row>
    <row r="233" spans="1:59" ht="39.75" hidden="1" customHeight="1">
      <c r="A233" s="131"/>
      <c r="B233" s="128"/>
      <c r="C233" s="128"/>
      <c r="D233" s="184" t="s">
        <v>318</v>
      </c>
      <c r="E233" s="116"/>
      <c r="F233" s="116"/>
      <c r="G233" s="116"/>
      <c r="H233" s="116"/>
      <c r="I233" s="116"/>
      <c r="J233" s="241">
        <f t="shared" si="3"/>
        <v>0</v>
      </c>
      <c r="K233" s="2"/>
      <c r="L233" s="64"/>
      <c r="M233" s="64"/>
      <c r="N233" s="64"/>
      <c r="O233" s="64"/>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row>
    <row r="234" spans="1:59" ht="54.75" hidden="1" customHeight="1">
      <c r="A234" s="131"/>
      <c r="B234" s="128"/>
      <c r="C234" s="128"/>
      <c r="D234" s="226" t="s">
        <v>275</v>
      </c>
      <c r="E234" s="116"/>
      <c r="F234" s="116"/>
      <c r="G234" s="116"/>
      <c r="H234" s="116"/>
      <c r="I234" s="116"/>
      <c r="J234" s="241">
        <f t="shared" si="3"/>
        <v>0</v>
      </c>
      <c r="K234" s="2"/>
      <c r="L234" s="64"/>
      <c r="M234" s="64"/>
      <c r="N234" s="64"/>
      <c r="O234" s="64"/>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row>
    <row r="235" spans="1:59" ht="54.75" hidden="1" customHeight="1">
      <c r="A235" s="131"/>
      <c r="B235" s="128"/>
      <c r="C235" s="128"/>
      <c r="D235" s="184" t="s">
        <v>7</v>
      </c>
      <c r="E235" s="116"/>
      <c r="F235" s="116"/>
      <c r="G235" s="116"/>
      <c r="H235" s="116"/>
      <c r="I235" s="116"/>
      <c r="J235" s="241">
        <f t="shared" si="3"/>
        <v>0</v>
      </c>
      <c r="K235" s="2"/>
      <c r="L235" s="64"/>
      <c r="M235" s="64"/>
      <c r="N235" s="64"/>
      <c r="O235" s="64"/>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row>
    <row r="236" spans="1:59" ht="48" hidden="1" customHeight="1">
      <c r="A236" s="136">
        <v>1014050</v>
      </c>
      <c r="B236" s="136" t="s">
        <v>690</v>
      </c>
      <c r="C236" s="136" t="s">
        <v>790</v>
      </c>
      <c r="D236" s="182" t="s">
        <v>691</v>
      </c>
      <c r="E236" s="108"/>
      <c r="F236" s="108"/>
      <c r="G236" s="108"/>
      <c r="H236" s="108"/>
      <c r="I236" s="108"/>
      <c r="J236" s="241">
        <f t="shared" si="3"/>
        <v>0</v>
      </c>
      <c r="K236" s="2"/>
      <c r="L236" s="64"/>
      <c r="M236" s="64"/>
      <c r="N236" s="64"/>
      <c r="O236" s="64"/>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row>
    <row r="237" spans="1:59" ht="56.25" hidden="1" customHeight="1">
      <c r="A237" s="131"/>
      <c r="B237" s="128"/>
      <c r="C237" s="128"/>
      <c r="D237" s="226" t="s">
        <v>275</v>
      </c>
      <c r="E237" s="116"/>
      <c r="F237" s="116"/>
      <c r="G237" s="116"/>
      <c r="H237" s="116"/>
      <c r="I237" s="116"/>
      <c r="J237" s="241">
        <f t="shared" si="3"/>
        <v>0</v>
      </c>
      <c r="K237" s="2"/>
      <c r="L237" s="64"/>
      <c r="M237" s="64"/>
      <c r="N237" s="64"/>
      <c r="O237" s="64"/>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row>
    <row r="238" spans="1:59" ht="41.25" hidden="1" customHeight="1">
      <c r="A238" s="124">
        <v>1014060</v>
      </c>
      <c r="B238" s="124" t="s">
        <v>330</v>
      </c>
      <c r="C238" s="124" t="s">
        <v>692</v>
      </c>
      <c r="D238" s="186" t="s">
        <v>590</v>
      </c>
      <c r="E238" s="140"/>
      <c r="F238" s="140"/>
      <c r="G238" s="140"/>
      <c r="H238" s="140"/>
      <c r="I238" s="140"/>
      <c r="J238" s="241">
        <f t="shared" si="3"/>
        <v>0</v>
      </c>
      <c r="K238" s="2"/>
      <c r="L238" s="64"/>
      <c r="M238" s="64"/>
      <c r="N238" s="64"/>
      <c r="O238" s="64"/>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row>
    <row r="239" spans="1:59" ht="39" hidden="1" customHeight="1">
      <c r="A239" s="130">
        <v>1014070</v>
      </c>
      <c r="B239" s="130" t="s">
        <v>331</v>
      </c>
      <c r="C239" s="130" t="s">
        <v>566</v>
      </c>
      <c r="D239" s="182" t="s">
        <v>743</v>
      </c>
      <c r="E239" s="108"/>
      <c r="F239" s="108"/>
      <c r="G239" s="108"/>
      <c r="H239" s="108"/>
      <c r="I239" s="108"/>
      <c r="J239" s="241">
        <f t="shared" si="3"/>
        <v>0</v>
      </c>
      <c r="K239" s="2"/>
      <c r="L239" s="64"/>
      <c r="M239" s="64"/>
      <c r="N239" s="64"/>
      <c r="O239" s="64"/>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row>
    <row r="240" spans="1:59" ht="42.75" hidden="1" customHeight="1">
      <c r="A240" s="136" t="s">
        <v>163</v>
      </c>
      <c r="B240" s="136" t="s">
        <v>164</v>
      </c>
      <c r="C240" s="136" t="s">
        <v>265</v>
      </c>
      <c r="D240" s="182" t="s">
        <v>167</v>
      </c>
      <c r="E240" s="108"/>
      <c r="F240" s="108"/>
      <c r="G240" s="108"/>
      <c r="H240" s="108"/>
      <c r="I240" s="108"/>
      <c r="J240" s="241">
        <f t="shared" si="3"/>
        <v>0</v>
      </c>
      <c r="K240" s="2"/>
      <c r="L240" s="64"/>
      <c r="M240" s="64"/>
      <c r="N240" s="64"/>
      <c r="O240" s="64"/>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row>
    <row r="241" spans="1:59" ht="30.75" hidden="1" customHeight="1">
      <c r="A241" s="136" t="s">
        <v>166</v>
      </c>
      <c r="B241" s="136" t="s">
        <v>165</v>
      </c>
      <c r="C241" s="136" t="s">
        <v>145</v>
      </c>
      <c r="D241" s="182" t="s">
        <v>168</v>
      </c>
      <c r="E241" s="108"/>
      <c r="F241" s="108"/>
      <c r="G241" s="108"/>
      <c r="H241" s="108"/>
      <c r="I241" s="108"/>
      <c r="J241" s="241">
        <f t="shared" si="3"/>
        <v>0</v>
      </c>
      <c r="K241" s="2"/>
      <c r="L241" s="64"/>
      <c r="M241" s="64"/>
      <c r="N241" s="64"/>
      <c r="O241" s="64"/>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row>
    <row r="242" spans="1:59" ht="39" hidden="1" customHeight="1">
      <c r="A242" s="131"/>
      <c r="B242" s="130"/>
      <c r="C242" s="130"/>
      <c r="D242" s="182" t="s">
        <v>682</v>
      </c>
      <c r="E242" s="108"/>
      <c r="F242" s="108"/>
      <c r="G242" s="108"/>
      <c r="H242" s="108"/>
      <c r="I242" s="108"/>
      <c r="J242" s="241">
        <f t="shared" si="3"/>
        <v>0</v>
      </c>
      <c r="K242" s="2"/>
      <c r="L242" s="64"/>
      <c r="M242" s="64"/>
      <c r="N242" s="64"/>
      <c r="O242" s="64"/>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row>
    <row r="243" spans="1:59" ht="42.75" hidden="1" customHeight="1">
      <c r="A243" s="131"/>
      <c r="B243" s="132"/>
      <c r="C243" s="132"/>
      <c r="D243" s="167"/>
      <c r="E243" s="112"/>
      <c r="F243" s="112"/>
      <c r="G243" s="112"/>
      <c r="H243" s="112"/>
      <c r="I243" s="112"/>
      <c r="J243" s="241">
        <f t="shared" si="3"/>
        <v>0</v>
      </c>
      <c r="K243" s="2"/>
      <c r="L243" s="64"/>
      <c r="M243" s="64"/>
      <c r="N243" s="64"/>
      <c r="O243" s="64"/>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row>
    <row r="244" spans="1:59" ht="39.75" hidden="1" customHeight="1">
      <c r="A244" s="131"/>
      <c r="B244" s="132"/>
      <c r="C244" s="132"/>
      <c r="D244" s="167" t="s">
        <v>613</v>
      </c>
      <c r="E244" s="112"/>
      <c r="F244" s="112"/>
      <c r="G244" s="112"/>
      <c r="H244" s="112"/>
      <c r="I244" s="112"/>
      <c r="J244" s="241">
        <f t="shared" si="3"/>
        <v>0</v>
      </c>
      <c r="K244" s="2"/>
      <c r="L244" s="64"/>
      <c r="M244" s="64"/>
      <c r="N244" s="64"/>
      <c r="O244" s="64"/>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row>
    <row r="245" spans="1:59" ht="41.25" hidden="1" customHeight="1">
      <c r="A245" s="131"/>
      <c r="B245" s="132"/>
      <c r="C245" s="132"/>
      <c r="D245" s="185" t="s">
        <v>578</v>
      </c>
      <c r="E245" s="112"/>
      <c r="F245" s="112"/>
      <c r="G245" s="112"/>
      <c r="H245" s="112"/>
      <c r="I245" s="112"/>
      <c r="J245" s="241">
        <f t="shared" si="3"/>
        <v>0</v>
      </c>
      <c r="K245" s="2"/>
      <c r="L245" s="64"/>
      <c r="M245" s="64"/>
      <c r="N245" s="64"/>
      <c r="O245" s="64"/>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row>
    <row r="246" spans="1:59" ht="32.25" hidden="1" customHeight="1">
      <c r="A246" s="124">
        <v>1017300</v>
      </c>
      <c r="B246" s="124" t="s">
        <v>125</v>
      </c>
      <c r="C246" s="124" t="s">
        <v>223</v>
      </c>
      <c r="D246" s="186" t="s">
        <v>126</v>
      </c>
      <c r="E246" s="109"/>
      <c r="F246" s="109"/>
      <c r="G246" s="109"/>
      <c r="H246" s="109"/>
      <c r="I246" s="109"/>
      <c r="J246" s="241">
        <f t="shared" si="3"/>
        <v>0</v>
      </c>
      <c r="K246" s="2"/>
      <c r="L246" s="64"/>
      <c r="M246" s="64"/>
      <c r="N246" s="64"/>
      <c r="O246" s="64"/>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row>
    <row r="247" spans="1:59" ht="21.75" hidden="1" customHeight="1">
      <c r="A247" s="126">
        <v>1017340</v>
      </c>
      <c r="B247" s="124" t="s">
        <v>65</v>
      </c>
      <c r="C247" s="124" t="s">
        <v>225</v>
      </c>
      <c r="D247" s="186" t="s">
        <v>296</v>
      </c>
      <c r="E247" s="117"/>
      <c r="F247" s="117"/>
      <c r="G247" s="117"/>
      <c r="H247" s="117"/>
      <c r="I247" s="117"/>
      <c r="J247" s="241">
        <f t="shared" si="3"/>
        <v>0</v>
      </c>
      <c r="K247" s="2"/>
      <c r="L247" s="64"/>
      <c r="M247" s="64"/>
      <c r="N247" s="64"/>
      <c r="O247" s="64"/>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row>
    <row r="248" spans="1:59" ht="20.25" hidden="1" customHeight="1">
      <c r="A248" s="126">
        <v>1017690</v>
      </c>
      <c r="B248" s="124" t="s">
        <v>76</v>
      </c>
      <c r="C248" s="124" t="s">
        <v>568</v>
      </c>
      <c r="D248" s="192" t="s">
        <v>108</v>
      </c>
      <c r="E248" s="109"/>
      <c r="F248" s="109"/>
      <c r="G248" s="109"/>
      <c r="H248" s="109"/>
      <c r="I248" s="109"/>
      <c r="J248" s="241">
        <f t="shared" si="3"/>
        <v>0</v>
      </c>
      <c r="K248" s="2"/>
      <c r="L248" s="64"/>
      <c r="M248" s="64"/>
      <c r="N248" s="64"/>
      <c r="O248" s="64"/>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row>
    <row r="249" spans="1:59" ht="21" hidden="1" customHeight="1">
      <c r="A249" s="126">
        <v>1018110</v>
      </c>
      <c r="B249" s="124" t="s">
        <v>130</v>
      </c>
      <c r="C249" s="124" t="s">
        <v>129</v>
      </c>
      <c r="D249" s="192" t="s">
        <v>392</v>
      </c>
      <c r="E249" s="109"/>
      <c r="F249" s="109"/>
      <c r="G249" s="109"/>
      <c r="H249" s="109"/>
      <c r="I249" s="109"/>
      <c r="J249" s="241">
        <f t="shared" si="3"/>
        <v>0</v>
      </c>
      <c r="K249" s="2"/>
      <c r="L249" s="64"/>
      <c r="M249" s="64"/>
      <c r="N249" s="64"/>
      <c r="O249" s="64"/>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row>
    <row r="250" spans="1:59" ht="58.5" hidden="1" customHeight="1">
      <c r="A250" s="221" t="s">
        <v>536</v>
      </c>
      <c r="B250" s="221" t="s">
        <v>537</v>
      </c>
      <c r="C250" s="221"/>
      <c r="D250" s="102" t="s">
        <v>67</v>
      </c>
      <c r="E250" s="150" t="s">
        <v>813</v>
      </c>
      <c r="F250" s="107">
        <f>F261+F262+F264+F265+F266+F267+F269+F270+F271+F272+F273+F274+F275+F278+F254+F263+F268</f>
        <v>0</v>
      </c>
      <c r="G250" s="109">
        <v>2068669</v>
      </c>
      <c r="H250" s="107">
        <f>H261+H262+H264+H265+H266+H267+H269+H270+H271+H272+H273+H274+H275+H278+H254+H263+H268</f>
        <v>0</v>
      </c>
      <c r="I250" s="107">
        <f>I261+I262+I264+I265+I266+I267+I269+I270+I271+I272+I273+I274+I275+I278+I254+I263+I268</f>
        <v>0</v>
      </c>
      <c r="J250" s="241">
        <f t="shared" si="3"/>
        <v>2068669</v>
      </c>
      <c r="K250" s="2"/>
      <c r="L250" s="64"/>
      <c r="M250" s="64"/>
      <c r="N250" s="64"/>
      <c r="O250" s="64"/>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row>
    <row r="251" spans="1:59" ht="47.25" hidden="1">
      <c r="A251" s="130"/>
      <c r="B251" s="130"/>
      <c r="C251" s="130"/>
      <c r="D251" s="102"/>
      <c r="E251" s="150" t="s">
        <v>814</v>
      </c>
      <c r="F251" s="107"/>
      <c r="G251" s="109">
        <v>1431500</v>
      </c>
      <c r="H251" s="107"/>
      <c r="I251" s="107"/>
      <c r="J251" s="241">
        <f t="shared" si="3"/>
        <v>1431500</v>
      </c>
      <c r="K251" s="2"/>
      <c r="L251" s="64"/>
      <c r="M251" s="64"/>
      <c r="N251" s="64"/>
      <c r="O251" s="64"/>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row>
    <row r="252" spans="1:59" ht="31.5" hidden="1">
      <c r="A252" s="130" t="s">
        <v>538</v>
      </c>
      <c r="B252" s="130" t="s">
        <v>89</v>
      </c>
      <c r="C252" s="130" t="s">
        <v>565</v>
      </c>
      <c r="D252" s="167" t="s">
        <v>90</v>
      </c>
      <c r="E252" s="150" t="s">
        <v>815</v>
      </c>
      <c r="F252" s="108"/>
      <c r="G252" s="109">
        <v>3000000</v>
      </c>
      <c r="H252" s="108"/>
      <c r="I252" s="108"/>
      <c r="J252" s="241">
        <f t="shared" si="3"/>
        <v>3000000</v>
      </c>
      <c r="K252" s="2"/>
      <c r="L252" s="64"/>
      <c r="M252" s="64"/>
      <c r="N252" s="64"/>
      <c r="O252" s="64"/>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row>
    <row r="253" spans="1:59" ht="47.25" hidden="1">
      <c r="A253" s="130" t="s">
        <v>539</v>
      </c>
      <c r="B253" s="130" t="s">
        <v>423</v>
      </c>
      <c r="C253" s="130" t="s">
        <v>564</v>
      </c>
      <c r="D253" s="167" t="s">
        <v>518</v>
      </c>
      <c r="E253" s="150" t="s">
        <v>493</v>
      </c>
      <c r="F253" s="108"/>
      <c r="G253" s="109">
        <v>1500000</v>
      </c>
      <c r="H253" s="108"/>
      <c r="I253" s="108"/>
      <c r="J253" s="241">
        <f t="shared" si="3"/>
        <v>1500000</v>
      </c>
      <c r="K253" s="2"/>
      <c r="L253" s="64"/>
      <c r="M253" s="64"/>
      <c r="N253" s="64"/>
      <c r="O253" s="64"/>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row>
    <row r="254" spans="1:59" ht="54" hidden="1" customHeight="1">
      <c r="A254" s="136" t="s">
        <v>540</v>
      </c>
      <c r="B254" s="136" t="s">
        <v>400</v>
      </c>
      <c r="C254" s="136" t="s">
        <v>801</v>
      </c>
      <c r="D254" s="182" t="s">
        <v>519</v>
      </c>
      <c r="E254" s="150" t="s">
        <v>494</v>
      </c>
      <c r="F254" s="108"/>
      <c r="G254" s="109">
        <v>2619831</v>
      </c>
      <c r="H254" s="108"/>
      <c r="I254" s="108"/>
      <c r="J254" s="241">
        <f t="shared" si="3"/>
        <v>2619831</v>
      </c>
      <c r="K254" s="2"/>
      <c r="L254" s="64"/>
      <c r="M254" s="64"/>
      <c r="N254" s="64"/>
      <c r="O254" s="64"/>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row>
    <row r="255" spans="1:59" ht="60" hidden="1">
      <c r="A255" s="131"/>
      <c r="B255" s="131"/>
      <c r="C255" s="133"/>
      <c r="D255" s="182" t="s">
        <v>85</v>
      </c>
      <c r="E255" s="105"/>
      <c r="F255" s="105"/>
      <c r="G255" s="105"/>
      <c r="H255" s="105"/>
      <c r="I255" s="105"/>
      <c r="J255" s="241">
        <f t="shared" si="3"/>
        <v>0</v>
      </c>
      <c r="K255" s="2"/>
      <c r="L255" s="64"/>
      <c r="M255" s="64"/>
      <c r="N255" s="64"/>
      <c r="O255" s="64"/>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row>
    <row r="256" spans="1:59" ht="36" hidden="1">
      <c r="A256" s="131"/>
      <c r="B256" s="131"/>
      <c r="C256" s="128"/>
      <c r="D256" s="183" t="s">
        <v>575</v>
      </c>
      <c r="E256" s="140"/>
      <c r="F256" s="140"/>
      <c r="G256" s="140"/>
      <c r="H256" s="140"/>
      <c r="I256" s="140"/>
      <c r="J256" s="241">
        <f t="shared" si="3"/>
        <v>0</v>
      </c>
      <c r="K256" s="2"/>
      <c r="L256" s="64"/>
      <c r="M256" s="64"/>
      <c r="N256" s="64"/>
      <c r="O256" s="64"/>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row>
    <row r="257" spans="1:59" ht="27" hidden="1">
      <c r="A257" s="131"/>
      <c r="B257" s="131"/>
      <c r="C257" s="128"/>
      <c r="D257" s="184" t="s">
        <v>751</v>
      </c>
      <c r="E257" s="116"/>
      <c r="F257" s="116"/>
      <c r="G257" s="116"/>
      <c r="H257" s="116"/>
      <c r="I257" s="116"/>
      <c r="J257" s="241">
        <f t="shared" si="3"/>
        <v>0</v>
      </c>
      <c r="K257" s="2"/>
      <c r="L257" s="64"/>
      <c r="M257" s="64"/>
      <c r="N257" s="64"/>
      <c r="O257" s="64"/>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row>
    <row r="258" spans="1:59" ht="24" hidden="1">
      <c r="A258" s="131"/>
      <c r="B258" s="131"/>
      <c r="C258" s="128"/>
      <c r="D258" s="183" t="s">
        <v>809</v>
      </c>
      <c r="E258" s="140"/>
      <c r="F258" s="140"/>
      <c r="G258" s="140"/>
      <c r="H258" s="140"/>
      <c r="I258" s="140"/>
      <c r="J258" s="241">
        <f t="shared" si="3"/>
        <v>0</v>
      </c>
      <c r="K258" s="2"/>
      <c r="L258" s="64"/>
      <c r="M258" s="64"/>
      <c r="N258" s="64"/>
      <c r="O258" s="64"/>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row>
    <row r="259" spans="1:59" ht="67.5" hidden="1">
      <c r="A259" s="131"/>
      <c r="B259" s="131"/>
      <c r="C259" s="131"/>
      <c r="D259" s="184" t="s">
        <v>69</v>
      </c>
      <c r="E259" s="116"/>
      <c r="F259" s="116"/>
      <c r="G259" s="116"/>
      <c r="H259" s="116"/>
      <c r="I259" s="116"/>
      <c r="J259" s="241">
        <f t="shared" si="3"/>
        <v>0</v>
      </c>
      <c r="K259" s="2"/>
      <c r="L259" s="64"/>
      <c r="M259" s="64"/>
      <c r="N259" s="64"/>
      <c r="O259" s="64"/>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row>
    <row r="260" spans="1:59" ht="54" hidden="1">
      <c r="A260" s="131"/>
      <c r="B260" s="131"/>
      <c r="C260" s="131"/>
      <c r="D260" s="184" t="s">
        <v>473</v>
      </c>
      <c r="E260" s="116"/>
      <c r="F260" s="116"/>
      <c r="G260" s="116"/>
      <c r="H260" s="116"/>
      <c r="I260" s="116"/>
      <c r="J260" s="241">
        <f t="shared" si="3"/>
        <v>0</v>
      </c>
      <c r="K260" s="2"/>
      <c r="L260" s="64"/>
      <c r="M260" s="64"/>
      <c r="N260" s="64"/>
      <c r="O260" s="64"/>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row>
    <row r="261" spans="1:59" ht="57.6" hidden="1" customHeight="1">
      <c r="A261" s="126" t="s">
        <v>541</v>
      </c>
      <c r="B261" s="126" t="s">
        <v>520</v>
      </c>
      <c r="C261" s="126" t="s">
        <v>801</v>
      </c>
      <c r="D261" s="220" t="s">
        <v>656</v>
      </c>
      <c r="E261" s="108"/>
      <c r="F261" s="108"/>
      <c r="G261" s="108"/>
      <c r="H261" s="108"/>
      <c r="I261" s="108"/>
      <c r="J261" s="241">
        <f t="shared" si="3"/>
        <v>0</v>
      </c>
      <c r="K261" s="2"/>
      <c r="L261" s="64"/>
      <c r="M261" s="64"/>
      <c r="N261" s="64"/>
      <c r="O261" s="64"/>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row>
    <row r="262" spans="1:59" ht="54" hidden="1" customHeight="1">
      <c r="A262" s="126" t="s">
        <v>544</v>
      </c>
      <c r="B262" s="126" t="s">
        <v>64</v>
      </c>
      <c r="C262" s="130" t="s">
        <v>680</v>
      </c>
      <c r="D262" s="182" t="s">
        <v>28</v>
      </c>
      <c r="E262" s="108"/>
      <c r="F262" s="108"/>
      <c r="G262" s="108"/>
      <c r="H262" s="108"/>
      <c r="I262" s="108"/>
      <c r="J262" s="241">
        <f t="shared" si="3"/>
        <v>0</v>
      </c>
      <c r="K262" s="2"/>
      <c r="L262" s="64"/>
      <c r="M262" s="64"/>
      <c r="N262" s="64"/>
      <c r="O262" s="64"/>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row>
    <row r="263" spans="1:59" ht="63.75" hidden="1" customHeight="1">
      <c r="A263" s="136" t="s">
        <v>467</v>
      </c>
      <c r="B263" s="136" t="s">
        <v>468</v>
      </c>
      <c r="C263" s="136"/>
      <c r="D263" s="182" t="s">
        <v>433</v>
      </c>
      <c r="E263" s="108"/>
      <c r="F263" s="108"/>
      <c r="G263" s="108"/>
      <c r="H263" s="108"/>
      <c r="I263" s="108"/>
      <c r="J263" s="241">
        <f t="shared" si="3"/>
        <v>0</v>
      </c>
      <c r="K263" s="2"/>
      <c r="L263" s="64"/>
      <c r="M263" s="64"/>
      <c r="N263" s="64"/>
      <c r="O263" s="64"/>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row>
    <row r="264" spans="1:59" ht="51.6" hidden="1" customHeight="1">
      <c r="A264" s="136" t="s">
        <v>542</v>
      </c>
      <c r="B264" s="136" t="s">
        <v>495</v>
      </c>
      <c r="C264" s="136" t="s">
        <v>802</v>
      </c>
      <c r="D264" s="182" t="s">
        <v>521</v>
      </c>
      <c r="E264" s="108"/>
      <c r="F264" s="108"/>
      <c r="G264" s="108"/>
      <c r="H264" s="108"/>
      <c r="I264" s="108"/>
      <c r="J264" s="241">
        <f t="shared" si="3"/>
        <v>0</v>
      </c>
      <c r="K264" s="2"/>
      <c r="L264" s="64"/>
      <c r="M264" s="64"/>
      <c r="N264" s="64"/>
      <c r="O264" s="64"/>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row>
    <row r="265" spans="1:59" ht="50.45" hidden="1" customHeight="1">
      <c r="A265" s="136" t="s">
        <v>543</v>
      </c>
      <c r="B265" s="136" t="s">
        <v>30</v>
      </c>
      <c r="C265" s="136" t="s">
        <v>803</v>
      </c>
      <c r="D265" s="182" t="s">
        <v>574</v>
      </c>
      <c r="E265" s="108"/>
      <c r="F265" s="108"/>
      <c r="G265" s="108"/>
      <c r="H265" s="108"/>
      <c r="I265" s="108"/>
      <c r="J265" s="241">
        <f t="shared" si="3"/>
        <v>0</v>
      </c>
      <c r="K265" s="2"/>
      <c r="L265" s="64"/>
      <c r="M265" s="64"/>
      <c r="N265" s="64"/>
      <c r="O265" s="64"/>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row>
    <row r="266" spans="1:59" ht="59.25" hidden="1" customHeight="1">
      <c r="A266" s="136" t="s">
        <v>545</v>
      </c>
      <c r="B266" s="136" t="s">
        <v>344</v>
      </c>
      <c r="C266" s="136" t="s">
        <v>230</v>
      </c>
      <c r="D266" s="182" t="s">
        <v>29</v>
      </c>
      <c r="E266" s="108"/>
      <c r="F266" s="108"/>
      <c r="G266" s="108"/>
      <c r="H266" s="108"/>
      <c r="I266" s="108"/>
      <c r="J266" s="241">
        <f t="shared" si="3"/>
        <v>0</v>
      </c>
      <c r="K266" s="2"/>
      <c r="L266" s="64"/>
      <c r="M266" s="64"/>
      <c r="N266" s="64"/>
      <c r="O266" s="64"/>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row>
    <row r="267" spans="1:59" ht="51" hidden="1" customHeight="1">
      <c r="A267" s="136" t="s">
        <v>549</v>
      </c>
      <c r="B267" s="136" t="s">
        <v>637</v>
      </c>
      <c r="C267" s="136" t="s">
        <v>233</v>
      </c>
      <c r="D267" s="182" t="s">
        <v>639</v>
      </c>
      <c r="E267" s="108"/>
      <c r="F267" s="108"/>
      <c r="G267" s="108"/>
      <c r="H267" s="108"/>
      <c r="I267" s="108"/>
      <c r="J267" s="241">
        <f t="shared" si="3"/>
        <v>0</v>
      </c>
      <c r="K267" s="2"/>
      <c r="L267" s="64"/>
      <c r="M267" s="64"/>
      <c r="N267" s="64"/>
      <c r="O267" s="64"/>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row>
    <row r="268" spans="1:59" ht="81.75" hidden="1" customHeight="1">
      <c r="A268" s="136" t="s">
        <v>469</v>
      </c>
      <c r="B268" s="136" t="s">
        <v>470</v>
      </c>
      <c r="C268" s="136"/>
      <c r="D268" s="168" t="s">
        <v>432</v>
      </c>
      <c r="E268" s="108"/>
      <c r="F268" s="108"/>
      <c r="G268" s="108"/>
      <c r="H268" s="108"/>
      <c r="I268" s="108"/>
      <c r="J268" s="241">
        <f t="shared" si="3"/>
        <v>0</v>
      </c>
      <c r="K268" s="2"/>
      <c r="L268" s="64"/>
      <c r="M268" s="64"/>
      <c r="N268" s="64"/>
      <c r="O268" s="64"/>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row>
    <row r="269" spans="1:59" ht="60" hidden="1" customHeight="1">
      <c r="A269" s="136" t="s">
        <v>547</v>
      </c>
      <c r="B269" s="136" t="s">
        <v>638</v>
      </c>
      <c r="C269" s="136" t="s">
        <v>231</v>
      </c>
      <c r="D269" s="168" t="s">
        <v>816</v>
      </c>
      <c r="E269" s="108"/>
      <c r="F269" s="108"/>
      <c r="G269" s="108"/>
      <c r="H269" s="108"/>
      <c r="I269" s="108"/>
      <c r="J269" s="241">
        <f t="shared" si="3"/>
        <v>0</v>
      </c>
      <c r="K269" s="2"/>
      <c r="L269" s="64"/>
      <c r="M269" s="64"/>
      <c r="N269" s="64"/>
      <c r="O269" s="64"/>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row>
    <row r="270" spans="1:59" ht="39" hidden="1" customHeight="1">
      <c r="A270" s="136" t="s">
        <v>551</v>
      </c>
      <c r="B270" s="136" t="s">
        <v>0</v>
      </c>
      <c r="C270" s="136" t="s">
        <v>1</v>
      </c>
      <c r="D270" s="182" t="s">
        <v>817</v>
      </c>
      <c r="E270" s="108"/>
      <c r="F270" s="108"/>
      <c r="G270" s="108"/>
      <c r="H270" s="108"/>
      <c r="I270" s="108"/>
      <c r="J270" s="241">
        <f t="shared" si="3"/>
        <v>0</v>
      </c>
      <c r="K270" s="2"/>
      <c r="L270" s="64"/>
      <c r="M270" s="64"/>
      <c r="N270" s="64"/>
      <c r="O270" s="64"/>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row>
    <row r="271" spans="1:59" ht="72" hidden="1" customHeight="1">
      <c r="A271" s="136" t="s">
        <v>552</v>
      </c>
      <c r="B271" s="136" t="s">
        <v>63</v>
      </c>
      <c r="C271" s="136" t="s">
        <v>235</v>
      </c>
      <c r="D271" s="187" t="s">
        <v>640</v>
      </c>
      <c r="E271" s="108"/>
      <c r="F271" s="108"/>
      <c r="G271" s="108"/>
      <c r="H271" s="108"/>
      <c r="I271" s="108"/>
      <c r="J271" s="241">
        <f t="shared" si="3"/>
        <v>0</v>
      </c>
      <c r="K271" s="2"/>
      <c r="L271" s="64"/>
      <c r="M271" s="64"/>
      <c r="N271" s="64"/>
      <c r="O271" s="64"/>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row>
    <row r="272" spans="1:59" ht="106.15" hidden="1" customHeight="1">
      <c r="A272" s="136" t="s">
        <v>724</v>
      </c>
      <c r="B272" s="136" t="s">
        <v>723</v>
      </c>
      <c r="C272" s="136" t="s">
        <v>315</v>
      </c>
      <c r="D272" s="187" t="s">
        <v>675</v>
      </c>
      <c r="E272" s="108"/>
      <c r="F272" s="108"/>
      <c r="G272" s="108"/>
      <c r="H272" s="108"/>
      <c r="I272" s="108"/>
      <c r="J272" s="241">
        <f t="shared" si="3"/>
        <v>0</v>
      </c>
      <c r="K272" s="2"/>
      <c r="L272" s="64"/>
      <c r="M272" s="64"/>
      <c r="N272" s="64"/>
      <c r="O272" s="64"/>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row>
    <row r="273" spans="1:59" ht="75" hidden="1">
      <c r="A273" s="136" t="s">
        <v>550</v>
      </c>
      <c r="B273" s="136" t="s">
        <v>57</v>
      </c>
      <c r="C273" s="136" t="s">
        <v>234</v>
      </c>
      <c r="D273" s="182" t="s">
        <v>560</v>
      </c>
      <c r="E273" s="108"/>
      <c r="F273" s="108"/>
      <c r="G273" s="108"/>
      <c r="H273" s="108"/>
      <c r="I273" s="108"/>
      <c r="J273" s="241">
        <f t="shared" si="3"/>
        <v>0</v>
      </c>
      <c r="K273" s="2"/>
      <c r="L273" s="64"/>
      <c r="M273" s="64"/>
      <c r="N273" s="64"/>
      <c r="O273" s="64"/>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row>
    <row r="274" spans="1:59" ht="86.45" hidden="1" customHeight="1">
      <c r="A274" s="136" t="s">
        <v>548</v>
      </c>
      <c r="B274" s="136" t="s">
        <v>56</v>
      </c>
      <c r="C274" s="136" t="s">
        <v>232</v>
      </c>
      <c r="D274" s="168" t="s">
        <v>292</v>
      </c>
      <c r="E274" s="108"/>
      <c r="F274" s="108"/>
      <c r="G274" s="108"/>
      <c r="H274" s="108"/>
      <c r="I274" s="108"/>
      <c r="J274" s="241">
        <f t="shared" si="3"/>
        <v>0</v>
      </c>
      <c r="K274" s="2"/>
      <c r="L274" s="64"/>
      <c r="M274" s="64"/>
      <c r="N274" s="64"/>
      <c r="O274" s="64"/>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row>
    <row r="275" spans="1:59" ht="81" hidden="1" customHeight="1">
      <c r="A275" s="136" t="s">
        <v>546</v>
      </c>
      <c r="B275" s="136" t="s">
        <v>55</v>
      </c>
      <c r="C275" s="136" t="s">
        <v>772</v>
      </c>
      <c r="D275" s="168" t="s">
        <v>679</v>
      </c>
      <c r="E275" s="108"/>
      <c r="F275" s="108"/>
      <c r="G275" s="108"/>
      <c r="H275" s="108"/>
      <c r="I275" s="108"/>
      <c r="J275" s="241">
        <f t="shared" si="3"/>
        <v>0</v>
      </c>
      <c r="K275" s="2"/>
      <c r="L275" s="64"/>
      <c r="M275" s="64"/>
      <c r="N275" s="64"/>
      <c r="O275" s="64"/>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row>
    <row r="276" spans="1:59" ht="30" hidden="1">
      <c r="A276" s="126" t="s">
        <v>553</v>
      </c>
      <c r="B276" s="124" t="s">
        <v>125</v>
      </c>
      <c r="C276" s="124" t="s">
        <v>223</v>
      </c>
      <c r="D276" s="186" t="s">
        <v>126</v>
      </c>
      <c r="E276" s="110"/>
      <c r="F276" s="110"/>
      <c r="G276" s="110"/>
      <c r="H276" s="110"/>
      <c r="I276" s="110"/>
      <c r="J276" s="241">
        <f t="shared" si="3"/>
        <v>0</v>
      </c>
      <c r="K276" s="2"/>
      <c r="L276" s="64"/>
      <c r="M276" s="64"/>
      <c r="N276" s="64"/>
      <c r="O276" s="64"/>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row>
    <row r="277" spans="1:59" ht="30" hidden="1">
      <c r="A277" s="129" t="s">
        <v>554</v>
      </c>
      <c r="B277" s="124" t="s">
        <v>111</v>
      </c>
      <c r="C277" s="124" t="s">
        <v>222</v>
      </c>
      <c r="D277" s="167" t="s">
        <v>113</v>
      </c>
      <c r="E277" s="110"/>
      <c r="F277" s="110"/>
      <c r="G277" s="110"/>
      <c r="H277" s="110"/>
      <c r="I277" s="110"/>
      <c r="J277" s="241">
        <f t="shared" si="3"/>
        <v>0</v>
      </c>
      <c r="K277" s="2"/>
      <c r="L277" s="64"/>
      <c r="M277" s="64"/>
      <c r="N277" s="64"/>
      <c r="O277" s="64"/>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row>
    <row r="278" spans="1:59" ht="35.450000000000003" hidden="1" customHeight="1">
      <c r="A278" s="129" t="s">
        <v>271</v>
      </c>
      <c r="B278" s="124" t="s">
        <v>272</v>
      </c>
      <c r="C278" s="124" t="s">
        <v>415</v>
      </c>
      <c r="D278" s="167" t="s">
        <v>189</v>
      </c>
      <c r="E278" s="110"/>
      <c r="F278" s="110"/>
      <c r="G278" s="110"/>
      <c r="H278" s="110"/>
      <c r="I278" s="110"/>
      <c r="J278" s="241">
        <f t="shared" si="3"/>
        <v>0</v>
      </c>
      <c r="K278" s="2"/>
      <c r="L278" s="64"/>
      <c r="M278" s="64"/>
      <c r="N278" s="64"/>
      <c r="O278" s="64"/>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row>
    <row r="279" spans="1:59" ht="66.75" hidden="1" customHeight="1">
      <c r="A279" s="221" t="s">
        <v>306</v>
      </c>
      <c r="B279" s="221" t="s">
        <v>307</v>
      </c>
      <c r="C279" s="221"/>
      <c r="D279" s="102" t="s">
        <v>765</v>
      </c>
      <c r="E279" s="107">
        <f>+E280+E281+E283+E282+E284</f>
        <v>0</v>
      </c>
      <c r="F279" s="107">
        <f>+F280+F281+F283+F282+F284</f>
        <v>0</v>
      </c>
      <c r="G279" s="107">
        <f>+G280+G281+G283+G282+G284</f>
        <v>0</v>
      </c>
      <c r="H279" s="107">
        <f>+H280+H281+H283+H282+H284</f>
        <v>0</v>
      </c>
      <c r="I279" s="107">
        <f>+I280+I281+I283+I282+I284</f>
        <v>0</v>
      </c>
      <c r="J279" s="241">
        <f t="shared" si="3"/>
        <v>0</v>
      </c>
      <c r="K279" s="2"/>
      <c r="L279" s="64"/>
      <c r="M279" s="64"/>
      <c r="N279" s="64"/>
      <c r="O279" s="64"/>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row>
    <row r="280" spans="1:59" ht="45" hidden="1">
      <c r="A280" s="124" t="s">
        <v>308</v>
      </c>
      <c r="B280" s="124" t="s">
        <v>695</v>
      </c>
      <c r="C280" s="124" t="s">
        <v>694</v>
      </c>
      <c r="D280" s="186" t="s">
        <v>696</v>
      </c>
      <c r="E280" s="140"/>
      <c r="F280" s="140"/>
      <c r="G280" s="140"/>
      <c r="H280" s="140"/>
      <c r="I280" s="140"/>
      <c r="J280" s="241">
        <f t="shared" si="3"/>
        <v>0</v>
      </c>
      <c r="K280" s="2"/>
      <c r="L280" s="64"/>
      <c r="M280" s="64"/>
      <c r="N280" s="64"/>
      <c r="O280" s="64"/>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row>
    <row r="281" spans="1:59" ht="30" hidden="1">
      <c r="A281" s="130" t="s">
        <v>309</v>
      </c>
      <c r="B281" s="130" t="s">
        <v>698</v>
      </c>
      <c r="C281" s="130" t="s">
        <v>697</v>
      </c>
      <c r="D281" s="168" t="s">
        <v>438</v>
      </c>
      <c r="E281" s="108"/>
      <c r="F281" s="108"/>
      <c r="G281" s="108"/>
      <c r="H281" s="108"/>
      <c r="I281" s="108"/>
      <c r="J281" s="241">
        <f t="shared" si="3"/>
        <v>0</v>
      </c>
      <c r="K281" s="2"/>
      <c r="L281" s="64"/>
      <c r="M281" s="64"/>
      <c r="N281" s="64"/>
      <c r="O281" s="64"/>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row>
    <row r="282" spans="1:59" ht="44.45" hidden="1" customHeight="1">
      <c r="A282" s="130" t="s">
        <v>151</v>
      </c>
      <c r="B282" s="130" t="s">
        <v>152</v>
      </c>
      <c r="C282" s="130" t="s">
        <v>153</v>
      </c>
      <c r="D282" s="168" t="s">
        <v>154</v>
      </c>
      <c r="E282" s="108"/>
      <c r="F282" s="108"/>
      <c r="G282" s="108"/>
      <c r="H282" s="108"/>
      <c r="I282" s="108"/>
      <c r="J282" s="241">
        <f t="shared" si="3"/>
        <v>0</v>
      </c>
      <c r="K282" s="2"/>
      <c r="L282" s="64"/>
      <c r="M282" s="64"/>
      <c r="N282" s="64"/>
      <c r="O282" s="64"/>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row>
    <row r="283" spans="1:59" ht="45" hidden="1" customHeight="1">
      <c r="A283" s="126" t="s">
        <v>148</v>
      </c>
      <c r="B283" s="126" t="s">
        <v>149</v>
      </c>
      <c r="C283" s="126" t="s">
        <v>150</v>
      </c>
      <c r="D283" s="186" t="s">
        <v>603</v>
      </c>
      <c r="E283" s="108"/>
      <c r="F283" s="108"/>
      <c r="G283" s="108"/>
      <c r="H283" s="108"/>
      <c r="I283" s="108"/>
      <c r="J283" s="241">
        <f t="shared" si="3"/>
        <v>0</v>
      </c>
      <c r="K283" s="2"/>
      <c r="L283" s="64"/>
      <c r="M283" s="64"/>
      <c r="N283" s="64"/>
      <c r="O283" s="64"/>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row>
    <row r="284" spans="1:59" ht="28.15" hidden="1" customHeight="1">
      <c r="A284" s="126" t="s">
        <v>155</v>
      </c>
      <c r="B284" s="126" t="s">
        <v>111</v>
      </c>
      <c r="C284" s="126" t="s">
        <v>222</v>
      </c>
      <c r="D284" s="167" t="s">
        <v>113</v>
      </c>
      <c r="E284" s="108"/>
      <c r="F284" s="108"/>
      <c r="G284" s="108"/>
      <c r="H284" s="108"/>
      <c r="I284" s="108"/>
      <c r="J284" s="241">
        <f t="shared" si="3"/>
        <v>0</v>
      </c>
      <c r="K284" s="2"/>
      <c r="L284" s="64"/>
      <c r="M284" s="64"/>
      <c r="N284" s="64"/>
      <c r="O284" s="64"/>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row>
    <row r="285" spans="1:59" ht="57.6" hidden="1" customHeight="1">
      <c r="A285" s="221" t="s">
        <v>736</v>
      </c>
      <c r="B285" s="221" t="s">
        <v>576</v>
      </c>
      <c r="C285" s="221"/>
      <c r="D285" s="102" t="s">
        <v>348</v>
      </c>
      <c r="E285" s="118">
        <f>+E287+E288+E286</f>
        <v>0</v>
      </c>
      <c r="F285" s="118">
        <f>+F287+F288+F286</f>
        <v>0</v>
      </c>
      <c r="G285" s="118">
        <f>+G287+G288+G286</f>
        <v>0</v>
      </c>
      <c r="H285" s="118">
        <f>+H287+H288+H286</f>
        <v>0</v>
      </c>
      <c r="I285" s="118">
        <f>+I287+I288+I286</f>
        <v>0</v>
      </c>
      <c r="J285" s="241">
        <f t="shared" si="3"/>
        <v>0</v>
      </c>
      <c r="K285" s="2"/>
      <c r="L285" s="64"/>
      <c r="M285" s="64"/>
      <c r="N285" s="64"/>
      <c r="O285" s="64"/>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row>
    <row r="286" spans="1:59" ht="27" hidden="1" customHeight="1">
      <c r="A286" s="126">
        <v>1317640</v>
      </c>
      <c r="B286" s="126" t="s">
        <v>133</v>
      </c>
      <c r="C286" s="126" t="s">
        <v>789</v>
      </c>
      <c r="D286" s="198" t="s">
        <v>717</v>
      </c>
      <c r="E286" s="154"/>
      <c r="F286" s="154"/>
      <c r="G286" s="154"/>
      <c r="H286" s="154"/>
      <c r="I286" s="154"/>
      <c r="J286" s="241">
        <f t="shared" si="3"/>
        <v>0</v>
      </c>
      <c r="K286" s="2"/>
      <c r="L286" s="64"/>
      <c r="M286" s="64"/>
      <c r="N286" s="64"/>
      <c r="O286" s="64"/>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row>
    <row r="287" spans="1:59" ht="45" hidden="1">
      <c r="A287" s="124">
        <v>1318313</v>
      </c>
      <c r="B287" s="124" t="s">
        <v>387</v>
      </c>
      <c r="C287" s="124" t="s">
        <v>385</v>
      </c>
      <c r="D287" s="205" t="s">
        <v>350</v>
      </c>
      <c r="E287" s="111"/>
      <c r="F287" s="111"/>
      <c r="G287" s="111"/>
      <c r="H287" s="111"/>
      <c r="I287" s="111"/>
      <c r="J287" s="241">
        <f t="shared" ref="J287:J348" si="4">SUM(E287:I287)</f>
        <v>0</v>
      </c>
      <c r="K287" s="2"/>
      <c r="L287" s="64"/>
      <c r="M287" s="64"/>
      <c r="N287" s="64"/>
      <c r="O287" s="64"/>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row>
    <row r="288" spans="1:59" ht="30" hidden="1">
      <c r="A288" s="124">
        <v>1318340</v>
      </c>
      <c r="B288" s="124" t="s">
        <v>741</v>
      </c>
      <c r="C288" s="124" t="s">
        <v>386</v>
      </c>
      <c r="D288" s="205" t="s">
        <v>132</v>
      </c>
      <c r="E288" s="111"/>
      <c r="F288" s="111"/>
      <c r="G288" s="111"/>
      <c r="H288" s="111"/>
      <c r="I288" s="111"/>
      <c r="J288" s="241">
        <f t="shared" si="4"/>
        <v>0</v>
      </c>
      <c r="K288" s="2"/>
      <c r="L288" s="64"/>
      <c r="M288" s="64"/>
      <c r="N288" s="64"/>
      <c r="O288" s="64"/>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row>
    <row r="289" spans="1:59" ht="15.75" hidden="1">
      <c r="A289" s="130">
        <v>1513230</v>
      </c>
      <c r="B289" s="130" t="s">
        <v>423</v>
      </c>
      <c r="C289" s="130" t="s">
        <v>413</v>
      </c>
      <c r="D289" s="169" t="s">
        <v>719</v>
      </c>
      <c r="E289" s="108"/>
      <c r="F289" s="108"/>
      <c r="G289" s="108"/>
      <c r="H289" s="108"/>
      <c r="I289" s="108"/>
      <c r="J289" s="241">
        <f t="shared" si="4"/>
        <v>0</v>
      </c>
      <c r="K289" s="2"/>
      <c r="L289" s="64"/>
      <c r="M289" s="64"/>
      <c r="N289" s="64"/>
      <c r="O289" s="64"/>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row>
    <row r="290" spans="1:59" ht="30" hidden="1">
      <c r="A290" s="130">
        <v>1517300</v>
      </c>
      <c r="B290" s="130" t="s">
        <v>125</v>
      </c>
      <c r="C290" s="130" t="s">
        <v>223</v>
      </c>
      <c r="D290" s="182" t="s">
        <v>126</v>
      </c>
      <c r="E290" s="108"/>
      <c r="F290" s="108"/>
      <c r="G290" s="108"/>
      <c r="H290" s="108"/>
      <c r="I290" s="108"/>
      <c r="J290" s="241">
        <f t="shared" si="4"/>
        <v>0</v>
      </c>
      <c r="K290" s="2"/>
      <c r="L290" s="64"/>
      <c r="M290" s="64"/>
      <c r="N290" s="64"/>
      <c r="O290" s="64"/>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row>
    <row r="291" spans="1:59" ht="15" hidden="1">
      <c r="A291" s="130"/>
      <c r="B291" s="130"/>
      <c r="C291" s="130"/>
      <c r="D291" s="182" t="s">
        <v>653</v>
      </c>
      <c r="E291" s="108"/>
      <c r="F291" s="108"/>
      <c r="G291" s="108"/>
      <c r="H291" s="108"/>
      <c r="I291" s="108"/>
      <c r="J291" s="241">
        <f t="shared" si="4"/>
        <v>0</v>
      </c>
      <c r="K291" s="2"/>
      <c r="L291" s="64"/>
      <c r="M291" s="64"/>
      <c r="N291" s="64"/>
      <c r="O291" s="64"/>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row>
    <row r="292" spans="1:59" ht="75" hidden="1">
      <c r="A292" s="130"/>
      <c r="B292" s="130"/>
      <c r="C292" s="130"/>
      <c r="D292" s="182" t="s">
        <v>594</v>
      </c>
      <c r="E292" s="108"/>
      <c r="F292" s="108"/>
      <c r="G292" s="108"/>
      <c r="H292" s="108"/>
      <c r="I292" s="108"/>
      <c r="J292" s="241">
        <f t="shared" si="4"/>
        <v>0</v>
      </c>
      <c r="K292" s="2"/>
      <c r="L292" s="64"/>
      <c r="M292" s="64"/>
      <c r="N292" s="64"/>
      <c r="O292" s="64"/>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row>
    <row r="293" spans="1:59" ht="51.6" hidden="1" customHeight="1">
      <c r="A293" s="124">
        <v>1517322</v>
      </c>
      <c r="B293" s="124" t="s">
        <v>249</v>
      </c>
      <c r="C293" s="124" t="s">
        <v>200</v>
      </c>
      <c r="D293" s="186" t="s">
        <v>250</v>
      </c>
      <c r="E293" s="140"/>
      <c r="F293" s="140"/>
      <c r="G293" s="140"/>
      <c r="H293" s="140"/>
      <c r="I293" s="140"/>
      <c r="J293" s="241">
        <f t="shared" si="4"/>
        <v>0</v>
      </c>
      <c r="K293" s="2"/>
      <c r="L293" s="64"/>
      <c r="M293" s="64"/>
      <c r="N293" s="64"/>
      <c r="O293" s="64"/>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row>
    <row r="294" spans="1:59" ht="51.6" hidden="1" customHeight="1">
      <c r="A294" s="124" t="s">
        <v>40</v>
      </c>
      <c r="B294" s="124" t="s">
        <v>272</v>
      </c>
      <c r="C294" s="124" t="s">
        <v>415</v>
      </c>
      <c r="D294" s="186" t="s">
        <v>41</v>
      </c>
      <c r="E294" s="140"/>
      <c r="F294" s="140"/>
      <c r="G294" s="140"/>
      <c r="H294" s="140"/>
      <c r="I294" s="140"/>
      <c r="J294" s="241">
        <f t="shared" si="4"/>
        <v>0</v>
      </c>
      <c r="K294" s="2"/>
      <c r="L294" s="64"/>
      <c r="M294" s="64"/>
      <c r="N294" s="64"/>
      <c r="O294" s="64"/>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row>
    <row r="295" spans="1:59" ht="51.6" hidden="1" customHeight="1">
      <c r="A295" s="124" t="s">
        <v>34</v>
      </c>
      <c r="B295" s="124" t="s">
        <v>35</v>
      </c>
      <c r="C295" s="124" t="s">
        <v>415</v>
      </c>
      <c r="D295" s="186" t="s">
        <v>36</v>
      </c>
      <c r="E295" s="140"/>
      <c r="F295" s="140"/>
      <c r="G295" s="140"/>
      <c r="H295" s="140"/>
      <c r="I295" s="140"/>
      <c r="J295" s="241">
        <f t="shared" si="4"/>
        <v>0</v>
      </c>
      <c r="K295" s="2"/>
      <c r="L295" s="64"/>
      <c r="M295" s="64"/>
      <c r="N295" s="64"/>
      <c r="O295" s="64"/>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row>
    <row r="296" spans="1:59" ht="35.450000000000003" hidden="1" customHeight="1">
      <c r="A296" s="124">
        <v>1517340</v>
      </c>
      <c r="B296" s="124" t="s">
        <v>65</v>
      </c>
      <c r="C296" s="124" t="s">
        <v>225</v>
      </c>
      <c r="D296" s="186" t="s">
        <v>296</v>
      </c>
      <c r="E296" s="109"/>
      <c r="F296" s="109"/>
      <c r="G296" s="109"/>
      <c r="H296" s="109"/>
      <c r="I296" s="109"/>
      <c r="J296" s="241">
        <f t="shared" si="4"/>
        <v>0</v>
      </c>
      <c r="K296" s="2"/>
      <c r="L296" s="64"/>
      <c r="M296" s="64"/>
      <c r="N296" s="64"/>
      <c r="O296" s="64"/>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row>
    <row r="297" spans="1:59" ht="65.25" hidden="1" customHeight="1">
      <c r="A297" s="124" t="s">
        <v>201</v>
      </c>
      <c r="B297" s="124" t="s">
        <v>202</v>
      </c>
      <c r="C297" s="124" t="s">
        <v>203</v>
      </c>
      <c r="D297" s="186" t="s">
        <v>204</v>
      </c>
      <c r="E297" s="140"/>
      <c r="F297" s="140"/>
      <c r="G297" s="140"/>
      <c r="H297" s="140"/>
      <c r="I297" s="140"/>
      <c r="J297" s="241">
        <f t="shared" si="4"/>
        <v>0</v>
      </c>
      <c r="K297" s="2"/>
      <c r="L297" s="64"/>
      <c r="M297" s="64"/>
      <c r="N297" s="64"/>
      <c r="O297" s="64"/>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row>
    <row r="298" spans="1:59" ht="65.25" hidden="1" customHeight="1">
      <c r="A298" s="124" t="s">
        <v>37</v>
      </c>
      <c r="B298" s="124" t="s">
        <v>38</v>
      </c>
      <c r="C298" s="124" t="s">
        <v>203</v>
      </c>
      <c r="D298" s="186" t="s">
        <v>39</v>
      </c>
      <c r="E298" s="140"/>
      <c r="F298" s="140"/>
      <c r="G298" s="140"/>
      <c r="H298" s="140"/>
      <c r="I298" s="140"/>
      <c r="J298" s="241">
        <f t="shared" si="4"/>
        <v>0</v>
      </c>
      <c r="K298" s="2"/>
      <c r="L298" s="64"/>
      <c r="M298" s="64"/>
      <c r="N298" s="64"/>
      <c r="O298" s="64"/>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row>
    <row r="299" spans="1:59" ht="109.5" hidden="1" customHeight="1">
      <c r="A299" s="124" t="s">
        <v>184</v>
      </c>
      <c r="B299" s="124" t="s">
        <v>185</v>
      </c>
      <c r="C299" s="124" t="s">
        <v>203</v>
      </c>
      <c r="D299" s="251" t="s">
        <v>418</v>
      </c>
      <c r="E299" s="109"/>
      <c r="F299" s="109"/>
      <c r="G299" s="109"/>
      <c r="H299" s="109"/>
      <c r="I299" s="109"/>
      <c r="J299" s="241">
        <f t="shared" si="4"/>
        <v>0</v>
      </c>
      <c r="K299" s="2"/>
      <c r="L299" s="64"/>
      <c r="M299" s="64"/>
      <c r="N299" s="64"/>
      <c r="O299" s="64"/>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row>
    <row r="300" spans="1:59" ht="51.6" hidden="1" customHeight="1">
      <c r="A300" s="221" t="s">
        <v>310</v>
      </c>
      <c r="B300" s="221" t="s">
        <v>497</v>
      </c>
      <c r="C300" s="221"/>
      <c r="D300" s="102" t="s">
        <v>349</v>
      </c>
      <c r="E300" s="107">
        <f>SUM(E301:E318)-E310-E313</f>
        <v>0</v>
      </c>
      <c r="F300" s="107">
        <f>SUM(F301:F318)-F310-F313</f>
        <v>0</v>
      </c>
      <c r="G300" s="107">
        <f>SUM(G301:G318)-G310-G313</f>
        <v>0</v>
      </c>
      <c r="H300" s="107">
        <f>SUM(H301:H318)-H310-H313</f>
        <v>0</v>
      </c>
      <c r="I300" s="107">
        <f>SUM(I301:I318)-I310-I313</f>
        <v>0</v>
      </c>
      <c r="J300" s="241">
        <f t="shared" si="4"/>
        <v>0</v>
      </c>
      <c r="K300" s="2"/>
      <c r="L300" s="64"/>
      <c r="M300" s="64"/>
      <c r="N300" s="64"/>
      <c r="O300" s="64"/>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row>
    <row r="301" spans="1:59" ht="60" hidden="1">
      <c r="A301" s="130">
        <v>1611120</v>
      </c>
      <c r="B301" s="130" t="s">
        <v>218</v>
      </c>
      <c r="C301" s="130" t="s">
        <v>797</v>
      </c>
      <c r="D301" s="182" t="s">
        <v>101</v>
      </c>
      <c r="E301" s="108"/>
      <c r="F301" s="108"/>
      <c r="G301" s="108"/>
      <c r="H301" s="108"/>
      <c r="I301" s="108"/>
      <c r="J301" s="241">
        <f t="shared" si="4"/>
        <v>0</v>
      </c>
      <c r="K301" s="2"/>
      <c r="L301" s="64"/>
      <c r="M301" s="64"/>
      <c r="N301" s="64"/>
      <c r="O301" s="64"/>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row>
    <row r="302" spans="1:59" ht="15" hidden="1">
      <c r="A302" s="130">
        <v>1614010</v>
      </c>
      <c r="B302" s="130" t="s">
        <v>102</v>
      </c>
      <c r="C302" s="130" t="s">
        <v>734</v>
      </c>
      <c r="D302" s="182" t="s">
        <v>103</v>
      </c>
      <c r="E302" s="105"/>
      <c r="F302" s="105"/>
      <c r="G302" s="105"/>
      <c r="H302" s="105"/>
      <c r="I302" s="105"/>
      <c r="J302" s="241">
        <f t="shared" si="4"/>
        <v>0</v>
      </c>
      <c r="K302" s="2"/>
      <c r="L302" s="64"/>
      <c r="M302" s="64"/>
      <c r="N302" s="64"/>
      <c r="O302" s="64"/>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row>
    <row r="303" spans="1:59" ht="60" hidden="1">
      <c r="A303" s="130">
        <v>1614020</v>
      </c>
      <c r="B303" s="130" t="s">
        <v>327</v>
      </c>
      <c r="C303" s="130" t="s">
        <v>263</v>
      </c>
      <c r="D303" s="182" t="s">
        <v>688</v>
      </c>
      <c r="E303" s="105"/>
      <c r="F303" s="105"/>
      <c r="G303" s="105"/>
      <c r="H303" s="105"/>
      <c r="I303" s="105"/>
      <c r="J303" s="241">
        <f t="shared" si="4"/>
        <v>0</v>
      </c>
      <c r="K303" s="2"/>
      <c r="L303" s="64"/>
      <c r="M303" s="64"/>
      <c r="N303" s="64"/>
      <c r="O303" s="64"/>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row>
    <row r="304" spans="1:59" ht="30" hidden="1">
      <c r="A304" s="130">
        <v>1614030</v>
      </c>
      <c r="B304" s="130" t="s">
        <v>328</v>
      </c>
      <c r="C304" s="130" t="s">
        <v>800</v>
      </c>
      <c r="D304" s="182" t="s">
        <v>124</v>
      </c>
      <c r="E304" s="105"/>
      <c r="F304" s="105"/>
      <c r="G304" s="105"/>
      <c r="H304" s="105"/>
      <c r="I304" s="105"/>
      <c r="J304" s="241">
        <f t="shared" si="4"/>
        <v>0</v>
      </c>
      <c r="K304" s="2"/>
      <c r="L304" s="64"/>
      <c r="M304" s="64"/>
      <c r="N304" s="64"/>
      <c r="O304" s="64"/>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row>
    <row r="305" spans="1:59" ht="30" hidden="1">
      <c r="A305" s="130">
        <v>1614040</v>
      </c>
      <c r="B305" s="130" t="s">
        <v>329</v>
      </c>
      <c r="C305" s="130" t="s">
        <v>264</v>
      </c>
      <c r="D305" s="182" t="s">
        <v>689</v>
      </c>
      <c r="E305" s="105"/>
      <c r="F305" s="105"/>
      <c r="G305" s="105"/>
      <c r="H305" s="105"/>
      <c r="I305" s="105"/>
      <c r="J305" s="241">
        <f t="shared" si="4"/>
        <v>0</v>
      </c>
      <c r="K305" s="2"/>
      <c r="L305" s="64"/>
      <c r="M305" s="64"/>
      <c r="N305" s="64"/>
      <c r="O305" s="64"/>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row>
    <row r="306" spans="1:59" ht="51" hidden="1" customHeight="1">
      <c r="A306" s="136">
        <v>1614050</v>
      </c>
      <c r="B306" s="136" t="s">
        <v>690</v>
      </c>
      <c r="C306" s="136" t="s">
        <v>790</v>
      </c>
      <c r="D306" s="182" t="s">
        <v>691</v>
      </c>
      <c r="E306" s="108"/>
      <c r="F306" s="108"/>
      <c r="G306" s="108"/>
      <c r="H306" s="108"/>
      <c r="I306" s="108"/>
      <c r="J306" s="241">
        <f t="shared" si="4"/>
        <v>0</v>
      </c>
      <c r="K306" s="239" t="e">
        <f>+#REF!-#REF!</f>
        <v>#REF!</v>
      </c>
      <c r="L306" s="64"/>
      <c r="M306" s="64"/>
      <c r="N306" s="64"/>
      <c r="O306" s="64"/>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row>
    <row r="307" spans="1:59" ht="30" hidden="1">
      <c r="A307" s="130">
        <v>1614070</v>
      </c>
      <c r="B307" s="130" t="s">
        <v>331</v>
      </c>
      <c r="C307" s="130" t="s">
        <v>566</v>
      </c>
      <c r="D307" s="182" t="s">
        <v>743</v>
      </c>
      <c r="E307" s="108"/>
      <c r="F307" s="108"/>
      <c r="G307" s="108"/>
      <c r="H307" s="108"/>
      <c r="I307" s="108"/>
      <c r="J307" s="241">
        <f t="shared" si="4"/>
        <v>0</v>
      </c>
      <c r="K307" s="2"/>
      <c r="L307" s="64"/>
      <c r="M307" s="64"/>
      <c r="N307" s="64"/>
      <c r="O307" s="64"/>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row>
    <row r="308" spans="1:59" ht="40.9" hidden="1" customHeight="1">
      <c r="A308" s="130">
        <v>1614080</v>
      </c>
      <c r="B308" s="130" t="s">
        <v>332</v>
      </c>
      <c r="C308" s="130" t="s">
        <v>265</v>
      </c>
      <c r="D308" s="182" t="s">
        <v>693</v>
      </c>
      <c r="E308" s="108"/>
      <c r="F308" s="108"/>
      <c r="G308" s="108"/>
      <c r="H308" s="108"/>
      <c r="I308" s="108"/>
      <c r="J308" s="241">
        <f t="shared" si="4"/>
        <v>0</v>
      </c>
      <c r="K308" s="2"/>
      <c r="L308" s="64"/>
      <c r="M308" s="64"/>
      <c r="N308" s="64"/>
      <c r="O308" s="64"/>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row>
    <row r="309" spans="1:59" ht="15" hidden="1">
      <c r="A309" s="130"/>
      <c r="B309" s="130"/>
      <c r="C309" s="130"/>
      <c r="D309" s="182" t="s">
        <v>653</v>
      </c>
      <c r="E309" s="108"/>
      <c r="F309" s="108"/>
      <c r="G309" s="108"/>
      <c r="H309" s="108"/>
      <c r="I309" s="108"/>
      <c r="J309" s="241">
        <f t="shared" si="4"/>
        <v>0</v>
      </c>
      <c r="K309" s="2"/>
      <c r="L309" s="64"/>
      <c r="M309" s="64"/>
      <c r="N309" s="64"/>
      <c r="O309" s="64"/>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row>
    <row r="310" spans="1:59" ht="45" hidden="1">
      <c r="A310" s="130"/>
      <c r="B310" s="130"/>
      <c r="C310" s="130"/>
      <c r="D310" s="182" t="s">
        <v>416</v>
      </c>
      <c r="E310" s="108"/>
      <c r="F310" s="108"/>
      <c r="G310" s="108"/>
      <c r="H310" s="108"/>
      <c r="I310" s="108"/>
      <c r="J310" s="241">
        <f t="shared" si="4"/>
        <v>0</v>
      </c>
      <c r="K310" s="2"/>
      <c r="L310" s="64"/>
      <c r="M310" s="64"/>
      <c r="N310" s="64"/>
      <c r="O310" s="64"/>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row>
    <row r="311" spans="1:59" ht="30" hidden="1">
      <c r="A311" s="130">
        <v>1617300</v>
      </c>
      <c r="B311" s="124" t="s">
        <v>125</v>
      </c>
      <c r="C311" s="124" t="s">
        <v>223</v>
      </c>
      <c r="D311" s="192" t="s">
        <v>126</v>
      </c>
      <c r="E311" s="110"/>
      <c r="F311" s="110"/>
      <c r="G311" s="110"/>
      <c r="H311" s="110"/>
      <c r="I311" s="110"/>
      <c r="J311" s="241">
        <f t="shared" si="4"/>
        <v>0</v>
      </c>
      <c r="K311" s="2"/>
      <c r="L311" s="64"/>
      <c r="M311" s="64"/>
      <c r="N311" s="64"/>
      <c r="O311" s="64"/>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row>
    <row r="312" spans="1:59" ht="54" hidden="1" customHeight="1">
      <c r="A312" s="136">
        <v>1617340</v>
      </c>
      <c r="B312" s="136" t="s">
        <v>65</v>
      </c>
      <c r="C312" s="136" t="s">
        <v>199</v>
      </c>
      <c r="D312" s="203" t="s">
        <v>296</v>
      </c>
      <c r="E312" s="108"/>
      <c r="F312" s="108"/>
      <c r="G312" s="108"/>
      <c r="H312" s="108"/>
      <c r="I312" s="108"/>
      <c r="J312" s="241">
        <f t="shared" si="4"/>
        <v>0</v>
      </c>
      <c r="K312" s="2"/>
      <c r="L312" s="64"/>
      <c r="M312" s="64"/>
      <c r="N312" s="64"/>
      <c r="O312" s="64"/>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row>
    <row r="313" spans="1:59" ht="45" hidden="1">
      <c r="A313" s="130"/>
      <c r="B313" s="130"/>
      <c r="C313" s="130"/>
      <c r="D313" s="203" t="s">
        <v>291</v>
      </c>
      <c r="E313" s="108"/>
      <c r="F313" s="108"/>
      <c r="G313" s="108"/>
      <c r="H313" s="108"/>
      <c r="I313" s="108"/>
      <c r="J313" s="241">
        <f t="shared" si="4"/>
        <v>0</v>
      </c>
      <c r="K313" s="2"/>
      <c r="L313" s="64"/>
      <c r="M313" s="64"/>
      <c r="N313" s="64"/>
      <c r="O313" s="64"/>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row>
    <row r="314" spans="1:59" ht="55.9" hidden="1" customHeight="1">
      <c r="A314" s="136" t="s">
        <v>335</v>
      </c>
      <c r="B314" s="136" t="s">
        <v>702</v>
      </c>
      <c r="C314" s="136" t="s">
        <v>336</v>
      </c>
      <c r="D314" s="203" t="s">
        <v>703</v>
      </c>
      <c r="E314" s="109"/>
      <c r="F314" s="109"/>
      <c r="G314" s="109"/>
      <c r="H314" s="109"/>
      <c r="I314" s="109"/>
      <c r="J314" s="241">
        <f t="shared" si="4"/>
        <v>0</v>
      </c>
      <c r="K314" s="2"/>
      <c r="L314" s="64"/>
      <c r="M314" s="64"/>
      <c r="N314" s="64"/>
      <c r="O314" s="64"/>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row>
    <row r="315" spans="1:59" ht="45" hidden="1" customHeight="1">
      <c r="A315" s="126" t="s">
        <v>237</v>
      </c>
      <c r="B315" s="126" t="s">
        <v>192</v>
      </c>
      <c r="C315" s="126" t="s">
        <v>334</v>
      </c>
      <c r="D315" s="192" t="s">
        <v>604</v>
      </c>
      <c r="E315" s="109"/>
      <c r="F315" s="109"/>
      <c r="G315" s="109"/>
      <c r="H315" s="109"/>
      <c r="I315" s="109"/>
      <c r="J315" s="241">
        <f t="shared" si="4"/>
        <v>0</v>
      </c>
      <c r="K315" s="2"/>
      <c r="L315" s="64"/>
      <c r="M315" s="64"/>
      <c r="N315" s="64"/>
      <c r="O315" s="64"/>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row>
    <row r="316" spans="1:59" ht="45" hidden="1" customHeight="1">
      <c r="A316" s="136">
        <v>1618311</v>
      </c>
      <c r="B316" s="136" t="s">
        <v>699</v>
      </c>
      <c r="C316" s="136" t="s">
        <v>224</v>
      </c>
      <c r="D316" s="182" t="s">
        <v>700</v>
      </c>
      <c r="E316" s="108"/>
      <c r="F316" s="108"/>
      <c r="G316" s="108"/>
      <c r="H316" s="108"/>
      <c r="I316" s="108"/>
      <c r="J316" s="241">
        <f t="shared" si="4"/>
        <v>0</v>
      </c>
      <c r="K316" s="2"/>
      <c r="L316" s="64"/>
      <c r="M316" s="64"/>
      <c r="N316" s="64"/>
      <c r="O316" s="64"/>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row>
    <row r="317" spans="1:59" ht="45" hidden="1" customHeight="1">
      <c r="A317" s="130">
        <v>1618340</v>
      </c>
      <c r="B317" s="124" t="s">
        <v>741</v>
      </c>
      <c r="C317" s="124" t="s">
        <v>131</v>
      </c>
      <c r="D317" s="192" t="s">
        <v>132</v>
      </c>
      <c r="E317" s="109"/>
      <c r="F317" s="109"/>
      <c r="G317" s="109"/>
      <c r="H317" s="109"/>
      <c r="I317" s="109"/>
      <c r="J317" s="241">
        <f t="shared" si="4"/>
        <v>0</v>
      </c>
      <c r="K317" s="2"/>
      <c r="L317" s="64"/>
      <c r="M317" s="64"/>
      <c r="N317" s="64"/>
      <c r="O317" s="64"/>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row>
    <row r="318" spans="1:59" ht="58.5" hidden="1" customHeight="1">
      <c r="A318" s="130">
        <v>1619770</v>
      </c>
      <c r="B318" s="124" t="s">
        <v>111</v>
      </c>
      <c r="C318" s="124" t="s">
        <v>222</v>
      </c>
      <c r="D318" s="192" t="s">
        <v>113</v>
      </c>
      <c r="E318" s="109"/>
      <c r="F318" s="109"/>
      <c r="G318" s="109"/>
      <c r="H318" s="109"/>
      <c r="I318" s="109"/>
      <c r="J318" s="241">
        <f t="shared" si="4"/>
        <v>0</v>
      </c>
      <c r="K318" s="2"/>
      <c r="L318" s="64"/>
      <c r="M318" s="64"/>
      <c r="N318" s="64"/>
      <c r="O318" s="64"/>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row>
    <row r="319" spans="1:59" ht="63" hidden="1" customHeight="1">
      <c r="A319" s="221" t="s">
        <v>313</v>
      </c>
      <c r="B319" s="221" t="s">
        <v>314</v>
      </c>
      <c r="C319" s="221"/>
      <c r="D319" s="102" t="s">
        <v>626</v>
      </c>
      <c r="E319" s="107">
        <f>+E323+E333+E334+E321+E322+E320+E332+E335+E330+E331</f>
        <v>0</v>
      </c>
      <c r="F319" s="107">
        <f>+F323+F333+F334+F321+F322+F320+F332+F335+F330+F331</f>
        <v>0</v>
      </c>
      <c r="G319" s="107">
        <f>+G323+G333+G334+G321+G322+G320+G332+G335+G330+G331</f>
        <v>0</v>
      </c>
      <c r="H319" s="107">
        <f>+H323+H333+H334+H321+H322+H320+H332+H335+H330+H331</f>
        <v>0</v>
      </c>
      <c r="I319" s="107">
        <f>+I323+I333+I334+I321+I322+I320+I332+I335+I330+I331</f>
        <v>0</v>
      </c>
      <c r="J319" s="241">
        <f t="shared" si="4"/>
        <v>0</v>
      </c>
      <c r="K319" s="2"/>
      <c r="L319" s="64"/>
      <c r="M319" s="64"/>
      <c r="N319" s="64"/>
      <c r="O319" s="64"/>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row>
    <row r="320" spans="1:59" ht="45" hidden="1">
      <c r="A320" s="124">
        <v>1916012</v>
      </c>
      <c r="B320" s="124" t="s">
        <v>695</v>
      </c>
      <c r="C320" s="124" t="s">
        <v>694</v>
      </c>
      <c r="D320" s="186" t="s">
        <v>696</v>
      </c>
      <c r="E320" s="140"/>
      <c r="F320" s="140"/>
      <c r="G320" s="140"/>
      <c r="H320" s="140"/>
      <c r="I320" s="140"/>
      <c r="J320" s="241">
        <f t="shared" si="4"/>
        <v>0</v>
      </c>
      <c r="K320" s="2"/>
      <c r="L320" s="64"/>
      <c r="M320" s="64"/>
      <c r="N320" s="64"/>
      <c r="O320" s="64"/>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row>
    <row r="321" spans="1:59" ht="30" hidden="1">
      <c r="A321" s="130">
        <v>1916040</v>
      </c>
      <c r="B321" s="130" t="s">
        <v>698</v>
      </c>
      <c r="C321" s="130" t="s">
        <v>697</v>
      </c>
      <c r="D321" s="168" t="s">
        <v>438</v>
      </c>
      <c r="E321" s="108"/>
      <c r="F321" s="108"/>
      <c r="G321" s="108"/>
      <c r="H321" s="108"/>
      <c r="I321" s="108"/>
      <c r="J321" s="241">
        <f t="shared" si="4"/>
        <v>0</v>
      </c>
      <c r="K321" s="2"/>
      <c r="L321" s="64"/>
      <c r="M321" s="64"/>
      <c r="N321" s="64"/>
      <c r="O321" s="64"/>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row>
    <row r="322" spans="1:59" ht="30" hidden="1">
      <c r="A322" s="130">
        <v>1917300</v>
      </c>
      <c r="B322" s="130" t="s">
        <v>125</v>
      </c>
      <c r="C322" s="130" t="s">
        <v>223</v>
      </c>
      <c r="D322" s="167" t="s">
        <v>126</v>
      </c>
      <c r="E322" s="108"/>
      <c r="F322" s="108"/>
      <c r="G322" s="108"/>
      <c r="H322" s="108"/>
      <c r="I322" s="108"/>
      <c r="J322" s="241">
        <f t="shared" si="4"/>
        <v>0</v>
      </c>
      <c r="K322" s="2"/>
      <c r="L322" s="64"/>
      <c r="M322" s="64"/>
      <c r="N322" s="64"/>
      <c r="O322" s="64"/>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row>
    <row r="323" spans="1:59" ht="30" hidden="1">
      <c r="A323" s="136">
        <v>1917440</v>
      </c>
      <c r="B323" s="136" t="s">
        <v>715</v>
      </c>
      <c r="C323" s="136" t="s">
        <v>229</v>
      </c>
      <c r="D323" s="167" t="s">
        <v>812</v>
      </c>
      <c r="E323" s="108"/>
      <c r="F323" s="108"/>
      <c r="G323" s="108"/>
      <c r="H323" s="108"/>
      <c r="I323" s="108"/>
      <c r="J323" s="241">
        <f t="shared" si="4"/>
        <v>0</v>
      </c>
      <c r="K323" s="2"/>
      <c r="L323" s="64"/>
      <c r="M323" s="64"/>
      <c r="N323" s="64"/>
      <c r="O323" s="64"/>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row>
    <row r="324" spans="1:59" ht="15" hidden="1">
      <c r="A324" s="124"/>
      <c r="B324" s="130"/>
      <c r="C324" s="130"/>
      <c r="D324" s="190" t="s">
        <v>613</v>
      </c>
      <c r="E324" s="108"/>
      <c r="F324" s="108"/>
      <c r="G324" s="108"/>
      <c r="H324" s="108"/>
      <c r="I324" s="108"/>
      <c r="J324" s="241">
        <f t="shared" si="4"/>
        <v>0</v>
      </c>
      <c r="K324" s="2"/>
      <c r="L324" s="64"/>
      <c r="M324" s="64"/>
      <c r="N324" s="64"/>
      <c r="O324" s="64"/>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row>
    <row r="325" spans="1:59" ht="120" hidden="1">
      <c r="A325" s="128"/>
      <c r="B325" s="130"/>
      <c r="C325" s="130"/>
      <c r="D325" s="227" t="s">
        <v>615</v>
      </c>
      <c r="E325" s="108"/>
      <c r="F325" s="108"/>
      <c r="G325" s="108"/>
      <c r="H325" s="108"/>
      <c r="I325" s="108"/>
      <c r="J325" s="241">
        <f t="shared" si="4"/>
        <v>0</v>
      </c>
      <c r="K325" s="2"/>
      <c r="L325" s="64"/>
      <c r="M325" s="64"/>
      <c r="N325" s="64"/>
      <c r="O325" s="64"/>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row>
    <row r="326" spans="1:59" ht="30" hidden="1">
      <c r="A326" s="128"/>
      <c r="B326" s="130"/>
      <c r="C326" s="130"/>
      <c r="D326" s="190" t="s">
        <v>616</v>
      </c>
      <c r="E326" s="108"/>
      <c r="F326" s="108"/>
      <c r="G326" s="108"/>
      <c r="H326" s="108"/>
      <c r="I326" s="108"/>
      <c r="J326" s="241">
        <f t="shared" si="4"/>
        <v>0</v>
      </c>
      <c r="K326" s="2"/>
      <c r="L326" s="64"/>
      <c r="M326" s="64"/>
      <c r="N326" s="64"/>
      <c r="O326" s="64"/>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row>
    <row r="327" spans="1:59" ht="15" hidden="1">
      <c r="A327" s="128"/>
      <c r="B327" s="128"/>
      <c r="C327" s="128"/>
      <c r="D327" s="182" t="s">
        <v>403</v>
      </c>
      <c r="E327" s="108"/>
      <c r="F327" s="108"/>
      <c r="G327" s="108"/>
      <c r="H327" s="108"/>
      <c r="I327" s="108"/>
      <c r="J327" s="241">
        <f t="shared" si="4"/>
        <v>0</v>
      </c>
      <c r="K327" s="2"/>
      <c r="L327" s="64"/>
      <c r="M327" s="64"/>
      <c r="N327" s="64"/>
      <c r="O327" s="64"/>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row>
    <row r="328" spans="1:59" ht="75" hidden="1">
      <c r="A328" s="128"/>
      <c r="B328" s="128"/>
      <c r="C328" s="128"/>
      <c r="D328" s="167" t="s">
        <v>70</v>
      </c>
      <c r="E328" s="116"/>
      <c r="F328" s="116"/>
      <c r="G328" s="116"/>
      <c r="H328" s="116"/>
      <c r="I328" s="116"/>
      <c r="J328" s="241">
        <f t="shared" si="4"/>
        <v>0</v>
      </c>
      <c r="K328" s="2"/>
      <c r="L328" s="64"/>
      <c r="M328" s="64"/>
      <c r="N328" s="64"/>
      <c r="O328" s="64"/>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row>
    <row r="329" spans="1:59" ht="60" hidden="1">
      <c r="A329" s="128"/>
      <c r="B329" s="128"/>
      <c r="C329" s="128"/>
      <c r="D329" s="167" t="s">
        <v>439</v>
      </c>
      <c r="E329" s="116"/>
      <c r="F329" s="116"/>
      <c r="G329" s="116"/>
      <c r="H329" s="116"/>
      <c r="I329" s="116"/>
      <c r="J329" s="241">
        <f t="shared" si="4"/>
        <v>0</v>
      </c>
      <c r="K329" s="2"/>
      <c r="L329" s="64"/>
      <c r="M329" s="64"/>
      <c r="N329" s="64"/>
      <c r="O329" s="64"/>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row>
    <row r="330" spans="1:59" ht="57.6" hidden="1" customHeight="1">
      <c r="A330" s="130" t="s">
        <v>157</v>
      </c>
      <c r="B330" s="128" t="s">
        <v>159</v>
      </c>
      <c r="C330" s="136" t="s">
        <v>229</v>
      </c>
      <c r="D330" s="167" t="s">
        <v>722</v>
      </c>
      <c r="E330" s="141"/>
      <c r="F330" s="141"/>
      <c r="G330" s="141"/>
      <c r="H330" s="141"/>
      <c r="I330" s="141"/>
      <c r="J330" s="241">
        <f t="shared" si="4"/>
        <v>0</v>
      </c>
      <c r="K330" s="2"/>
      <c r="L330" s="64"/>
      <c r="M330" s="64"/>
      <c r="N330" s="64"/>
      <c r="O330" s="64"/>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row>
    <row r="331" spans="1:59" ht="96" hidden="1" customHeight="1">
      <c r="A331" s="130" t="s">
        <v>158</v>
      </c>
      <c r="B331" s="128" t="s">
        <v>160</v>
      </c>
      <c r="C331" s="136" t="s">
        <v>229</v>
      </c>
      <c r="D331" s="167" t="s">
        <v>721</v>
      </c>
      <c r="E331" s="116"/>
      <c r="F331" s="116"/>
      <c r="G331" s="116"/>
      <c r="H331" s="116"/>
      <c r="I331" s="116"/>
      <c r="J331" s="241">
        <f t="shared" si="4"/>
        <v>0</v>
      </c>
      <c r="K331" s="2"/>
      <c r="L331" s="64"/>
      <c r="M331" s="64"/>
      <c r="N331" s="64"/>
      <c r="O331" s="64"/>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row>
    <row r="332" spans="1:59" ht="105" hidden="1">
      <c r="A332" s="130">
        <v>1917464</v>
      </c>
      <c r="B332" s="130" t="s">
        <v>716</v>
      </c>
      <c r="C332" s="130" t="s">
        <v>320</v>
      </c>
      <c r="D332" s="167" t="s">
        <v>382</v>
      </c>
      <c r="E332" s="116"/>
      <c r="F332" s="116"/>
      <c r="G332" s="116"/>
      <c r="H332" s="116"/>
      <c r="I332" s="116"/>
      <c r="J332" s="241">
        <f t="shared" si="4"/>
        <v>0</v>
      </c>
      <c r="K332" s="2"/>
      <c r="L332" s="64"/>
      <c r="M332" s="64"/>
      <c r="N332" s="64"/>
      <c r="O332" s="64"/>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row>
    <row r="333" spans="1:59" ht="15" hidden="1">
      <c r="A333" s="124">
        <v>1917640</v>
      </c>
      <c r="B333" s="124" t="s">
        <v>133</v>
      </c>
      <c r="C333" s="124" t="s">
        <v>789</v>
      </c>
      <c r="D333" s="198" t="s">
        <v>717</v>
      </c>
      <c r="E333" s="140"/>
      <c r="F333" s="140"/>
      <c r="G333" s="140"/>
      <c r="H333" s="140"/>
      <c r="I333" s="140"/>
      <c r="J333" s="241">
        <f t="shared" si="4"/>
        <v>0</v>
      </c>
      <c r="K333" s="2"/>
      <c r="L333" s="64"/>
      <c r="M333" s="64"/>
      <c r="N333" s="64"/>
      <c r="O333" s="64"/>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row>
    <row r="334" spans="1:59" ht="15" hidden="1">
      <c r="A334" s="124">
        <v>1917690</v>
      </c>
      <c r="B334" s="124" t="s">
        <v>76</v>
      </c>
      <c r="C334" s="124" t="s">
        <v>568</v>
      </c>
      <c r="D334" s="192" t="s">
        <v>108</v>
      </c>
      <c r="E334" s="109"/>
      <c r="F334" s="109"/>
      <c r="G334" s="109"/>
      <c r="H334" s="109"/>
      <c r="I334" s="109"/>
      <c r="J334" s="241">
        <f t="shared" si="4"/>
        <v>0</v>
      </c>
      <c r="K334" s="2"/>
      <c r="L334" s="64"/>
      <c r="M334" s="64"/>
      <c r="N334" s="64"/>
      <c r="O334" s="64"/>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row>
    <row r="335" spans="1:59" ht="54" hidden="1" customHeight="1">
      <c r="A335" s="130">
        <v>1919800</v>
      </c>
      <c r="B335" s="130" t="s">
        <v>94</v>
      </c>
      <c r="C335" s="130" t="s">
        <v>645</v>
      </c>
      <c r="D335" s="198" t="s">
        <v>77</v>
      </c>
      <c r="E335" s="141"/>
      <c r="F335" s="141"/>
      <c r="G335" s="141"/>
      <c r="H335" s="141"/>
      <c r="I335" s="141"/>
      <c r="J335" s="241">
        <f t="shared" si="4"/>
        <v>0</v>
      </c>
      <c r="K335" s="2"/>
      <c r="L335" s="64"/>
      <c r="M335" s="64"/>
      <c r="N335" s="64"/>
      <c r="O335" s="64"/>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row>
    <row r="336" spans="1:59" ht="41.45" hidden="1" customHeight="1">
      <c r="A336" s="221" t="s">
        <v>257</v>
      </c>
      <c r="B336" s="221" t="s">
        <v>258</v>
      </c>
      <c r="C336" s="221"/>
      <c r="D336" s="102" t="s">
        <v>279</v>
      </c>
      <c r="E336" s="107">
        <f>+E345+E342+E344+E337+E340+E341+E346</f>
        <v>0</v>
      </c>
      <c r="F336" s="107">
        <f>+F345+F342+F344+F337+F340+F341+F346</f>
        <v>0</v>
      </c>
      <c r="G336" s="107">
        <f>+G345+G342+G344+G337+G340+G341+G346</f>
        <v>0</v>
      </c>
      <c r="H336" s="107">
        <f>+H345+H342+H344+H337+H340+H341+H346</f>
        <v>0</v>
      </c>
      <c r="I336" s="107">
        <f>+I345+I342+I344+I337+I340+I341+I346</f>
        <v>0</v>
      </c>
      <c r="J336" s="241">
        <f t="shared" si="4"/>
        <v>0</v>
      </c>
      <c r="K336" s="2"/>
      <c r="L336" s="64"/>
      <c r="M336" s="64"/>
      <c r="N336" s="64"/>
      <c r="O336" s="64"/>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row>
    <row r="337" spans="1:59" ht="69.599999999999994" hidden="1" customHeight="1">
      <c r="A337" s="136">
        <v>2313131</v>
      </c>
      <c r="B337" s="136" t="s">
        <v>137</v>
      </c>
      <c r="C337" s="136" t="s">
        <v>565</v>
      </c>
      <c r="D337" s="182" t="s">
        <v>378</v>
      </c>
      <c r="E337" s="108"/>
      <c r="F337" s="108"/>
      <c r="G337" s="108"/>
      <c r="H337" s="108"/>
      <c r="I337" s="108"/>
      <c r="J337" s="241">
        <f t="shared" si="4"/>
        <v>0</v>
      </c>
      <c r="K337" s="2"/>
      <c r="L337" s="64"/>
      <c r="M337" s="64"/>
      <c r="N337" s="64"/>
      <c r="O337" s="64"/>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row>
    <row r="338" spans="1:59" ht="15" hidden="1">
      <c r="A338" s="130"/>
      <c r="B338" s="130"/>
      <c r="C338" s="130"/>
      <c r="D338" s="182" t="s">
        <v>403</v>
      </c>
      <c r="E338" s="108"/>
      <c r="F338" s="108"/>
      <c r="G338" s="108"/>
      <c r="H338" s="108"/>
      <c r="I338" s="108"/>
      <c r="J338" s="241">
        <f t="shared" si="4"/>
        <v>0</v>
      </c>
      <c r="K338" s="2"/>
      <c r="L338" s="64"/>
      <c r="M338" s="64"/>
      <c r="N338" s="64"/>
      <c r="O338" s="64"/>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row>
    <row r="339" spans="1:59" ht="45" hidden="1">
      <c r="A339" s="130"/>
      <c r="B339" s="130"/>
      <c r="C339" s="130"/>
      <c r="D339" s="182" t="s">
        <v>66</v>
      </c>
      <c r="E339" s="108"/>
      <c r="F339" s="108"/>
      <c r="G339" s="108"/>
      <c r="H339" s="108"/>
      <c r="I339" s="108"/>
      <c r="J339" s="241">
        <f t="shared" si="4"/>
        <v>0</v>
      </c>
      <c r="K339" s="2"/>
      <c r="L339" s="64"/>
      <c r="M339" s="64"/>
      <c r="N339" s="64"/>
      <c r="O339" s="64"/>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row>
    <row r="340" spans="1:59" ht="73.5" hidden="1" customHeight="1">
      <c r="A340" s="136" t="s">
        <v>670</v>
      </c>
      <c r="B340" s="136" t="s">
        <v>609</v>
      </c>
      <c r="C340" s="136" t="s">
        <v>821</v>
      </c>
      <c r="D340" s="182" t="s">
        <v>161</v>
      </c>
      <c r="E340" s="108"/>
      <c r="F340" s="108"/>
      <c r="G340" s="108"/>
      <c r="H340" s="108"/>
      <c r="I340" s="108"/>
      <c r="J340" s="241">
        <f t="shared" si="4"/>
        <v>0</v>
      </c>
      <c r="K340" s="2"/>
      <c r="L340" s="64"/>
      <c r="M340" s="64"/>
      <c r="N340" s="64"/>
      <c r="O340" s="64"/>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row>
    <row r="341" spans="1:59" ht="59.25" hidden="1" customHeight="1">
      <c r="A341" s="136">
        <v>2314070</v>
      </c>
      <c r="B341" s="136" t="s">
        <v>331</v>
      </c>
      <c r="C341" s="136" t="s">
        <v>566</v>
      </c>
      <c r="D341" s="187" t="s">
        <v>743</v>
      </c>
      <c r="E341" s="108">
        <f>700000-700000</f>
        <v>0</v>
      </c>
      <c r="F341" s="108">
        <f>700000-700000</f>
        <v>0</v>
      </c>
      <c r="G341" s="108">
        <f>700000-700000</f>
        <v>0</v>
      </c>
      <c r="H341" s="108">
        <f>700000-700000</f>
        <v>0</v>
      </c>
      <c r="I341" s="108">
        <f>700000-700000</f>
        <v>0</v>
      </c>
      <c r="J341" s="241">
        <f t="shared" si="4"/>
        <v>0</v>
      </c>
      <c r="K341" s="2"/>
      <c r="L341" s="64"/>
      <c r="M341" s="64"/>
      <c r="N341" s="64"/>
      <c r="O341" s="64"/>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row>
    <row r="342" spans="1:59" ht="43.9" hidden="1" customHeight="1">
      <c r="A342" s="136" t="s">
        <v>581</v>
      </c>
      <c r="B342" s="136" t="s">
        <v>192</v>
      </c>
      <c r="C342" s="136" t="s">
        <v>345</v>
      </c>
      <c r="D342" s="182" t="s">
        <v>276</v>
      </c>
      <c r="E342" s="108"/>
      <c r="F342" s="108"/>
      <c r="G342" s="108"/>
      <c r="H342" s="108"/>
      <c r="I342" s="108"/>
      <c r="J342" s="241">
        <f t="shared" si="4"/>
        <v>0</v>
      </c>
      <c r="K342" s="2"/>
      <c r="L342" s="64"/>
      <c r="M342" s="64"/>
      <c r="N342" s="64"/>
      <c r="O342" s="64"/>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row>
    <row r="343" spans="1:59" ht="45" hidden="1">
      <c r="A343" s="131"/>
      <c r="B343" s="130"/>
      <c r="C343" s="130"/>
      <c r="D343" s="182" t="s">
        <v>147</v>
      </c>
      <c r="E343" s="108"/>
      <c r="F343" s="108"/>
      <c r="G343" s="108"/>
      <c r="H343" s="108"/>
      <c r="I343" s="108"/>
      <c r="J343" s="241">
        <f t="shared" si="4"/>
        <v>0</v>
      </c>
      <c r="K343" s="2"/>
      <c r="L343" s="64"/>
      <c r="M343" s="64"/>
      <c r="N343" s="64"/>
      <c r="O343" s="64"/>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row>
    <row r="344" spans="1:59" ht="75" hidden="1">
      <c r="A344" s="130">
        <v>2317700</v>
      </c>
      <c r="B344" s="130" t="s">
        <v>259</v>
      </c>
      <c r="C344" s="130" t="s">
        <v>109</v>
      </c>
      <c r="D344" s="182" t="s">
        <v>110</v>
      </c>
      <c r="E344" s="108"/>
      <c r="F344" s="108"/>
      <c r="G344" s="108"/>
      <c r="H344" s="108"/>
      <c r="I344" s="108"/>
      <c r="J344" s="241">
        <f t="shared" si="4"/>
        <v>0</v>
      </c>
      <c r="K344" s="2"/>
      <c r="L344" s="64"/>
      <c r="M344" s="64"/>
      <c r="N344" s="64"/>
      <c r="O344" s="64"/>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row>
    <row r="345" spans="1:59" ht="52.5" hidden="1" customHeight="1">
      <c r="A345" s="136">
        <v>2318410</v>
      </c>
      <c r="B345" s="136" t="s">
        <v>242</v>
      </c>
      <c r="C345" s="136" t="s">
        <v>619</v>
      </c>
      <c r="D345" s="182" t="s">
        <v>744</v>
      </c>
      <c r="E345" s="108"/>
      <c r="F345" s="108"/>
      <c r="G345" s="108"/>
      <c r="H345" s="108"/>
      <c r="I345" s="108"/>
      <c r="J345" s="241">
        <f t="shared" si="4"/>
        <v>0</v>
      </c>
      <c r="K345" s="2"/>
      <c r="L345" s="64"/>
      <c r="M345" s="64"/>
      <c r="N345" s="64"/>
      <c r="O345" s="64"/>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row>
    <row r="346" spans="1:59" ht="36.6" hidden="1" customHeight="1">
      <c r="A346" s="136" t="s">
        <v>726</v>
      </c>
      <c r="B346" s="136" t="s">
        <v>725</v>
      </c>
      <c r="C346" s="136" t="s">
        <v>619</v>
      </c>
      <c r="D346" s="182" t="s">
        <v>598</v>
      </c>
      <c r="E346" s="108"/>
      <c r="F346" s="108"/>
      <c r="G346" s="108"/>
      <c r="H346" s="108"/>
      <c r="I346" s="108"/>
      <c r="J346" s="241">
        <f t="shared" si="4"/>
        <v>0</v>
      </c>
      <c r="K346" s="2"/>
      <c r="L346" s="64"/>
      <c r="M346" s="64"/>
      <c r="N346" s="64"/>
      <c r="O346" s="64"/>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row>
    <row r="347" spans="1:59" ht="45" hidden="1">
      <c r="A347" s="346"/>
      <c r="B347" s="346"/>
      <c r="C347" s="131"/>
      <c r="D347" s="182" t="s">
        <v>420</v>
      </c>
      <c r="E347" s="108"/>
      <c r="F347" s="108"/>
      <c r="G347" s="108"/>
      <c r="H347" s="108"/>
      <c r="I347" s="108"/>
      <c r="J347" s="241">
        <f t="shared" si="4"/>
        <v>0</v>
      </c>
      <c r="K347" s="2"/>
      <c r="L347" s="64"/>
      <c r="M347" s="64"/>
      <c r="N347" s="64"/>
      <c r="O347" s="64"/>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row>
    <row r="348" spans="1:59" ht="30" hidden="1">
      <c r="A348" s="346"/>
      <c r="B348" s="346"/>
      <c r="C348" s="131"/>
      <c r="D348" s="182" t="s">
        <v>490</v>
      </c>
      <c r="E348" s="108"/>
      <c r="F348" s="108"/>
      <c r="G348" s="108"/>
      <c r="H348" s="108"/>
      <c r="I348" s="108"/>
      <c r="J348" s="241">
        <f t="shared" si="4"/>
        <v>0</v>
      </c>
      <c r="K348" s="2"/>
      <c r="L348" s="64"/>
      <c r="M348" s="64"/>
      <c r="N348" s="64"/>
      <c r="O348" s="64"/>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row>
    <row r="349" spans="1:59" ht="30" hidden="1">
      <c r="A349" s="346"/>
      <c r="B349" s="346"/>
      <c r="C349" s="131"/>
      <c r="D349" s="182" t="s">
        <v>146</v>
      </c>
      <c r="E349" s="108"/>
      <c r="F349" s="108"/>
      <c r="G349" s="108"/>
      <c r="H349" s="108"/>
      <c r="I349" s="108"/>
      <c r="J349" s="241">
        <f t="shared" ref="J349:J410" si="5">SUM(E349:I349)</f>
        <v>0</v>
      </c>
      <c r="K349" s="2"/>
      <c r="L349" s="64"/>
      <c r="M349" s="64"/>
      <c r="N349" s="64"/>
      <c r="O349" s="64"/>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row>
    <row r="350" spans="1:59" ht="46.15" hidden="1" customHeight="1">
      <c r="A350" s="221" t="s">
        <v>282</v>
      </c>
      <c r="B350" s="221" t="s">
        <v>492</v>
      </c>
      <c r="C350" s="221"/>
      <c r="D350" s="102" t="s">
        <v>516</v>
      </c>
      <c r="E350" s="107">
        <f>+E351+E356+E359+E354+E355+E358+E354+E352+E357</f>
        <v>0</v>
      </c>
      <c r="F350" s="107">
        <f>+F351+F356+F359+F354+F355+F358+F354+F352+F357</f>
        <v>0</v>
      </c>
      <c r="G350" s="107">
        <f>+G351+G356+G359+G354+G355+G358+G354+G352+G357</f>
        <v>0</v>
      </c>
      <c r="H350" s="107">
        <f>+H351+H356+H359+H354+H355+H358+H354+H352+H357</f>
        <v>0</v>
      </c>
      <c r="I350" s="107">
        <f>+I351+I356+I359+I354+I355+I358+I354+I352+I357</f>
        <v>0</v>
      </c>
      <c r="J350" s="241">
        <f t="shared" si="5"/>
        <v>0</v>
      </c>
      <c r="K350" s="2"/>
      <c r="L350" s="64"/>
      <c r="M350" s="64"/>
      <c r="N350" s="64"/>
      <c r="O350" s="64"/>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row>
    <row r="351" spans="1:59" ht="55.15" hidden="1" customHeight="1">
      <c r="A351" s="136">
        <v>2417110</v>
      </c>
      <c r="B351" s="136" t="s">
        <v>707</v>
      </c>
      <c r="C351" s="136" t="s">
        <v>226</v>
      </c>
      <c r="D351" s="182" t="s">
        <v>708</v>
      </c>
      <c r="E351" s="108"/>
      <c r="F351" s="108"/>
      <c r="G351" s="108"/>
      <c r="H351" s="108"/>
      <c r="I351" s="108"/>
      <c r="J351" s="241">
        <f t="shared" si="5"/>
        <v>0</v>
      </c>
      <c r="K351" s="2"/>
      <c r="L351" s="64"/>
      <c r="M351" s="64"/>
      <c r="N351" s="64"/>
      <c r="O351" s="64"/>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row>
    <row r="352" spans="1:59" ht="52.9" hidden="1" customHeight="1">
      <c r="A352" s="126">
        <v>2417120</v>
      </c>
      <c r="B352" s="126" t="s">
        <v>709</v>
      </c>
      <c r="C352" s="126" t="s">
        <v>266</v>
      </c>
      <c r="D352" s="204" t="s">
        <v>710</v>
      </c>
      <c r="E352" s="105">
        <f>50500000-50500000</f>
        <v>0</v>
      </c>
      <c r="F352" s="105">
        <f>50500000-50500000</f>
        <v>0</v>
      </c>
      <c r="G352" s="105">
        <f>50500000-50500000</f>
        <v>0</v>
      </c>
      <c r="H352" s="105">
        <f>50500000-50500000</f>
        <v>0</v>
      </c>
      <c r="I352" s="105">
        <f>50500000-50500000</f>
        <v>0</v>
      </c>
      <c r="J352" s="241">
        <f t="shared" si="5"/>
        <v>0</v>
      </c>
      <c r="K352" s="2"/>
      <c r="L352" s="64"/>
      <c r="M352" s="64"/>
      <c r="N352" s="64"/>
      <c r="O352" s="64"/>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row>
    <row r="353" spans="1:59" ht="67.5" hidden="1">
      <c r="A353" s="131"/>
      <c r="B353" s="135"/>
      <c r="C353" s="135"/>
      <c r="D353" s="184" t="s">
        <v>591</v>
      </c>
      <c r="E353" s="116"/>
      <c r="F353" s="116"/>
      <c r="G353" s="116"/>
      <c r="H353" s="116"/>
      <c r="I353" s="116"/>
      <c r="J353" s="241">
        <f t="shared" si="5"/>
        <v>0</v>
      </c>
      <c r="K353" s="2"/>
      <c r="L353" s="64"/>
      <c r="M353" s="64"/>
      <c r="N353" s="64"/>
      <c r="O353" s="64"/>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row>
    <row r="354" spans="1:59" ht="45" hidden="1">
      <c r="A354" s="126">
        <v>2417150</v>
      </c>
      <c r="B354" s="130" t="s">
        <v>705</v>
      </c>
      <c r="C354" s="130" t="s">
        <v>704</v>
      </c>
      <c r="D354" s="190" t="s">
        <v>706</v>
      </c>
      <c r="E354" s="178"/>
      <c r="F354" s="178"/>
      <c r="G354" s="178"/>
      <c r="H354" s="178"/>
      <c r="I354" s="178"/>
      <c r="J354" s="241">
        <f t="shared" si="5"/>
        <v>0</v>
      </c>
      <c r="K354" s="2"/>
      <c r="L354" s="64"/>
      <c r="M354" s="64"/>
      <c r="N354" s="64"/>
      <c r="O354" s="64"/>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row>
    <row r="355" spans="1:59" ht="25.5" hidden="1">
      <c r="A355" s="126">
        <v>2417300</v>
      </c>
      <c r="B355" s="126" t="s">
        <v>125</v>
      </c>
      <c r="C355" s="126" t="s">
        <v>223</v>
      </c>
      <c r="D355" s="202" t="s">
        <v>126</v>
      </c>
      <c r="E355" s="116"/>
      <c r="F355" s="116"/>
      <c r="G355" s="116"/>
      <c r="H355" s="116"/>
      <c r="I355" s="116"/>
      <c r="J355" s="241">
        <f t="shared" si="5"/>
        <v>0</v>
      </c>
      <c r="K355" s="2"/>
      <c r="L355" s="64"/>
      <c r="M355" s="64"/>
      <c r="N355" s="64"/>
      <c r="O355" s="64"/>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row>
    <row r="356" spans="1:59" ht="45" hidden="1">
      <c r="A356" s="124">
        <v>2417380</v>
      </c>
      <c r="B356" s="124" t="s">
        <v>712</v>
      </c>
      <c r="C356" s="124" t="s">
        <v>711</v>
      </c>
      <c r="D356" s="186" t="s">
        <v>713</v>
      </c>
      <c r="E356" s="140"/>
      <c r="F356" s="140"/>
      <c r="G356" s="140"/>
      <c r="H356" s="140"/>
      <c r="I356" s="140"/>
      <c r="J356" s="241">
        <f t="shared" si="5"/>
        <v>0</v>
      </c>
      <c r="K356" s="2"/>
      <c r="L356" s="64"/>
      <c r="M356" s="64"/>
      <c r="N356" s="64"/>
      <c r="O356" s="64"/>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row>
    <row r="357" spans="1:59" ht="30" hidden="1">
      <c r="A357" s="152">
        <v>2417670</v>
      </c>
      <c r="B357" s="168">
        <v>7670</v>
      </c>
      <c r="C357" s="152" t="s">
        <v>73</v>
      </c>
      <c r="D357" s="167" t="s">
        <v>47</v>
      </c>
      <c r="E357" s="140"/>
      <c r="F357" s="140"/>
      <c r="G357" s="140"/>
      <c r="H357" s="140"/>
      <c r="I357" s="140"/>
      <c r="J357" s="241">
        <f t="shared" si="5"/>
        <v>0</v>
      </c>
      <c r="K357" s="2"/>
      <c r="L357" s="64"/>
      <c r="M357" s="64"/>
      <c r="N357" s="64"/>
      <c r="O357" s="64"/>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row>
    <row r="358" spans="1:59" ht="30" hidden="1">
      <c r="A358" s="131">
        <v>2419770</v>
      </c>
      <c r="B358" s="124" t="s">
        <v>111</v>
      </c>
      <c r="C358" s="124" t="s">
        <v>222</v>
      </c>
      <c r="D358" s="190" t="s">
        <v>113</v>
      </c>
      <c r="E358" s="109"/>
      <c r="F358" s="109"/>
      <c r="G358" s="109"/>
      <c r="H358" s="109"/>
      <c r="I358" s="109"/>
      <c r="J358" s="241">
        <f t="shared" si="5"/>
        <v>0</v>
      </c>
      <c r="K358" s="2"/>
      <c r="L358" s="64"/>
      <c r="M358" s="64"/>
      <c r="N358" s="64"/>
      <c r="O358" s="64"/>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row>
    <row r="359" spans="1:59" ht="30" hidden="1">
      <c r="A359" s="126">
        <v>2419800</v>
      </c>
      <c r="B359" s="124" t="s">
        <v>94</v>
      </c>
      <c r="C359" s="124" t="s">
        <v>645</v>
      </c>
      <c r="D359" s="204" t="s">
        <v>394</v>
      </c>
      <c r="E359" s="109"/>
      <c r="F359" s="109"/>
      <c r="G359" s="109"/>
      <c r="H359" s="109"/>
      <c r="I359" s="109"/>
      <c r="J359" s="241">
        <f t="shared" si="5"/>
        <v>0</v>
      </c>
      <c r="K359" s="2"/>
      <c r="L359" s="64"/>
      <c r="M359" s="64"/>
      <c r="N359" s="64"/>
      <c r="O359" s="64"/>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row>
    <row r="360" spans="1:59" ht="50.45" hidden="1" customHeight="1">
      <c r="A360" s="221" t="s">
        <v>283</v>
      </c>
      <c r="B360" s="221" t="s">
        <v>370</v>
      </c>
      <c r="C360" s="221"/>
      <c r="D360" s="102" t="s">
        <v>764</v>
      </c>
      <c r="E360" s="107">
        <f>+E361+E362</f>
        <v>0</v>
      </c>
      <c r="F360" s="107">
        <f>+F361+F362</f>
        <v>0</v>
      </c>
      <c r="G360" s="107">
        <f>+G361+G362</f>
        <v>0</v>
      </c>
      <c r="H360" s="107">
        <f>+H361+H362</f>
        <v>0</v>
      </c>
      <c r="I360" s="107">
        <f>+I361+I362</f>
        <v>0</v>
      </c>
      <c r="J360" s="241">
        <f t="shared" si="5"/>
        <v>0</v>
      </c>
      <c r="K360" s="2"/>
      <c r="L360" s="64"/>
      <c r="M360" s="64"/>
      <c r="N360" s="64"/>
      <c r="O360" s="64"/>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row>
    <row r="361" spans="1:59" ht="42.6" hidden="1" customHeight="1">
      <c r="A361" s="136" t="s">
        <v>582</v>
      </c>
      <c r="B361" s="136" t="s">
        <v>583</v>
      </c>
      <c r="C361" s="136" t="s">
        <v>584</v>
      </c>
      <c r="D361" s="182" t="s">
        <v>585</v>
      </c>
      <c r="E361" s="108"/>
      <c r="F361" s="108"/>
      <c r="G361" s="108"/>
      <c r="H361" s="108"/>
      <c r="I361" s="108"/>
      <c r="J361" s="241">
        <f t="shared" si="5"/>
        <v>0</v>
      </c>
      <c r="K361" s="2"/>
      <c r="L361" s="64"/>
      <c r="M361" s="64"/>
      <c r="N361" s="64"/>
      <c r="O361" s="64"/>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row>
    <row r="362" spans="1:59" ht="30" hidden="1">
      <c r="A362" s="130">
        <v>2519770</v>
      </c>
      <c r="B362" s="130" t="s">
        <v>111</v>
      </c>
      <c r="C362" s="130" t="s">
        <v>222</v>
      </c>
      <c r="D362" s="182" t="s">
        <v>113</v>
      </c>
      <c r="E362" s="108"/>
      <c r="F362" s="108"/>
      <c r="G362" s="108"/>
      <c r="H362" s="108"/>
      <c r="I362" s="108"/>
      <c r="J362" s="241">
        <f t="shared" si="5"/>
        <v>0</v>
      </c>
      <c r="K362" s="2"/>
      <c r="L362" s="64"/>
      <c r="M362" s="64"/>
      <c r="N362" s="64"/>
      <c r="O362" s="64"/>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row>
    <row r="363" spans="1:59" ht="15.75" hidden="1">
      <c r="A363" s="131"/>
      <c r="B363" s="131"/>
      <c r="C363" s="131"/>
      <c r="D363" s="188"/>
      <c r="E363" s="140"/>
      <c r="F363" s="140"/>
      <c r="G363" s="140"/>
      <c r="H363" s="140"/>
      <c r="I363" s="140"/>
      <c r="J363" s="241">
        <f t="shared" si="5"/>
        <v>0</v>
      </c>
      <c r="K363" s="2"/>
      <c r="L363" s="64"/>
      <c r="M363" s="64"/>
      <c r="N363" s="64"/>
      <c r="O363" s="64"/>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row>
    <row r="364" spans="1:59" ht="60" hidden="1">
      <c r="A364" s="131"/>
      <c r="B364" s="131"/>
      <c r="C364" s="131"/>
      <c r="D364" s="183" t="s">
        <v>824</v>
      </c>
      <c r="E364" s="140"/>
      <c r="F364" s="140"/>
      <c r="G364" s="140"/>
      <c r="H364" s="140"/>
      <c r="I364" s="140"/>
      <c r="J364" s="241">
        <f t="shared" si="5"/>
        <v>0</v>
      </c>
      <c r="K364" s="2"/>
      <c r="L364" s="64"/>
      <c r="M364" s="64"/>
      <c r="N364" s="64"/>
      <c r="O364" s="64"/>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row>
    <row r="365" spans="1:59" ht="39" hidden="1" customHeight="1">
      <c r="A365" s="221" t="s">
        <v>284</v>
      </c>
      <c r="B365" s="221" t="s">
        <v>371</v>
      </c>
      <c r="C365" s="221"/>
      <c r="D365" s="102" t="s">
        <v>491</v>
      </c>
      <c r="E365" s="118">
        <f>+E366+E367</f>
        <v>0</v>
      </c>
      <c r="F365" s="118">
        <f>+F366+F367</f>
        <v>0</v>
      </c>
      <c r="G365" s="118">
        <f>+G366+G367</f>
        <v>0</v>
      </c>
      <c r="H365" s="118">
        <f>+H366+H367</f>
        <v>0</v>
      </c>
      <c r="I365" s="118">
        <f>+I366+I367</f>
        <v>0</v>
      </c>
      <c r="J365" s="241">
        <f t="shared" si="5"/>
        <v>0</v>
      </c>
      <c r="K365" s="2"/>
      <c r="L365" s="64"/>
      <c r="M365" s="64"/>
      <c r="N365" s="64"/>
      <c r="O365" s="64"/>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row>
    <row r="366" spans="1:59" ht="39" hidden="1" customHeight="1">
      <c r="A366" s="126" t="s">
        <v>586</v>
      </c>
      <c r="B366" s="124" t="s">
        <v>587</v>
      </c>
      <c r="C366" s="124" t="s">
        <v>584</v>
      </c>
      <c r="D366" s="208" t="s">
        <v>179</v>
      </c>
      <c r="E366" s="109"/>
      <c r="F366" s="109"/>
      <c r="G366" s="109"/>
      <c r="H366" s="109"/>
      <c r="I366" s="109"/>
      <c r="J366" s="241">
        <f t="shared" si="5"/>
        <v>0</v>
      </c>
      <c r="K366" s="2"/>
      <c r="L366" s="64"/>
      <c r="M366" s="64"/>
      <c r="N366" s="64"/>
      <c r="O366" s="64"/>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row>
    <row r="367" spans="1:59" ht="39.6" hidden="1" customHeight="1">
      <c r="A367" s="126" t="s">
        <v>588</v>
      </c>
      <c r="B367" s="124" t="s">
        <v>741</v>
      </c>
      <c r="C367" s="124" t="s">
        <v>589</v>
      </c>
      <c r="D367" s="167" t="s">
        <v>132</v>
      </c>
      <c r="E367" s="109"/>
      <c r="F367" s="109"/>
      <c r="G367" s="109"/>
      <c r="H367" s="109"/>
      <c r="I367" s="109"/>
      <c r="J367" s="241">
        <f t="shared" si="5"/>
        <v>0</v>
      </c>
      <c r="K367" s="2"/>
      <c r="L367" s="64"/>
      <c r="M367" s="64"/>
      <c r="N367" s="64"/>
      <c r="O367" s="64"/>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row>
    <row r="368" spans="1:59" ht="30" hidden="1">
      <c r="A368" s="136" t="s">
        <v>417</v>
      </c>
      <c r="B368" s="136" t="s">
        <v>125</v>
      </c>
      <c r="C368" s="136" t="s">
        <v>223</v>
      </c>
      <c r="D368" s="182" t="s">
        <v>126</v>
      </c>
      <c r="E368" s="107"/>
      <c r="F368" s="107"/>
      <c r="G368" s="107"/>
      <c r="H368" s="107"/>
      <c r="I368" s="107"/>
      <c r="J368" s="241">
        <f t="shared" si="5"/>
        <v>0</v>
      </c>
      <c r="K368" s="2"/>
      <c r="L368" s="64"/>
      <c r="M368" s="64"/>
      <c r="N368" s="64"/>
      <c r="O368" s="64"/>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row>
    <row r="369" spans="1:59" ht="31.5" hidden="1">
      <c r="A369" s="149">
        <v>2717110</v>
      </c>
      <c r="B369" s="149" t="s">
        <v>707</v>
      </c>
      <c r="C369" s="223" t="s">
        <v>226</v>
      </c>
      <c r="D369" s="115" t="s">
        <v>708</v>
      </c>
      <c r="E369" s="108">
        <f t="shared" ref="E369:I370" si="6">500000-500000</f>
        <v>0</v>
      </c>
      <c r="F369" s="108">
        <f t="shared" si="6"/>
        <v>0</v>
      </c>
      <c r="G369" s="108">
        <f t="shared" si="6"/>
        <v>0</v>
      </c>
      <c r="H369" s="108">
        <f t="shared" si="6"/>
        <v>0</v>
      </c>
      <c r="I369" s="108">
        <f t="shared" si="6"/>
        <v>0</v>
      </c>
      <c r="J369" s="241">
        <f t="shared" si="5"/>
        <v>0</v>
      </c>
      <c r="K369" s="2"/>
      <c r="L369" s="64"/>
      <c r="M369" s="64"/>
      <c r="N369" s="64"/>
      <c r="O369" s="64"/>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row>
    <row r="370" spans="1:59" ht="64.5" hidden="1" customHeight="1">
      <c r="A370" s="149" t="s">
        <v>727</v>
      </c>
      <c r="B370" s="149" t="s">
        <v>705</v>
      </c>
      <c r="C370" s="223" t="s">
        <v>704</v>
      </c>
      <c r="D370" s="115" t="s">
        <v>706</v>
      </c>
      <c r="E370" s="108">
        <f t="shared" si="6"/>
        <v>0</v>
      </c>
      <c r="F370" s="108">
        <f t="shared" si="6"/>
        <v>0</v>
      </c>
      <c r="G370" s="108">
        <f t="shared" si="6"/>
        <v>0</v>
      </c>
      <c r="H370" s="108">
        <f t="shared" si="6"/>
        <v>0</v>
      </c>
      <c r="I370" s="108">
        <f t="shared" si="6"/>
        <v>0</v>
      </c>
      <c r="J370" s="241">
        <f t="shared" si="5"/>
        <v>0</v>
      </c>
      <c r="K370" s="2"/>
      <c r="L370" s="64"/>
      <c r="M370" s="64"/>
      <c r="N370" s="64"/>
      <c r="O370" s="64"/>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row>
    <row r="371" spans="1:59" ht="48" hidden="1" customHeight="1">
      <c r="A371" s="149" t="s">
        <v>728</v>
      </c>
      <c r="B371" s="149" t="s">
        <v>729</v>
      </c>
      <c r="C371" s="223" t="s">
        <v>223</v>
      </c>
      <c r="D371" s="115" t="s">
        <v>605</v>
      </c>
      <c r="E371" s="108"/>
      <c r="F371" s="108"/>
      <c r="G371" s="108"/>
      <c r="H371" s="108"/>
      <c r="I371" s="108"/>
      <c r="J371" s="241">
        <f t="shared" si="5"/>
        <v>0</v>
      </c>
      <c r="K371" s="2"/>
      <c r="L371" s="64"/>
      <c r="M371" s="64"/>
      <c r="N371" s="64"/>
      <c r="O371" s="64"/>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row>
    <row r="372" spans="1:59" ht="30" hidden="1">
      <c r="A372" s="130">
        <v>2717610</v>
      </c>
      <c r="B372" s="130" t="s">
        <v>388</v>
      </c>
      <c r="C372" s="130" t="s">
        <v>568</v>
      </c>
      <c r="D372" s="182" t="s">
        <v>718</v>
      </c>
      <c r="E372" s="108">
        <f>500000-500000</f>
        <v>0</v>
      </c>
      <c r="F372" s="108">
        <f>500000-500000</f>
        <v>0</v>
      </c>
      <c r="G372" s="108">
        <f>500000-500000</f>
        <v>0</v>
      </c>
      <c r="H372" s="108">
        <f>500000-500000</f>
        <v>0</v>
      </c>
      <c r="I372" s="108">
        <f>500000-500000</f>
        <v>0</v>
      </c>
      <c r="J372" s="241">
        <f t="shared" si="5"/>
        <v>0</v>
      </c>
      <c r="K372" s="2"/>
      <c r="L372" s="64"/>
      <c r="M372" s="64"/>
      <c r="N372" s="64"/>
      <c r="O372" s="64"/>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row>
    <row r="373" spans="1:59" ht="15" hidden="1">
      <c r="A373" s="130">
        <v>2717640</v>
      </c>
      <c r="B373" s="130" t="s">
        <v>133</v>
      </c>
      <c r="C373" s="130" t="s">
        <v>789</v>
      </c>
      <c r="D373" s="168" t="s">
        <v>717</v>
      </c>
      <c r="E373" s="108"/>
      <c r="F373" s="108"/>
      <c r="G373" s="108"/>
      <c r="H373" s="108"/>
      <c r="I373" s="108"/>
      <c r="J373" s="241">
        <f t="shared" si="5"/>
        <v>0</v>
      </c>
      <c r="K373" s="2"/>
      <c r="L373" s="64"/>
      <c r="M373" s="64"/>
      <c r="N373" s="64"/>
      <c r="O373" s="64"/>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row>
    <row r="374" spans="1:59" ht="30" hidden="1">
      <c r="A374" s="126">
        <v>2717670</v>
      </c>
      <c r="B374" s="130" t="s">
        <v>74</v>
      </c>
      <c r="C374" s="130" t="s">
        <v>73</v>
      </c>
      <c r="D374" s="196" t="s">
        <v>47</v>
      </c>
      <c r="E374" s="108"/>
      <c r="F374" s="108"/>
      <c r="G374" s="108"/>
      <c r="H374" s="108"/>
      <c r="I374" s="108"/>
      <c r="J374" s="241">
        <f t="shared" si="5"/>
        <v>0</v>
      </c>
      <c r="K374" s="2"/>
      <c r="L374" s="64"/>
      <c r="M374" s="64"/>
      <c r="N374" s="64"/>
      <c r="O374" s="64"/>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row>
    <row r="375" spans="1:59" ht="60" hidden="1">
      <c r="A375" s="131"/>
      <c r="B375" s="130"/>
      <c r="C375" s="130"/>
      <c r="D375" s="206" t="s">
        <v>140</v>
      </c>
      <c r="E375" s="108"/>
      <c r="F375" s="108"/>
      <c r="G375" s="108"/>
      <c r="H375" s="108"/>
      <c r="I375" s="108"/>
      <c r="J375" s="241">
        <f t="shared" si="5"/>
        <v>0</v>
      </c>
      <c r="K375" s="2"/>
      <c r="L375" s="64"/>
      <c r="M375" s="64"/>
      <c r="N375" s="64"/>
      <c r="O375" s="64"/>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row>
    <row r="376" spans="1:59" ht="40.15" hidden="1" customHeight="1">
      <c r="A376" s="136" t="s">
        <v>337</v>
      </c>
      <c r="B376" s="136" t="s">
        <v>192</v>
      </c>
      <c r="C376" s="136" t="s">
        <v>334</v>
      </c>
      <c r="D376" s="182" t="s">
        <v>606</v>
      </c>
      <c r="E376" s="108"/>
      <c r="F376" s="108"/>
      <c r="G376" s="108"/>
      <c r="H376" s="108"/>
      <c r="I376" s="108"/>
      <c r="J376" s="241">
        <f t="shared" si="5"/>
        <v>0</v>
      </c>
      <c r="K376" s="2"/>
      <c r="L376" s="64"/>
      <c r="M376" s="64"/>
      <c r="N376" s="64"/>
      <c r="O376" s="64"/>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row>
    <row r="377" spans="1:59" ht="48" hidden="1">
      <c r="A377" s="131"/>
      <c r="B377" s="131"/>
      <c r="C377" s="131"/>
      <c r="D377" s="183" t="s">
        <v>373</v>
      </c>
      <c r="E377" s="140"/>
      <c r="F377" s="140"/>
      <c r="G377" s="140"/>
      <c r="H377" s="140"/>
      <c r="I377" s="140"/>
      <c r="J377" s="241">
        <f t="shared" si="5"/>
        <v>0</v>
      </c>
      <c r="K377" s="2"/>
      <c r="L377" s="64"/>
      <c r="M377" s="64"/>
      <c r="N377" s="64"/>
      <c r="O377" s="64"/>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row>
    <row r="378" spans="1:59" ht="24" hidden="1">
      <c r="A378" s="131"/>
      <c r="B378" s="131"/>
      <c r="C378" s="131"/>
      <c r="D378" s="183" t="s">
        <v>805</v>
      </c>
      <c r="E378" s="140"/>
      <c r="F378" s="140"/>
      <c r="G378" s="140"/>
      <c r="H378" s="140"/>
      <c r="I378" s="140"/>
      <c r="J378" s="241">
        <f t="shared" si="5"/>
        <v>0</v>
      </c>
      <c r="K378" s="2"/>
      <c r="L378" s="64"/>
      <c r="M378" s="64"/>
      <c r="N378" s="64"/>
      <c r="O378" s="64"/>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row>
    <row r="379" spans="1:59" ht="15" hidden="1">
      <c r="A379" s="130">
        <v>2718312</v>
      </c>
      <c r="B379" s="130" t="s">
        <v>714</v>
      </c>
      <c r="C379" s="130" t="s">
        <v>228</v>
      </c>
      <c r="D379" s="147" t="s">
        <v>595</v>
      </c>
      <c r="E379" s="108"/>
      <c r="F379" s="108"/>
      <c r="G379" s="108"/>
      <c r="H379" s="108"/>
      <c r="I379" s="108"/>
      <c r="J379" s="241">
        <f t="shared" si="5"/>
        <v>0</v>
      </c>
      <c r="K379" s="2"/>
      <c r="L379" s="64"/>
      <c r="M379" s="64"/>
      <c r="N379" s="64"/>
      <c r="O379" s="64"/>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row>
    <row r="380" spans="1:59" ht="40.5" hidden="1">
      <c r="A380" s="126">
        <v>2718313</v>
      </c>
      <c r="B380" s="124" t="s">
        <v>387</v>
      </c>
      <c r="C380" s="124" t="s">
        <v>385</v>
      </c>
      <c r="D380" s="207" t="s">
        <v>350</v>
      </c>
      <c r="E380" s="116"/>
      <c r="F380" s="116"/>
      <c r="G380" s="116"/>
      <c r="H380" s="116"/>
      <c r="I380" s="116"/>
      <c r="J380" s="241">
        <f t="shared" si="5"/>
        <v>0</v>
      </c>
      <c r="K380" s="2"/>
      <c r="L380" s="64"/>
      <c r="M380" s="64"/>
      <c r="N380" s="64"/>
      <c r="O380" s="64"/>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row>
    <row r="381" spans="1:59" ht="30" hidden="1">
      <c r="A381" s="130">
        <v>2718320</v>
      </c>
      <c r="B381" s="130" t="s">
        <v>739</v>
      </c>
      <c r="C381" s="130" t="s">
        <v>227</v>
      </c>
      <c r="D381" s="167" t="s">
        <v>496</v>
      </c>
      <c r="E381" s="108"/>
      <c r="F381" s="108"/>
      <c r="G381" s="108"/>
      <c r="H381" s="108"/>
      <c r="I381" s="108"/>
      <c r="J381" s="241">
        <f t="shared" si="5"/>
        <v>0</v>
      </c>
      <c r="K381" s="2"/>
      <c r="L381" s="64"/>
      <c r="M381" s="64"/>
      <c r="N381" s="64"/>
      <c r="O381" s="64"/>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row>
    <row r="382" spans="1:59" ht="30" hidden="1">
      <c r="A382" s="124">
        <v>2718330</v>
      </c>
      <c r="B382" s="124" t="s">
        <v>740</v>
      </c>
      <c r="C382" s="124" t="s">
        <v>389</v>
      </c>
      <c r="D382" s="208" t="s">
        <v>390</v>
      </c>
      <c r="E382" s="116"/>
      <c r="F382" s="116"/>
      <c r="G382" s="116"/>
      <c r="H382" s="116"/>
      <c r="I382" s="116"/>
      <c r="J382" s="241">
        <f t="shared" si="5"/>
        <v>0</v>
      </c>
      <c r="K382" s="2"/>
      <c r="L382" s="64"/>
      <c r="M382" s="64"/>
      <c r="N382" s="64"/>
      <c r="O382" s="64"/>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row>
    <row r="383" spans="1:59" ht="30" hidden="1">
      <c r="A383" s="126">
        <v>2718340</v>
      </c>
      <c r="B383" s="124" t="s">
        <v>741</v>
      </c>
      <c r="C383" s="124" t="s">
        <v>391</v>
      </c>
      <c r="D383" s="208" t="s">
        <v>132</v>
      </c>
      <c r="E383" s="109"/>
      <c r="F383" s="109"/>
      <c r="G383" s="109"/>
      <c r="H383" s="109"/>
      <c r="I383" s="109"/>
      <c r="J383" s="241">
        <f t="shared" si="5"/>
        <v>0</v>
      </c>
      <c r="K383" s="2"/>
      <c r="L383" s="64"/>
      <c r="M383" s="64"/>
      <c r="N383" s="64"/>
      <c r="O383" s="64"/>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row>
    <row r="384" spans="1:59" ht="48.6" hidden="1" customHeight="1">
      <c r="A384" s="130">
        <v>2719720</v>
      </c>
      <c r="B384" s="130" t="s">
        <v>666</v>
      </c>
      <c r="C384" s="130" t="s">
        <v>321</v>
      </c>
      <c r="D384" s="147" t="s">
        <v>831</v>
      </c>
      <c r="E384" s="109"/>
      <c r="F384" s="109"/>
      <c r="G384" s="109"/>
      <c r="H384" s="109"/>
      <c r="I384" s="109"/>
      <c r="J384" s="241">
        <f t="shared" si="5"/>
        <v>0</v>
      </c>
      <c r="K384" s="2"/>
      <c r="L384" s="64"/>
      <c r="M384" s="64"/>
      <c r="N384" s="64"/>
      <c r="O384" s="64"/>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row>
    <row r="385" spans="1:59" ht="48" hidden="1" customHeight="1">
      <c r="A385" s="130" t="s">
        <v>42</v>
      </c>
      <c r="B385" s="130" t="s">
        <v>43</v>
      </c>
      <c r="C385" s="130" t="s">
        <v>156</v>
      </c>
      <c r="D385" s="147" t="s">
        <v>44</v>
      </c>
      <c r="E385" s="109"/>
      <c r="F385" s="109"/>
      <c r="G385" s="109"/>
      <c r="H385" s="109"/>
      <c r="I385" s="109"/>
      <c r="J385" s="241">
        <f t="shared" si="5"/>
        <v>0</v>
      </c>
      <c r="K385" s="2"/>
      <c r="L385" s="64"/>
      <c r="M385" s="64"/>
      <c r="N385" s="64"/>
      <c r="O385" s="64"/>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row>
    <row r="386" spans="1:59" ht="30" hidden="1">
      <c r="A386" s="130">
        <v>2719770</v>
      </c>
      <c r="B386" s="130" t="s">
        <v>111</v>
      </c>
      <c r="C386" s="130" t="s">
        <v>222</v>
      </c>
      <c r="D386" s="147" t="s">
        <v>113</v>
      </c>
      <c r="E386" s="108"/>
      <c r="F386" s="108"/>
      <c r="G386" s="108"/>
      <c r="H386" s="108"/>
      <c r="I386" s="108"/>
      <c r="J386" s="241">
        <f t="shared" si="5"/>
        <v>0</v>
      </c>
      <c r="K386" s="2"/>
      <c r="L386" s="64"/>
      <c r="M386" s="64"/>
      <c r="N386" s="64"/>
      <c r="O386" s="64"/>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row>
    <row r="387" spans="1:59" ht="15" hidden="1">
      <c r="A387" s="130"/>
      <c r="B387" s="130"/>
      <c r="C387" s="130"/>
      <c r="D387" s="147" t="s">
        <v>436</v>
      </c>
      <c r="E387" s="108"/>
      <c r="F387" s="108"/>
      <c r="G387" s="108"/>
      <c r="H387" s="108"/>
      <c r="I387" s="108"/>
      <c r="J387" s="241">
        <f t="shared" si="5"/>
        <v>0</v>
      </c>
      <c r="K387" s="2"/>
      <c r="L387" s="64"/>
      <c r="M387" s="64"/>
      <c r="N387" s="64"/>
      <c r="O387" s="64"/>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row>
    <row r="388" spans="1:59" ht="60" hidden="1">
      <c r="A388" s="130"/>
      <c r="B388" s="130"/>
      <c r="C388" s="130"/>
      <c r="D388" s="208" t="s">
        <v>31</v>
      </c>
      <c r="E388" s="108"/>
      <c r="F388" s="108"/>
      <c r="G388" s="108"/>
      <c r="H388" s="108"/>
      <c r="I388" s="108"/>
      <c r="J388" s="241">
        <f t="shared" si="5"/>
        <v>0</v>
      </c>
      <c r="K388" s="2"/>
      <c r="L388" s="64"/>
      <c r="M388" s="64"/>
      <c r="N388" s="64"/>
      <c r="O388" s="64"/>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row>
    <row r="389" spans="1:59" ht="60" hidden="1">
      <c r="A389" s="130"/>
      <c r="B389" s="130"/>
      <c r="C389" s="130"/>
      <c r="D389" s="185" t="s">
        <v>6</v>
      </c>
      <c r="E389" s="108"/>
      <c r="F389" s="108"/>
      <c r="G389" s="108"/>
      <c r="H389" s="108"/>
      <c r="I389" s="108"/>
      <c r="J389" s="241">
        <f t="shared" si="5"/>
        <v>0</v>
      </c>
      <c r="K389" s="2"/>
      <c r="L389" s="64"/>
      <c r="M389" s="64"/>
      <c r="N389" s="64"/>
      <c r="O389" s="64"/>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row>
    <row r="390" spans="1:59" ht="30" hidden="1">
      <c r="A390" s="126">
        <v>2719800</v>
      </c>
      <c r="B390" s="124" t="s">
        <v>94</v>
      </c>
      <c r="C390" s="124" t="s">
        <v>645</v>
      </c>
      <c r="D390" s="209" t="s">
        <v>394</v>
      </c>
      <c r="E390" s="109"/>
      <c r="F390" s="109"/>
      <c r="G390" s="109"/>
      <c r="H390" s="109"/>
      <c r="I390" s="109"/>
      <c r="J390" s="241">
        <f t="shared" si="5"/>
        <v>0</v>
      </c>
      <c r="K390" s="2"/>
      <c r="L390" s="64"/>
      <c r="M390" s="64"/>
      <c r="N390" s="64"/>
      <c r="O390" s="64"/>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row>
    <row r="391" spans="1:59" ht="45" hidden="1">
      <c r="A391" s="126"/>
      <c r="B391" s="131"/>
      <c r="C391" s="131"/>
      <c r="D391" s="201" t="s">
        <v>620</v>
      </c>
      <c r="E391" s="140"/>
      <c r="F391" s="140"/>
      <c r="G391" s="140"/>
      <c r="H391" s="140"/>
      <c r="I391" s="140"/>
      <c r="J391" s="241">
        <f t="shared" si="5"/>
        <v>0</v>
      </c>
      <c r="K391" s="2"/>
      <c r="L391" s="64"/>
      <c r="M391" s="64"/>
      <c r="N391" s="64"/>
      <c r="O391" s="64"/>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row>
    <row r="392" spans="1:59" ht="51" hidden="1" customHeight="1">
      <c r="A392" s="221" t="s">
        <v>311</v>
      </c>
      <c r="B392" s="221" t="s">
        <v>312</v>
      </c>
      <c r="C392" s="221"/>
      <c r="D392" s="102" t="s">
        <v>32</v>
      </c>
      <c r="E392" s="107">
        <f>+E395+E394+E393+E397+E396</f>
        <v>0</v>
      </c>
      <c r="F392" s="107">
        <f>+F395+F394+F393+F397+F396</f>
        <v>0</v>
      </c>
      <c r="G392" s="107">
        <f>+G395+G394+G393+G397+G396</f>
        <v>0</v>
      </c>
      <c r="H392" s="107">
        <f>+H395+H394+H393+H397+H396</f>
        <v>0</v>
      </c>
      <c r="I392" s="107">
        <f>+I395+I394+I393+I397+I396</f>
        <v>0</v>
      </c>
      <c r="J392" s="241">
        <f t="shared" si="5"/>
        <v>0</v>
      </c>
      <c r="K392" s="2"/>
      <c r="L392" s="64"/>
      <c r="M392" s="64"/>
      <c r="N392" s="64"/>
      <c r="O392" s="64"/>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row>
    <row r="393" spans="1:59" ht="30" hidden="1">
      <c r="A393" s="130">
        <v>2818311</v>
      </c>
      <c r="B393" s="130" t="s">
        <v>699</v>
      </c>
      <c r="C393" s="130" t="s">
        <v>224</v>
      </c>
      <c r="D393" s="167" t="s">
        <v>700</v>
      </c>
      <c r="E393" s="108">
        <f>300000-300000</f>
        <v>0</v>
      </c>
      <c r="F393" s="108">
        <f>300000-300000</f>
        <v>0</v>
      </c>
      <c r="G393" s="108">
        <f>300000-300000</f>
        <v>0</v>
      </c>
      <c r="H393" s="108">
        <f>300000-300000</f>
        <v>0</v>
      </c>
      <c r="I393" s="108">
        <f>300000-300000</f>
        <v>0</v>
      </c>
      <c r="J393" s="241">
        <f t="shared" si="5"/>
        <v>0</v>
      </c>
      <c r="K393" s="2"/>
      <c r="L393" s="64"/>
      <c r="M393" s="64"/>
      <c r="N393" s="64"/>
      <c r="O393" s="64"/>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row>
    <row r="394" spans="1:59" ht="15.75" hidden="1">
      <c r="A394" s="136">
        <v>2818312</v>
      </c>
      <c r="B394" s="136" t="s">
        <v>714</v>
      </c>
      <c r="C394" s="136" t="s">
        <v>228</v>
      </c>
      <c r="D394" s="147" t="s">
        <v>595</v>
      </c>
      <c r="E394" s="108"/>
      <c r="F394" s="108"/>
      <c r="G394" s="108"/>
      <c r="H394" s="108"/>
      <c r="I394" s="108"/>
      <c r="J394" s="241">
        <f t="shared" si="5"/>
        <v>0</v>
      </c>
      <c r="K394" s="2"/>
      <c r="L394" s="64"/>
      <c r="M394" s="64"/>
      <c r="N394" s="64"/>
      <c r="O394" s="64"/>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row>
    <row r="395" spans="1:59" ht="51" hidden="1" customHeight="1">
      <c r="A395" s="136">
        <v>2818320</v>
      </c>
      <c r="B395" s="136" t="s">
        <v>739</v>
      </c>
      <c r="C395" s="136" t="s">
        <v>227</v>
      </c>
      <c r="D395" s="167" t="s">
        <v>496</v>
      </c>
      <c r="E395" s="108"/>
      <c r="F395" s="108"/>
      <c r="G395" s="108"/>
      <c r="H395" s="108"/>
      <c r="I395" s="108"/>
      <c r="J395" s="241">
        <f t="shared" si="5"/>
        <v>0</v>
      </c>
      <c r="K395" s="2"/>
      <c r="L395" s="64"/>
      <c r="M395" s="64"/>
      <c r="N395" s="64"/>
      <c r="O395" s="64"/>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row>
    <row r="396" spans="1:59" ht="51" hidden="1" customHeight="1">
      <c r="A396" s="136" t="s">
        <v>205</v>
      </c>
      <c r="B396" s="136" t="s">
        <v>740</v>
      </c>
      <c r="C396" s="136" t="s">
        <v>207</v>
      </c>
      <c r="D396" s="167" t="s">
        <v>206</v>
      </c>
      <c r="E396" s="108"/>
      <c r="F396" s="108"/>
      <c r="G396" s="108"/>
      <c r="H396" s="108"/>
      <c r="I396" s="108"/>
      <c r="J396" s="241">
        <f t="shared" si="5"/>
        <v>0</v>
      </c>
      <c r="K396" s="2"/>
      <c r="L396" s="64"/>
      <c r="M396" s="64"/>
      <c r="N396" s="64"/>
      <c r="O396" s="64"/>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row>
    <row r="397" spans="1:59" ht="51" hidden="1" customHeight="1">
      <c r="A397" s="136" t="s">
        <v>190</v>
      </c>
      <c r="B397" s="136" t="s">
        <v>741</v>
      </c>
      <c r="C397" s="136" t="s">
        <v>386</v>
      </c>
      <c r="D397" s="167" t="s">
        <v>132</v>
      </c>
      <c r="E397" s="108"/>
      <c r="F397" s="108"/>
      <c r="G397" s="108"/>
      <c r="H397" s="108"/>
      <c r="I397" s="108"/>
      <c r="J397" s="241">
        <f t="shared" si="5"/>
        <v>0</v>
      </c>
      <c r="K397" s="2"/>
      <c r="L397" s="64"/>
      <c r="M397" s="64"/>
      <c r="N397" s="64"/>
      <c r="O397" s="64"/>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row>
    <row r="398" spans="1:59" ht="54" hidden="1" customHeight="1">
      <c r="A398" s="221" t="s">
        <v>253</v>
      </c>
      <c r="B398" s="221" t="s">
        <v>254</v>
      </c>
      <c r="C398" s="221"/>
      <c r="D398" s="100" t="s">
        <v>354</v>
      </c>
      <c r="E398" s="107">
        <f>++E399+E401+E403</f>
        <v>0</v>
      </c>
      <c r="F398" s="107">
        <f>++F399+F401+F403</f>
        <v>0</v>
      </c>
      <c r="G398" s="107">
        <f>++G399+G401+G403</f>
        <v>0</v>
      </c>
      <c r="H398" s="107">
        <f>++H399+H401+H403</f>
        <v>0</v>
      </c>
      <c r="I398" s="107">
        <f>++I399+I401+I403</f>
        <v>0</v>
      </c>
      <c r="J398" s="241">
        <f t="shared" si="5"/>
        <v>0</v>
      </c>
      <c r="L398" s="40"/>
      <c r="M398" s="40"/>
      <c r="N398" s="40"/>
      <c r="O398" s="40"/>
    </row>
    <row r="399" spans="1:59" ht="54" hidden="1" customHeight="1">
      <c r="A399" s="136">
        <v>2918110</v>
      </c>
      <c r="B399" s="136" t="s">
        <v>130</v>
      </c>
      <c r="C399" s="136" t="s">
        <v>787</v>
      </c>
      <c r="D399" s="182" t="s">
        <v>325</v>
      </c>
      <c r="E399" s="108"/>
      <c r="F399" s="108"/>
      <c r="G399" s="108"/>
      <c r="H399" s="108"/>
      <c r="I399" s="108"/>
      <c r="J399" s="241">
        <f t="shared" si="5"/>
        <v>0</v>
      </c>
      <c r="L399" s="40"/>
      <c r="M399" s="40"/>
      <c r="N399" s="40"/>
      <c r="O399" s="40"/>
    </row>
    <row r="400" spans="1:59" ht="15.75" hidden="1">
      <c r="A400" s="131"/>
      <c r="B400" s="131"/>
      <c r="C400" s="131"/>
      <c r="D400" s="170"/>
      <c r="E400" s="140"/>
      <c r="F400" s="140"/>
      <c r="G400" s="140"/>
      <c r="H400" s="140"/>
      <c r="I400" s="140"/>
      <c r="J400" s="241">
        <f t="shared" si="5"/>
        <v>0</v>
      </c>
      <c r="L400" s="40"/>
      <c r="M400" s="40"/>
      <c r="N400" s="40"/>
      <c r="O400" s="40"/>
    </row>
    <row r="401" spans="1:59" ht="46.9" hidden="1" customHeight="1">
      <c r="A401" s="136">
        <v>2918120</v>
      </c>
      <c r="B401" s="136" t="s">
        <v>383</v>
      </c>
      <c r="C401" s="136" t="s">
        <v>788</v>
      </c>
      <c r="D401" s="182" t="s">
        <v>384</v>
      </c>
      <c r="E401" s="108"/>
      <c r="F401" s="108"/>
      <c r="G401" s="108"/>
      <c r="H401" s="108"/>
      <c r="I401" s="108"/>
      <c r="J401" s="241">
        <f t="shared" si="5"/>
        <v>0</v>
      </c>
      <c r="L401" s="40"/>
      <c r="M401" s="40"/>
      <c r="N401" s="40"/>
      <c r="O401" s="40"/>
    </row>
    <row r="402" spans="1:59" ht="67.5" hidden="1">
      <c r="A402" s="131"/>
      <c r="B402" s="128"/>
      <c r="C402" s="128"/>
      <c r="D402" s="184" t="s">
        <v>293</v>
      </c>
      <c r="E402" s="116"/>
      <c r="F402" s="116"/>
      <c r="G402" s="116"/>
      <c r="H402" s="116"/>
      <c r="I402" s="116"/>
      <c r="J402" s="241">
        <f t="shared" si="5"/>
        <v>0</v>
      </c>
      <c r="L402" s="40"/>
      <c r="M402" s="40"/>
      <c r="N402" s="40"/>
      <c r="O402" s="40"/>
    </row>
    <row r="403" spans="1:59" s="233" customFormat="1" ht="64.150000000000006" hidden="1" customHeight="1">
      <c r="A403" s="126">
        <v>2919800</v>
      </c>
      <c r="B403" s="126" t="s">
        <v>94</v>
      </c>
      <c r="C403" s="126" t="s">
        <v>645</v>
      </c>
      <c r="D403" s="147" t="s">
        <v>761</v>
      </c>
      <c r="E403" s="141"/>
      <c r="F403" s="141"/>
      <c r="G403" s="141"/>
      <c r="H403" s="141"/>
      <c r="I403" s="141"/>
      <c r="J403" s="241">
        <f t="shared" si="5"/>
        <v>0</v>
      </c>
      <c r="K403" s="229"/>
      <c r="L403" s="230"/>
      <c r="M403" s="230"/>
      <c r="N403" s="230"/>
      <c r="O403" s="230"/>
      <c r="P403" s="229"/>
      <c r="Q403" s="231"/>
      <c r="R403" s="231"/>
      <c r="S403" s="231"/>
      <c r="T403" s="231"/>
      <c r="U403" s="231"/>
      <c r="V403" s="231"/>
      <c r="W403" s="231"/>
      <c r="X403" s="231"/>
      <c r="Y403" s="231"/>
      <c r="Z403" s="231"/>
      <c r="AA403" s="231"/>
      <c r="AB403" s="231"/>
      <c r="AC403" s="231"/>
      <c r="AD403" s="231"/>
      <c r="AE403" s="231"/>
      <c r="AF403" s="231"/>
      <c r="AG403" s="231"/>
      <c r="AH403" s="231"/>
      <c r="AI403" s="231"/>
      <c r="AJ403" s="231"/>
      <c r="AK403" s="231"/>
      <c r="AL403" s="232"/>
      <c r="AM403" s="232"/>
      <c r="AN403" s="232"/>
      <c r="AO403" s="232"/>
      <c r="AP403" s="232"/>
      <c r="AQ403" s="232"/>
      <c r="AR403" s="232"/>
      <c r="AS403" s="232"/>
      <c r="AT403" s="232"/>
      <c r="AU403" s="232"/>
      <c r="AV403" s="232"/>
      <c r="AW403" s="232"/>
      <c r="AX403" s="232"/>
      <c r="AY403" s="232"/>
      <c r="AZ403" s="232"/>
      <c r="BA403" s="232"/>
      <c r="BB403" s="232"/>
      <c r="BC403" s="232"/>
      <c r="BD403" s="232"/>
      <c r="BE403" s="232"/>
      <c r="BF403" s="232"/>
      <c r="BG403" s="232"/>
    </row>
    <row r="404" spans="1:59" ht="46.15" hidden="1" customHeight="1">
      <c r="A404" s="221" t="s">
        <v>255</v>
      </c>
      <c r="B404" s="221" t="s">
        <v>256</v>
      </c>
      <c r="C404" s="221"/>
      <c r="D404" s="102" t="s">
        <v>577</v>
      </c>
      <c r="E404" s="107" t="e">
        <f>+E406+E409+E410+E416+E415+E426+E428+E417+E435+E432+E430+E431+E433+E439+E420+E424+E418+E427+E414+#REF!+E434+E429+E425</f>
        <v>#REF!</v>
      </c>
      <c r="F404" s="107" t="e">
        <f>+F406+F409+F410+F416+F415+F426+F428+F417+F435+F432+F430+F431+F433+F439+F420+F424+F418+F427+F414+#REF!+F434+F429+F425</f>
        <v>#REF!</v>
      </c>
      <c r="G404" s="107" t="e">
        <f>+G406+G409+G410+G416+G415+G426+G428+G417+G435+G432+G430+G431+G433+G439+G420+G424+G418+G427+G414+#REF!+G434+G429+G425</f>
        <v>#REF!</v>
      </c>
      <c r="H404" s="107" t="e">
        <f>+H406+H409+H410+H416+H415+H426+H428+H417+H435+H432+H430+H431+H433+H439+H420+H424+H418+H427+H414+#REF!+H434+H429+H425</f>
        <v>#REF!</v>
      </c>
      <c r="I404" s="107" t="e">
        <f>+I406+I409+I410+I416+I415+I426+I428+I417+I435+I432+I430+I431+I433+I439+I420+I424+I418+I427+I414+#REF!+I434+I429+I425</f>
        <v>#REF!</v>
      </c>
      <c r="J404" s="241" t="e">
        <f t="shared" si="5"/>
        <v>#REF!</v>
      </c>
      <c r="L404" s="40"/>
      <c r="M404" s="40"/>
      <c r="N404" s="40"/>
      <c r="O404" s="40"/>
    </row>
    <row r="405" spans="1:59" ht="45" hidden="1">
      <c r="A405" s="131"/>
      <c r="B405" s="131"/>
      <c r="C405" s="131"/>
      <c r="D405" s="189" t="s">
        <v>678</v>
      </c>
      <c r="E405" s="107"/>
      <c r="F405" s="107"/>
      <c r="G405" s="107"/>
      <c r="H405" s="107"/>
      <c r="I405" s="107"/>
      <c r="J405" s="241">
        <f t="shared" si="5"/>
        <v>0</v>
      </c>
      <c r="L405" s="40"/>
      <c r="M405" s="40"/>
      <c r="N405" s="40"/>
      <c r="O405" s="40"/>
    </row>
    <row r="406" spans="1:59" s="249" customFormat="1" ht="45" hidden="1" customHeight="1">
      <c r="A406" s="124"/>
      <c r="B406" s="124"/>
      <c r="C406" s="124"/>
      <c r="D406" s="250" t="s">
        <v>460</v>
      </c>
      <c r="E406" s="109"/>
      <c r="F406" s="109"/>
      <c r="G406" s="109"/>
      <c r="H406" s="109"/>
      <c r="I406" s="109"/>
      <c r="J406" s="241">
        <f t="shared" si="5"/>
        <v>0</v>
      </c>
      <c r="K406" s="245"/>
      <c r="L406" s="246"/>
      <c r="M406" s="246"/>
      <c r="N406" s="246"/>
      <c r="O406" s="246"/>
      <c r="P406" s="245"/>
      <c r="Q406" s="247"/>
      <c r="R406" s="247"/>
      <c r="S406" s="247"/>
      <c r="T406" s="247"/>
      <c r="U406" s="247"/>
      <c r="V406" s="247"/>
      <c r="W406" s="247"/>
      <c r="X406" s="247"/>
      <c r="Y406" s="247"/>
      <c r="Z406" s="247"/>
      <c r="AA406" s="247"/>
      <c r="AB406" s="247"/>
      <c r="AC406" s="247"/>
      <c r="AD406" s="247"/>
      <c r="AE406" s="247"/>
      <c r="AF406" s="247"/>
      <c r="AG406" s="247"/>
      <c r="AH406" s="247"/>
      <c r="AI406" s="247"/>
      <c r="AJ406" s="247"/>
      <c r="AK406" s="247"/>
      <c r="AL406" s="248"/>
      <c r="AM406" s="248"/>
      <c r="AN406" s="248"/>
      <c r="AO406" s="248"/>
      <c r="AP406" s="248"/>
      <c r="AQ406" s="248"/>
      <c r="AR406" s="248"/>
      <c r="AS406" s="248"/>
      <c r="AT406" s="248"/>
      <c r="AU406" s="248"/>
      <c r="AV406" s="248"/>
      <c r="AW406" s="248"/>
      <c r="AX406" s="248"/>
      <c r="AY406" s="248"/>
      <c r="AZ406" s="248"/>
      <c r="BA406" s="248"/>
      <c r="BB406" s="248"/>
      <c r="BC406" s="248"/>
      <c r="BD406" s="248"/>
      <c r="BE406" s="248"/>
      <c r="BF406" s="248"/>
      <c r="BG406" s="248"/>
    </row>
    <row r="407" spans="1:59" ht="24" hidden="1">
      <c r="A407" s="131"/>
      <c r="B407" s="131"/>
      <c r="C407" s="131"/>
      <c r="D407" s="183" t="s">
        <v>826</v>
      </c>
      <c r="E407" s="140"/>
      <c r="F407" s="140"/>
      <c r="G407" s="140"/>
      <c r="H407" s="140"/>
      <c r="I407" s="140"/>
      <c r="J407" s="241">
        <f t="shared" si="5"/>
        <v>0</v>
      </c>
      <c r="L407" s="40"/>
      <c r="M407" s="40"/>
      <c r="N407" s="40"/>
      <c r="O407" s="40"/>
    </row>
    <row r="408" spans="1:59" ht="15.75" hidden="1">
      <c r="A408" s="131"/>
      <c r="B408" s="131"/>
      <c r="C408" s="131"/>
      <c r="D408" s="183" t="s">
        <v>827</v>
      </c>
      <c r="E408" s="140"/>
      <c r="F408" s="140"/>
      <c r="G408" s="140"/>
      <c r="H408" s="140"/>
      <c r="I408" s="140"/>
      <c r="J408" s="241">
        <f t="shared" si="5"/>
        <v>0</v>
      </c>
      <c r="L408" s="40"/>
      <c r="M408" s="40"/>
      <c r="N408" s="40"/>
      <c r="O408" s="40"/>
    </row>
    <row r="409" spans="1:59" ht="30" hidden="1">
      <c r="A409" s="126">
        <v>3713070</v>
      </c>
      <c r="B409" s="124" t="s">
        <v>475</v>
      </c>
      <c r="C409" s="124" t="s">
        <v>832</v>
      </c>
      <c r="D409" s="186" t="s">
        <v>333</v>
      </c>
      <c r="E409" s="109"/>
      <c r="F409" s="109"/>
      <c r="G409" s="109"/>
      <c r="H409" s="109"/>
      <c r="I409" s="109"/>
      <c r="J409" s="241">
        <f t="shared" si="5"/>
        <v>0</v>
      </c>
      <c r="L409" s="40"/>
      <c r="M409" s="40"/>
      <c r="N409" s="40"/>
      <c r="O409" s="40"/>
    </row>
    <row r="410" spans="1:59" ht="15" hidden="1">
      <c r="A410" s="124">
        <v>3713230</v>
      </c>
      <c r="B410" s="124" t="s">
        <v>423</v>
      </c>
      <c r="C410" s="124" t="s">
        <v>413</v>
      </c>
      <c r="D410" s="186" t="s">
        <v>719</v>
      </c>
      <c r="E410" s="140"/>
      <c r="F410" s="140"/>
      <c r="G410" s="140"/>
      <c r="H410" s="140"/>
      <c r="I410" s="140"/>
      <c r="J410" s="241">
        <f t="shared" si="5"/>
        <v>0</v>
      </c>
      <c r="K410" s="11"/>
      <c r="L410" s="16"/>
      <c r="M410" s="16"/>
      <c r="N410" s="16"/>
      <c r="O410" s="16"/>
      <c r="P410" s="11"/>
    </row>
    <row r="411" spans="1:59" ht="84" hidden="1">
      <c r="A411" s="131"/>
      <c r="B411" s="131"/>
      <c r="C411" s="131"/>
      <c r="D411" s="225" t="s">
        <v>749</v>
      </c>
      <c r="E411" s="140"/>
      <c r="F411" s="140"/>
      <c r="G411" s="140"/>
      <c r="H411" s="140"/>
      <c r="I411" s="140"/>
      <c r="J411" s="241">
        <f t="shared" ref="J411:J474" si="7">SUM(E411:I411)</f>
        <v>0</v>
      </c>
      <c r="K411" s="11"/>
      <c r="L411" s="16"/>
      <c r="M411" s="16"/>
      <c r="N411" s="16"/>
      <c r="O411" s="16"/>
      <c r="P411" s="11"/>
    </row>
    <row r="412" spans="1:59" ht="36" hidden="1">
      <c r="A412" s="131"/>
      <c r="B412" s="131"/>
      <c r="C412" s="131"/>
      <c r="D412" s="183" t="s">
        <v>622</v>
      </c>
      <c r="E412" s="140"/>
      <c r="F412" s="140"/>
      <c r="G412" s="140"/>
      <c r="H412" s="140"/>
      <c r="I412" s="140"/>
      <c r="J412" s="241">
        <f t="shared" si="7"/>
        <v>0</v>
      </c>
      <c r="K412" s="11"/>
      <c r="L412" s="16"/>
      <c r="M412" s="16"/>
      <c r="N412" s="16"/>
      <c r="O412" s="16"/>
      <c r="P412" s="11"/>
    </row>
    <row r="413" spans="1:59" ht="60" hidden="1">
      <c r="A413" s="131"/>
      <c r="B413" s="131"/>
      <c r="C413" s="131"/>
      <c r="D413" s="183" t="s">
        <v>298</v>
      </c>
      <c r="E413" s="140"/>
      <c r="F413" s="140"/>
      <c r="G413" s="140"/>
      <c r="H413" s="140"/>
      <c r="I413" s="140"/>
      <c r="J413" s="241">
        <f t="shared" si="7"/>
        <v>0</v>
      </c>
      <c r="K413" s="11"/>
      <c r="L413" s="16"/>
      <c r="M413" s="16"/>
      <c r="N413" s="16"/>
      <c r="O413" s="16"/>
      <c r="P413" s="11"/>
    </row>
    <row r="414" spans="1:59" ht="15" hidden="1">
      <c r="A414" s="130">
        <v>3713740</v>
      </c>
      <c r="B414" s="130" t="s">
        <v>133</v>
      </c>
      <c r="C414" s="130" t="s">
        <v>789</v>
      </c>
      <c r="D414" s="168" t="s">
        <v>717</v>
      </c>
      <c r="E414" s="108"/>
      <c r="F414" s="108"/>
      <c r="G414" s="108"/>
      <c r="H414" s="108"/>
      <c r="I414" s="108"/>
      <c r="J414" s="241">
        <f t="shared" si="7"/>
        <v>0</v>
      </c>
      <c r="K414" s="11"/>
      <c r="L414" s="16"/>
      <c r="M414" s="16"/>
      <c r="N414" s="16"/>
      <c r="O414" s="16"/>
      <c r="P414" s="11"/>
    </row>
    <row r="415" spans="1:59" ht="25.5" hidden="1">
      <c r="A415" s="126">
        <v>3713770</v>
      </c>
      <c r="B415" s="126" t="s">
        <v>74</v>
      </c>
      <c r="C415" s="126" t="s">
        <v>73</v>
      </c>
      <c r="D415" s="210" t="s">
        <v>47</v>
      </c>
      <c r="E415" s="140"/>
      <c r="F415" s="140"/>
      <c r="G415" s="140"/>
      <c r="H415" s="140"/>
      <c r="I415" s="140"/>
      <c r="J415" s="241">
        <f t="shared" si="7"/>
        <v>0</v>
      </c>
      <c r="K415" s="11"/>
      <c r="L415" s="16"/>
      <c r="M415" s="16"/>
      <c r="N415" s="16"/>
      <c r="O415" s="16"/>
      <c r="P415" s="11"/>
    </row>
    <row r="416" spans="1:59" ht="15" hidden="1">
      <c r="A416" s="130">
        <v>3713790</v>
      </c>
      <c r="B416" s="130" t="s">
        <v>76</v>
      </c>
      <c r="C416" s="130" t="s">
        <v>568</v>
      </c>
      <c r="D416" s="167" t="s">
        <v>108</v>
      </c>
      <c r="E416" s="108"/>
      <c r="F416" s="108"/>
      <c r="G416" s="108"/>
      <c r="H416" s="108"/>
      <c r="I416" s="108"/>
      <c r="J416" s="241">
        <f t="shared" si="7"/>
        <v>0</v>
      </c>
      <c r="K416" s="11"/>
      <c r="L416" s="16"/>
      <c r="M416" s="16"/>
      <c r="N416" s="16"/>
      <c r="O416" s="16"/>
      <c r="P416" s="11"/>
    </row>
    <row r="417" spans="1:59" ht="90" hidden="1">
      <c r="A417" s="126">
        <v>3716084</v>
      </c>
      <c r="B417" s="130" t="s">
        <v>837</v>
      </c>
      <c r="C417" s="130" t="s">
        <v>836</v>
      </c>
      <c r="D417" s="182" t="s">
        <v>628</v>
      </c>
      <c r="E417" s="108"/>
      <c r="F417" s="108"/>
      <c r="G417" s="108"/>
      <c r="H417" s="108"/>
      <c r="I417" s="108"/>
      <c r="J417" s="241">
        <f t="shared" si="7"/>
        <v>0</v>
      </c>
      <c r="K417" s="11"/>
      <c r="L417" s="16"/>
      <c r="M417" s="16"/>
      <c r="N417" s="16"/>
      <c r="O417" s="16"/>
      <c r="P417" s="11"/>
    </row>
    <row r="418" spans="1:59" ht="30" hidden="1">
      <c r="A418" s="130">
        <v>3717300</v>
      </c>
      <c r="B418" s="130" t="s">
        <v>125</v>
      </c>
      <c r="C418" s="130" t="s">
        <v>223</v>
      </c>
      <c r="D418" s="167" t="s">
        <v>126</v>
      </c>
      <c r="E418" s="108"/>
      <c r="F418" s="108"/>
      <c r="G418" s="108"/>
      <c r="H418" s="108"/>
      <c r="I418" s="108"/>
      <c r="J418" s="241">
        <f t="shared" si="7"/>
        <v>0</v>
      </c>
      <c r="L418" s="40"/>
      <c r="M418" s="40"/>
      <c r="N418" s="40"/>
      <c r="O418" s="40"/>
    </row>
    <row r="419" spans="1:59" ht="30" hidden="1">
      <c r="A419" s="130">
        <v>3717340</v>
      </c>
      <c r="B419" s="130" t="s">
        <v>65</v>
      </c>
      <c r="C419" s="130" t="s">
        <v>225</v>
      </c>
      <c r="D419" s="203" t="s">
        <v>72</v>
      </c>
      <c r="E419" s="109"/>
      <c r="F419" s="109"/>
      <c r="G419" s="109"/>
      <c r="H419" s="109"/>
      <c r="I419" s="109"/>
      <c r="J419" s="241">
        <f t="shared" si="7"/>
        <v>0</v>
      </c>
      <c r="L419" s="40"/>
      <c r="M419" s="40"/>
      <c r="N419" s="40"/>
      <c r="O419" s="40"/>
    </row>
    <row r="420" spans="1:59" ht="30" hidden="1">
      <c r="A420" s="130">
        <v>3717440</v>
      </c>
      <c r="B420" s="130" t="s">
        <v>715</v>
      </c>
      <c r="C420" s="130" t="s">
        <v>229</v>
      </c>
      <c r="D420" s="167" t="s">
        <v>627</v>
      </c>
      <c r="E420" s="142"/>
      <c r="F420" s="142"/>
      <c r="G420" s="142"/>
      <c r="H420" s="142"/>
      <c r="I420" s="142"/>
      <c r="J420" s="241">
        <f t="shared" si="7"/>
        <v>0</v>
      </c>
      <c r="L420" s="40"/>
      <c r="M420" s="40"/>
      <c r="N420" s="40"/>
      <c r="O420" s="40"/>
    </row>
    <row r="421" spans="1:59" ht="15" hidden="1">
      <c r="A421" s="143"/>
      <c r="B421" s="130"/>
      <c r="C421" s="130"/>
      <c r="D421" s="167" t="s">
        <v>214</v>
      </c>
      <c r="E421" s="144"/>
      <c r="F421" s="144"/>
      <c r="G421" s="144"/>
      <c r="H421" s="144"/>
      <c r="I421" s="144"/>
      <c r="J421" s="241">
        <f t="shared" si="7"/>
        <v>0</v>
      </c>
      <c r="L421" s="40"/>
      <c r="M421" s="40"/>
      <c r="N421" s="40"/>
      <c r="O421" s="40"/>
    </row>
    <row r="422" spans="1:59" ht="105" hidden="1">
      <c r="A422" s="143"/>
      <c r="B422" s="130"/>
      <c r="C422" s="130"/>
      <c r="D422" s="167" t="s">
        <v>212</v>
      </c>
      <c r="E422" s="144"/>
      <c r="F422" s="144"/>
      <c r="G422" s="144"/>
      <c r="H422" s="144"/>
      <c r="I422" s="144"/>
      <c r="J422" s="241">
        <f t="shared" si="7"/>
        <v>0</v>
      </c>
      <c r="L422" s="40"/>
      <c r="M422" s="40"/>
      <c r="N422" s="40"/>
      <c r="O422" s="40"/>
    </row>
    <row r="423" spans="1:59" ht="45" hidden="1">
      <c r="A423" s="143"/>
      <c r="B423" s="130"/>
      <c r="C423" s="130"/>
      <c r="D423" s="167" t="s">
        <v>213</v>
      </c>
      <c r="E423" s="144"/>
      <c r="F423" s="144"/>
      <c r="G423" s="144"/>
      <c r="H423" s="144"/>
      <c r="I423" s="144"/>
      <c r="J423" s="241">
        <f t="shared" si="7"/>
        <v>0</v>
      </c>
      <c r="L423" s="40"/>
      <c r="M423" s="40"/>
      <c r="N423" s="40"/>
      <c r="O423" s="40"/>
    </row>
    <row r="424" spans="1:59" ht="58.5" hidden="1" customHeight="1">
      <c r="A424" s="136" t="s">
        <v>346</v>
      </c>
      <c r="B424" s="136" t="s">
        <v>347</v>
      </c>
      <c r="C424" s="136" t="s">
        <v>267</v>
      </c>
      <c r="D424" s="167" t="s">
        <v>673</v>
      </c>
      <c r="E424" s="105"/>
      <c r="F424" s="105"/>
      <c r="G424" s="105"/>
      <c r="H424" s="105"/>
      <c r="I424" s="105"/>
      <c r="J424" s="241">
        <f t="shared" si="7"/>
        <v>0</v>
      </c>
      <c r="L424" s="40"/>
      <c r="M424" s="40"/>
      <c r="N424" s="40"/>
      <c r="O424" s="40"/>
    </row>
    <row r="425" spans="1:59" ht="46.5" hidden="1" customHeight="1">
      <c r="A425" s="124"/>
      <c r="B425" s="124"/>
      <c r="C425" s="124"/>
      <c r="D425" s="250" t="s">
        <v>460</v>
      </c>
      <c r="E425" s="109"/>
      <c r="F425" s="109"/>
      <c r="G425" s="109"/>
      <c r="H425" s="109"/>
      <c r="I425" s="109"/>
      <c r="J425" s="241">
        <f t="shared" si="7"/>
        <v>0</v>
      </c>
      <c r="L425" s="40"/>
      <c r="M425" s="40"/>
      <c r="N425" s="40"/>
      <c r="O425" s="40"/>
    </row>
    <row r="426" spans="1:59" ht="63" hidden="1" outlineLevel="1">
      <c r="A426" s="126">
        <v>3718110</v>
      </c>
      <c r="B426" s="126" t="s">
        <v>130</v>
      </c>
      <c r="C426" s="126" t="s">
        <v>787</v>
      </c>
      <c r="D426" s="211" t="s">
        <v>392</v>
      </c>
      <c r="E426" s="110"/>
      <c r="F426" s="110"/>
      <c r="G426" s="110"/>
      <c r="H426" s="110"/>
      <c r="I426" s="110"/>
      <c r="J426" s="241">
        <f t="shared" si="7"/>
        <v>0</v>
      </c>
      <c r="K426" s="23"/>
      <c r="L426" s="62"/>
      <c r="M426" s="62"/>
      <c r="N426" s="62"/>
      <c r="O426" s="62"/>
      <c r="P426" s="23"/>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c r="AY426" s="2"/>
      <c r="AZ426" s="2"/>
      <c r="BA426" s="2"/>
      <c r="BB426" s="2"/>
      <c r="BC426" s="2"/>
      <c r="BD426" s="2"/>
      <c r="BE426" s="2"/>
      <c r="BF426" s="2"/>
      <c r="BG426" s="2"/>
    </row>
    <row r="427" spans="1:59" ht="30" hidden="1" outlineLevel="1">
      <c r="A427" s="126">
        <v>3718311</v>
      </c>
      <c r="B427" s="126" t="s">
        <v>699</v>
      </c>
      <c r="C427" s="126" t="s">
        <v>224</v>
      </c>
      <c r="D427" s="206" t="s">
        <v>807</v>
      </c>
      <c r="E427" s="110"/>
      <c r="F427" s="110"/>
      <c r="G427" s="110"/>
      <c r="H427" s="110"/>
      <c r="I427" s="110"/>
      <c r="J427" s="241">
        <f t="shared" si="7"/>
        <v>0</v>
      </c>
      <c r="K427" s="23"/>
      <c r="L427" s="40"/>
      <c r="M427" s="40"/>
      <c r="N427" s="40"/>
      <c r="O427" s="40"/>
      <c r="P427" s="23"/>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c r="AY427" s="2"/>
      <c r="AZ427" s="2"/>
      <c r="BA427" s="2"/>
      <c r="BB427" s="2"/>
      <c r="BC427" s="2"/>
      <c r="BD427" s="2"/>
      <c r="BE427" s="2"/>
      <c r="BF427" s="2"/>
      <c r="BG427" s="2"/>
    </row>
    <row r="428" spans="1:59" ht="15" hidden="1">
      <c r="A428" s="130">
        <v>3718862</v>
      </c>
      <c r="B428" s="130" t="s">
        <v>834</v>
      </c>
      <c r="C428" s="130" t="s">
        <v>833</v>
      </c>
      <c r="D428" s="212" t="s">
        <v>835</v>
      </c>
      <c r="E428" s="144"/>
      <c r="F428" s="144"/>
      <c r="G428" s="144"/>
      <c r="H428" s="144"/>
      <c r="I428" s="144"/>
      <c r="J428" s="241">
        <f t="shared" si="7"/>
        <v>0</v>
      </c>
      <c r="K428" s="23"/>
      <c r="L428" s="40"/>
      <c r="M428" s="40"/>
      <c r="N428" s="40"/>
      <c r="O428" s="40"/>
      <c r="P428" s="23"/>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c r="AY428" s="2"/>
      <c r="AZ428" s="2"/>
      <c r="BA428" s="2"/>
      <c r="BB428" s="2"/>
      <c r="BC428" s="2"/>
      <c r="BD428" s="2"/>
      <c r="BE428" s="2"/>
      <c r="BF428" s="2"/>
      <c r="BG428" s="2"/>
    </row>
    <row r="429" spans="1:59" ht="114" hidden="1" customHeight="1">
      <c r="A429" s="136" t="s">
        <v>657</v>
      </c>
      <c r="B429" s="136" t="s">
        <v>658</v>
      </c>
      <c r="C429" s="136" t="s">
        <v>659</v>
      </c>
      <c r="D429" s="147" t="s">
        <v>660</v>
      </c>
      <c r="E429" s="108"/>
      <c r="F429" s="108"/>
      <c r="G429" s="108"/>
      <c r="H429" s="108"/>
      <c r="I429" s="108"/>
      <c r="J429" s="241">
        <f t="shared" si="7"/>
        <v>0</v>
      </c>
      <c r="K429" s="23"/>
      <c r="L429" s="40"/>
      <c r="M429" s="40"/>
      <c r="N429" s="40"/>
      <c r="O429" s="40"/>
      <c r="P429" s="23"/>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row>
    <row r="430" spans="1:59" ht="207.75" hidden="1" customHeight="1">
      <c r="A430" s="136">
        <v>3719210</v>
      </c>
      <c r="B430" s="136" t="s">
        <v>839</v>
      </c>
      <c r="C430" s="136" t="s">
        <v>269</v>
      </c>
      <c r="D430" s="147" t="s">
        <v>406</v>
      </c>
      <c r="E430" s="108"/>
      <c r="F430" s="108"/>
      <c r="G430" s="108"/>
      <c r="H430" s="108"/>
      <c r="I430" s="108"/>
      <c r="J430" s="241">
        <f t="shared" si="7"/>
        <v>0</v>
      </c>
      <c r="L430" s="40"/>
      <c r="M430" s="40"/>
      <c r="N430" s="40"/>
      <c r="O430" s="40"/>
    </row>
    <row r="431" spans="1:59" ht="129" hidden="1" customHeight="1">
      <c r="A431" s="136">
        <v>3719220</v>
      </c>
      <c r="B431" s="136" t="s">
        <v>840</v>
      </c>
      <c r="C431" s="136" t="s">
        <v>270</v>
      </c>
      <c r="D431" s="147" t="s">
        <v>841</v>
      </c>
      <c r="E431" s="108"/>
      <c r="F431" s="108"/>
      <c r="G431" s="108"/>
      <c r="H431" s="108"/>
      <c r="I431" s="108"/>
      <c r="J431" s="241">
        <f t="shared" si="7"/>
        <v>0</v>
      </c>
      <c r="L431" s="40"/>
      <c r="M431" s="40"/>
      <c r="N431" s="40"/>
      <c r="O431" s="40"/>
    </row>
    <row r="432" spans="1:59" ht="309" hidden="1" customHeight="1">
      <c r="A432" s="136">
        <v>3719230</v>
      </c>
      <c r="B432" s="136" t="s">
        <v>838</v>
      </c>
      <c r="C432" s="136" t="s">
        <v>268</v>
      </c>
      <c r="D432" s="147" t="s">
        <v>407</v>
      </c>
      <c r="E432" s="108"/>
      <c r="F432" s="108"/>
      <c r="G432" s="108"/>
      <c r="H432" s="108"/>
      <c r="I432" s="108"/>
      <c r="J432" s="241">
        <f t="shared" si="7"/>
        <v>0</v>
      </c>
      <c r="L432" s="40"/>
      <c r="M432" s="40"/>
      <c r="N432" s="40"/>
      <c r="O432" s="40"/>
    </row>
    <row r="433" spans="1:15" ht="75" hidden="1">
      <c r="A433" s="126">
        <v>3719410</v>
      </c>
      <c r="B433" s="124" t="s">
        <v>252</v>
      </c>
      <c r="C433" s="124" t="s">
        <v>515</v>
      </c>
      <c r="D433" s="213" t="s">
        <v>366</v>
      </c>
      <c r="E433" s="109"/>
      <c r="F433" s="109"/>
      <c r="G433" s="109"/>
      <c r="H433" s="109"/>
      <c r="I433" s="109"/>
      <c r="J433" s="241">
        <f t="shared" si="7"/>
        <v>0</v>
      </c>
      <c r="L433" s="40"/>
      <c r="M433" s="40"/>
      <c r="N433" s="40"/>
      <c r="O433" s="40"/>
    </row>
    <row r="434" spans="1:15" ht="90" hidden="1">
      <c r="A434" s="126">
        <v>3719540</v>
      </c>
      <c r="B434" s="126" t="s">
        <v>843</v>
      </c>
      <c r="C434" s="126" t="s">
        <v>842</v>
      </c>
      <c r="D434" s="147" t="s">
        <v>844</v>
      </c>
      <c r="E434" s="109"/>
      <c r="F434" s="109"/>
      <c r="G434" s="109"/>
      <c r="H434" s="109"/>
      <c r="I434" s="109"/>
      <c r="J434" s="241">
        <f t="shared" si="7"/>
        <v>0</v>
      </c>
      <c r="L434" s="40"/>
      <c r="M434" s="40"/>
      <c r="N434" s="40"/>
      <c r="O434" s="40"/>
    </row>
    <row r="435" spans="1:15" ht="75" hidden="1">
      <c r="A435" s="126">
        <v>3719710</v>
      </c>
      <c r="B435" s="130" t="s">
        <v>251</v>
      </c>
      <c r="C435" s="130" t="s">
        <v>16</v>
      </c>
      <c r="D435" s="167" t="s">
        <v>597</v>
      </c>
      <c r="E435" s="108"/>
      <c r="F435" s="108"/>
      <c r="G435" s="108"/>
      <c r="H435" s="108"/>
      <c r="I435" s="108"/>
      <c r="J435" s="241">
        <f t="shared" si="7"/>
        <v>0</v>
      </c>
      <c r="L435" s="40"/>
      <c r="M435" s="40"/>
      <c r="N435" s="40"/>
      <c r="O435" s="40"/>
    </row>
    <row r="436" spans="1:15" ht="15.75" hidden="1">
      <c r="A436" s="131"/>
      <c r="B436" s="124"/>
      <c r="C436" s="124"/>
      <c r="D436" s="190" t="s">
        <v>403</v>
      </c>
      <c r="E436" s="110"/>
      <c r="F436" s="110"/>
      <c r="G436" s="110"/>
      <c r="H436" s="110"/>
      <c r="I436" s="110"/>
      <c r="J436" s="241">
        <f t="shared" si="7"/>
        <v>0</v>
      </c>
      <c r="L436" s="40"/>
      <c r="M436" s="40"/>
      <c r="N436" s="40"/>
      <c r="O436" s="40"/>
    </row>
    <row r="437" spans="1:15" ht="45" hidden="1">
      <c r="A437" s="131"/>
      <c r="B437" s="130"/>
      <c r="C437" s="130"/>
      <c r="D437" s="167" t="s">
        <v>437</v>
      </c>
      <c r="E437" s="105"/>
      <c r="F437" s="105"/>
      <c r="G437" s="105"/>
      <c r="H437" s="105"/>
      <c r="I437" s="105"/>
      <c r="J437" s="241">
        <f t="shared" si="7"/>
        <v>0</v>
      </c>
      <c r="L437" s="40"/>
      <c r="M437" s="40"/>
      <c r="N437" s="40"/>
      <c r="O437" s="40"/>
    </row>
    <row r="438" spans="1:15" ht="45" hidden="1">
      <c r="A438" s="131"/>
      <c r="B438" s="130"/>
      <c r="C438" s="130"/>
      <c r="D438" s="182" t="s">
        <v>647</v>
      </c>
      <c r="E438" s="105"/>
      <c r="F438" s="105"/>
      <c r="G438" s="105"/>
      <c r="H438" s="105"/>
      <c r="I438" s="105"/>
      <c r="J438" s="241">
        <f t="shared" si="7"/>
        <v>0</v>
      </c>
      <c r="L438" s="40"/>
      <c r="M438" s="40"/>
      <c r="N438" s="40"/>
      <c r="O438" s="40"/>
    </row>
    <row r="439" spans="1:15" ht="46.15" hidden="1" customHeight="1">
      <c r="A439" s="136">
        <v>3719770</v>
      </c>
      <c r="B439" s="136" t="s">
        <v>111</v>
      </c>
      <c r="C439" s="136" t="s">
        <v>222</v>
      </c>
      <c r="D439" s="167" t="s">
        <v>113</v>
      </c>
      <c r="E439" s="108"/>
      <c r="F439" s="108"/>
      <c r="G439" s="108"/>
      <c r="H439" s="108"/>
      <c r="I439" s="108"/>
      <c r="J439" s="241">
        <f t="shared" si="7"/>
        <v>0</v>
      </c>
      <c r="L439" s="40"/>
      <c r="M439" s="40"/>
      <c r="N439" s="40"/>
      <c r="O439" s="40"/>
    </row>
    <row r="440" spans="1:15" ht="29.45" hidden="1" customHeight="1">
      <c r="A440" s="131"/>
      <c r="B440" s="131"/>
      <c r="C440" s="131"/>
      <c r="D440" s="167" t="s">
        <v>214</v>
      </c>
      <c r="E440" s="108"/>
      <c r="F440" s="108"/>
      <c r="G440" s="108"/>
      <c r="H440" s="108"/>
      <c r="I440" s="108"/>
      <c r="J440" s="241">
        <f t="shared" si="7"/>
        <v>0</v>
      </c>
      <c r="L440" s="40"/>
      <c r="M440" s="40"/>
      <c r="N440" s="40"/>
      <c r="O440" s="40"/>
    </row>
    <row r="441" spans="1:15" ht="64.150000000000006" hidden="1" customHeight="1">
      <c r="A441" s="131"/>
      <c r="B441" s="131"/>
      <c r="C441" s="131"/>
      <c r="D441" s="167" t="s">
        <v>278</v>
      </c>
      <c r="E441" s="113"/>
      <c r="F441" s="113"/>
      <c r="G441" s="113"/>
      <c r="H441" s="113"/>
      <c r="I441" s="113"/>
      <c r="J441" s="241">
        <f t="shared" si="7"/>
        <v>0</v>
      </c>
      <c r="L441" s="40"/>
      <c r="M441" s="40"/>
      <c r="N441" s="40"/>
      <c r="O441" s="40"/>
    </row>
    <row r="442" spans="1:15" ht="30" hidden="1">
      <c r="A442" s="131"/>
      <c r="B442" s="130"/>
      <c r="C442" s="130"/>
      <c r="D442" s="190" t="s">
        <v>652</v>
      </c>
      <c r="E442" s="113"/>
      <c r="F442" s="113"/>
      <c r="G442" s="113"/>
      <c r="H442" s="113"/>
      <c r="I442" s="113"/>
      <c r="J442" s="241">
        <f t="shared" si="7"/>
        <v>0</v>
      </c>
      <c r="L442" s="40"/>
      <c r="M442" s="40"/>
      <c r="N442" s="40"/>
      <c r="O442" s="40"/>
    </row>
    <row r="443" spans="1:15" ht="15.75" hidden="1">
      <c r="A443" s="131"/>
      <c r="B443" s="130"/>
      <c r="C443" s="130"/>
      <c r="D443" s="190" t="s">
        <v>810</v>
      </c>
      <c r="E443" s="113"/>
      <c r="F443" s="113"/>
      <c r="G443" s="113"/>
      <c r="H443" s="113"/>
      <c r="I443" s="113"/>
      <c r="J443" s="241">
        <f t="shared" si="7"/>
        <v>0</v>
      </c>
      <c r="L443" s="40"/>
      <c r="M443" s="40"/>
      <c r="N443" s="40"/>
      <c r="O443" s="40"/>
    </row>
    <row r="444" spans="1:15" ht="30" hidden="1">
      <c r="A444" s="131"/>
      <c r="B444" s="130"/>
      <c r="C444" s="130"/>
      <c r="D444" s="190" t="s">
        <v>828</v>
      </c>
      <c r="E444" s="113"/>
      <c r="F444" s="113"/>
      <c r="G444" s="113"/>
      <c r="H444" s="113"/>
      <c r="I444" s="113"/>
      <c r="J444" s="241">
        <f t="shared" si="7"/>
        <v>0</v>
      </c>
      <c r="L444" s="40"/>
      <c r="M444" s="40"/>
      <c r="N444" s="40"/>
      <c r="O444" s="40"/>
    </row>
    <row r="445" spans="1:15" ht="60" hidden="1">
      <c r="A445" s="131"/>
      <c r="B445" s="130"/>
      <c r="C445" s="130"/>
      <c r="D445" s="190" t="s">
        <v>260</v>
      </c>
      <c r="E445" s="113"/>
      <c r="F445" s="113"/>
      <c r="G445" s="113"/>
      <c r="H445" s="113"/>
      <c r="I445" s="113"/>
      <c r="J445" s="241">
        <f t="shared" si="7"/>
        <v>0</v>
      </c>
      <c r="L445" s="40"/>
      <c r="M445" s="40"/>
      <c r="N445" s="40"/>
      <c r="O445" s="40"/>
    </row>
    <row r="446" spans="1:15" ht="15.75" hidden="1">
      <c r="A446" s="131"/>
      <c r="B446" s="130"/>
      <c r="C446" s="130"/>
      <c r="D446" s="190" t="s">
        <v>261</v>
      </c>
      <c r="E446" s="113"/>
      <c r="F446" s="113"/>
      <c r="G446" s="113"/>
      <c r="H446" s="113"/>
      <c r="I446" s="113"/>
      <c r="J446" s="241">
        <f t="shared" si="7"/>
        <v>0</v>
      </c>
      <c r="L446" s="40"/>
      <c r="M446" s="40"/>
      <c r="N446" s="40"/>
      <c r="O446" s="40"/>
    </row>
    <row r="447" spans="1:15" ht="60" hidden="1">
      <c r="A447" s="131"/>
      <c r="B447" s="130"/>
      <c r="C447" s="130"/>
      <c r="D447" s="201" t="s">
        <v>60</v>
      </c>
      <c r="E447" s="113"/>
      <c r="F447" s="113"/>
      <c r="G447" s="113"/>
      <c r="H447" s="113"/>
      <c r="I447" s="113"/>
      <c r="J447" s="241">
        <f t="shared" si="7"/>
        <v>0</v>
      </c>
      <c r="L447" s="40"/>
      <c r="M447" s="40"/>
      <c r="N447" s="40"/>
      <c r="O447" s="40"/>
    </row>
    <row r="448" spans="1:15" ht="75" hidden="1">
      <c r="A448" s="131"/>
      <c r="B448" s="130"/>
      <c r="C448" s="130"/>
      <c r="D448" s="201" t="s">
        <v>377</v>
      </c>
      <c r="E448" s="113"/>
      <c r="F448" s="113"/>
      <c r="G448" s="113"/>
      <c r="H448" s="113"/>
      <c r="I448" s="113"/>
      <c r="J448" s="241">
        <f t="shared" si="7"/>
        <v>0</v>
      </c>
      <c r="L448" s="40"/>
      <c r="M448" s="40"/>
      <c r="N448" s="40"/>
      <c r="O448" s="40"/>
    </row>
    <row r="449" spans="1:15" ht="30" hidden="1">
      <c r="A449" s="131"/>
      <c r="B449" s="130"/>
      <c r="C449" s="130"/>
      <c r="D449" s="201" t="s">
        <v>399</v>
      </c>
      <c r="E449" s="113"/>
      <c r="F449" s="113"/>
      <c r="G449" s="113"/>
      <c r="H449" s="113"/>
      <c r="I449" s="113"/>
      <c r="J449" s="241">
        <f t="shared" si="7"/>
        <v>0</v>
      </c>
      <c r="L449" s="40"/>
      <c r="M449" s="40"/>
      <c r="N449" s="40"/>
      <c r="O449" s="40"/>
    </row>
    <row r="450" spans="1:15" ht="45" hidden="1">
      <c r="A450" s="131"/>
      <c r="B450" s="130"/>
      <c r="C450" s="130"/>
      <c r="D450" s="214" t="s">
        <v>96</v>
      </c>
      <c r="E450" s="113"/>
      <c r="F450" s="113"/>
      <c r="G450" s="113"/>
      <c r="H450" s="113"/>
      <c r="I450" s="113"/>
      <c r="J450" s="241">
        <f t="shared" si="7"/>
        <v>0</v>
      </c>
      <c r="L450" s="40"/>
      <c r="M450" s="40"/>
      <c r="N450" s="40"/>
      <c r="O450" s="40"/>
    </row>
    <row r="451" spans="1:15" ht="60" hidden="1">
      <c r="A451" s="131"/>
      <c r="B451" s="130"/>
      <c r="C451" s="130"/>
      <c r="D451" s="167" t="s">
        <v>186</v>
      </c>
      <c r="E451" s="113"/>
      <c r="F451" s="113"/>
      <c r="G451" s="113"/>
      <c r="H451" s="113"/>
      <c r="I451" s="113"/>
      <c r="J451" s="241">
        <f t="shared" si="7"/>
        <v>0</v>
      </c>
      <c r="L451" s="40"/>
      <c r="M451" s="40"/>
      <c r="N451" s="40"/>
      <c r="O451" s="40"/>
    </row>
    <row r="452" spans="1:15" ht="30" hidden="1">
      <c r="A452" s="131"/>
      <c r="B452" s="130"/>
      <c r="C452" s="130"/>
      <c r="D452" s="190" t="s">
        <v>683</v>
      </c>
      <c r="E452" s="113"/>
      <c r="F452" s="113"/>
      <c r="G452" s="113"/>
      <c r="H452" s="113"/>
      <c r="I452" s="113"/>
      <c r="J452" s="241">
        <f t="shared" si="7"/>
        <v>0</v>
      </c>
      <c r="L452" s="40"/>
      <c r="M452" s="40"/>
      <c r="N452" s="40"/>
      <c r="O452" s="40"/>
    </row>
    <row r="453" spans="1:15" ht="45" hidden="1">
      <c r="A453" s="131"/>
      <c r="B453" s="130"/>
      <c r="C453" s="130"/>
      <c r="D453" s="190" t="s">
        <v>822</v>
      </c>
      <c r="E453" s="113"/>
      <c r="F453" s="113"/>
      <c r="G453" s="113"/>
      <c r="H453" s="113"/>
      <c r="I453" s="113"/>
      <c r="J453" s="241">
        <f t="shared" si="7"/>
        <v>0</v>
      </c>
      <c r="L453" s="40"/>
      <c r="M453" s="40"/>
      <c r="N453" s="40"/>
      <c r="O453" s="40"/>
    </row>
    <row r="454" spans="1:15" ht="15.75" hidden="1">
      <c r="A454" s="131"/>
      <c r="B454" s="130"/>
      <c r="C454" s="130"/>
      <c r="D454" s="215" t="s">
        <v>98</v>
      </c>
      <c r="E454" s="113"/>
      <c r="F454" s="113"/>
      <c r="G454" s="113"/>
      <c r="H454" s="113"/>
      <c r="I454" s="113"/>
      <c r="J454" s="241">
        <f t="shared" si="7"/>
        <v>0</v>
      </c>
      <c r="L454" s="40"/>
      <c r="M454" s="40"/>
      <c r="N454" s="40"/>
      <c r="O454" s="40"/>
    </row>
    <row r="455" spans="1:15" ht="45" hidden="1">
      <c r="A455" s="131"/>
      <c r="B455" s="130"/>
      <c r="C455" s="130"/>
      <c r="D455" s="201" t="s">
        <v>138</v>
      </c>
      <c r="E455" s="113"/>
      <c r="F455" s="113"/>
      <c r="G455" s="113"/>
      <c r="H455" s="113"/>
      <c r="I455" s="113"/>
      <c r="J455" s="241">
        <f t="shared" si="7"/>
        <v>0</v>
      </c>
      <c r="L455" s="40"/>
      <c r="M455" s="40"/>
      <c r="N455" s="40"/>
      <c r="O455" s="40"/>
    </row>
    <row r="456" spans="1:15" ht="45" hidden="1">
      <c r="A456" s="131"/>
      <c r="B456" s="130"/>
      <c r="C456" s="130"/>
      <c r="D456" s="201" t="s">
        <v>655</v>
      </c>
      <c r="E456" s="113"/>
      <c r="F456" s="113"/>
      <c r="G456" s="113"/>
      <c r="H456" s="113"/>
      <c r="I456" s="113"/>
      <c r="J456" s="241">
        <f t="shared" si="7"/>
        <v>0</v>
      </c>
      <c r="L456" s="40"/>
      <c r="M456" s="40"/>
      <c r="N456" s="40"/>
      <c r="O456" s="40"/>
    </row>
    <row r="457" spans="1:15" ht="30" hidden="1">
      <c r="A457" s="131"/>
      <c r="B457" s="130"/>
      <c r="C457" s="130"/>
      <c r="D457" s="201" t="s">
        <v>84</v>
      </c>
      <c r="E457" s="113"/>
      <c r="F457" s="113"/>
      <c r="G457" s="113"/>
      <c r="H457" s="113"/>
      <c r="I457" s="113"/>
      <c r="J457" s="241">
        <f t="shared" si="7"/>
        <v>0</v>
      </c>
      <c r="L457" s="40"/>
      <c r="M457" s="40"/>
      <c r="N457" s="40"/>
      <c r="O457" s="40"/>
    </row>
    <row r="458" spans="1:15" ht="60" hidden="1">
      <c r="A458" s="131"/>
      <c r="B458" s="130"/>
      <c r="C458" s="130"/>
      <c r="D458" s="201" t="s">
        <v>8</v>
      </c>
      <c r="E458" s="113"/>
      <c r="F458" s="113"/>
      <c r="G458" s="113"/>
      <c r="H458" s="113"/>
      <c r="I458" s="113"/>
      <c r="J458" s="241">
        <f t="shared" si="7"/>
        <v>0</v>
      </c>
      <c r="L458" s="40"/>
      <c r="M458" s="40"/>
      <c r="N458" s="40"/>
      <c r="O458" s="40"/>
    </row>
    <row r="459" spans="1:15" ht="45" hidden="1">
      <c r="A459" s="131"/>
      <c r="B459" s="130"/>
      <c r="C459" s="130"/>
      <c r="D459" s="190" t="s">
        <v>97</v>
      </c>
      <c r="E459" s="113"/>
      <c r="F459" s="113"/>
      <c r="G459" s="113"/>
      <c r="H459" s="113"/>
      <c r="I459" s="113"/>
      <c r="J459" s="241">
        <f t="shared" si="7"/>
        <v>0</v>
      </c>
      <c r="L459" s="40"/>
      <c r="M459" s="40"/>
      <c r="N459" s="40"/>
      <c r="O459" s="40"/>
    </row>
    <row r="460" spans="1:15" ht="75" hidden="1">
      <c r="A460" s="131"/>
      <c r="B460" s="130"/>
      <c r="C460" s="130"/>
      <c r="D460" s="201" t="s">
        <v>82</v>
      </c>
      <c r="E460" s="113"/>
      <c r="F460" s="113"/>
      <c r="G460" s="113"/>
      <c r="H460" s="113"/>
      <c r="I460" s="113"/>
      <c r="J460" s="241">
        <f t="shared" si="7"/>
        <v>0</v>
      </c>
      <c r="L460" s="40"/>
      <c r="M460" s="40"/>
      <c r="N460" s="40"/>
      <c r="O460" s="40"/>
    </row>
    <row r="461" spans="1:15" ht="30" hidden="1">
      <c r="A461" s="131"/>
      <c r="B461" s="130"/>
      <c r="C461" s="130"/>
      <c r="D461" s="201" t="s">
        <v>83</v>
      </c>
      <c r="E461" s="113"/>
      <c r="F461" s="113"/>
      <c r="G461" s="113"/>
      <c r="H461" s="113"/>
      <c r="I461" s="113"/>
      <c r="J461" s="241">
        <f t="shared" si="7"/>
        <v>0</v>
      </c>
      <c r="L461" s="40"/>
      <c r="M461" s="40"/>
      <c r="N461" s="40"/>
      <c r="O461" s="40"/>
    </row>
    <row r="462" spans="1:15" ht="60" hidden="1">
      <c r="A462" s="131"/>
      <c r="B462" s="130"/>
      <c r="C462" s="130"/>
      <c r="D462" s="201" t="s">
        <v>654</v>
      </c>
      <c r="E462" s="113"/>
      <c r="F462" s="113"/>
      <c r="G462" s="113"/>
      <c r="H462" s="113"/>
      <c r="I462" s="113"/>
      <c r="J462" s="241">
        <f t="shared" si="7"/>
        <v>0</v>
      </c>
      <c r="L462" s="40"/>
      <c r="M462" s="40"/>
      <c r="N462" s="40"/>
      <c r="O462" s="40"/>
    </row>
    <row r="463" spans="1:15" ht="75" hidden="1">
      <c r="A463" s="131"/>
      <c r="B463" s="130"/>
      <c r="C463" s="130"/>
      <c r="D463" s="201" t="s">
        <v>408</v>
      </c>
      <c r="E463" s="113"/>
      <c r="F463" s="113"/>
      <c r="G463" s="113"/>
      <c r="H463" s="113"/>
      <c r="I463" s="113"/>
      <c r="J463" s="241">
        <f t="shared" si="7"/>
        <v>0</v>
      </c>
      <c r="L463" s="40"/>
      <c r="M463" s="40"/>
      <c r="N463" s="40"/>
      <c r="O463" s="40"/>
    </row>
    <row r="464" spans="1:15" ht="45" hidden="1">
      <c r="A464" s="131"/>
      <c r="B464" s="130"/>
      <c r="C464" s="130"/>
      <c r="D464" s="216" t="s">
        <v>766</v>
      </c>
      <c r="E464" s="180"/>
      <c r="F464" s="180"/>
      <c r="G464" s="180"/>
      <c r="H464" s="180"/>
      <c r="I464" s="180"/>
      <c r="J464" s="241">
        <f t="shared" si="7"/>
        <v>0</v>
      </c>
      <c r="L464" s="40"/>
      <c r="M464" s="40"/>
      <c r="N464" s="40"/>
      <c r="O464" s="40"/>
    </row>
    <row r="465" spans="1:15" ht="75" hidden="1">
      <c r="A465" s="131"/>
      <c r="B465" s="130"/>
      <c r="C465" s="130"/>
      <c r="D465" s="167" t="s">
        <v>220</v>
      </c>
      <c r="E465" s="180"/>
      <c r="F465" s="180"/>
      <c r="G465" s="180"/>
      <c r="H465" s="180"/>
      <c r="I465" s="180"/>
      <c r="J465" s="241">
        <f t="shared" si="7"/>
        <v>0</v>
      </c>
      <c r="L465" s="40"/>
      <c r="M465" s="40"/>
      <c r="N465" s="40"/>
      <c r="O465" s="40"/>
    </row>
    <row r="466" spans="1:15" ht="18.75" hidden="1">
      <c r="A466" s="131"/>
      <c r="B466" s="130"/>
      <c r="C466" s="130"/>
      <c r="D466" s="104"/>
      <c r="E466" s="108"/>
      <c r="F466" s="108"/>
      <c r="G466" s="108"/>
      <c r="H466" s="108"/>
      <c r="I466" s="108"/>
      <c r="J466" s="241">
        <f t="shared" si="7"/>
        <v>0</v>
      </c>
      <c r="L466" s="40"/>
      <c r="M466" s="40"/>
      <c r="N466" s="40"/>
      <c r="O466" s="40"/>
    </row>
    <row r="467" spans="1:15" ht="15.75" hidden="1">
      <c r="A467" s="131"/>
      <c r="B467" s="130"/>
      <c r="C467" s="130"/>
      <c r="D467" s="201"/>
      <c r="E467" s="108"/>
      <c r="F467" s="108"/>
      <c r="G467" s="108"/>
      <c r="H467" s="108"/>
      <c r="I467" s="108"/>
      <c r="J467" s="241">
        <f t="shared" si="7"/>
        <v>0</v>
      </c>
      <c r="L467" s="40"/>
      <c r="M467" s="40"/>
      <c r="N467" s="40"/>
      <c r="O467" s="40"/>
    </row>
    <row r="468" spans="1:15" ht="30" hidden="1">
      <c r="A468" s="131"/>
      <c r="B468" s="130"/>
      <c r="C468" s="130"/>
      <c r="D468" s="190" t="s">
        <v>209</v>
      </c>
      <c r="E468" s="108"/>
      <c r="F468" s="108"/>
      <c r="G468" s="108"/>
      <c r="H468" s="108"/>
      <c r="I468" s="108"/>
      <c r="J468" s="241">
        <f t="shared" si="7"/>
        <v>0</v>
      </c>
      <c r="L468" s="40"/>
      <c r="M468" s="40"/>
      <c r="N468" s="40"/>
      <c r="O468" s="40"/>
    </row>
    <row r="469" spans="1:15" ht="75" hidden="1">
      <c r="A469" s="131"/>
      <c r="B469" s="130"/>
      <c r="C469" s="130"/>
      <c r="D469" s="185" t="s">
        <v>50</v>
      </c>
      <c r="E469" s="108"/>
      <c r="F469" s="108"/>
      <c r="G469" s="108"/>
      <c r="H469" s="108"/>
      <c r="I469" s="108"/>
      <c r="J469" s="241">
        <f t="shared" si="7"/>
        <v>0</v>
      </c>
      <c r="L469" s="40"/>
      <c r="M469" s="40"/>
      <c r="N469" s="40"/>
      <c r="O469" s="40"/>
    </row>
    <row r="470" spans="1:15" ht="15.75" hidden="1">
      <c r="A470" s="131"/>
      <c r="B470" s="130"/>
      <c r="C470" s="130"/>
      <c r="D470" s="201"/>
      <c r="E470" s="108"/>
      <c r="F470" s="108"/>
      <c r="G470" s="108"/>
      <c r="H470" s="108"/>
      <c r="I470" s="108"/>
      <c r="J470" s="241">
        <f t="shared" si="7"/>
        <v>0</v>
      </c>
      <c r="L470" s="40"/>
      <c r="M470" s="40"/>
      <c r="N470" s="40"/>
      <c r="O470" s="40"/>
    </row>
    <row r="471" spans="1:15" ht="75" hidden="1">
      <c r="A471" s="131"/>
      <c r="B471" s="130"/>
      <c r="C471" s="130"/>
      <c r="D471" s="167" t="s">
        <v>686</v>
      </c>
      <c r="E471" s="113"/>
      <c r="F471" s="113"/>
      <c r="G471" s="113"/>
      <c r="H471" s="113"/>
      <c r="I471" s="113"/>
      <c r="J471" s="241">
        <f t="shared" si="7"/>
        <v>0</v>
      </c>
      <c r="L471" s="40"/>
      <c r="M471" s="40"/>
      <c r="N471" s="40"/>
      <c r="O471" s="40"/>
    </row>
    <row r="472" spans="1:15" ht="135" hidden="1">
      <c r="A472" s="131"/>
      <c r="B472" s="130"/>
      <c r="C472" s="130"/>
      <c r="D472" s="199" t="s">
        <v>262</v>
      </c>
      <c r="E472" s="108"/>
      <c r="F472" s="108"/>
      <c r="G472" s="108"/>
      <c r="H472" s="108"/>
      <c r="I472" s="108"/>
      <c r="J472" s="241">
        <f t="shared" si="7"/>
        <v>0</v>
      </c>
      <c r="L472" s="40"/>
      <c r="M472" s="40"/>
      <c r="N472" s="40"/>
      <c r="O472" s="40"/>
    </row>
    <row r="473" spans="1:15" ht="135" hidden="1">
      <c r="A473" s="131"/>
      <c r="B473" s="130"/>
      <c r="C473" s="130"/>
      <c r="D473" s="167" t="s">
        <v>829</v>
      </c>
      <c r="E473" s="113"/>
      <c r="F473" s="113"/>
      <c r="G473" s="113"/>
      <c r="H473" s="113"/>
      <c r="I473" s="113"/>
      <c r="J473" s="241">
        <f t="shared" si="7"/>
        <v>0</v>
      </c>
      <c r="L473" s="40"/>
      <c r="M473" s="40"/>
      <c r="N473" s="40"/>
      <c r="O473" s="40"/>
    </row>
    <row r="474" spans="1:15" ht="60" hidden="1">
      <c r="A474" s="131"/>
      <c r="B474" s="130"/>
      <c r="C474" s="130"/>
      <c r="D474" s="168" t="s">
        <v>238</v>
      </c>
      <c r="E474" s="108"/>
      <c r="F474" s="108"/>
      <c r="G474" s="108"/>
      <c r="H474" s="108"/>
      <c r="I474" s="108"/>
      <c r="J474" s="241">
        <f t="shared" si="7"/>
        <v>0</v>
      </c>
      <c r="L474" s="40"/>
      <c r="M474" s="40"/>
      <c r="N474" s="40"/>
      <c r="O474" s="40"/>
    </row>
    <row r="475" spans="1:15" ht="45" hidden="1">
      <c r="A475" s="131"/>
      <c r="B475" s="130"/>
      <c r="C475" s="130"/>
      <c r="D475" s="199" t="s">
        <v>95</v>
      </c>
      <c r="E475" s="108"/>
      <c r="F475" s="108"/>
      <c r="G475" s="108"/>
      <c r="H475" s="108"/>
      <c r="I475" s="108"/>
      <c r="J475" s="241">
        <f t="shared" ref="J475:J483" si="8">SUM(E475:I475)</f>
        <v>0</v>
      </c>
      <c r="L475" s="40"/>
      <c r="M475" s="40"/>
      <c r="N475" s="40"/>
      <c r="O475" s="40"/>
    </row>
    <row r="476" spans="1:15" ht="30" hidden="1">
      <c r="A476" s="131"/>
      <c r="B476" s="130"/>
      <c r="C476" s="130"/>
      <c r="D476" s="167" t="s">
        <v>239</v>
      </c>
      <c r="E476" s="108"/>
      <c r="F476" s="108"/>
      <c r="G476" s="108"/>
      <c r="H476" s="108"/>
      <c r="I476" s="108"/>
      <c r="J476" s="241">
        <f t="shared" si="8"/>
        <v>0</v>
      </c>
      <c r="L476" s="40"/>
      <c r="M476" s="40"/>
      <c r="N476" s="40"/>
      <c r="O476" s="40"/>
    </row>
    <row r="477" spans="1:15" ht="45" hidden="1">
      <c r="A477" s="131"/>
      <c r="B477" s="130"/>
      <c r="C477" s="130"/>
      <c r="D477" s="167" t="s">
        <v>46</v>
      </c>
      <c r="E477" s="108"/>
      <c r="F477" s="108"/>
      <c r="G477" s="108"/>
      <c r="H477" s="108"/>
      <c r="I477" s="108"/>
      <c r="J477" s="241">
        <f t="shared" si="8"/>
        <v>0</v>
      </c>
      <c r="L477" s="40"/>
      <c r="M477" s="40"/>
      <c r="N477" s="40"/>
      <c r="O477" s="40"/>
    </row>
    <row r="478" spans="1:15" ht="30" hidden="1">
      <c r="A478" s="131"/>
      <c r="B478" s="130"/>
      <c r="C478" s="130"/>
      <c r="D478" s="208" t="s">
        <v>369</v>
      </c>
      <c r="E478" s="108"/>
      <c r="F478" s="108"/>
      <c r="G478" s="108"/>
      <c r="H478" s="108"/>
      <c r="I478" s="108"/>
      <c r="J478" s="241">
        <f t="shared" si="8"/>
        <v>0</v>
      </c>
      <c r="L478" s="40"/>
      <c r="M478" s="40"/>
      <c r="N478" s="40"/>
      <c r="O478" s="40"/>
    </row>
    <row r="479" spans="1:15" ht="45" hidden="1">
      <c r="A479" s="131"/>
      <c r="B479" s="130"/>
      <c r="C479" s="130"/>
      <c r="D479" s="217" t="s">
        <v>784</v>
      </c>
      <c r="E479" s="122"/>
      <c r="F479" s="122"/>
      <c r="G479" s="122"/>
      <c r="H479" s="122"/>
      <c r="I479" s="122"/>
      <c r="J479" s="241">
        <f t="shared" si="8"/>
        <v>0</v>
      </c>
      <c r="L479" s="40"/>
      <c r="M479" s="40"/>
      <c r="N479" s="40"/>
      <c r="O479" s="40"/>
    </row>
    <row r="480" spans="1:15" ht="75" hidden="1">
      <c r="A480" s="131"/>
      <c r="B480" s="130"/>
      <c r="C480" s="130"/>
      <c r="D480" s="200" t="s">
        <v>748</v>
      </c>
      <c r="E480" s="108"/>
      <c r="F480" s="108"/>
      <c r="G480" s="108"/>
      <c r="H480" s="108"/>
      <c r="I480" s="108"/>
      <c r="J480" s="241">
        <f t="shared" si="8"/>
        <v>0</v>
      </c>
      <c r="L480" s="40"/>
      <c r="M480" s="40"/>
      <c r="N480" s="40"/>
      <c r="O480" s="40"/>
    </row>
    <row r="481" spans="1:59" ht="60" hidden="1">
      <c r="A481" s="131"/>
      <c r="B481" s="130"/>
      <c r="C481" s="130"/>
      <c r="D481" s="201" t="s">
        <v>674</v>
      </c>
      <c r="E481" s="108"/>
      <c r="F481" s="108"/>
      <c r="G481" s="108"/>
      <c r="H481" s="108"/>
      <c r="I481" s="108"/>
      <c r="J481" s="241">
        <f t="shared" si="8"/>
        <v>0</v>
      </c>
      <c r="L481" s="40"/>
      <c r="M481" s="40"/>
      <c r="N481" s="40"/>
      <c r="O481" s="40"/>
    </row>
    <row r="482" spans="1:59" ht="135" hidden="1">
      <c r="A482" s="131"/>
      <c r="B482" s="130"/>
      <c r="C482" s="130"/>
      <c r="D482" s="201" t="s">
        <v>624</v>
      </c>
      <c r="E482" s="108"/>
      <c r="F482" s="108"/>
      <c r="G482" s="108"/>
      <c r="H482" s="108"/>
      <c r="I482" s="108"/>
      <c r="J482" s="241">
        <f t="shared" si="8"/>
        <v>0</v>
      </c>
      <c r="L482" s="40"/>
      <c r="M482" s="40"/>
      <c r="N482" s="40"/>
      <c r="O482" s="40"/>
    </row>
    <row r="483" spans="1:59" ht="90" hidden="1">
      <c r="A483" s="131"/>
      <c r="B483" s="124"/>
      <c r="C483" s="124"/>
      <c r="D483" s="201" t="s">
        <v>786</v>
      </c>
      <c r="E483" s="109"/>
      <c r="F483" s="109"/>
      <c r="G483" s="109"/>
      <c r="H483" s="109"/>
      <c r="I483" s="109"/>
      <c r="J483" s="241">
        <f t="shared" si="8"/>
        <v>0</v>
      </c>
      <c r="L483" s="40"/>
      <c r="M483" s="40"/>
      <c r="N483" s="40"/>
      <c r="O483" s="40"/>
    </row>
    <row r="484" spans="1:59" ht="54" hidden="1" customHeight="1" outlineLevel="1">
      <c r="A484" s="368" t="s">
        <v>866</v>
      </c>
      <c r="B484" s="314" t="s">
        <v>159</v>
      </c>
      <c r="C484" s="314" t="s">
        <v>867</v>
      </c>
      <c r="D484" s="313" t="s">
        <v>722</v>
      </c>
      <c r="E484" s="315" t="s">
        <v>893</v>
      </c>
      <c r="F484" s="315"/>
      <c r="G484" s="315"/>
      <c r="H484" s="315"/>
      <c r="I484" s="315"/>
      <c r="J484" s="241"/>
      <c r="K484" s="23"/>
      <c r="L484" s="40"/>
      <c r="M484" s="40"/>
      <c r="N484" s="40"/>
      <c r="O484" s="40"/>
      <c r="P484" s="23"/>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c r="AZ484" s="2"/>
      <c r="BA484" s="2"/>
      <c r="BB484" s="2"/>
      <c r="BC484" s="2"/>
      <c r="BD484" s="2"/>
      <c r="BE484" s="2"/>
      <c r="BF484" s="2"/>
      <c r="BG484" s="2"/>
    </row>
    <row r="485" spans="1:59" ht="84" customHeight="1" outlineLevel="1">
      <c r="A485" s="369"/>
      <c r="B485" s="327" t="s">
        <v>159</v>
      </c>
      <c r="C485" s="329" t="s">
        <v>914</v>
      </c>
      <c r="D485" s="330" t="s">
        <v>722</v>
      </c>
      <c r="E485" s="287" t="s">
        <v>918</v>
      </c>
      <c r="F485" s="287"/>
      <c r="G485" s="319"/>
      <c r="H485" s="319">
        <v>1649543.39</v>
      </c>
      <c r="I485" s="319"/>
      <c r="J485" s="312"/>
      <c r="K485" s="23"/>
      <c r="L485" s="40"/>
      <c r="M485" s="40"/>
      <c r="N485" s="40"/>
      <c r="O485" s="40"/>
      <c r="P485" s="23"/>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c r="AZ485" s="2"/>
      <c r="BA485" s="2"/>
      <c r="BB485" s="2"/>
      <c r="BC485" s="2"/>
      <c r="BD485" s="2"/>
      <c r="BE485" s="2"/>
      <c r="BF485" s="2"/>
      <c r="BG485" s="2"/>
    </row>
    <row r="486" spans="1:59" ht="63" customHeight="1" outlineLevel="1">
      <c r="A486" s="328"/>
      <c r="B486" s="328"/>
      <c r="C486" s="328"/>
      <c r="D486" s="328"/>
      <c r="E486" s="287" t="s">
        <v>919</v>
      </c>
      <c r="F486" s="288"/>
      <c r="G486" s="320"/>
      <c r="H486" s="319">
        <v>1862641.01</v>
      </c>
      <c r="I486" s="319"/>
      <c r="J486" s="312"/>
      <c r="K486" s="23"/>
      <c r="L486" s="40"/>
      <c r="M486" s="40"/>
      <c r="N486" s="40"/>
      <c r="O486" s="40"/>
      <c r="P486" s="23"/>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row>
    <row r="487" spans="1:59" ht="91.5" customHeight="1" outlineLevel="1">
      <c r="A487" s="328"/>
      <c r="B487" s="328"/>
      <c r="C487" s="328"/>
      <c r="D487" s="328"/>
      <c r="E487" s="326" t="s">
        <v>918</v>
      </c>
      <c r="F487" s="288"/>
      <c r="G487" s="320"/>
      <c r="H487" s="319">
        <v>42292</v>
      </c>
      <c r="I487" s="319"/>
      <c r="J487" s="312"/>
      <c r="K487" s="23"/>
      <c r="L487" s="40"/>
      <c r="M487" s="40"/>
      <c r="N487" s="40"/>
      <c r="O487" s="40"/>
      <c r="P487" s="23"/>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row>
    <row r="488" spans="1:59" ht="80.25" customHeight="1" outlineLevel="1">
      <c r="A488" s="328"/>
      <c r="B488" s="328"/>
      <c r="C488" s="328"/>
      <c r="D488" s="328"/>
      <c r="E488" s="326" t="s">
        <v>929</v>
      </c>
      <c r="F488" s="288"/>
      <c r="G488" s="320"/>
      <c r="H488" s="319">
        <v>5400</v>
      </c>
      <c r="I488" s="319"/>
      <c r="J488" s="312"/>
      <c r="K488" s="23"/>
      <c r="L488" s="40"/>
      <c r="M488" s="40"/>
      <c r="N488" s="40"/>
      <c r="O488" s="40"/>
      <c r="P488" s="23"/>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row>
    <row r="489" spans="1:59" ht="91.5" customHeight="1" outlineLevel="1">
      <c r="A489" s="328"/>
      <c r="B489" s="328"/>
      <c r="C489" s="328"/>
      <c r="D489" s="328"/>
      <c r="E489" s="326" t="s">
        <v>928</v>
      </c>
      <c r="F489" s="288"/>
      <c r="G489" s="320"/>
      <c r="H489" s="319">
        <v>10000</v>
      </c>
      <c r="I489" s="319"/>
      <c r="J489" s="312"/>
      <c r="K489" s="23"/>
      <c r="L489" s="40"/>
      <c r="M489" s="40"/>
      <c r="N489" s="40"/>
      <c r="O489" s="40"/>
      <c r="P489" s="23"/>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row>
    <row r="490" spans="1:59" ht="82.5" customHeight="1" outlineLevel="1">
      <c r="A490" s="328"/>
      <c r="B490" s="328"/>
      <c r="C490" s="328"/>
      <c r="D490" s="328"/>
      <c r="E490" s="326" t="s">
        <v>927</v>
      </c>
      <c r="F490" s="288"/>
      <c r="G490" s="320"/>
      <c r="H490" s="319">
        <v>35000</v>
      </c>
      <c r="I490" s="319"/>
      <c r="J490" s="312"/>
      <c r="K490" s="23"/>
      <c r="L490" s="40"/>
      <c r="M490" s="40"/>
      <c r="N490" s="40"/>
      <c r="O490" s="40"/>
      <c r="P490" s="23"/>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c r="AY490" s="2"/>
      <c r="AZ490" s="2"/>
      <c r="BA490" s="2"/>
      <c r="BB490" s="2"/>
      <c r="BC490" s="2"/>
      <c r="BD490" s="2"/>
      <c r="BE490" s="2"/>
      <c r="BF490" s="2"/>
      <c r="BG490" s="2"/>
    </row>
    <row r="491" spans="1:59" ht="81.75" customHeight="1" outlineLevel="1">
      <c r="A491" s="328"/>
      <c r="B491" s="328"/>
      <c r="C491" s="328"/>
      <c r="D491" s="328"/>
      <c r="E491" s="326" t="s">
        <v>926</v>
      </c>
      <c r="F491" s="288"/>
      <c r="G491" s="320"/>
      <c r="H491" s="319">
        <v>25000</v>
      </c>
      <c r="I491" s="319"/>
      <c r="J491" s="312"/>
      <c r="K491" s="23"/>
      <c r="L491" s="40"/>
      <c r="M491" s="40"/>
      <c r="N491" s="40"/>
      <c r="O491" s="40"/>
      <c r="P491" s="23"/>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c r="AZ491" s="2"/>
      <c r="BA491" s="2"/>
      <c r="BB491" s="2"/>
      <c r="BC491" s="2"/>
      <c r="BD491" s="2"/>
      <c r="BE491" s="2"/>
      <c r="BF491" s="2"/>
      <c r="BG491" s="2"/>
    </row>
    <row r="492" spans="1:59" ht="90" customHeight="1" outlineLevel="1">
      <c r="A492" s="328"/>
      <c r="B492" s="328"/>
      <c r="C492" s="328"/>
      <c r="D492" s="328"/>
      <c r="E492" s="326" t="s">
        <v>924</v>
      </c>
      <c r="F492" s="288"/>
      <c r="G492" s="320"/>
      <c r="H492" s="319">
        <v>35000</v>
      </c>
      <c r="I492" s="319"/>
      <c r="J492" s="312"/>
      <c r="K492" s="23"/>
      <c r="L492" s="40"/>
      <c r="M492" s="40"/>
      <c r="N492" s="40"/>
      <c r="O492" s="40"/>
      <c r="P492" s="23"/>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c r="BA492" s="2"/>
      <c r="BB492" s="2"/>
      <c r="BC492" s="2"/>
      <c r="BD492" s="2"/>
      <c r="BE492" s="2"/>
      <c r="BF492" s="2"/>
      <c r="BG492" s="2"/>
    </row>
    <row r="493" spans="1:59" ht="93" customHeight="1" outlineLevel="1">
      <c r="A493" s="370"/>
      <c r="B493" s="370"/>
      <c r="C493" s="370"/>
      <c r="D493" s="370"/>
      <c r="E493" s="326" t="s">
        <v>925</v>
      </c>
      <c r="F493" s="288"/>
      <c r="G493" s="320"/>
      <c r="H493" s="319">
        <v>35000</v>
      </c>
      <c r="I493" s="319"/>
      <c r="J493" s="312"/>
      <c r="K493" s="23"/>
      <c r="L493" s="40"/>
      <c r="M493" s="40"/>
      <c r="N493" s="40"/>
      <c r="O493" s="40"/>
      <c r="P493" s="23"/>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c r="BA493" s="2"/>
      <c r="BB493" s="2"/>
      <c r="BC493" s="2"/>
      <c r="BD493" s="2"/>
      <c r="BE493" s="2"/>
      <c r="BF493" s="2"/>
      <c r="BG493" s="2"/>
    </row>
    <row r="494" spans="1:59" ht="38.450000000000003" customHeight="1">
      <c r="A494" s="310" t="s">
        <v>823</v>
      </c>
      <c r="B494" s="310" t="s">
        <v>823</v>
      </c>
      <c r="C494" s="283" t="s">
        <v>823</v>
      </c>
      <c r="D494" s="260" t="s">
        <v>513</v>
      </c>
      <c r="E494" s="289" t="s">
        <v>823</v>
      </c>
      <c r="F494" s="289" t="s">
        <v>823</v>
      </c>
      <c r="G494" s="289" t="s">
        <v>823</v>
      </c>
      <c r="H494" s="289">
        <f>SUBTOTAL(9,H485:H493)</f>
        <v>3699876.4</v>
      </c>
      <c r="I494" s="289"/>
      <c r="J494" s="289" t="s">
        <v>823</v>
      </c>
      <c r="K494" s="41" t="e">
        <f>+#REF!+K115+#REF!+K404+#REF!+#REF!+#REF!+#REF!+#REF!+#REF!+#REF!+#REF!+#REF!+#REF!+#REF!+#REF!+#REF!+#REF!+#REF!+#REF!</f>
        <v>#REF!</v>
      </c>
      <c r="L494" s="42"/>
      <c r="M494" s="42"/>
      <c r="N494" s="42"/>
      <c r="O494" s="42"/>
    </row>
    <row r="495" spans="1:59" ht="45" hidden="1" customHeight="1">
      <c r="A495" s="344"/>
      <c r="B495" s="344"/>
      <c r="C495" s="130"/>
      <c r="D495" s="121" t="s">
        <v>678</v>
      </c>
      <c r="E495" s="122"/>
      <c r="F495" s="122">
        <f>+F68+F405+F170</f>
        <v>0</v>
      </c>
      <c r="G495" s="122">
        <f>+G68+G405+G170</f>
        <v>0</v>
      </c>
      <c r="H495" s="122"/>
      <c r="I495" s="122">
        <f>+I68+I405+I170</f>
        <v>0</v>
      </c>
      <c r="J495" s="158">
        <f>+I495</f>
        <v>0</v>
      </c>
      <c r="K495" s="41"/>
      <c r="L495" s="42"/>
      <c r="M495" s="42"/>
      <c r="N495" s="42"/>
      <c r="O495" s="42"/>
    </row>
    <row r="496" spans="1:59" ht="15.75" hidden="1" customHeight="1">
      <c r="A496" s="81"/>
      <c r="B496" s="81"/>
      <c r="C496" s="81"/>
      <c r="D496" s="66"/>
      <c r="E496" s="98"/>
      <c r="F496" s="98"/>
      <c r="G496" s="98"/>
      <c r="H496" s="98"/>
      <c r="I496" s="98"/>
      <c r="J496" s="158">
        <f>+I496</f>
        <v>0</v>
      </c>
      <c r="K496" s="41"/>
      <c r="L496" s="42"/>
      <c r="M496" s="42"/>
      <c r="N496" s="42"/>
      <c r="O496" s="42"/>
    </row>
    <row r="497" spans="1:59" s="63" customFormat="1" ht="44.25" customHeight="1">
      <c r="A497" s="156" t="s">
        <v>922</v>
      </c>
      <c r="B497" s="156"/>
      <c r="C497" s="156"/>
      <c r="D497" s="120"/>
      <c r="E497" s="120"/>
      <c r="F497" s="120"/>
      <c r="G497" s="342" t="s">
        <v>923</v>
      </c>
      <c r="H497" s="343"/>
      <c r="I497" s="343"/>
      <c r="J497" s="66"/>
      <c r="K497" s="66"/>
      <c r="L497" s="65"/>
      <c r="M497" s="60"/>
      <c r="Q497" s="48"/>
      <c r="R497" s="48"/>
      <c r="S497" s="48"/>
      <c r="T497" s="48"/>
      <c r="U497" s="48"/>
      <c r="V497" s="48"/>
      <c r="W497" s="48"/>
      <c r="X497" s="48"/>
      <c r="Y497" s="48"/>
      <c r="Z497" s="48"/>
      <c r="AA497" s="48"/>
      <c r="AB497" s="48"/>
      <c r="AC497" s="48"/>
      <c r="AD497" s="48"/>
      <c r="AE497" s="48"/>
      <c r="AF497" s="48"/>
      <c r="AG497" s="48"/>
      <c r="AH497" s="48"/>
      <c r="AI497" s="48"/>
      <c r="AJ497" s="48"/>
      <c r="AK497" s="48"/>
      <c r="AL497" s="46"/>
      <c r="AM497" s="46"/>
      <c r="AN497" s="46"/>
      <c r="AO497" s="46"/>
      <c r="AP497" s="46"/>
      <c r="AQ497" s="46"/>
      <c r="AR497" s="46"/>
      <c r="AS497" s="46"/>
      <c r="AT497" s="46"/>
      <c r="AU497" s="46"/>
      <c r="AV497" s="46"/>
      <c r="AW497" s="46"/>
      <c r="AX497" s="46"/>
      <c r="AY497" s="46"/>
      <c r="AZ497" s="46"/>
      <c r="BA497" s="46"/>
      <c r="BB497" s="46"/>
      <c r="BC497" s="46"/>
      <c r="BD497" s="46"/>
      <c r="BE497" s="46"/>
      <c r="BF497" s="46"/>
      <c r="BG497" s="46"/>
    </row>
    <row r="498" spans="1:59" s="23" customFormat="1" hidden="1">
      <c r="A498" s="2"/>
      <c r="B498" s="2"/>
      <c r="C498" s="2"/>
      <c r="D498" s="54"/>
      <c r="E498" s="2"/>
      <c r="F498" s="239"/>
      <c r="G498" s="2"/>
      <c r="H498" s="2"/>
      <c r="I498" s="2"/>
      <c r="J498" s="2"/>
      <c r="K498" s="2"/>
      <c r="L498" s="2"/>
      <c r="M498" s="2"/>
      <c r="N498" s="2"/>
      <c r="O498" s="2"/>
      <c r="P498" s="2"/>
      <c r="Q498" s="21"/>
      <c r="R498" s="19"/>
      <c r="S498" s="21"/>
      <c r="T498" s="21"/>
      <c r="U498" s="21"/>
      <c r="V498" s="21"/>
      <c r="W498" s="19"/>
      <c r="X498" s="19"/>
      <c r="Y498" s="21"/>
      <c r="Z498" s="21"/>
      <c r="AA498" s="21"/>
      <c r="AB498" s="19"/>
      <c r="AC498" s="19"/>
      <c r="AD498" s="19"/>
      <c r="AE498" s="19"/>
      <c r="AF498" s="19"/>
      <c r="AG498" s="19"/>
      <c r="AH498" s="19"/>
      <c r="AI498" s="19"/>
      <c r="AJ498" s="19"/>
      <c r="AK498" s="19"/>
    </row>
    <row r="499" spans="1:59" s="19" customFormat="1" hidden="1">
      <c r="A499" s="14"/>
      <c r="B499" s="14"/>
      <c r="C499" s="14"/>
      <c r="D499" s="59"/>
      <c r="E499" s="70"/>
      <c r="F499" s="71"/>
      <c r="G499" s="71"/>
      <c r="H499" s="71"/>
      <c r="I499" s="71"/>
      <c r="J499" s="45"/>
      <c r="K499" s="24"/>
      <c r="L499" s="24"/>
      <c r="M499" s="24"/>
      <c r="N499" s="24"/>
      <c r="O499" s="24"/>
      <c r="P499" s="24"/>
      <c r="Q499" s="24"/>
      <c r="R499" s="24"/>
      <c r="S499" s="24"/>
      <c r="T499" s="21"/>
      <c r="U499" s="21"/>
      <c r="V499" s="21"/>
      <c r="W499" s="21"/>
      <c r="X499" s="21"/>
      <c r="Y499" s="21"/>
      <c r="Z499" s="21"/>
      <c r="AA499" s="21"/>
      <c r="AB499" s="21"/>
      <c r="AC499" s="352"/>
      <c r="AD499" s="352"/>
      <c r="AE499" s="352"/>
      <c r="AF499" s="352"/>
      <c r="AG499" s="352"/>
      <c r="AH499" s="352"/>
      <c r="AI499" s="352"/>
      <c r="AJ499" s="352"/>
    </row>
    <row r="500" spans="1:59" s="19" customFormat="1" hidden="1">
      <c r="A500" s="20"/>
      <c r="B500" s="20"/>
      <c r="C500" s="20"/>
      <c r="D500" s="56"/>
      <c r="E500" s="25"/>
      <c r="F500" s="25"/>
      <c r="G500" s="25"/>
      <c r="H500" s="25"/>
      <c r="I500" s="25"/>
      <c r="J500" s="45"/>
      <c r="K500" s="25"/>
      <c r="L500" s="25"/>
      <c r="M500" s="25"/>
      <c r="N500" s="25"/>
      <c r="O500" s="25"/>
      <c r="P500" s="25"/>
      <c r="Q500" s="25"/>
      <c r="R500" s="25"/>
      <c r="S500" s="22"/>
      <c r="T500" s="25"/>
      <c r="U500" s="25"/>
      <c r="V500" s="25"/>
      <c r="W500" s="25"/>
      <c r="X500" s="25"/>
      <c r="Y500" s="25"/>
      <c r="Z500" s="25"/>
      <c r="AA500" s="25"/>
      <c r="AB500" s="25"/>
      <c r="AC500" s="25"/>
      <c r="AD500" s="25"/>
      <c r="AE500" s="25"/>
      <c r="AF500" s="25"/>
    </row>
    <row r="501" spans="1:59" s="19" customFormat="1" hidden="1">
      <c r="A501" s="72"/>
      <c r="B501" s="72"/>
      <c r="C501" s="72"/>
      <c r="D501" s="55"/>
      <c r="E501" s="73"/>
      <c r="F501" s="73"/>
      <c r="G501" s="73"/>
      <c r="H501" s="73"/>
      <c r="I501" s="73"/>
      <c r="J501" s="93"/>
      <c r="K501" s="26"/>
      <c r="L501" s="26"/>
      <c r="M501" s="26"/>
      <c r="N501" s="26"/>
      <c r="O501" s="26"/>
      <c r="P501" s="26"/>
      <c r="Q501" s="26"/>
      <c r="R501" s="26"/>
      <c r="T501" s="26"/>
      <c r="U501" s="21"/>
      <c r="V501" s="21"/>
      <c r="W501" s="21"/>
      <c r="X501" s="21"/>
      <c r="Y501" s="21"/>
      <c r="Z501" s="21"/>
      <c r="AA501" s="21"/>
      <c r="AB501" s="21"/>
      <c r="AC501" s="21"/>
    </row>
    <row r="502" spans="1:59" s="22" customFormat="1" hidden="1">
      <c r="A502" s="74"/>
      <c r="B502" s="74"/>
      <c r="C502" s="74"/>
      <c r="D502" s="75"/>
      <c r="E502" s="76"/>
      <c r="F502" s="76"/>
      <c r="G502" s="76"/>
      <c r="H502" s="76"/>
      <c r="I502" s="76"/>
      <c r="J502" s="93"/>
      <c r="K502" s="25"/>
      <c r="L502" s="25"/>
      <c r="M502" s="25"/>
      <c r="N502" s="25"/>
      <c r="O502" s="25"/>
      <c r="P502" s="25"/>
      <c r="Q502" s="25"/>
      <c r="R502" s="25"/>
    </row>
    <row r="503" spans="1:59" s="22" customFormat="1" hidden="1">
      <c r="D503" s="58"/>
      <c r="E503" s="27"/>
      <c r="F503" s="25"/>
      <c r="G503" s="25"/>
      <c r="H503" s="25"/>
      <c r="I503" s="27"/>
      <c r="J503" s="93"/>
      <c r="K503" s="27"/>
      <c r="L503" s="27"/>
      <c r="M503" s="27"/>
      <c r="N503" s="27"/>
      <c r="O503" s="27"/>
      <c r="P503" s="27"/>
      <c r="Q503" s="27"/>
      <c r="R503" s="27"/>
      <c r="S503" s="27"/>
      <c r="T503" s="27"/>
      <c r="U503" s="27"/>
      <c r="V503" s="27"/>
      <c r="W503" s="27"/>
      <c r="X503" s="27"/>
      <c r="Y503" s="27"/>
      <c r="Z503" s="27"/>
      <c r="AA503" s="27"/>
      <c r="AB503" s="27"/>
      <c r="AC503" s="27"/>
      <c r="AD503" s="27"/>
      <c r="AE503" s="27"/>
      <c r="AF503" s="27"/>
      <c r="AG503" s="27"/>
      <c r="AH503" s="27"/>
      <c r="AI503" s="27"/>
    </row>
    <row r="504" spans="1:59" ht="15.75" hidden="1">
      <c r="A504" s="13"/>
      <c r="B504" s="13"/>
      <c r="C504" s="13"/>
      <c r="D504" s="55"/>
      <c r="E504" s="94"/>
      <c r="F504" s="94"/>
      <c r="G504" s="94"/>
      <c r="H504" s="94"/>
      <c r="I504" s="94"/>
      <c r="J504" s="45"/>
      <c r="K504" s="94"/>
      <c r="L504" s="94"/>
      <c r="M504" s="94"/>
      <c r="N504" s="94"/>
      <c r="O504" s="94"/>
      <c r="P504" s="94"/>
      <c r="Q504" s="94"/>
      <c r="R504" s="94"/>
      <c r="S504" s="15"/>
      <c r="T504" s="15"/>
      <c r="U504" s="15"/>
      <c r="V504" s="15"/>
      <c r="W504" s="15"/>
      <c r="X504" s="15"/>
      <c r="Y504" s="15"/>
      <c r="Z504" s="15"/>
      <c r="AA504" s="15"/>
      <c r="AB504" s="15"/>
      <c r="AC504" s="15"/>
      <c r="AD504" s="15"/>
      <c r="AE504" s="15"/>
      <c r="AF504" s="15"/>
      <c r="AG504" s="15"/>
      <c r="AH504" s="15"/>
      <c r="AI504" s="15"/>
      <c r="AJ504" s="14"/>
    </row>
    <row r="505" spans="1:59" s="23" customFormat="1" ht="15.75" hidden="1">
      <c r="A505" s="13"/>
      <c r="B505" s="13"/>
      <c r="C505" s="13"/>
      <c r="D505" s="55"/>
      <c r="E505" s="77"/>
      <c r="F505" s="77"/>
      <c r="G505" s="77"/>
      <c r="H505" s="77"/>
      <c r="I505" s="77"/>
      <c r="J505" s="93"/>
      <c r="K505" s="29"/>
      <c r="L505" s="29"/>
      <c r="M505" s="29"/>
      <c r="N505" s="29"/>
      <c r="O505" s="29"/>
      <c r="P505" s="29"/>
      <c r="Q505" s="29"/>
      <c r="R505" s="29"/>
      <c r="S505" s="27"/>
      <c r="T505" s="27"/>
      <c r="U505" s="27"/>
      <c r="V505" s="27"/>
      <c r="W505" s="27"/>
      <c r="X505" s="27"/>
      <c r="Y505" s="27"/>
      <c r="Z505" s="27"/>
      <c r="AA505" s="27"/>
      <c r="AB505" s="27"/>
      <c r="AC505" s="27"/>
      <c r="AD505" s="27"/>
      <c r="AE505" s="27"/>
      <c r="AF505" s="27"/>
      <c r="AG505" s="27"/>
      <c r="AH505" s="27"/>
      <c r="AI505" s="27"/>
      <c r="AJ505" s="19"/>
      <c r="AK505" s="19"/>
    </row>
    <row r="506" spans="1:59" ht="15.75" hidden="1">
      <c r="A506" s="13"/>
      <c r="B506" s="13"/>
      <c r="C506" s="13"/>
      <c r="D506" s="59"/>
      <c r="E506" s="79"/>
      <c r="F506" s="79"/>
      <c r="G506" s="79"/>
      <c r="H506" s="79"/>
      <c r="I506" s="77"/>
      <c r="J506" s="45"/>
      <c r="K506" s="77"/>
      <c r="L506" s="77"/>
      <c r="M506" s="77"/>
      <c r="N506" s="77"/>
      <c r="O506" s="77"/>
      <c r="P506" s="77"/>
      <c r="Q506" s="77"/>
      <c r="R506" s="77"/>
      <c r="S506" s="15"/>
      <c r="T506" s="15"/>
      <c r="U506" s="15"/>
      <c r="V506" s="15"/>
      <c r="W506" s="15"/>
      <c r="X506" s="15"/>
      <c r="Y506" s="15"/>
      <c r="Z506" s="15"/>
      <c r="AA506" s="15"/>
      <c r="AB506" s="15"/>
      <c r="AC506" s="15"/>
      <c r="AD506" s="15"/>
      <c r="AE506" s="15"/>
      <c r="AF506" s="15"/>
      <c r="AG506" s="15"/>
      <c r="AH506" s="15"/>
      <c r="AI506" s="15"/>
      <c r="AJ506" s="14"/>
    </row>
    <row r="507" spans="1:59" s="23" customFormat="1" ht="15.75" hidden="1">
      <c r="A507" s="13"/>
      <c r="B507" s="13"/>
      <c r="C507" s="13"/>
      <c r="D507" s="78"/>
      <c r="E507" s="79"/>
      <c r="F507" s="79"/>
      <c r="G507" s="79"/>
      <c r="H507" s="79"/>
      <c r="I507" s="77"/>
      <c r="J507" s="93"/>
      <c r="K507" s="29"/>
      <c r="L507" s="29"/>
      <c r="M507" s="29"/>
      <c r="N507" s="29"/>
      <c r="O507" s="29"/>
      <c r="P507" s="29"/>
      <c r="Q507" s="29"/>
      <c r="R507" s="29"/>
      <c r="S507" s="27"/>
      <c r="T507" s="27"/>
      <c r="U507" s="27"/>
      <c r="V507" s="27"/>
      <c r="W507" s="27"/>
      <c r="X507" s="27"/>
      <c r="Y507" s="27"/>
      <c r="Z507" s="27"/>
      <c r="AA507" s="27"/>
      <c r="AB507" s="27"/>
      <c r="AC507" s="27"/>
      <c r="AD507" s="27"/>
      <c r="AE507" s="27"/>
      <c r="AF507" s="27"/>
      <c r="AG507" s="27"/>
      <c r="AH507" s="27"/>
      <c r="AI507" s="27"/>
      <c r="AJ507" s="19"/>
      <c r="AK507" s="19"/>
    </row>
    <row r="508" spans="1:59" s="23" customFormat="1" ht="15.75" hidden="1">
      <c r="A508" s="13"/>
      <c r="B508" s="13"/>
      <c r="C508" s="13"/>
      <c r="D508" s="59"/>
      <c r="E508" s="79"/>
      <c r="F508" s="79"/>
      <c r="G508" s="79"/>
      <c r="H508" s="79"/>
      <c r="I508" s="77"/>
      <c r="J508" s="93"/>
      <c r="K508" s="29"/>
      <c r="L508" s="29"/>
      <c r="M508" s="29"/>
      <c r="N508" s="29"/>
      <c r="O508" s="29"/>
      <c r="P508" s="29"/>
      <c r="Q508" s="29"/>
      <c r="R508" s="29"/>
      <c r="S508" s="27"/>
      <c r="T508" s="27"/>
      <c r="U508" s="27"/>
      <c r="V508" s="27"/>
      <c r="W508" s="27"/>
      <c r="X508" s="27"/>
      <c r="Y508" s="27"/>
      <c r="Z508" s="27"/>
      <c r="AA508" s="27"/>
      <c r="AB508" s="27"/>
      <c r="AC508" s="27"/>
      <c r="AD508" s="27"/>
      <c r="AE508" s="27"/>
      <c r="AF508" s="27"/>
      <c r="AG508" s="27"/>
      <c r="AH508" s="27"/>
      <c r="AI508" s="27"/>
      <c r="AJ508" s="19"/>
      <c r="AK508" s="19"/>
    </row>
    <row r="509" spans="1:59" s="23" customFormat="1" ht="15.75" hidden="1">
      <c r="A509" s="13"/>
      <c r="B509" s="13"/>
      <c r="C509" s="13"/>
      <c r="D509" s="55"/>
      <c r="E509" s="77"/>
      <c r="F509" s="77"/>
      <c r="G509" s="77"/>
      <c r="H509" s="77"/>
      <c r="I509" s="77"/>
      <c r="J509" s="45"/>
      <c r="K509" s="29"/>
      <c r="L509" s="29"/>
      <c r="M509" s="29"/>
      <c r="N509" s="29"/>
      <c r="O509" s="29"/>
      <c r="P509" s="29"/>
      <c r="Q509" s="29"/>
      <c r="R509" s="29"/>
      <c r="S509" s="27"/>
      <c r="T509" s="27"/>
      <c r="U509" s="27"/>
      <c r="V509" s="27"/>
      <c r="W509" s="27"/>
      <c r="X509" s="27"/>
      <c r="Y509" s="27"/>
      <c r="Z509" s="27"/>
      <c r="AA509" s="27"/>
      <c r="AB509" s="27"/>
      <c r="AC509" s="27"/>
      <c r="AD509" s="27"/>
      <c r="AE509" s="27"/>
      <c r="AF509" s="27"/>
      <c r="AG509" s="27"/>
      <c r="AH509" s="27"/>
      <c r="AI509" s="27"/>
      <c r="AJ509" s="19"/>
      <c r="AK509" s="19"/>
    </row>
    <row r="510" spans="1:59" s="23" customFormat="1" ht="15.75" hidden="1">
      <c r="A510" s="13"/>
      <c r="B510" s="13"/>
      <c r="C510" s="13"/>
      <c r="D510" s="55"/>
      <c r="E510" s="77"/>
      <c r="F510" s="77"/>
      <c r="G510" s="77"/>
      <c r="H510" s="77"/>
      <c r="I510" s="77"/>
      <c r="J510" s="45"/>
      <c r="K510" s="29"/>
      <c r="L510" s="29"/>
      <c r="M510" s="29"/>
      <c r="N510" s="29"/>
      <c r="O510" s="29"/>
      <c r="P510" s="29"/>
      <c r="Q510" s="29"/>
      <c r="R510" s="29"/>
      <c r="S510" s="27"/>
      <c r="T510" s="27"/>
      <c r="U510" s="27"/>
      <c r="V510" s="27"/>
      <c r="W510" s="27"/>
      <c r="X510" s="27"/>
      <c r="Y510" s="27"/>
      <c r="Z510" s="27"/>
      <c r="AA510" s="27"/>
      <c r="AB510" s="27"/>
      <c r="AC510" s="27"/>
      <c r="AD510" s="27"/>
      <c r="AE510" s="27"/>
      <c r="AF510" s="27"/>
      <c r="AG510" s="27"/>
      <c r="AH510" s="27"/>
      <c r="AI510" s="27"/>
      <c r="AJ510" s="19"/>
      <c r="AK510" s="19"/>
    </row>
    <row r="511" spans="1:59" s="23" customFormat="1" ht="15.75" hidden="1">
      <c r="A511" s="13"/>
      <c r="B511" s="13"/>
      <c r="C511" s="13"/>
      <c r="D511" s="55"/>
      <c r="E511" s="77"/>
      <c r="F511" s="77"/>
      <c r="G511" s="77"/>
      <c r="H511" s="77"/>
      <c r="I511" s="77"/>
      <c r="J511" s="93"/>
      <c r="K511" s="29"/>
      <c r="L511" s="29"/>
      <c r="M511" s="29"/>
      <c r="N511" s="29"/>
      <c r="O511" s="29"/>
      <c r="P511" s="29"/>
      <c r="Q511" s="29"/>
      <c r="R511" s="29"/>
      <c r="S511" s="27"/>
      <c r="T511" s="27"/>
      <c r="U511" s="27"/>
      <c r="V511" s="27"/>
      <c r="W511" s="27"/>
      <c r="X511" s="27"/>
      <c r="Y511" s="27"/>
      <c r="Z511" s="27"/>
      <c r="AA511" s="27"/>
      <c r="AB511" s="27"/>
      <c r="AC511" s="27"/>
      <c r="AD511" s="27"/>
      <c r="AE511" s="27"/>
      <c r="AF511" s="27"/>
      <c r="AG511" s="27"/>
      <c r="AH511" s="27"/>
      <c r="AI511" s="27"/>
      <c r="AJ511" s="19"/>
      <c r="AK511" s="19"/>
    </row>
    <row r="512" spans="1:59" s="23" customFormat="1" ht="15.75" hidden="1">
      <c r="A512" s="13"/>
      <c r="B512" s="13"/>
      <c r="C512" s="13"/>
      <c r="D512" s="80"/>
      <c r="E512" s="77"/>
      <c r="F512" s="77"/>
      <c r="G512" s="77"/>
      <c r="H512" s="77"/>
      <c r="I512" s="77"/>
      <c r="J512" s="45"/>
      <c r="K512" s="29"/>
      <c r="L512" s="29"/>
      <c r="M512" s="29"/>
      <c r="N512" s="29"/>
      <c r="O512" s="29"/>
      <c r="P512" s="29"/>
      <c r="Q512" s="29"/>
      <c r="R512" s="29"/>
      <c r="S512" s="27"/>
      <c r="T512" s="27"/>
      <c r="U512" s="27"/>
      <c r="V512" s="27"/>
      <c r="W512" s="27"/>
      <c r="X512" s="27"/>
      <c r="Y512" s="27"/>
      <c r="Z512" s="27"/>
      <c r="AA512" s="27"/>
      <c r="AB512" s="27"/>
      <c r="AC512" s="27"/>
      <c r="AD512" s="27"/>
      <c r="AE512" s="27"/>
      <c r="AF512" s="27"/>
      <c r="AG512" s="27"/>
      <c r="AH512" s="27"/>
      <c r="AI512" s="27"/>
      <c r="AJ512" s="19"/>
      <c r="AK512" s="19"/>
    </row>
    <row r="513" spans="1:37" s="23" customFormat="1" ht="15.75" hidden="1">
      <c r="A513" s="13"/>
      <c r="B513" s="13"/>
      <c r="C513" s="13"/>
      <c r="D513" s="55"/>
      <c r="E513" s="77"/>
      <c r="F513" s="77"/>
      <c r="G513" s="77"/>
      <c r="H513" s="77"/>
      <c r="I513" s="77"/>
      <c r="J513" s="93"/>
      <c r="K513" s="29"/>
      <c r="L513" s="29"/>
      <c r="M513" s="29"/>
      <c r="N513" s="29"/>
      <c r="O513" s="29"/>
      <c r="P513" s="29"/>
      <c r="Q513" s="29"/>
      <c r="R513" s="29"/>
      <c r="S513" s="27"/>
      <c r="T513" s="27"/>
      <c r="U513" s="27"/>
      <c r="V513" s="27"/>
      <c r="W513" s="27"/>
      <c r="X513" s="27"/>
      <c r="Y513" s="27"/>
      <c r="Z513" s="27"/>
      <c r="AA513" s="27"/>
      <c r="AB513" s="27"/>
      <c r="AC513" s="27"/>
      <c r="AD513" s="27"/>
      <c r="AE513" s="27"/>
      <c r="AF513" s="27"/>
      <c r="AG513" s="27"/>
      <c r="AH513" s="27"/>
      <c r="AI513" s="27"/>
      <c r="AJ513" s="19"/>
      <c r="AK513" s="19"/>
    </row>
    <row r="514" spans="1:37" s="23" customFormat="1" ht="15.75" hidden="1">
      <c r="A514" s="28"/>
      <c r="B514" s="28"/>
      <c r="C514" s="28"/>
      <c r="D514" s="57"/>
      <c r="E514" s="97"/>
      <c r="F514" s="29"/>
      <c r="G514" s="29"/>
      <c r="H514" s="29"/>
      <c r="I514" s="29"/>
      <c r="J514" s="45"/>
      <c r="K514" s="29"/>
      <c r="L514" s="29"/>
      <c r="M514" s="29"/>
      <c r="N514" s="29"/>
      <c r="O514" s="29"/>
      <c r="P514" s="29"/>
      <c r="Q514" s="29"/>
      <c r="R514" s="29"/>
      <c r="S514" s="27"/>
      <c r="T514" s="27"/>
      <c r="U514" s="27"/>
      <c r="V514" s="27"/>
      <c r="W514" s="27"/>
      <c r="X514" s="27"/>
      <c r="Y514" s="27"/>
      <c r="Z514" s="27"/>
      <c r="AA514" s="27"/>
      <c r="AB514" s="27"/>
      <c r="AC514" s="27"/>
      <c r="AD514" s="27"/>
      <c r="AE514" s="27"/>
      <c r="AF514" s="27"/>
      <c r="AG514" s="27"/>
      <c r="AH514" s="27"/>
      <c r="AI514" s="27"/>
      <c r="AJ514" s="19"/>
      <c r="AK514" s="19"/>
    </row>
    <row r="515" spans="1:37" s="23" customFormat="1" ht="15.75" hidden="1">
      <c r="A515" s="13"/>
      <c r="B515" s="13"/>
      <c r="C515" s="13"/>
      <c r="D515" s="55"/>
      <c r="E515" s="77"/>
      <c r="F515" s="77"/>
      <c r="G515" s="77"/>
      <c r="H515" s="77"/>
      <c r="I515" s="77"/>
      <c r="J515" s="45"/>
      <c r="K515" s="29"/>
      <c r="L515" s="29"/>
      <c r="M515" s="29"/>
      <c r="N515" s="29"/>
      <c r="O515" s="29"/>
      <c r="P515" s="29"/>
      <c r="Q515" s="29"/>
      <c r="R515" s="29"/>
      <c r="S515" s="27"/>
      <c r="T515" s="27"/>
      <c r="U515" s="27"/>
      <c r="V515" s="27"/>
      <c r="W515" s="27"/>
      <c r="X515" s="27"/>
      <c r="Y515" s="27"/>
      <c r="Z515" s="27"/>
      <c r="AA515" s="27"/>
      <c r="AB515" s="27"/>
      <c r="AC515" s="27"/>
      <c r="AD515" s="27"/>
      <c r="AE515" s="27"/>
      <c r="AF515" s="27"/>
      <c r="AG515" s="27"/>
      <c r="AH515" s="27"/>
      <c r="AI515" s="27"/>
      <c r="AJ515" s="19"/>
      <c r="AK515" s="19"/>
    </row>
    <row r="516" spans="1:37" s="23" customFormat="1" ht="15.75" hidden="1">
      <c r="A516" s="13"/>
      <c r="B516" s="13"/>
      <c r="C516" s="13"/>
      <c r="D516" s="55"/>
      <c r="E516" s="77"/>
      <c r="F516" s="77"/>
      <c r="G516" s="77"/>
      <c r="H516" s="77"/>
      <c r="I516" s="77"/>
      <c r="J516" s="45"/>
      <c r="K516" s="29"/>
      <c r="L516" s="29"/>
      <c r="M516" s="29"/>
      <c r="N516" s="29"/>
      <c r="O516" s="29"/>
      <c r="P516" s="29"/>
      <c r="Q516" s="29"/>
      <c r="R516" s="29"/>
      <c r="S516" s="27"/>
      <c r="T516" s="27"/>
      <c r="U516" s="27"/>
      <c r="V516" s="27"/>
      <c r="W516" s="27"/>
      <c r="X516" s="27"/>
      <c r="Y516" s="27"/>
      <c r="Z516" s="27"/>
      <c r="AA516" s="27"/>
      <c r="AB516" s="27"/>
      <c r="AC516" s="27"/>
      <c r="AD516" s="27"/>
      <c r="AE516" s="27"/>
      <c r="AF516" s="27"/>
      <c r="AG516" s="27"/>
      <c r="AH516" s="27"/>
      <c r="AI516" s="27"/>
      <c r="AJ516" s="19"/>
      <c r="AK516" s="19"/>
    </row>
    <row r="517" spans="1:37" s="23" customFormat="1" ht="15.75" hidden="1">
      <c r="A517" s="13"/>
      <c r="B517" s="13"/>
      <c r="C517" s="13"/>
      <c r="D517" s="55"/>
      <c r="E517" s="77"/>
      <c r="F517" s="77"/>
      <c r="G517" s="77"/>
      <c r="H517" s="77"/>
      <c r="I517" s="77"/>
      <c r="J517" s="45"/>
      <c r="K517" s="29"/>
      <c r="L517" s="29"/>
      <c r="M517" s="29"/>
      <c r="N517" s="29"/>
      <c r="O517" s="29"/>
      <c r="P517" s="29"/>
      <c r="Q517" s="29"/>
      <c r="R517" s="29"/>
      <c r="S517" s="27"/>
      <c r="T517" s="27"/>
      <c r="U517" s="27"/>
      <c r="V517" s="27"/>
      <c r="W517" s="27"/>
      <c r="X517" s="27"/>
      <c r="Y517" s="27"/>
      <c r="Z517" s="27"/>
      <c r="AA517" s="27"/>
      <c r="AB517" s="27"/>
      <c r="AC517" s="27"/>
      <c r="AD517" s="27"/>
      <c r="AE517" s="27"/>
      <c r="AF517" s="27"/>
      <c r="AG517" s="27"/>
      <c r="AH517" s="27"/>
      <c r="AI517" s="27"/>
      <c r="AJ517" s="19"/>
      <c r="AK517" s="19"/>
    </row>
    <row r="518" spans="1:37" s="23" customFormat="1" ht="15.75" hidden="1">
      <c r="A518" s="13"/>
      <c r="B518" s="13"/>
      <c r="C518" s="13"/>
      <c r="D518" s="55"/>
      <c r="E518" s="77"/>
      <c r="F518" s="77"/>
      <c r="G518" s="77"/>
      <c r="H518" s="77"/>
      <c r="I518" s="77"/>
      <c r="J518" s="45"/>
      <c r="K518" s="29"/>
      <c r="L518" s="29"/>
      <c r="M518" s="29"/>
      <c r="N518" s="29"/>
      <c r="O518" s="29"/>
      <c r="P518" s="29"/>
      <c r="Q518" s="29"/>
      <c r="R518" s="29"/>
      <c r="S518" s="27"/>
      <c r="T518" s="27"/>
      <c r="U518" s="27"/>
      <c r="V518" s="27"/>
      <c r="W518" s="27"/>
      <c r="X518" s="27"/>
      <c r="Y518" s="27"/>
      <c r="Z518" s="27"/>
      <c r="AA518" s="27"/>
      <c r="AB518" s="27"/>
      <c r="AC518" s="27"/>
      <c r="AD518" s="27"/>
      <c r="AE518" s="27"/>
      <c r="AF518" s="27"/>
      <c r="AG518" s="27"/>
      <c r="AH518" s="27"/>
      <c r="AI518" s="27"/>
      <c r="AJ518" s="19"/>
      <c r="AK518" s="19"/>
    </row>
    <row r="519" spans="1:37" s="23" customFormat="1" ht="15.75" hidden="1">
      <c r="A519" s="13"/>
      <c r="B519" s="13"/>
      <c r="C519" s="13"/>
      <c r="D519" s="81"/>
      <c r="E519" s="77"/>
      <c r="F519" s="77"/>
      <c r="G519" s="77"/>
      <c r="H519" s="77"/>
      <c r="I519" s="77"/>
      <c r="J519" s="45"/>
      <c r="K519" s="29"/>
      <c r="L519" s="29"/>
      <c r="M519" s="29"/>
      <c r="N519" s="29"/>
      <c r="O519" s="29"/>
      <c r="P519" s="29"/>
      <c r="Q519" s="29"/>
      <c r="R519" s="29"/>
      <c r="S519" s="27"/>
      <c r="T519" s="27"/>
      <c r="U519" s="27"/>
      <c r="V519" s="27"/>
      <c r="W519" s="27"/>
      <c r="X519" s="27"/>
      <c r="Y519" s="27"/>
      <c r="Z519" s="27"/>
      <c r="AA519" s="27"/>
      <c r="AB519" s="27"/>
      <c r="AC519" s="27"/>
      <c r="AD519" s="27"/>
      <c r="AE519" s="27"/>
      <c r="AF519" s="27"/>
      <c r="AG519" s="27"/>
      <c r="AH519" s="27"/>
      <c r="AI519" s="27"/>
      <c r="AJ519" s="19"/>
      <c r="AK519" s="19"/>
    </row>
    <row r="520" spans="1:37" ht="15.75" hidden="1">
      <c r="A520" s="13"/>
      <c r="B520" s="13"/>
      <c r="C520" s="13"/>
      <c r="D520" s="55"/>
      <c r="E520" s="82"/>
      <c r="F520" s="82"/>
      <c r="G520" s="82"/>
      <c r="H520" s="82"/>
      <c r="I520" s="77"/>
      <c r="J520" s="45"/>
      <c r="K520" s="77"/>
      <c r="L520" s="77"/>
      <c r="M520" s="77"/>
      <c r="N520" s="77"/>
      <c r="O520" s="77"/>
      <c r="P520" s="77"/>
      <c r="Q520" s="77"/>
      <c r="R520" s="77"/>
      <c r="S520" s="15"/>
      <c r="T520" s="15"/>
      <c r="U520" s="15"/>
      <c r="V520" s="15"/>
      <c r="W520" s="15"/>
      <c r="X520" s="15"/>
      <c r="Y520" s="15"/>
      <c r="Z520" s="15"/>
      <c r="AA520" s="15"/>
      <c r="AB520" s="15"/>
      <c r="AC520" s="15"/>
      <c r="AD520" s="15"/>
      <c r="AE520" s="15"/>
      <c r="AF520" s="15"/>
      <c r="AG520" s="15"/>
      <c r="AH520" s="15"/>
      <c r="AI520" s="15"/>
      <c r="AJ520" s="14"/>
    </row>
    <row r="521" spans="1:37" s="23" customFormat="1" ht="15.75" hidden="1">
      <c r="A521" s="13"/>
      <c r="B521" s="13"/>
      <c r="C521" s="13"/>
      <c r="D521" s="81"/>
      <c r="E521" s="82"/>
      <c r="F521" s="82"/>
      <c r="G521" s="82"/>
      <c r="H521" s="82"/>
      <c r="I521" s="77"/>
      <c r="J521" s="93"/>
      <c r="K521" s="29"/>
      <c r="L521" s="29"/>
      <c r="M521" s="29"/>
      <c r="N521" s="29"/>
      <c r="O521" s="29"/>
      <c r="P521" s="29"/>
      <c r="Q521" s="29"/>
      <c r="R521" s="29"/>
      <c r="S521" s="27"/>
      <c r="T521" s="27"/>
      <c r="U521" s="27"/>
      <c r="V521" s="27"/>
      <c r="W521" s="27"/>
      <c r="X521" s="27"/>
      <c r="Y521" s="27"/>
      <c r="Z521" s="27"/>
      <c r="AA521" s="27"/>
      <c r="AB521" s="27"/>
      <c r="AC521" s="27"/>
      <c r="AD521" s="27"/>
      <c r="AE521" s="27"/>
      <c r="AF521" s="27"/>
      <c r="AG521" s="27"/>
      <c r="AH521" s="27"/>
      <c r="AI521" s="27"/>
      <c r="AJ521" s="19"/>
      <c r="AK521" s="19"/>
    </row>
    <row r="522" spans="1:37" ht="15.75" hidden="1">
      <c r="A522" s="13"/>
      <c r="B522" s="13"/>
      <c r="C522" s="13"/>
      <c r="D522" s="55"/>
      <c r="E522" s="82"/>
      <c r="F522" s="82"/>
      <c r="G522" s="82"/>
      <c r="H522" s="82"/>
      <c r="I522" s="77"/>
      <c r="J522" s="93"/>
      <c r="K522" s="77"/>
      <c r="L522" s="77"/>
      <c r="M522" s="77"/>
      <c r="N522" s="77"/>
      <c r="O522" s="77"/>
      <c r="P522" s="77"/>
      <c r="Q522" s="77"/>
      <c r="R522" s="77"/>
      <c r="S522" s="15"/>
      <c r="T522" s="15"/>
      <c r="U522" s="15"/>
      <c r="V522" s="15"/>
      <c r="W522" s="15"/>
      <c r="X522" s="15"/>
      <c r="Y522" s="15"/>
      <c r="Z522" s="15"/>
      <c r="AA522" s="15"/>
      <c r="AB522" s="15"/>
      <c r="AC522" s="15"/>
      <c r="AD522" s="15"/>
      <c r="AE522" s="15"/>
      <c r="AF522" s="15"/>
      <c r="AG522" s="15"/>
      <c r="AH522" s="15"/>
      <c r="AI522" s="15"/>
      <c r="AJ522" s="14"/>
    </row>
    <row r="523" spans="1:37" s="23" customFormat="1" ht="15.75" hidden="1">
      <c r="A523" s="13"/>
      <c r="B523" s="13"/>
      <c r="C523" s="13"/>
      <c r="D523" s="80"/>
      <c r="E523" s="83"/>
      <c r="F523" s="83"/>
      <c r="G523" s="83"/>
      <c r="H523" s="83"/>
      <c r="I523" s="83"/>
      <c r="J523" s="93"/>
      <c r="K523" s="32"/>
      <c r="L523" s="32"/>
      <c r="M523" s="32"/>
      <c r="N523" s="32"/>
      <c r="O523" s="32"/>
      <c r="P523" s="32"/>
      <c r="Q523" s="32"/>
      <c r="R523" s="32"/>
      <c r="S523" s="32"/>
      <c r="T523" s="32"/>
      <c r="U523" s="32"/>
      <c r="V523" s="32"/>
      <c r="W523" s="32"/>
      <c r="X523" s="32"/>
      <c r="Y523" s="32"/>
      <c r="Z523" s="32"/>
      <c r="AA523" s="32"/>
      <c r="AB523" s="32"/>
      <c r="AC523" s="32"/>
      <c r="AD523" s="32"/>
      <c r="AE523" s="27"/>
      <c r="AF523" s="27"/>
      <c r="AG523" s="27"/>
      <c r="AH523" s="27"/>
      <c r="AI523" s="27"/>
      <c r="AJ523" s="19"/>
      <c r="AK523" s="19"/>
    </row>
    <row r="524" spans="1:37" s="23" customFormat="1" ht="15.75" hidden="1">
      <c r="A524" s="14"/>
      <c r="B524" s="14"/>
      <c r="C524" s="14"/>
      <c r="D524" s="55"/>
      <c r="E524" s="84"/>
      <c r="F524" s="86"/>
      <c r="G524" s="85"/>
      <c r="H524" s="85"/>
      <c r="I524" s="85"/>
      <c r="J524" s="93"/>
      <c r="K524" s="33"/>
      <c r="L524" s="35"/>
      <c r="M524" s="35"/>
      <c r="N524" s="35"/>
      <c r="O524" s="35"/>
      <c r="P524" s="35"/>
      <c r="Q524" s="35"/>
      <c r="R524" s="35"/>
      <c r="S524" s="35"/>
      <c r="T524" s="33"/>
      <c r="U524" s="34"/>
      <c r="V524" s="33"/>
      <c r="W524" s="34"/>
      <c r="X524" s="33"/>
      <c r="Y524" s="34"/>
      <c r="Z524" s="33"/>
      <c r="AA524" s="34"/>
      <c r="AB524" s="33"/>
      <c r="AC524" s="19"/>
      <c r="AD524" s="19"/>
      <c r="AE524" s="19"/>
      <c r="AF524" s="19"/>
      <c r="AG524" s="19"/>
      <c r="AH524" s="19"/>
      <c r="AI524" s="19"/>
      <c r="AJ524" s="19"/>
      <c r="AK524" s="19"/>
    </row>
    <row r="525" spans="1:37" s="23" customFormat="1" hidden="1">
      <c r="A525" s="14"/>
      <c r="B525" s="14"/>
      <c r="C525" s="14"/>
      <c r="D525" s="81"/>
      <c r="E525" s="82"/>
      <c r="F525" s="82"/>
      <c r="G525" s="95"/>
      <c r="H525" s="95"/>
      <c r="I525" s="96"/>
      <c r="J525" s="45"/>
      <c r="K525" s="35"/>
      <c r="L525" s="35"/>
      <c r="M525" s="35"/>
      <c r="N525" s="35"/>
      <c r="O525" s="35"/>
      <c r="P525" s="35"/>
      <c r="Q525" s="35"/>
      <c r="R525" s="35"/>
      <c r="S525" s="35"/>
      <c r="T525" s="35"/>
      <c r="U525" s="30"/>
      <c r="V525" s="35"/>
      <c r="W525" s="30"/>
      <c r="X525" s="35"/>
      <c r="Y525" s="30"/>
      <c r="Z525" s="35"/>
      <c r="AA525" s="30"/>
      <c r="AB525" s="35"/>
      <c r="AC525" s="19"/>
      <c r="AD525" s="19"/>
      <c r="AE525" s="19"/>
      <c r="AF525" s="19"/>
      <c r="AG525" s="19"/>
      <c r="AH525" s="19"/>
      <c r="AI525" s="19"/>
      <c r="AJ525" s="19"/>
      <c r="AK525" s="19"/>
    </row>
    <row r="526" spans="1:37" s="31" customFormat="1" hidden="1">
      <c r="A526" s="87"/>
      <c r="B526" s="87"/>
      <c r="C526" s="87"/>
      <c r="D526" s="88"/>
      <c r="E526" s="89"/>
      <c r="F526" s="90"/>
      <c r="G526" s="90"/>
      <c r="H526" s="90"/>
      <c r="I526" s="90"/>
      <c r="J526" s="93"/>
      <c r="K526" s="36"/>
      <c r="L526" s="36"/>
      <c r="M526" s="36"/>
      <c r="N526" s="36"/>
      <c r="O526" s="36"/>
      <c r="P526" s="36"/>
      <c r="Q526" s="36"/>
      <c r="R526" s="36"/>
      <c r="S526" s="36"/>
      <c r="T526" s="36"/>
      <c r="U526" s="36"/>
      <c r="V526" s="36"/>
      <c r="W526" s="36"/>
      <c r="X526" s="36"/>
      <c r="Y526" s="36"/>
      <c r="Z526" s="36"/>
      <c r="AA526" s="36"/>
      <c r="AB526" s="36"/>
    </row>
    <row r="527" spans="1:37" s="28" customFormat="1" ht="15.75" hidden="1">
      <c r="A527" s="13"/>
      <c r="B527" s="13"/>
      <c r="C527" s="13"/>
      <c r="D527" s="91"/>
      <c r="E527" s="92"/>
      <c r="F527" s="92"/>
      <c r="G527" s="92"/>
      <c r="H527" s="92"/>
      <c r="I527" s="92"/>
      <c r="J527" s="93"/>
      <c r="K527" s="37"/>
      <c r="L527" s="37"/>
      <c r="M527" s="37"/>
      <c r="N527" s="37"/>
      <c r="O527" s="37"/>
      <c r="P527" s="37"/>
      <c r="Q527" s="37"/>
      <c r="R527" s="37"/>
      <c r="S527" s="37"/>
      <c r="T527" s="37"/>
      <c r="U527" s="37"/>
      <c r="V527" s="37"/>
      <c r="W527" s="37"/>
      <c r="X527" s="37"/>
      <c r="Y527" s="37"/>
      <c r="Z527" s="37"/>
      <c r="AA527" s="37"/>
      <c r="AB527" s="37"/>
    </row>
    <row r="528" spans="1:37" s="23" customFormat="1" hidden="1">
      <c r="A528" s="14"/>
      <c r="B528" s="14"/>
      <c r="C528" s="14"/>
      <c r="D528" s="55"/>
      <c r="E528" s="93"/>
      <c r="F528" s="14"/>
      <c r="G528" s="14"/>
      <c r="H528" s="14"/>
      <c r="I528" s="14"/>
      <c r="J528" s="45"/>
      <c r="K528" s="19"/>
      <c r="L528" s="19"/>
      <c r="M528" s="19"/>
      <c r="N528" s="19"/>
      <c r="O528" s="19"/>
      <c r="P528" s="19"/>
      <c r="Q528" s="19"/>
      <c r="R528" s="19"/>
      <c r="S528" s="19"/>
      <c r="T528" s="19"/>
      <c r="U528" s="19"/>
      <c r="V528" s="19"/>
      <c r="W528" s="19"/>
      <c r="X528" s="19"/>
      <c r="Y528" s="19"/>
      <c r="Z528" s="19"/>
      <c r="AA528" s="19"/>
      <c r="AB528" s="19"/>
      <c r="AC528" s="19"/>
      <c r="AD528" s="19"/>
      <c r="AE528" s="19"/>
      <c r="AF528" s="19"/>
      <c r="AG528" s="19"/>
      <c r="AH528" s="19"/>
      <c r="AI528" s="19"/>
      <c r="AJ528" s="19"/>
      <c r="AK528" s="19"/>
    </row>
    <row r="529" spans="1:59" s="23" customFormat="1" hidden="1">
      <c r="A529" s="14"/>
      <c r="B529" s="14"/>
      <c r="C529" s="14"/>
      <c r="D529" s="55"/>
      <c r="E529" s="14"/>
      <c r="F529" s="14"/>
      <c r="G529" s="14"/>
      <c r="H529" s="14"/>
      <c r="I529" s="14"/>
      <c r="J529" s="45"/>
      <c r="K529" s="19"/>
      <c r="L529" s="19"/>
      <c r="M529" s="19"/>
      <c r="N529" s="19"/>
      <c r="O529" s="19"/>
      <c r="P529" s="19"/>
      <c r="Q529" s="19"/>
      <c r="R529" s="19"/>
      <c r="S529" s="19"/>
      <c r="T529" s="19"/>
      <c r="U529" s="19"/>
      <c r="V529" s="19"/>
      <c r="W529" s="19"/>
      <c r="X529" s="19"/>
      <c r="Y529" s="19"/>
      <c r="Z529" s="19"/>
      <c r="AA529" s="19"/>
      <c r="AB529" s="19"/>
      <c r="AC529" s="19"/>
      <c r="AD529" s="19"/>
      <c r="AE529" s="19"/>
      <c r="AF529" s="19"/>
      <c r="AG529" s="19"/>
      <c r="AH529" s="19"/>
      <c r="AI529" s="19"/>
      <c r="AJ529" s="19"/>
      <c r="AK529" s="19"/>
    </row>
    <row r="530" spans="1:59" s="23" customFormat="1" hidden="1">
      <c r="A530" s="14"/>
      <c r="B530" s="14"/>
      <c r="C530" s="14"/>
      <c r="D530" s="55"/>
      <c r="E530" s="14"/>
      <c r="F530" s="14"/>
      <c r="G530" s="14"/>
      <c r="H530" s="14"/>
      <c r="I530" s="14"/>
      <c r="J530" s="45">
        <f t="shared" ref="J530:J593" si="9">+I530</f>
        <v>0</v>
      </c>
      <c r="K530" s="19"/>
      <c r="L530" s="19"/>
      <c r="M530" s="19"/>
      <c r="N530" s="19"/>
      <c r="O530" s="19"/>
      <c r="P530" s="19"/>
      <c r="Q530" s="19"/>
      <c r="R530" s="19"/>
      <c r="S530" s="19"/>
      <c r="T530" s="19"/>
      <c r="U530" s="19"/>
      <c r="V530" s="19"/>
      <c r="W530" s="19"/>
      <c r="X530" s="19"/>
      <c r="Y530" s="19"/>
      <c r="Z530" s="19"/>
      <c r="AA530" s="19"/>
      <c r="AB530" s="19"/>
      <c r="AC530" s="19"/>
      <c r="AD530" s="19"/>
      <c r="AE530" s="19"/>
      <c r="AF530" s="19"/>
      <c r="AG530" s="19"/>
      <c r="AH530" s="19"/>
      <c r="AI530" s="19"/>
      <c r="AJ530" s="19"/>
      <c r="AK530" s="19"/>
    </row>
    <row r="531" spans="1:59" s="23" customFormat="1" hidden="1">
      <c r="A531" s="14"/>
      <c r="B531" s="14"/>
      <c r="C531" s="14"/>
      <c r="D531" s="55"/>
      <c r="E531" s="14"/>
      <c r="F531" s="14"/>
      <c r="G531" s="14"/>
      <c r="H531" s="14"/>
      <c r="I531" s="14"/>
      <c r="J531" s="45">
        <f t="shared" si="9"/>
        <v>0</v>
      </c>
      <c r="K531" s="19"/>
      <c r="L531" s="19"/>
      <c r="M531" s="19"/>
      <c r="N531" s="19"/>
      <c r="O531" s="19"/>
      <c r="P531" s="19"/>
      <c r="Q531" s="19"/>
      <c r="R531" s="19"/>
      <c r="S531" s="19"/>
      <c r="T531" s="19"/>
      <c r="U531" s="19"/>
      <c r="V531" s="19"/>
      <c r="W531" s="19"/>
      <c r="X531" s="19"/>
      <c r="Y531" s="19"/>
      <c r="Z531" s="19"/>
      <c r="AA531" s="19"/>
      <c r="AB531" s="19"/>
      <c r="AC531" s="19"/>
      <c r="AD531" s="19"/>
      <c r="AE531" s="19"/>
      <c r="AF531" s="19"/>
      <c r="AG531" s="19"/>
      <c r="AH531" s="19"/>
      <c r="AI531" s="19"/>
      <c r="AJ531" s="19"/>
      <c r="AK531" s="19"/>
    </row>
    <row r="532" spans="1:59" s="23" customFormat="1" hidden="1">
      <c r="A532" s="14"/>
      <c r="B532" s="14"/>
      <c r="C532" s="14"/>
      <c r="D532" s="55"/>
      <c r="E532" s="14"/>
      <c r="F532" s="14"/>
      <c r="G532" s="14"/>
      <c r="H532" s="14"/>
      <c r="I532" s="14"/>
      <c r="J532" s="45">
        <f t="shared" si="9"/>
        <v>0</v>
      </c>
      <c r="K532" s="19"/>
      <c r="L532" s="19"/>
      <c r="M532" s="19"/>
      <c r="N532" s="19"/>
      <c r="O532" s="19"/>
      <c r="P532" s="19"/>
      <c r="Q532" s="19"/>
      <c r="R532" s="19"/>
      <c r="S532" s="19"/>
      <c r="T532" s="19"/>
      <c r="U532" s="19"/>
      <c r="V532" s="19"/>
      <c r="W532" s="19"/>
      <c r="X532" s="19"/>
      <c r="Y532" s="19"/>
      <c r="Z532" s="19"/>
      <c r="AA532" s="19"/>
      <c r="AB532" s="19"/>
      <c r="AC532" s="19"/>
      <c r="AD532" s="19"/>
      <c r="AE532" s="19"/>
      <c r="AF532" s="19"/>
      <c r="AG532" s="19"/>
      <c r="AH532" s="19"/>
      <c r="AI532" s="19"/>
      <c r="AJ532" s="19"/>
      <c r="AK532" s="19"/>
    </row>
    <row r="533" spans="1:59" s="23" customFormat="1" hidden="1">
      <c r="A533" s="14"/>
      <c r="B533" s="14"/>
      <c r="C533" s="14"/>
      <c r="D533" s="55"/>
      <c r="E533" s="14"/>
      <c r="F533" s="14"/>
      <c r="G533" s="14"/>
      <c r="H533" s="14"/>
      <c r="I533" s="14"/>
      <c r="J533" s="45">
        <f t="shared" si="9"/>
        <v>0</v>
      </c>
      <c r="K533" s="19"/>
      <c r="L533" s="19"/>
      <c r="M533" s="19"/>
      <c r="N533" s="19"/>
      <c r="O533" s="19"/>
      <c r="P533" s="19"/>
      <c r="Q533" s="19"/>
      <c r="R533" s="19"/>
      <c r="S533" s="19"/>
      <c r="T533" s="19"/>
      <c r="U533" s="19"/>
      <c r="V533" s="19"/>
      <c r="W533" s="19"/>
      <c r="X533" s="19"/>
      <c r="Y533" s="19"/>
      <c r="Z533" s="19"/>
      <c r="AA533" s="19"/>
      <c r="AB533" s="19"/>
      <c r="AC533" s="19"/>
      <c r="AD533" s="19"/>
      <c r="AE533" s="19"/>
      <c r="AF533" s="19"/>
      <c r="AG533" s="19"/>
      <c r="AH533" s="19"/>
      <c r="AI533" s="19"/>
      <c r="AJ533" s="19"/>
      <c r="AK533" s="19"/>
    </row>
    <row r="534" spans="1:59" s="19" customFormat="1" hidden="1">
      <c r="A534" s="14"/>
      <c r="B534" s="14"/>
      <c r="C534" s="14"/>
      <c r="D534" s="55"/>
      <c r="E534" s="14"/>
      <c r="F534" s="14"/>
      <c r="G534" s="14"/>
      <c r="H534" s="14"/>
      <c r="I534" s="14"/>
      <c r="J534" s="45">
        <f t="shared" si="9"/>
        <v>0</v>
      </c>
    </row>
    <row r="535" spans="1:59" s="19" customFormat="1" hidden="1">
      <c r="A535" s="14"/>
      <c r="B535" s="14"/>
      <c r="C535" s="14"/>
      <c r="D535" s="55"/>
      <c r="E535" s="14"/>
      <c r="F535" s="14"/>
      <c r="G535" s="14"/>
      <c r="H535" s="14"/>
      <c r="I535" s="14"/>
      <c r="J535" s="45">
        <f t="shared" si="9"/>
        <v>0</v>
      </c>
    </row>
    <row r="536" spans="1:59" s="19" customFormat="1" hidden="1">
      <c r="A536" s="14"/>
      <c r="B536" s="14"/>
      <c r="C536" s="14"/>
      <c r="D536" s="55"/>
      <c r="E536" s="14"/>
      <c r="F536" s="14"/>
      <c r="G536" s="14"/>
      <c r="H536" s="14"/>
      <c r="I536" s="14"/>
      <c r="J536" s="45">
        <f t="shared" si="9"/>
        <v>0</v>
      </c>
    </row>
    <row r="537" spans="1:59" s="19" customFormat="1" hidden="1">
      <c r="A537" s="14"/>
      <c r="B537" s="14"/>
      <c r="C537" s="14"/>
      <c r="D537" s="55"/>
      <c r="E537" s="14"/>
      <c r="F537" s="14"/>
      <c r="G537" s="14"/>
      <c r="H537" s="14"/>
      <c r="I537" s="14"/>
      <c r="J537" s="45">
        <f t="shared" si="9"/>
        <v>0</v>
      </c>
    </row>
    <row r="538" spans="1:59" s="19" customFormat="1" hidden="1">
      <c r="A538" s="14"/>
      <c r="B538" s="14"/>
      <c r="C538" s="14"/>
      <c r="D538" s="55"/>
      <c r="E538" s="14"/>
      <c r="F538" s="14"/>
      <c r="G538" s="14"/>
      <c r="H538" s="14"/>
      <c r="I538" s="14"/>
      <c r="J538" s="45">
        <f t="shared" si="9"/>
        <v>0</v>
      </c>
    </row>
    <row r="539" spans="1:59" s="19" customFormat="1" hidden="1">
      <c r="A539" s="14"/>
      <c r="B539" s="14"/>
      <c r="C539" s="14"/>
      <c r="D539" s="55"/>
      <c r="E539" s="14"/>
      <c r="F539" s="14"/>
      <c r="G539" s="14"/>
      <c r="H539" s="14"/>
      <c r="I539" s="14"/>
      <c r="J539" s="45">
        <f t="shared" si="9"/>
        <v>0</v>
      </c>
      <c r="Q539" s="11"/>
      <c r="R539" s="11"/>
      <c r="S539" s="11"/>
      <c r="T539" s="11"/>
      <c r="U539" s="11"/>
      <c r="V539" s="11"/>
      <c r="W539" s="11"/>
      <c r="X539" s="11"/>
      <c r="Y539" s="11"/>
      <c r="Z539" s="11"/>
      <c r="AA539" s="11"/>
      <c r="AB539" s="11"/>
      <c r="AC539" s="11"/>
      <c r="AD539" s="11"/>
      <c r="AE539" s="11"/>
      <c r="AF539" s="11"/>
      <c r="AG539" s="11"/>
      <c r="AH539" s="11"/>
      <c r="AI539" s="11"/>
      <c r="AJ539" s="11"/>
      <c r="AK539" s="11"/>
      <c r="AL539" s="5"/>
      <c r="AM539" s="5"/>
      <c r="AN539" s="5"/>
      <c r="AO539" s="5"/>
      <c r="AP539" s="5"/>
      <c r="AQ539" s="5"/>
      <c r="AR539" s="5"/>
      <c r="AS539" s="5"/>
      <c r="AT539" s="5"/>
      <c r="AU539" s="5"/>
      <c r="AV539" s="5"/>
      <c r="AW539" s="5"/>
      <c r="AX539" s="5"/>
      <c r="AY539" s="5"/>
      <c r="AZ539" s="5"/>
      <c r="BA539" s="5"/>
      <c r="BB539" s="5"/>
      <c r="BC539" s="5"/>
      <c r="BD539" s="5"/>
      <c r="BE539" s="5"/>
      <c r="BF539" s="5"/>
      <c r="BG539" s="5"/>
    </row>
    <row r="540" spans="1:59" s="19" customFormat="1" hidden="1">
      <c r="A540" s="14"/>
      <c r="B540" s="14"/>
      <c r="C540" s="14"/>
      <c r="D540" s="55"/>
      <c r="E540" s="14"/>
      <c r="F540" s="14"/>
      <c r="G540" s="14"/>
      <c r="H540" s="14"/>
      <c r="I540" s="14"/>
      <c r="J540" s="45">
        <f t="shared" si="9"/>
        <v>0</v>
      </c>
      <c r="Q540" s="11"/>
      <c r="R540" s="11"/>
      <c r="S540" s="11"/>
      <c r="T540" s="11"/>
      <c r="U540" s="11"/>
      <c r="V540" s="11"/>
      <c r="W540" s="11"/>
      <c r="X540" s="11"/>
      <c r="Y540" s="11"/>
      <c r="Z540" s="11"/>
      <c r="AA540" s="11"/>
      <c r="AB540" s="11"/>
      <c r="AC540" s="11"/>
      <c r="AD540" s="11"/>
      <c r="AE540" s="11"/>
      <c r="AF540" s="11"/>
      <c r="AG540" s="11"/>
      <c r="AH540" s="11"/>
      <c r="AI540" s="11"/>
      <c r="AJ540" s="11"/>
      <c r="AK540" s="11"/>
      <c r="AL540" s="5"/>
      <c r="AM540" s="5"/>
      <c r="AN540" s="5"/>
      <c r="AO540" s="5"/>
      <c r="AP540" s="5"/>
      <c r="AQ540" s="5"/>
      <c r="AR540" s="5"/>
      <c r="AS540" s="5"/>
      <c r="AT540" s="5"/>
      <c r="AU540" s="5"/>
      <c r="AV540" s="5"/>
      <c r="AW540" s="5"/>
      <c r="AX540" s="5"/>
      <c r="AY540" s="5"/>
      <c r="AZ540" s="5"/>
      <c r="BA540" s="5"/>
      <c r="BB540" s="5"/>
      <c r="BC540" s="5"/>
      <c r="BD540" s="5"/>
      <c r="BE540" s="5"/>
      <c r="BF540" s="5"/>
      <c r="BG540" s="5"/>
    </row>
    <row r="541" spans="1:59" s="19" customFormat="1" hidden="1">
      <c r="A541" s="14"/>
      <c r="B541" s="14"/>
      <c r="C541" s="14"/>
      <c r="D541" s="55"/>
      <c r="E541" s="14"/>
      <c r="F541" s="14"/>
      <c r="G541" s="14"/>
      <c r="H541" s="14"/>
      <c r="I541" s="14"/>
      <c r="J541" s="45">
        <f t="shared" si="9"/>
        <v>0</v>
      </c>
      <c r="Q541" s="11"/>
      <c r="R541" s="11"/>
      <c r="S541" s="11"/>
      <c r="T541" s="11"/>
      <c r="U541" s="11"/>
      <c r="V541" s="11"/>
      <c r="W541" s="11"/>
      <c r="X541" s="11"/>
      <c r="Y541" s="11"/>
      <c r="Z541" s="11"/>
      <c r="AA541" s="11"/>
      <c r="AB541" s="11"/>
      <c r="AC541" s="11"/>
      <c r="AD541" s="11"/>
      <c r="AE541" s="11"/>
      <c r="AF541" s="11"/>
      <c r="AG541" s="11"/>
      <c r="AH541" s="11"/>
      <c r="AI541" s="11"/>
      <c r="AJ541" s="11"/>
      <c r="AK541" s="11"/>
      <c r="AL541" s="5"/>
      <c r="AM541" s="5"/>
      <c r="AN541" s="5"/>
      <c r="AO541" s="5"/>
      <c r="AP541" s="5"/>
      <c r="AQ541" s="5"/>
      <c r="AR541" s="5"/>
      <c r="AS541" s="5"/>
      <c r="AT541" s="5"/>
      <c r="AU541" s="5"/>
      <c r="AV541" s="5"/>
      <c r="AW541" s="5"/>
      <c r="AX541" s="5"/>
      <c r="AY541" s="5"/>
      <c r="AZ541" s="5"/>
      <c r="BA541" s="5"/>
      <c r="BB541" s="5"/>
      <c r="BC541" s="5"/>
      <c r="BD541" s="5"/>
      <c r="BE541" s="5"/>
      <c r="BF541" s="5"/>
      <c r="BG541" s="5"/>
    </row>
    <row r="542" spans="1:59" s="19" customFormat="1" hidden="1">
      <c r="A542" s="14"/>
      <c r="B542" s="14"/>
      <c r="C542" s="14"/>
      <c r="D542" s="55"/>
      <c r="E542" s="14"/>
      <c r="F542" s="14"/>
      <c r="G542" s="14"/>
      <c r="H542" s="14"/>
      <c r="I542" s="14"/>
      <c r="J542" s="45">
        <f t="shared" si="9"/>
        <v>0</v>
      </c>
      <c r="Q542" s="11"/>
      <c r="R542" s="11"/>
      <c r="S542" s="11"/>
      <c r="T542" s="11"/>
      <c r="U542" s="11"/>
      <c r="V542" s="11"/>
      <c r="W542" s="11"/>
      <c r="X542" s="11"/>
      <c r="Y542" s="11"/>
      <c r="Z542" s="11"/>
      <c r="AA542" s="11"/>
      <c r="AB542" s="11"/>
      <c r="AC542" s="11"/>
      <c r="AD542" s="11"/>
      <c r="AE542" s="11"/>
      <c r="AF542" s="11"/>
      <c r="AG542" s="11"/>
      <c r="AH542" s="11"/>
      <c r="AI542" s="11"/>
      <c r="AJ542" s="11"/>
      <c r="AK542" s="11"/>
      <c r="AL542" s="5"/>
      <c r="AM542" s="5"/>
      <c r="AN542" s="5"/>
      <c r="AO542" s="5"/>
      <c r="AP542" s="5"/>
      <c r="AQ542" s="5"/>
      <c r="AR542" s="5"/>
      <c r="AS542" s="5"/>
      <c r="AT542" s="5"/>
      <c r="AU542" s="5"/>
      <c r="AV542" s="5"/>
      <c r="AW542" s="5"/>
      <c r="AX542" s="5"/>
      <c r="AY542" s="5"/>
      <c r="AZ542" s="5"/>
      <c r="BA542" s="5"/>
      <c r="BB542" s="5"/>
      <c r="BC542" s="5"/>
      <c r="BD542" s="5"/>
      <c r="BE542" s="5"/>
      <c r="BF542" s="5"/>
      <c r="BG542" s="5"/>
    </row>
    <row r="543" spans="1:59" s="19" customFormat="1" hidden="1">
      <c r="A543" s="14"/>
      <c r="B543" s="14"/>
      <c r="C543" s="14"/>
      <c r="D543" s="55"/>
      <c r="E543" s="14"/>
      <c r="F543" s="14"/>
      <c r="G543" s="14"/>
      <c r="H543" s="14"/>
      <c r="I543" s="14"/>
      <c r="J543" s="45">
        <f t="shared" si="9"/>
        <v>0</v>
      </c>
      <c r="Q543" s="11"/>
      <c r="R543" s="11"/>
      <c r="S543" s="11"/>
      <c r="T543" s="11"/>
      <c r="U543" s="11"/>
      <c r="V543" s="11"/>
      <c r="W543" s="11"/>
      <c r="X543" s="11"/>
      <c r="Y543" s="11"/>
      <c r="Z543" s="11"/>
      <c r="AA543" s="11"/>
      <c r="AB543" s="11"/>
      <c r="AC543" s="11"/>
      <c r="AD543" s="11"/>
      <c r="AE543" s="11"/>
      <c r="AF543" s="11"/>
      <c r="AG543" s="11"/>
      <c r="AH543" s="11"/>
      <c r="AI543" s="11"/>
      <c r="AJ543" s="11"/>
      <c r="AK543" s="11"/>
      <c r="AL543" s="5"/>
      <c r="AM543" s="5"/>
      <c r="AN543" s="5"/>
      <c r="AO543" s="5"/>
      <c r="AP543" s="5"/>
      <c r="AQ543" s="5"/>
      <c r="AR543" s="5"/>
      <c r="AS543" s="5"/>
      <c r="AT543" s="5"/>
      <c r="AU543" s="5"/>
      <c r="AV543" s="5"/>
      <c r="AW543" s="5"/>
      <c r="AX543" s="5"/>
      <c r="AY543" s="5"/>
      <c r="AZ543" s="5"/>
      <c r="BA543" s="5"/>
      <c r="BB543" s="5"/>
      <c r="BC543" s="5"/>
      <c r="BD543" s="5"/>
      <c r="BE543" s="5"/>
      <c r="BF543" s="5"/>
      <c r="BG543" s="5"/>
    </row>
    <row r="544" spans="1:59" s="19" customFormat="1" hidden="1">
      <c r="A544" s="14"/>
      <c r="B544" s="14"/>
      <c r="C544" s="14"/>
      <c r="D544" s="55"/>
      <c r="E544" s="14"/>
      <c r="F544" s="14"/>
      <c r="G544" s="14"/>
      <c r="H544" s="14"/>
      <c r="I544" s="14"/>
      <c r="J544" s="45">
        <f t="shared" si="9"/>
        <v>0</v>
      </c>
      <c r="Q544" s="11"/>
      <c r="R544" s="11"/>
      <c r="S544" s="11"/>
      <c r="T544" s="11"/>
      <c r="U544" s="11"/>
      <c r="V544" s="11"/>
      <c r="W544" s="11"/>
      <c r="X544" s="11"/>
      <c r="Y544" s="11"/>
      <c r="Z544" s="11"/>
      <c r="AA544" s="11"/>
      <c r="AB544" s="11"/>
      <c r="AC544" s="11"/>
      <c r="AD544" s="11"/>
      <c r="AE544" s="11"/>
      <c r="AF544" s="11"/>
      <c r="AG544" s="11"/>
      <c r="AH544" s="11"/>
      <c r="AI544" s="11"/>
      <c r="AJ544" s="11"/>
      <c r="AK544" s="11"/>
      <c r="AL544" s="5"/>
      <c r="AM544" s="5"/>
      <c r="AN544" s="5"/>
      <c r="AO544" s="5"/>
      <c r="AP544" s="5"/>
      <c r="AQ544" s="5"/>
      <c r="AR544" s="5"/>
      <c r="AS544" s="5"/>
      <c r="AT544" s="5"/>
      <c r="AU544" s="5"/>
      <c r="AV544" s="5"/>
      <c r="AW544" s="5"/>
      <c r="AX544" s="5"/>
      <c r="AY544" s="5"/>
      <c r="AZ544" s="5"/>
      <c r="BA544" s="5"/>
      <c r="BB544" s="5"/>
      <c r="BC544" s="5"/>
      <c r="BD544" s="5"/>
      <c r="BE544" s="5"/>
      <c r="BF544" s="5"/>
      <c r="BG544" s="5"/>
    </row>
    <row r="545" spans="1:59" s="19" customFormat="1" hidden="1">
      <c r="A545" s="14"/>
      <c r="B545" s="14"/>
      <c r="C545" s="14"/>
      <c r="D545" s="55"/>
      <c r="E545" s="14"/>
      <c r="F545" s="14"/>
      <c r="G545" s="14"/>
      <c r="H545" s="14"/>
      <c r="I545" s="14"/>
      <c r="J545" s="45">
        <f t="shared" si="9"/>
        <v>0</v>
      </c>
      <c r="Q545" s="11"/>
      <c r="R545" s="11"/>
      <c r="S545" s="11"/>
      <c r="T545" s="11"/>
      <c r="U545" s="11"/>
      <c r="V545" s="11"/>
      <c r="W545" s="11"/>
      <c r="X545" s="11"/>
      <c r="Y545" s="11"/>
      <c r="Z545" s="11"/>
      <c r="AA545" s="11"/>
      <c r="AB545" s="11"/>
      <c r="AC545" s="11"/>
      <c r="AD545" s="11"/>
      <c r="AE545" s="11"/>
      <c r="AF545" s="11"/>
      <c r="AG545" s="11"/>
      <c r="AH545" s="11"/>
      <c r="AI545" s="11"/>
      <c r="AJ545" s="11"/>
      <c r="AK545" s="11"/>
      <c r="AL545" s="5"/>
      <c r="AM545" s="5"/>
      <c r="AN545" s="5"/>
      <c r="AO545" s="5"/>
      <c r="AP545" s="5"/>
      <c r="AQ545" s="5"/>
      <c r="AR545" s="5"/>
      <c r="AS545" s="5"/>
      <c r="AT545" s="5"/>
      <c r="AU545" s="5"/>
      <c r="AV545" s="5"/>
      <c r="AW545" s="5"/>
      <c r="AX545" s="5"/>
      <c r="AY545" s="5"/>
      <c r="AZ545" s="5"/>
      <c r="BA545" s="5"/>
      <c r="BB545" s="5"/>
      <c r="BC545" s="5"/>
      <c r="BD545" s="5"/>
      <c r="BE545" s="5"/>
      <c r="BF545" s="5"/>
      <c r="BG545" s="5"/>
    </row>
    <row r="546" spans="1:59" s="19" customFormat="1" hidden="1">
      <c r="A546" s="14"/>
      <c r="B546" s="14"/>
      <c r="C546" s="14"/>
      <c r="D546" s="55"/>
      <c r="E546" s="14"/>
      <c r="F546" s="14"/>
      <c r="G546" s="14"/>
      <c r="H546" s="14"/>
      <c r="I546" s="14"/>
      <c r="J546" s="45">
        <f t="shared" si="9"/>
        <v>0</v>
      </c>
      <c r="Q546" s="11"/>
      <c r="R546" s="11"/>
      <c r="S546" s="11"/>
      <c r="T546" s="11"/>
      <c r="U546" s="11"/>
      <c r="V546" s="11"/>
      <c r="W546" s="11"/>
      <c r="X546" s="11"/>
      <c r="Y546" s="11"/>
      <c r="Z546" s="11"/>
      <c r="AA546" s="11"/>
      <c r="AB546" s="11"/>
      <c r="AC546" s="11"/>
      <c r="AD546" s="11"/>
      <c r="AE546" s="11"/>
      <c r="AF546" s="11"/>
      <c r="AG546" s="11"/>
      <c r="AH546" s="11"/>
      <c r="AI546" s="11"/>
      <c r="AJ546" s="11"/>
      <c r="AK546" s="11"/>
      <c r="AL546" s="5"/>
      <c r="AM546" s="5"/>
      <c r="AN546" s="5"/>
      <c r="AO546" s="5"/>
      <c r="AP546" s="5"/>
      <c r="AQ546" s="5"/>
      <c r="AR546" s="5"/>
      <c r="AS546" s="5"/>
      <c r="AT546" s="5"/>
      <c r="AU546" s="5"/>
      <c r="AV546" s="5"/>
      <c r="AW546" s="5"/>
      <c r="AX546" s="5"/>
      <c r="AY546" s="5"/>
      <c r="AZ546" s="5"/>
      <c r="BA546" s="5"/>
      <c r="BB546" s="5"/>
      <c r="BC546" s="5"/>
      <c r="BD546" s="5"/>
      <c r="BE546" s="5"/>
      <c r="BF546" s="5"/>
      <c r="BG546" s="5"/>
    </row>
    <row r="547" spans="1:59" s="19" customFormat="1" hidden="1">
      <c r="A547" s="14"/>
      <c r="B547" s="14"/>
      <c r="C547" s="14"/>
      <c r="D547" s="55"/>
      <c r="E547" s="14"/>
      <c r="F547" s="14"/>
      <c r="G547" s="14"/>
      <c r="H547" s="14"/>
      <c r="I547" s="14"/>
      <c r="J547" s="45">
        <f t="shared" si="9"/>
        <v>0</v>
      </c>
      <c r="Q547" s="11"/>
      <c r="R547" s="11"/>
      <c r="S547" s="11"/>
      <c r="T547" s="11"/>
      <c r="U547" s="11"/>
      <c r="V547" s="11"/>
      <c r="W547" s="11"/>
      <c r="X547" s="11"/>
      <c r="Y547" s="11"/>
      <c r="Z547" s="11"/>
      <c r="AA547" s="11"/>
      <c r="AB547" s="11"/>
      <c r="AC547" s="11"/>
      <c r="AD547" s="11"/>
      <c r="AE547" s="11"/>
      <c r="AF547" s="11"/>
      <c r="AG547" s="11"/>
      <c r="AH547" s="11"/>
      <c r="AI547" s="11"/>
      <c r="AJ547" s="11"/>
      <c r="AK547" s="11"/>
      <c r="AL547" s="5"/>
      <c r="AM547" s="5"/>
      <c r="AN547" s="5"/>
      <c r="AO547" s="5"/>
      <c r="AP547" s="5"/>
      <c r="AQ547" s="5"/>
      <c r="AR547" s="5"/>
      <c r="AS547" s="5"/>
      <c r="AT547" s="5"/>
      <c r="AU547" s="5"/>
      <c r="AV547" s="5"/>
      <c r="AW547" s="5"/>
      <c r="AX547" s="5"/>
      <c r="AY547" s="5"/>
      <c r="AZ547" s="5"/>
      <c r="BA547" s="5"/>
      <c r="BB547" s="5"/>
      <c r="BC547" s="5"/>
      <c r="BD547" s="5"/>
      <c r="BE547" s="5"/>
      <c r="BF547" s="5"/>
      <c r="BG547" s="5"/>
    </row>
    <row r="548" spans="1:59" s="19" customFormat="1" hidden="1">
      <c r="A548" s="14"/>
      <c r="B548" s="14"/>
      <c r="C548" s="14"/>
      <c r="D548" s="55"/>
      <c r="E548" s="14"/>
      <c r="F548" s="14"/>
      <c r="G548" s="14"/>
      <c r="H548" s="14"/>
      <c r="I548" s="14"/>
      <c r="J548" s="45">
        <f t="shared" si="9"/>
        <v>0</v>
      </c>
      <c r="Q548" s="11"/>
      <c r="R548" s="11"/>
      <c r="S548" s="11"/>
      <c r="T548" s="11"/>
      <c r="U548" s="11"/>
      <c r="V548" s="11"/>
      <c r="W548" s="11"/>
      <c r="X548" s="11"/>
      <c r="Y548" s="11"/>
      <c r="Z548" s="11"/>
      <c r="AA548" s="11"/>
      <c r="AB548" s="11"/>
      <c r="AC548" s="11"/>
      <c r="AD548" s="11"/>
      <c r="AE548" s="11"/>
      <c r="AF548" s="11"/>
      <c r="AG548" s="11"/>
      <c r="AH548" s="11"/>
      <c r="AI548" s="11"/>
      <c r="AJ548" s="11"/>
      <c r="AK548" s="11"/>
      <c r="AL548" s="5"/>
      <c r="AM548" s="5"/>
      <c r="AN548" s="5"/>
      <c r="AO548" s="5"/>
      <c r="AP548" s="5"/>
      <c r="AQ548" s="5"/>
      <c r="AR548" s="5"/>
      <c r="AS548" s="5"/>
      <c r="AT548" s="5"/>
      <c r="AU548" s="5"/>
      <c r="AV548" s="5"/>
      <c r="AW548" s="5"/>
      <c r="AX548" s="5"/>
      <c r="AY548" s="5"/>
      <c r="AZ548" s="5"/>
      <c r="BA548" s="5"/>
      <c r="BB548" s="5"/>
      <c r="BC548" s="5"/>
      <c r="BD548" s="5"/>
      <c r="BE548" s="5"/>
      <c r="BF548" s="5"/>
      <c r="BG548" s="5"/>
    </row>
    <row r="549" spans="1:59" s="19" customFormat="1" hidden="1">
      <c r="A549" s="14"/>
      <c r="B549" s="14"/>
      <c r="C549" s="14"/>
      <c r="D549" s="55"/>
      <c r="E549" s="14"/>
      <c r="F549" s="14"/>
      <c r="G549" s="14"/>
      <c r="H549" s="14"/>
      <c r="I549" s="14"/>
      <c r="J549" s="45">
        <f t="shared" si="9"/>
        <v>0</v>
      </c>
      <c r="Q549" s="11"/>
      <c r="R549" s="11"/>
      <c r="S549" s="11"/>
      <c r="T549" s="11"/>
      <c r="U549" s="11"/>
      <c r="V549" s="11"/>
      <c r="W549" s="11"/>
      <c r="X549" s="11"/>
      <c r="Y549" s="11"/>
      <c r="Z549" s="11"/>
      <c r="AA549" s="11"/>
      <c r="AB549" s="11"/>
      <c r="AC549" s="11"/>
      <c r="AD549" s="11"/>
      <c r="AE549" s="11"/>
      <c r="AF549" s="11"/>
      <c r="AG549" s="11"/>
      <c r="AH549" s="11"/>
      <c r="AI549" s="11"/>
      <c r="AJ549" s="11"/>
      <c r="AK549" s="11"/>
      <c r="AL549" s="5"/>
      <c r="AM549" s="5"/>
      <c r="AN549" s="5"/>
      <c r="AO549" s="5"/>
      <c r="AP549" s="5"/>
      <c r="AQ549" s="5"/>
      <c r="AR549" s="5"/>
      <c r="AS549" s="5"/>
      <c r="AT549" s="5"/>
      <c r="AU549" s="5"/>
      <c r="AV549" s="5"/>
      <c r="AW549" s="5"/>
      <c r="AX549" s="5"/>
      <c r="AY549" s="5"/>
      <c r="AZ549" s="5"/>
      <c r="BA549" s="5"/>
      <c r="BB549" s="5"/>
      <c r="BC549" s="5"/>
      <c r="BD549" s="5"/>
      <c r="BE549" s="5"/>
      <c r="BF549" s="5"/>
      <c r="BG549" s="5"/>
    </row>
    <row r="550" spans="1:59" s="19" customFormat="1" hidden="1">
      <c r="A550" s="14"/>
      <c r="B550" s="14"/>
      <c r="C550" s="14"/>
      <c r="D550" s="55"/>
      <c r="E550" s="14"/>
      <c r="F550" s="14"/>
      <c r="G550" s="14"/>
      <c r="H550" s="14"/>
      <c r="I550" s="14"/>
      <c r="J550" s="45">
        <f t="shared" si="9"/>
        <v>0</v>
      </c>
      <c r="Q550" s="11"/>
      <c r="R550" s="11"/>
      <c r="S550" s="11"/>
      <c r="T550" s="11"/>
      <c r="U550" s="11"/>
      <c r="V550" s="11"/>
      <c r="W550" s="11"/>
      <c r="X550" s="11"/>
      <c r="Y550" s="11"/>
      <c r="Z550" s="11"/>
      <c r="AA550" s="11"/>
      <c r="AB550" s="11"/>
      <c r="AC550" s="11"/>
      <c r="AD550" s="11"/>
      <c r="AE550" s="11"/>
      <c r="AF550" s="11"/>
      <c r="AG550" s="11"/>
      <c r="AH550" s="11"/>
      <c r="AI550" s="11"/>
      <c r="AJ550" s="11"/>
      <c r="AK550" s="11"/>
      <c r="AL550" s="5"/>
      <c r="AM550" s="5"/>
      <c r="AN550" s="5"/>
      <c r="AO550" s="5"/>
      <c r="AP550" s="5"/>
      <c r="AQ550" s="5"/>
      <c r="AR550" s="5"/>
      <c r="AS550" s="5"/>
      <c r="AT550" s="5"/>
      <c r="AU550" s="5"/>
      <c r="AV550" s="5"/>
      <c r="AW550" s="5"/>
      <c r="AX550" s="5"/>
      <c r="AY550" s="5"/>
      <c r="AZ550" s="5"/>
      <c r="BA550" s="5"/>
      <c r="BB550" s="5"/>
      <c r="BC550" s="5"/>
      <c r="BD550" s="5"/>
      <c r="BE550" s="5"/>
      <c r="BF550" s="5"/>
      <c r="BG550" s="5"/>
    </row>
    <row r="551" spans="1:59" s="19" customFormat="1" hidden="1">
      <c r="A551" s="14"/>
      <c r="B551" s="14"/>
      <c r="C551" s="14"/>
      <c r="D551" s="55"/>
      <c r="E551" s="14"/>
      <c r="F551" s="14"/>
      <c r="G551" s="14"/>
      <c r="H551" s="14"/>
      <c r="I551" s="14"/>
      <c r="J551" s="45">
        <f t="shared" si="9"/>
        <v>0</v>
      </c>
      <c r="Q551" s="11"/>
      <c r="R551" s="11"/>
      <c r="S551" s="11"/>
      <c r="T551" s="11"/>
      <c r="U551" s="11"/>
      <c r="V551" s="11"/>
      <c r="W551" s="11"/>
      <c r="X551" s="11"/>
      <c r="Y551" s="11"/>
      <c r="Z551" s="11"/>
      <c r="AA551" s="11"/>
      <c r="AB551" s="11"/>
      <c r="AC551" s="11"/>
      <c r="AD551" s="11"/>
      <c r="AE551" s="11"/>
      <c r="AF551" s="11"/>
      <c r="AG551" s="11"/>
      <c r="AH551" s="11"/>
      <c r="AI551" s="11"/>
      <c r="AJ551" s="11"/>
      <c r="AK551" s="11"/>
      <c r="AL551" s="5"/>
      <c r="AM551" s="5"/>
      <c r="AN551" s="5"/>
      <c r="AO551" s="5"/>
      <c r="AP551" s="5"/>
      <c r="AQ551" s="5"/>
      <c r="AR551" s="5"/>
      <c r="AS551" s="5"/>
      <c r="AT551" s="5"/>
      <c r="AU551" s="5"/>
      <c r="AV551" s="5"/>
      <c r="AW551" s="5"/>
      <c r="AX551" s="5"/>
      <c r="AY551" s="5"/>
      <c r="AZ551" s="5"/>
      <c r="BA551" s="5"/>
      <c r="BB551" s="5"/>
      <c r="BC551" s="5"/>
      <c r="BD551" s="5"/>
      <c r="BE551" s="5"/>
      <c r="BF551" s="5"/>
      <c r="BG551" s="5"/>
    </row>
    <row r="552" spans="1:59" s="19" customFormat="1" hidden="1">
      <c r="A552" s="14"/>
      <c r="B552" s="14"/>
      <c r="C552" s="14"/>
      <c r="D552" s="55"/>
      <c r="E552" s="14"/>
      <c r="F552" s="14"/>
      <c r="G552" s="14"/>
      <c r="H552" s="14"/>
      <c r="I552" s="14"/>
      <c r="J552" s="45">
        <f t="shared" si="9"/>
        <v>0</v>
      </c>
      <c r="Q552" s="11"/>
      <c r="R552" s="11"/>
      <c r="S552" s="11"/>
      <c r="T552" s="11"/>
      <c r="U552" s="11"/>
      <c r="V552" s="11"/>
      <c r="W552" s="11"/>
      <c r="X552" s="11"/>
      <c r="Y552" s="11"/>
      <c r="Z552" s="11"/>
      <c r="AA552" s="11"/>
      <c r="AB552" s="11"/>
      <c r="AC552" s="11"/>
      <c r="AD552" s="11"/>
      <c r="AE552" s="11"/>
      <c r="AF552" s="11"/>
      <c r="AG552" s="11"/>
      <c r="AH552" s="11"/>
      <c r="AI552" s="11"/>
      <c r="AJ552" s="11"/>
      <c r="AK552" s="11"/>
      <c r="AL552" s="5"/>
      <c r="AM552" s="5"/>
      <c r="AN552" s="5"/>
      <c r="AO552" s="5"/>
      <c r="AP552" s="5"/>
      <c r="AQ552" s="5"/>
      <c r="AR552" s="5"/>
      <c r="AS552" s="5"/>
      <c r="AT552" s="5"/>
      <c r="AU552" s="5"/>
      <c r="AV552" s="5"/>
      <c r="AW552" s="5"/>
      <c r="AX552" s="5"/>
      <c r="AY552" s="5"/>
      <c r="AZ552" s="5"/>
      <c r="BA552" s="5"/>
      <c r="BB552" s="5"/>
      <c r="BC552" s="5"/>
      <c r="BD552" s="5"/>
      <c r="BE552" s="5"/>
      <c r="BF552" s="5"/>
      <c r="BG552" s="5"/>
    </row>
    <row r="553" spans="1:59" s="19" customFormat="1" hidden="1">
      <c r="A553" s="14"/>
      <c r="B553" s="14"/>
      <c r="C553" s="14"/>
      <c r="D553" s="55"/>
      <c r="E553" s="14"/>
      <c r="F553" s="14"/>
      <c r="G553" s="14"/>
      <c r="H553" s="14"/>
      <c r="I553" s="14"/>
      <c r="J553" s="45">
        <f t="shared" si="9"/>
        <v>0</v>
      </c>
      <c r="Q553" s="11"/>
      <c r="R553" s="11"/>
      <c r="S553" s="11"/>
      <c r="T553" s="11"/>
      <c r="U553" s="11"/>
      <c r="V553" s="11"/>
      <c r="W553" s="11"/>
      <c r="X553" s="11"/>
      <c r="Y553" s="11"/>
      <c r="Z553" s="11"/>
      <c r="AA553" s="11"/>
      <c r="AB553" s="11"/>
      <c r="AC553" s="11"/>
      <c r="AD553" s="11"/>
      <c r="AE553" s="11"/>
      <c r="AF553" s="11"/>
      <c r="AG553" s="11"/>
      <c r="AH553" s="11"/>
      <c r="AI553" s="11"/>
      <c r="AJ553" s="11"/>
      <c r="AK553" s="11"/>
      <c r="AL553" s="5"/>
      <c r="AM553" s="5"/>
      <c r="AN553" s="5"/>
      <c r="AO553" s="5"/>
      <c r="AP553" s="5"/>
      <c r="AQ553" s="5"/>
      <c r="AR553" s="5"/>
      <c r="AS553" s="5"/>
      <c r="AT553" s="5"/>
      <c r="AU553" s="5"/>
      <c r="AV553" s="5"/>
      <c r="AW553" s="5"/>
      <c r="AX553" s="5"/>
      <c r="AY553" s="5"/>
      <c r="AZ553" s="5"/>
      <c r="BA553" s="5"/>
      <c r="BB553" s="5"/>
      <c r="BC553" s="5"/>
      <c r="BD553" s="5"/>
      <c r="BE553" s="5"/>
      <c r="BF553" s="5"/>
      <c r="BG553" s="5"/>
    </row>
    <row r="554" spans="1:59" s="19" customFormat="1" hidden="1">
      <c r="A554" s="14"/>
      <c r="B554" s="14"/>
      <c r="C554" s="14"/>
      <c r="D554" s="55"/>
      <c r="E554" s="14"/>
      <c r="F554" s="14"/>
      <c r="G554" s="14"/>
      <c r="H554" s="14"/>
      <c r="I554" s="14"/>
      <c r="J554" s="45">
        <f t="shared" si="9"/>
        <v>0</v>
      </c>
      <c r="Q554" s="11"/>
      <c r="R554" s="11"/>
      <c r="S554" s="11"/>
      <c r="T554" s="11"/>
      <c r="U554" s="11"/>
      <c r="V554" s="11"/>
      <c r="W554" s="11"/>
      <c r="X554" s="11"/>
      <c r="Y554" s="11"/>
      <c r="Z554" s="11"/>
      <c r="AA554" s="11"/>
      <c r="AB554" s="11"/>
      <c r="AC554" s="11"/>
      <c r="AD554" s="11"/>
      <c r="AE554" s="11"/>
      <c r="AF554" s="11"/>
      <c r="AG554" s="11"/>
      <c r="AH554" s="11"/>
      <c r="AI554" s="11"/>
      <c r="AJ554" s="11"/>
      <c r="AK554" s="11"/>
      <c r="AL554" s="5"/>
      <c r="AM554" s="5"/>
      <c r="AN554" s="5"/>
      <c r="AO554" s="5"/>
      <c r="AP554" s="5"/>
      <c r="AQ554" s="5"/>
      <c r="AR554" s="5"/>
      <c r="AS554" s="5"/>
      <c r="AT554" s="5"/>
      <c r="AU554" s="5"/>
      <c r="AV554" s="5"/>
      <c r="AW554" s="5"/>
      <c r="AX554" s="5"/>
      <c r="AY554" s="5"/>
      <c r="AZ554" s="5"/>
      <c r="BA554" s="5"/>
      <c r="BB554" s="5"/>
      <c r="BC554" s="5"/>
      <c r="BD554" s="5"/>
      <c r="BE554" s="5"/>
      <c r="BF554" s="5"/>
      <c r="BG554" s="5"/>
    </row>
    <row r="555" spans="1:59" s="19" customFormat="1" hidden="1">
      <c r="A555" s="14"/>
      <c r="B555" s="14"/>
      <c r="C555" s="14"/>
      <c r="D555" s="55"/>
      <c r="E555" s="14"/>
      <c r="F555" s="14"/>
      <c r="G555" s="14"/>
      <c r="H555" s="14"/>
      <c r="I555" s="14"/>
      <c r="J555" s="45">
        <f t="shared" si="9"/>
        <v>0</v>
      </c>
    </row>
    <row r="556" spans="1:59" s="19" customFormat="1" hidden="1">
      <c r="A556" s="14"/>
      <c r="B556" s="14"/>
      <c r="C556" s="14"/>
      <c r="D556" s="55"/>
      <c r="E556" s="14"/>
      <c r="F556" s="14"/>
      <c r="G556" s="14"/>
      <c r="H556" s="14"/>
      <c r="I556" s="14"/>
      <c r="J556" s="45">
        <f t="shared" si="9"/>
        <v>0</v>
      </c>
    </row>
    <row r="557" spans="1:59" s="19" customFormat="1" hidden="1">
      <c r="A557" s="14"/>
      <c r="B557" s="14"/>
      <c r="C557" s="14"/>
      <c r="D557" s="55"/>
      <c r="E557" s="14"/>
      <c r="F557" s="14"/>
      <c r="G557" s="14"/>
      <c r="H557" s="14"/>
      <c r="I557" s="14"/>
      <c r="J557" s="45">
        <f t="shared" si="9"/>
        <v>0</v>
      </c>
    </row>
    <row r="558" spans="1:59" s="19" customFormat="1" hidden="1">
      <c r="A558" s="14"/>
      <c r="B558" s="14"/>
      <c r="C558" s="14"/>
      <c r="D558" s="55"/>
      <c r="E558" s="14"/>
      <c r="F558" s="14"/>
      <c r="G558" s="14"/>
      <c r="H558" s="14"/>
      <c r="I558" s="14"/>
      <c r="J558" s="45">
        <f t="shared" si="9"/>
        <v>0</v>
      </c>
    </row>
    <row r="559" spans="1:59" s="19" customFormat="1" hidden="1">
      <c r="A559" s="14"/>
      <c r="B559" s="14"/>
      <c r="C559" s="14"/>
      <c r="D559" s="55"/>
      <c r="E559" s="14"/>
      <c r="F559" s="14"/>
      <c r="G559" s="14"/>
      <c r="H559" s="14"/>
      <c r="I559" s="14"/>
      <c r="J559" s="45">
        <f t="shared" si="9"/>
        <v>0</v>
      </c>
    </row>
    <row r="560" spans="1:59" s="19" customFormat="1" hidden="1">
      <c r="A560" s="14"/>
      <c r="B560" s="14"/>
      <c r="C560" s="14"/>
      <c r="D560" s="55"/>
      <c r="E560" s="14"/>
      <c r="F560" s="14"/>
      <c r="G560" s="14"/>
      <c r="H560" s="14"/>
      <c r="I560" s="14"/>
      <c r="J560" s="45">
        <f t="shared" si="9"/>
        <v>0</v>
      </c>
    </row>
    <row r="561" spans="1:37" s="23" customFormat="1" hidden="1">
      <c r="A561" s="2"/>
      <c r="B561" s="2"/>
      <c r="C561" s="2"/>
      <c r="D561" s="54"/>
      <c r="E561" s="2"/>
      <c r="F561" s="2"/>
      <c r="G561" s="2"/>
      <c r="H561" s="2"/>
      <c r="I561" s="2"/>
      <c r="J561" s="45">
        <f t="shared" si="9"/>
        <v>0</v>
      </c>
      <c r="K561" s="19"/>
      <c r="L561" s="19"/>
      <c r="M561" s="19"/>
      <c r="N561" s="19"/>
      <c r="O561" s="19"/>
      <c r="P561" s="19"/>
      <c r="Q561" s="19"/>
      <c r="R561" s="19"/>
      <c r="S561" s="19"/>
      <c r="T561" s="19"/>
      <c r="U561" s="19"/>
      <c r="V561" s="19"/>
      <c r="W561" s="19"/>
      <c r="X561" s="19"/>
      <c r="Y561" s="19"/>
      <c r="Z561" s="19"/>
      <c r="AA561" s="19"/>
      <c r="AB561" s="19"/>
      <c r="AC561" s="19"/>
      <c r="AD561" s="19"/>
      <c r="AE561" s="19"/>
      <c r="AF561" s="19"/>
      <c r="AG561" s="19"/>
      <c r="AH561" s="19"/>
      <c r="AI561" s="19"/>
      <c r="AJ561" s="19"/>
      <c r="AK561" s="19"/>
    </row>
    <row r="562" spans="1:37" s="23" customFormat="1" hidden="1">
      <c r="A562" s="2"/>
      <c r="B562" s="2"/>
      <c r="C562" s="2"/>
      <c r="D562" s="54"/>
      <c r="E562" s="2"/>
      <c r="F562" s="2"/>
      <c r="G562" s="2"/>
      <c r="H562" s="2"/>
      <c r="I562" s="2"/>
      <c r="J562" s="45">
        <f t="shared" si="9"/>
        <v>0</v>
      </c>
      <c r="K562" s="19"/>
      <c r="L562" s="19"/>
      <c r="M562" s="19"/>
      <c r="N562" s="19"/>
      <c r="O562" s="19"/>
      <c r="P562" s="19"/>
      <c r="Q562" s="19"/>
      <c r="R562" s="19"/>
      <c r="S562" s="19"/>
      <c r="T562" s="19"/>
      <c r="U562" s="19"/>
      <c r="V562" s="19"/>
      <c r="W562" s="19"/>
      <c r="X562" s="19"/>
      <c r="Y562" s="19"/>
      <c r="Z562" s="19"/>
      <c r="AA562" s="19"/>
      <c r="AB562" s="19"/>
      <c r="AC562" s="19"/>
      <c r="AD562" s="19"/>
      <c r="AE562" s="19"/>
      <c r="AF562" s="19"/>
      <c r="AG562" s="19"/>
      <c r="AH562" s="19"/>
      <c r="AI562" s="19"/>
      <c r="AJ562" s="19"/>
      <c r="AK562" s="19"/>
    </row>
    <row r="563" spans="1:37" s="23" customFormat="1" hidden="1">
      <c r="A563" s="2"/>
      <c r="B563" s="2"/>
      <c r="C563" s="2"/>
      <c r="D563" s="54"/>
      <c r="E563" s="2"/>
      <c r="F563" s="2"/>
      <c r="G563" s="2"/>
      <c r="H563" s="2"/>
      <c r="I563" s="2"/>
      <c r="J563" s="45">
        <f t="shared" si="9"/>
        <v>0</v>
      </c>
      <c r="K563" s="19"/>
      <c r="L563" s="19"/>
      <c r="M563" s="19"/>
      <c r="N563" s="19"/>
      <c r="O563" s="19"/>
      <c r="P563" s="19"/>
      <c r="Q563" s="19"/>
      <c r="R563" s="19"/>
      <c r="S563" s="19"/>
      <c r="T563" s="19"/>
      <c r="U563" s="19"/>
      <c r="V563" s="19"/>
      <c r="W563" s="19"/>
      <c r="X563" s="19"/>
      <c r="Y563" s="19"/>
      <c r="Z563" s="19"/>
      <c r="AA563" s="19"/>
      <c r="AB563" s="19"/>
      <c r="AC563" s="19"/>
      <c r="AD563" s="19"/>
      <c r="AE563" s="19"/>
      <c r="AF563" s="19"/>
      <c r="AG563" s="19"/>
      <c r="AH563" s="19"/>
      <c r="AI563" s="19"/>
      <c r="AJ563" s="19"/>
      <c r="AK563" s="19"/>
    </row>
    <row r="564" spans="1:37" s="23" customFormat="1" hidden="1">
      <c r="A564" s="2"/>
      <c r="B564" s="2"/>
      <c r="C564" s="2"/>
      <c r="D564" s="54"/>
      <c r="E564" s="2"/>
      <c r="F564" s="2"/>
      <c r="G564" s="2"/>
      <c r="H564" s="2"/>
      <c r="I564" s="2"/>
      <c r="J564" s="45">
        <f t="shared" si="9"/>
        <v>0</v>
      </c>
      <c r="K564" s="19"/>
      <c r="L564" s="19"/>
      <c r="M564" s="19"/>
      <c r="N564" s="19"/>
      <c r="O564" s="19"/>
      <c r="P564" s="19"/>
      <c r="Q564" s="19"/>
      <c r="R564" s="19"/>
      <c r="S564" s="19"/>
      <c r="T564" s="19"/>
      <c r="U564" s="19"/>
      <c r="V564" s="19"/>
      <c r="W564" s="19"/>
      <c r="X564" s="19"/>
      <c r="Y564" s="19"/>
      <c r="Z564" s="19"/>
      <c r="AA564" s="19"/>
      <c r="AB564" s="19"/>
      <c r="AC564" s="19"/>
      <c r="AD564" s="19"/>
      <c r="AE564" s="19"/>
      <c r="AF564" s="19"/>
      <c r="AG564" s="19"/>
      <c r="AH564" s="19"/>
      <c r="AI564" s="19"/>
      <c r="AJ564" s="19"/>
      <c r="AK564" s="19"/>
    </row>
    <row r="565" spans="1:37" s="23" customFormat="1" hidden="1">
      <c r="A565" s="2"/>
      <c r="B565" s="2"/>
      <c r="C565" s="2"/>
      <c r="D565" s="54"/>
      <c r="E565" s="2"/>
      <c r="F565" s="2"/>
      <c r="G565" s="2"/>
      <c r="H565" s="2"/>
      <c r="I565" s="2"/>
      <c r="J565" s="45">
        <f t="shared" si="9"/>
        <v>0</v>
      </c>
      <c r="K565" s="19"/>
      <c r="L565" s="19"/>
      <c r="M565" s="19"/>
      <c r="N565" s="19"/>
      <c r="O565" s="19"/>
      <c r="P565" s="19"/>
      <c r="Q565" s="19"/>
      <c r="R565" s="19"/>
      <c r="S565" s="19"/>
      <c r="T565" s="19"/>
      <c r="U565" s="19"/>
      <c r="V565" s="19"/>
      <c r="W565" s="19"/>
      <c r="X565" s="19"/>
      <c r="Y565" s="19"/>
      <c r="Z565" s="19"/>
      <c r="AA565" s="19"/>
      <c r="AB565" s="19"/>
      <c r="AC565" s="19"/>
      <c r="AD565" s="19"/>
      <c r="AE565" s="19"/>
      <c r="AF565" s="19"/>
      <c r="AG565" s="19"/>
      <c r="AH565" s="19"/>
      <c r="AI565" s="19"/>
      <c r="AJ565" s="19"/>
      <c r="AK565" s="19"/>
    </row>
    <row r="566" spans="1:37" s="23" customFormat="1" hidden="1">
      <c r="A566" s="2"/>
      <c r="B566" s="2"/>
      <c r="C566" s="2"/>
      <c r="D566" s="54"/>
      <c r="E566" s="2"/>
      <c r="F566" s="2"/>
      <c r="G566" s="2"/>
      <c r="H566" s="2"/>
      <c r="I566" s="2"/>
      <c r="J566" s="45">
        <f t="shared" si="9"/>
        <v>0</v>
      </c>
      <c r="K566" s="19"/>
      <c r="L566" s="19"/>
      <c r="M566" s="19"/>
      <c r="N566" s="19"/>
      <c r="O566" s="19"/>
      <c r="P566" s="19"/>
      <c r="Q566" s="19"/>
      <c r="R566" s="19"/>
      <c r="S566" s="19"/>
      <c r="T566" s="19"/>
      <c r="U566" s="19"/>
      <c r="V566" s="19"/>
      <c r="W566" s="19"/>
      <c r="X566" s="19"/>
      <c r="Y566" s="19"/>
      <c r="Z566" s="19"/>
      <c r="AA566" s="19"/>
      <c r="AB566" s="19"/>
      <c r="AC566" s="19"/>
      <c r="AD566" s="19"/>
      <c r="AE566" s="19"/>
      <c r="AF566" s="19"/>
      <c r="AG566" s="19"/>
      <c r="AH566" s="19"/>
      <c r="AI566" s="19"/>
      <c r="AJ566" s="19"/>
      <c r="AK566" s="19"/>
    </row>
    <row r="567" spans="1:37" s="23" customFormat="1" hidden="1">
      <c r="A567" s="2"/>
      <c r="B567" s="2"/>
      <c r="C567" s="2"/>
      <c r="D567" s="54"/>
      <c r="E567" s="2"/>
      <c r="F567" s="2"/>
      <c r="G567" s="2"/>
      <c r="H567" s="2"/>
      <c r="I567" s="2"/>
      <c r="J567" s="45">
        <f t="shared" si="9"/>
        <v>0</v>
      </c>
      <c r="K567" s="19"/>
      <c r="L567" s="19"/>
      <c r="M567" s="19"/>
      <c r="N567" s="19"/>
      <c r="O567" s="19"/>
      <c r="P567" s="19"/>
      <c r="Q567" s="19"/>
      <c r="R567" s="19"/>
      <c r="S567" s="19"/>
      <c r="T567" s="19"/>
      <c r="U567" s="19"/>
      <c r="V567" s="19"/>
      <c r="W567" s="19"/>
      <c r="X567" s="19"/>
      <c r="Y567" s="19"/>
      <c r="Z567" s="19"/>
      <c r="AA567" s="19"/>
      <c r="AB567" s="19"/>
      <c r="AC567" s="19"/>
      <c r="AD567" s="19"/>
      <c r="AE567" s="19"/>
      <c r="AF567" s="19"/>
      <c r="AG567" s="19"/>
      <c r="AH567" s="19"/>
      <c r="AI567" s="19"/>
      <c r="AJ567" s="19"/>
      <c r="AK567" s="19"/>
    </row>
    <row r="568" spans="1:37" s="23" customFormat="1" hidden="1">
      <c r="A568" s="2"/>
      <c r="B568" s="2"/>
      <c r="C568" s="2"/>
      <c r="D568" s="54"/>
      <c r="E568" s="2"/>
      <c r="F568" s="2"/>
      <c r="G568" s="2"/>
      <c r="H568" s="2"/>
      <c r="I568" s="2"/>
      <c r="J568" s="45">
        <f t="shared" si="9"/>
        <v>0</v>
      </c>
      <c r="K568" s="19"/>
      <c r="L568" s="19"/>
      <c r="M568" s="19"/>
      <c r="N568" s="19"/>
      <c r="O568" s="19"/>
      <c r="P568" s="19"/>
      <c r="Q568" s="19"/>
      <c r="R568" s="19"/>
      <c r="S568" s="19"/>
      <c r="T568" s="19"/>
      <c r="U568" s="19"/>
      <c r="V568" s="19"/>
      <c r="W568" s="19"/>
      <c r="X568" s="19"/>
      <c r="Y568" s="19"/>
      <c r="Z568" s="19"/>
      <c r="AA568" s="19"/>
      <c r="AB568" s="19"/>
      <c r="AC568" s="19"/>
      <c r="AD568" s="19"/>
      <c r="AE568" s="19"/>
      <c r="AF568" s="19"/>
      <c r="AG568" s="19"/>
      <c r="AH568" s="19"/>
      <c r="AI568" s="19"/>
      <c r="AJ568" s="19"/>
      <c r="AK568" s="19"/>
    </row>
    <row r="569" spans="1:37" s="23" customFormat="1" hidden="1">
      <c r="A569" s="2"/>
      <c r="B569" s="2"/>
      <c r="C569" s="2"/>
      <c r="D569" s="54"/>
      <c r="E569" s="2"/>
      <c r="F569" s="2"/>
      <c r="G569" s="2"/>
      <c r="H569" s="2"/>
      <c r="I569" s="2"/>
      <c r="J569" s="45">
        <f t="shared" si="9"/>
        <v>0</v>
      </c>
      <c r="K569" s="19"/>
      <c r="L569" s="19"/>
      <c r="M569" s="19"/>
      <c r="N569" s="19"/>
      <c r="O569" s="19"/>
      <c r="P569" s="19"/>
      <c r="Q569" s="19"/>
      <c r="R569" s="19"/>
      <c r="S569" s="19"/>
      <c r="T569" s="19"/>
      <c r="U569" s="19"/>
      <c r="V569" s="19"/>
      <c r="W569" s="19"/>
      <c r="X569" s="19"/>
      <c r="Y569" s="19"/>
      <c r="Z569" s="19"/>
      <c r="AA569" s="19"/>
      <c r="AB569" s="19"/>
      <c r="AC569" s="19"/>
      <c r="AD569" s="19"/>
      <c r="AE569" s="19"/>
      <c r="AF569" s="19"/>
      <c r="AG569" s="19"/>
      <c r="AH569" s="19"/>
      <c r="AI569" s="19"/>
      <c r="AJ569" s="19"/>
      <c r="AK569" s="19"/>
    </row>
    <row r="570" spans="1:37" s="23" customFormat="1" hidden="1">
      <c r="A570" s="2"/>
      <c r="B570" s="2"/>
      <c r="C570" s="2"/>
      <c r="D570" s="54"/>
      <c r="E570" s="2"/>
      <c r="F570" s="2"/>
      <c r="G570" s="2"/>
      <c r="H570" s="2"/>
      <c r="I570" s="2"/>
      <c r="J570" s="45">
        <f t="shared" si="9"/>
        <v>0</v>
      </c>
      <c r="K570" s="19"/>
      <c r="L570" s="19"/>
      <c r="M570" s="19"/>
      <c r="N570" s="19"/>
      <c r="O570" s="19"/>
      <c r="P570" s="19"/>
      <c r="Q570" s="19"/>
      <c r="R570" s="19"/>
      <c r="S570" s="19"/>
      <c r="T570" s="19"/>
      <c r="U570" s="19"/>
      <c r="V570" s="19"/>
      <c r="W570" s="19"/>
      <c r="X570" s="19"/>
      <c r="Y570" s="19"/>
      <c r="Z570" s="19"/>
      <c r="AA570" s="19"/>
      <c r="AB570" s="19"/>
      <c r="AC570" s="19"/>
      <c r="AD570" s="19"/>
      <c r="AE570" s="19"/>
      <c r="AF570" s="19"/>
      <c r="AG570" s="19"/>
      <c r="AH570" s="19"/>
      <c r="AI570" s="19"/>
      <c r="AJ570" s="19"/>
      <c r="AK570" s="19"/>
    </row>
    <row r="571" spans="1:37" s="23" customFormat="1" hidden="1">
      <c r="A571" s="2"/>
      <c r="B571" s="2"/>
      <c r="C571" s="2"/>
      <c r="D571" s="54"/>
      <c r="E571" s="2"/>
      <c r="F571" s="2"/>
      <c r="G571" s="2"/>
      <c r="H571" s="2"/>
      <c r="I571" s="2"/>
      <c r="J571" s="45">
        <f t="shared" si="9"/>
        <v>0</v>
      </c>
      <c r="K571" s="19"/>
      <c r="L571" s="19"/>
      <c r="M571" s="19"/>
      <c r="N571" s="19"/>
      <c r="O571" s="19"/>
      <c r="P571" s="19"/>
      <c r="Q571" s="19"/>
      <c r="R571" s="19"/>
      <c r="S571" s="19"/>
      <c r="T571" s="19"/>
      <c r="U571" s="19"/>
      <c r="V571" s="19"/>
      <c r="W571" s="19"/>
      <c r="X571" s="19"/>
      <c r="Y571" s="19"/>
      <c r="Z571" s="19"/>
      <c r="AA571" s="19"/>
      <c r="AB571" s="19"/>
      <c r="AC571" s="19"/>
      <c r="AD571" s="19"/>
      <c r="AE571" s="19"/>
      <c r="AF571" s="19"/>
      <c r="AG571" s="19"/>
      <c r="AH571" s="19"/>
      <c r="AI571" s="19"/>
      <c r="AJ571" s="19"/>
      <c r="AK571" s="19"/>
    </row>
    <row r="572" spans="1:37" s="23" customFormat="1" hidden="1">
      <c r="A572" s="2"/>
      <c r="B572" s="2"/>
      <c r="C572" s="2"/>
      <c r="D572" s="54"/>
      <c r="E572" s="2"/>
      <c r="F572" s="2"/>
      <c r="G572" s="2"/>
      <c r="H572" s="2"/>
      <c r="I572" s="2"/>
      <c r="J572" s="45">
        <f t="shared" si="9"/>
        <v>0</v>
      </c>
      <c r="K572" s="19"/>
      <c r="L572" s="19"/>
      <c r="M572" s="19"/>
      <c r="N572" s="19"/>
      <c r="O572" s="19"/>
      <c r="P572" s="19"/>
      <c r="Q572" s="19"/>
      <c r="R572" s="19"/>
      <c r="S572" s="19"/>
      <c r="T572" s="19"/>
      <c r="U572" s="19"/>
      <c r="V572" s="19"/>
      <c r="W572" s="19"/>
      <c r="X572" s="19"/>
      <c r="Y572" s="19"/>
      <c r="Z572" s="19"/>
      <c r="AA572" s="19"/>
      <c r="AB572" s="19"/>
      <c r="AC572" s="19"/>
      <c r="AD572" s="19"/>
      <c r="AE572" s="19"/>
      <c r="AF572" s="19"/>
      <c r="AG572" s="19"/>
      <c r="AH572" s="19"/>
      <c r="AI572" s="19"/>
      <c r="AJ572" s="19"/>
      <c r="AK572" s="19"/>
    </row>
    <row r="573" spans="1:37" s="23" customFormat="1" hidden="1">
      <c r="A573" s="2"/>
      <c r="B573" s="2"/>
      <c r="C573" s="2"/>
      <c r="D573" s="54"/>
      <c r="E573" s="2"/>
      <c r="F573" s="2"/>
      <c r="G573" s="2"/>
      <c r="H573" s="2"/>
      <c r="I573" s="2"/>
      <c r="J573" s="45">
        <f t="shared" si="9"/>
        <v>0</v>
      </c>
      <c r="K573" s="19"/>
      <c r="L573" s="19"/>
      <c r="M573" s="19"/>
      <c r="N573" s="19"/>
      <c r="O573" s="19"/>
      <c r="P573" s="19"/>
      <c r="Q573" s="19"/>
      <c r="R573" s="19"/>
      <c r="S573" s="19"/>
      <c r="T573" s="19"/>
      <c r="U573" s="19"/>
      <c r="V573" s="19"/>
      <c r="W573" s="19"/>
      <c r="X573" s="19"/>
      <c r="Y573" s="19"/>
      <c r="Z573" s="19"/>
      <c r="AA573" s="19"/>
      <c r="AB573" s="19"/>
      <c r="AC573" s="19"/>
      <c r="AD573" s="19"/>
      <c r="AE573" s="19"/>
      <c r="AF573" s="19"/>
      <c r="AG573" s="19"/>
      <c r="AH573" s="19"/>
      <c r="AI573" s="19"/>
      <c r="AJ573" s="19"/>
      <c r="AK573" s="19"/>
    </row>
    <row r="574" spans="1:37" s="23" customFormat="1" hidden="1">
      <c r="A574" s="2"/>
      <c r="B574" s="2"/>
      <c r="C574" s="2"/>
      <c r="D574" s="54"/>
      <c r="E574" s="2"/>
      <c r="F574" s="2"/>
      <c r="G574" s="2"/>
      <c r="H574" s="2"/>
      <c r="I574" s="2"/>
      <c r="J574" s="45">
        <f t="shared" si="9"/>
        <v>0</v>
      </c>
      <c r="K574" s="19"/>
      <c r="L574" s="19"/>
      <c r="M574" s="19"/>
      <c r="N574" s="19"/>
      <c r="O574" s="19"/>
      <c r="P574" s="19"/>
      <c r="Q574" s="19"/>
      <c r="R574" s="19"/>
      <c r="S574" s="19"/>
      <c r="T574" s="19"/>
      <c r="U574" s="19"/>
      <c r="V574" s="19"/>
      <c r="W574" s="19"/>
      <c r="X574" s="19"/>
      <c r="Y574" s="19"/>
      <c r="Z574" s="19"/>
      <c r="AA574" s="19"/>
      <c r="AB574" s="19"/>
      <c r="AC574" s="19"/>
      <c r="AD574" s="19"/>
      <c r="AE574" s="19"/>
      <c r="AF574" s="19"/>
      <c r="AG574" s="19"/>
      <c r="AH574" s="19"/>
      <c r="AI574" s="19"/>
      <c r="AJ574" s="19"/>
      <c r="AK574" s="19"/>
    </row>
    <row r="575" spans="1:37" s="23" customFormat="1" hidden="1">
      <c r="A575" s="2"/>
      <c r="B575" s="2"/>
      <c r="C575" s="2"/>
      <c r="D575" s="54"/>
      <c r="E575" s="2"/>
      <c r="F575" s="2"/>
      <c r="G575" s="2"/>
      <c r="H575" s="2"/>
      <c r="I575" s="2"/>
      <c r="J575" s="45">
        <f t="shared" si="9"/>
        <v>0</v>
      </c>
      <c r="K575" s="19"/>
      <c r="L575" s="19"/>
      <c r="M575" s="19"/>
      <c r="N575" s="19"/>
      <c r="O575" s="19"/>
      <c r="P575" s="19"/>
      <c r="Q575" s="19"/>
      <c r="R575" s="19"/>
      <c r="S575" s="19"/>
      <c r="T575" s="19"/>
      <c r="U575" s="19"/>
      <c r="V575" s="19"/>
      <c r="W575" s="19"/>
      <c r="X575" s="19"/>
      <c r="Y575" s="19"/>
      <c r="Z575" s="19"/>
      <c r="AA575" s="19"/>
      <c r="AB575" s="19"/>
      <c r="AC575" s="19"/>
      <c r="AD575" s="19"/>
      <c r="AE575" s="19"/>
      <c r="AF575" s="19"/>
      <c r="AG575" s="19"/>
      <c r="AH575" s="19"/>
      <c r="AI575" s="19"/>
      <c r="AJ575" s="19"/>
      <c r="AK575" s="19"/>
    </row>
    <row r="576" spans="1:37" s="23" customFormat="1" hidden="1">
      <c r="A576" s="2"/>
      <c r="B576" s="2"/>
      <c r="C576" s="2"/>
      <c r="D576" s="54"/>
      <c r="E576" s="2"/>
      <c r="F576" s="2"/>
      <c r="G576" s="2"/>
      <c r="H576" s="2"/>
      <c r="I576" s="2"/>
      <c r="J576" s="45">
        <f t="shared" si="9"/>
        <v>0</v>
      </c>
      <c r="K576" s="19"/>
      <c r="L576" s="19"/>
      <c r="M576" s="19"/>
      <c r="N576" s="19"/>
      <c r="O576" s="19"/>
      <c r="P576" s="19"/>
      <c r="Q576" s="19"/>
      <c r="R576" s="19"/>
      <c r="S576" s="19"/>
      <c r="T576" s="19"/>
      <c r="U576" s="19"/>
      <c r="V576" s="19"/>
      <c r="W576" s="19"/>
      <c r="X576" s="19"/>
      <c r="Y576" s="19"/>
      <c r="Z576" s="19"/>
      <c r="AA576" s="19"/>
      <c r="AB576" s="19"/>
      <c r="AC576" s="19"/>
      <c r="AD576" s="19"/>
      <c r="AE576" s="19"/>
      <c r="AF576" s="19"/>
      <c r="AG576" s="19"/>
      <c r="AH576" s="19"/>
      <c r="AI576" s="19"/>
      <c r="AJ576" s="19"/>
      <c r="AK576" s="19"/>
    </row>
    <row r="577" spans="1:37" s="23" customFormat="1" hidden="1">
      <c r="A577" s="2"/>
      <c r="B577" s="2"/>
      <c r="C577" s="2"/>
      <c r="D577" s="54"/>
      <c r="E577" s="2"/>
      <c r="F577" s="2"/>
      <c r="G577" s="2"/>
      <c r="H577" s="2"/>
      <c r="I577" s="2"/>
      <c r="J577" s="45">
        <f t="shared" si="9"/>
        <v>0</v>
      </c>
      <c r="K577" s="19"/>
      <c r="L577" s="19"/>
      <c r="M577" s="19"/>
      <c r="N577" s="19"/>
      <c r="O577" s="19"/>
      <c r="P577" s="19"/>
      <c r="Q577" s="19"/>
      <c r="R577" s="19"/>
      <c r="S577" s="19"/>
      <c r="T577" s="19"/>
      <c r="U577" s="19"/>
      <c r="V577" s="19"/>
      <c r="W577" s="19"/>
      <c r="X577" s="19"/>
      <c r="Y577" s="19"/>
      <c r="Z577" s="19"/>
      <c r="AA577" s="19"/>
      <c r="AB577" s="19"/>
      <c r="AC577" s="19"/>
      <c r="AD577" s="19"/>
      <c r="AE577" s="19"/>
      <c r="AF577" s="19"/>
      <c r="AG577" s="19"/>
      <c r="AH577" s="19"/>
      <c r="AI577" s="19"/>
      <c r="AJ577" s="19"/>
      <c r="AK577" s="19"/>
    </row>
    <row r="578" spans="1:37" s="23" customFormat="1" hidden="1">
      <c r="A578" s="2"/>
      <c r="B578" s="2"/>
      <c r="C578" s="2"/>
      <c r="D578" s="54"/>
      <c r="E578" s="2"/>
      <c r="F578" s="2"/>
      <c r="G578" s="2"/>
      <c r="H578" s="2"/>
      <c r="I578" s="2"/>
      <c r="J578" s="45">
        <f t="shared" si="9"/>
        <v>0</v>
      </c>
      <c r="K578" s="19"/>
      <c r="L578" s="19"/>
      <c r="M578" s="19"/>
      <c r="N578" s="19"/>
      <c r="O578" s="19"/>
      <c r="P578" s="19"/>
      <c r="Q578" s="19"/>
      <c r="R578" s="19"/>
      <c r="S578" s="19"/>
      <c r="T578" s="19"/>
      <c r="U578" s="19"/>
      <c r="V578" s="19"/>
      <c r="W578" s="19"/>
      <c r="X578" s="19"/>
      <c r="Y578" s="19"/>
      <c r="Z578" s="19"/>
      <c r="AA578" s="19"/>
      <c r="AB578" s="19"/>
      <c r="AC578" s="19"/>
      <c r="AD578" s="19"/>
      <c r="AE578" s="19"/>
      <c r="AF578" s="19"/>
      <c r="AG578" s="19"/>
      <c r="AH578" s="19"/>
      <c r="AI578" s="19"/>
      <c r="AJ578" s="19"/>
      <c r="AK578" s="19"/>
    </row>
    <row r="579" spans="1:37" s="23" customFormat="1" hidden="1">
      <c r="A579" s="2"/>
      <c r="B579" s="2"/>
      <c r="C579" s="2"/>
      <c r="D579" s="54"/>
      <c r="E579" s="2"/>
      <c r="F579" s="2"/>
      <c r="G579" s="2"/>
      <c r="H579" s="2"/>
      <c r="I579" s="2"/>
      <c r="J579" s="45">
        <f t="shared" si="9"/>
        <v>0</v>
      </c>
      <c r="K579" s="19"/>
      <c r="L579" s="19"/>
      <c r="M579" s="19"/>
      <c r="N579" s="19"/>
      <c r="O579" s="19"/>
      <c r="P579" s="19"/>
      <c r="Q579" s="19"/>
      <c r="R579" s="19"/>
      <c r="S579" s="19"/>
      <c r="T579" s="19"/>
      <c r="U579" s="19"/>
      <c r="V579" s="19"/>
      <c r="W579" s="19"/>
      <c r="X579" s="19"/>
      <c r="Y579" s="19"/>
      <c r="Z579" s="19"/>
      <c r="AA579" s="19"/>
      <c r="AB579" s="19"/>
      <c r="AC579" s="19"/>
      <c r="AD579" s="19"/>
      <c r="AE579" s="19"/>
      <c r="AF579" s="19"/>
      <c r="AG579" s="19"/>
      <c r="AH579" s="19"/>
      <c r="AI579" s="19"/>
      <c r="AJ579" s="19"/>
      <c r="AK579" s="19"/>
    </row>
    <row r="580" spans="1:37" s="23" customFormat="1" hidden="1">
      <c r="A580" s="2"/>
      <c r="B580" s="2"/>
      <c r="C580" s="2"/>
      <c r="D580" s="54"/>
      <c r="E580" s="2"/>
      <c r="F580" s="2"/>
      <c r="G580" s="2"/>
      <c r="H580" s="2"/>
      <c r="I580" s="2"/>
      <c r="J580" s="45">
        <f t="shared" si="9"/>
        <v>0</v>
      </c>
      <c r="K580" s="19"/>
      <c r="L580" s="19"/>
      <c r="M580" s="19"/>
      <c r="N580" s="19"/>
      <c r="O580" s="19"/>
      <c r="P580" s="19"/>
      <c r="Q580" s="19"/>
      <c r="R580" s="19"/>
      <c r="S580" s="19"/>
      <c r="T580" s="19"/>
      <c r="U580" s="19"/>
      <c r="V580" s="19"/>
      <c r="W580" s="19"/>
      <c r="X580" s="19"/>
      <c r="Y580" s="19"/>
      <c r="Z580" s="19"/>
      <c r="AA580" s="19"/>
      <c r="AB580" s="19"/>
      <c r="AC580" s="19"/>
      <c r="AD580" s="19"/>
      <c r="AE580" s="19"/>
      <c r="AF580" s="19"/>
      <c r="AG580" s="19"/>
      <c r="AH580" s="19"/>
      <c r="AI580" s="19"/>
      <c r="AJ580" s="19"/>
      <c r="AK580" s="19"/>
    </row>
    <row r="581" spans="1:37" s="18" customFormat="1" hidden="1">
      <c r="A581" s="2"/>
      <c r="B581" s="2"/>
      <c r="C581" s="2"/>
      <c r="D581" s="54"/>
      <c r="E581" s="2"/>
      <c r="F581" s="2"/>
      <c r="G581" s="2"/>
      <c r="H581" s="2"/>
      <c r="I581" s="2"/>
      <c r="J581" s="45">
        <f t="shared" si="9"/>
        <v>0</v>
      </c>
      <c r="K581" s="19"/>
      <c r="L581" s="19"/>
      <c r="M581" s="19"/>
      <c r="N581" s="19"/>
      <c r="O581" s="19"/>
      <c r="P581" s="19"/>
      <c r="Q581" s="17"/>
      <c r="R581" s="17"/>
      <c r="S581" s="17"/>
      <c r="T581" s="17"/>
      <c r="U581" s="17"/>
      <c r="V581" s="17"/>
      <c r="W581" s="17"/>
      <c r="X581" s="17"/>
      <c r="Y581" s="17"/>
      <c r="Z581" s="17"/>
      <c r="AA581" s="17"/>
      <c r="AB581" s="17"/>
      <c r="AC581" s="17"/>
      <c r="AD581" s="17"/>
      <c r="AE581" s="17"/>
      <c r="AF581" s="17"/>
      <c r="AG581" s="17"/>
      <c r="AH581" s="17"/>
      <c r="AI581" s="17"/>
      <c r="AJ581" s="17"/>
      <c r="AK581" s="17"/>
    </row>
    <row r="582" spans="1:37" s="18" customFormat="1" hidden="1">
      <c r="A582" s="2"/>
      <c r="B582" s="2"/>
      <c r="C582" s="2"/>
      <c r="D582" s="54"/>
      <c r="E582" s="2"/>
      <c r="F582" s="2"/>
      <c r="G582" s="2"/>
      <c r="H582" s="2"/>
      <c r="I582" s="2"/>
      <c r="J582" s="45">
        <f t="shared" si="9"/>
        <v>0</v>
      </c>
      <c r="K582" s="19"/>
      <c r="L582" s="19"/>
      <c r="M582" s="19"/>
      <c r="N582" s="19"/>
      <c r="O582" s="19"/>
      <c r="P582" s="19"/>
      <c r="Q582" s="17"/>
      <c r="R582" s="17"/>
      <c r="S582" s="17"/>
      <c r="T582" s="17"/>
      <c r="U582" s="17"/>
      <c r="V582" s="17"/>
      <c r="W582" s="17"/>
      <c r="X582" s="17"/>
      <c r="Y582" s="17"/>
      <c r="Z582" s="17"/>
      <c r="AA582" s="17"/>
      <c r="AB582" s="17"/>
      <c r="AC582" s="17"/>
      <c r="AD582" s="17"/>
      <c r="AE582" s="17"/>
      <c r="AF582" s="17"/>
      <c r="AG582" s="17"/>
      <c r="AH582" s="17"/>
      <c r="AI582" s="17"/>
      <c r="AJ582" s="17"/>
      <c r="AK582" s="17"/>
    </row>
    <row r="583" spans="1:37" s="18" customFormat="1" hidden="1">
      <c r="A583" s="2"/>
      <c r="B583" s="2"/>
      <c r="C583" s="2"/>
      <c r="D583" s="54"/>
      <c r="E583" s="2"/>
      <c r="F583" s="2"/>
      <c r="G583" s="2"/>
      <c r="H583" s="2"/>
      <c r="I583" s="2"/>
      <c r="J583" s="45">
        <f t="shared" si="9"/>
        <v>0</v>
      </c>
      <c r="K583" s="19"/>
      <c r="L583" s="19"/>
      <c r="M583" s="19"/>
      <c r="N583" s="19"/>
      <c r="O583" s="19"/>
      <c r="P583" s="19"/>
      <c r="Q583" s="17"/>
      <c r="R583" s="17"/>
      <c r="S583" s="17"/>
      <c r="T583" s="17"/>
      <c r="U583" s="17"/>
      <c r="V583" s="17"/>
      <c r="W583" s="17"/>
      <c r="X583" s="17"/>
      <c r="Y583" s="17"/>
      <c r="Z583" s="17"/>
      <c r="AA583" s="17"/>
      <c r="AB583" s="17"/>
      <c r="AC583" s="17"/>
      <c r="AD583" s="17"/>
      <c r="AE583" s="17"/>
      <c r="AF583" s="17"/>
      <c r="AG583" s="17"/>
      <c r="AH583" s="17"/>
      <c r="AI583" s="17"/>
      <c r="AJ583" s="17"/>
      <c r="AK583" s="17"/>
    </row>
    <row r="584" spans="1:37" s="18" customFormat="1" hidden="1">
      <c r="A584" s="2"/>
      <c r="B584" s="2"/>
      <c r="C584" s="2"/>
      <c r="D584" s="54"/>
      <c r="E584" s="2"/>
      <c r="F584" s="2"/>
      <c r="G584" s="2"/>
      <c r="H584" s="2"/>
      <c r="I584" s="2"/>
      <c r="J584" s="45">
        <f t="shared" si="9"/>
        <v>0</v>
      </c>
      <c r="K584" s="19"/>
      <c r="L584" s="19"/>
      <c r="M584" s="19"/>
      <c r="N584" s="19"/>
      <c r="O584" s="19"/>
      <c r="P584" s="19"/>
      <c r="Q584" s="17"/>
      <c r="R584" s="17"/>
      <c r="S584" s="17"/>
      <c r="T584" s="17"/>
      <c r="U584" s="17"/>
      <c r="V584" s="17"/>
      <c r="W584" s="17"/>
      <c r="X584" s="17"/>
      <c r="Y584" s="17"/>
      <c r="Z584" s="17"/>
      <c r="AA584" s="17"/>
      <c r="AB584" s="17"/>
      <c r="AC584" s="17"/>
      <c r="AD584" s="17"/>
      <c r="AE584" s="17"/>
      <c r="AF584" s="17"/>
      <c r="AG584" s="17"/>
      <c r="AH584" s="17"/>
      <c r="AI584" s="17"/>
      <c r="AJ584" s="17"/>
      <c r="AK584" s="17"/>
    </row>
    <row r="585" spans="1:37" s="18" customFormat="1" hidden="1">
      <c r="A585" s="2"/>
      <c r="B585" s="2"/>
      <c r="C585" s="2"/>
      <c r="D585" s="54"/>
      <c r="E585" s="2"/>
      <c r="F585" s="2"/>
      <c r="G585" s="2"/>
      <c r="H585" s="2"/>
      <c r="I585" s="2"/>
      <c r="J585" s="45">
        <f t="shared" si="9"/>
        <v>0</v>
      </c>
      <c r="K585" s="19"/>
      <c r="L585" s="19"/>
      <c r="M585" s="19"/>
      <c r="N585" s="19"/>
      <c r="O585" s="19"/>
      <c r="P585" s="19"/>
      <c r="Q585" s="17"/>
      <c r="R585" s="17"/>
      <c r="S585" s="17"/>
      <c r="T585" s="17"/>
      <c r="U585" s="17"/>
      <c r="V585" s="17"/>
      <c r="W585" s="17"/>
      <c r="X585" s="17"/>
      <c r="Y585" s="17"/>
      <c r="Z585" s="17"/>
      <c r="AA585" s="17"/>
      <c r="AB585" s="17"/>
      <c r="AC585" s="17"/>
      <c r="AD585" s="17"/>
      <c r="AE585" s="17"/>
      <c r="AF585" s="17"/>
      <c r="AG585" s="17"/>
      <c r="AH585" s="17"/>
      <c r="AI585" s="17"/>
      <c r="AJ585" s="17"/>
      <c r="AK585" s="17"/>
    </row>
    <row r="586" spans="1:37" s="18" customFormat="1" hidden="1">
      <c r="A586" s="2"/>
      <c r="B586" s="2"/>
      <c r="C586" s="2"/>
      <c r="D586" s="54"/>
      <c r="E586" s="2"/>
      <c r="F586" s="2"/>
      <c r="G586" s="2"/>
      <c r="H586" s="2"/>
      <c r="I586" s="2"/>
      <c r="J586" s="45">
        <f t="shared" si="9"/>
        <v>0</v>
      </c>
      <c r="K586" s="19"/>
      <c r="L586" s="19"/>
      <c r="M586" s="19"/>
      <c r="N586" s="19"/>
      <c r="O586" s="19"/>
      <c r="P586" s="19"/>
      <c r="Q586" s="17"/>
      <c r="R586" s="17"/>
      <c r="S586" s="17"/>
      <c r="T586" s="17"/>
      <c r="U586" s="17"/>
      <c r="V586" s="17"/>
      <c r="W586" s="17"/>
      <c r="X586" s="17"/>
      <c r="Y586" s="17"/>
      <c r="Z586" s="17"/>
      <c r="AA586" s="17"/>
      <c r="AB586" s="17"/>
      <c r="AC586" s="17"/>
      <c r="AD586" s="17"/>
      <c r="AE586" s="17"/>
      <c r="AF586" s="17"/>
      <c r="AG586" s="17"/>
      <c r="AH586" s="17"/>
      <c r="AI586" s="17"/>
      <c r="AJ586" s="17"/>
      <c r="AK586" s="17"/>
    </row>
    <row r="587" spans="1:37" s="18" customFormat="1" hidden="1">
      <c r="A587" s="2"/>
      <c r="B587" s="2"/>
      <c r="C587" s="2"/>
      <c r="D587" s="54"/>
      <c r="E587" s="2"/>
      <c r="F587" s="2"/>
      <c r="G587" s="2"/>
      <c r="H587" s="2"/>
      <c r="I587" s="2"/>
      <c r="J587" s="45">
        <f t="shared" si="9"/>
        <v>0</v>
      </c>
      <c r="K587" s="19"/>
      <c r="L587" s="19"/>
      <c r="M587" s="19"/>
      <c r="N587" s="19"/>
      <c r="O587" s="19"/>
      <c r="P587" s="19"/>
      <c r="Q587" s="17"/>
      <c r="R587" s="17"/>
      <c r="S587" s="17"/>
      <c r="T587" s="17"/>
      <c r="U587" s="17"/>
      <c r="V587" s="17"/>
      <c r="W587" s="17"/>
      <c r="X587" s="17"/>
      <c r="Y587" s="17"/>
      <c r="Z587" s="17"/>
      <c r="AA587" s="17"/>
      <c r="AB587" s="17"/>
      <c r="AC587" s="17"/>
      <c r="AD587" s="17"/>
      <c r="AE587" s="17"/>
      <c r="AF587" s="17"/>
      <c r="AG587" s="17"/>
      <c r="AH587" s="17"/>
      <c r="AI587" s="17"/>
      <c r="AJ587" s="17"/>
      <c r="AK587" s="17"/>
    </row>
    <row r="588" spans="1:37" s="18" customFormat="1" hidden="1">
      <c r="A588" s="2"/>
      <c r="B588" s="2"/>
      <c r="C588" s="2"/>
      <c r="D588" s="54"/>
      <c r="E588" s="2"/>
      <c r="F588" s="2"/>
      <c r="G588" s="2"/>
      <c r="H588" s="2"/>
      <c r="I588" s="2"/>
      <c r="J588" s="45">
        <f t="shared" si="9"/>
        <v>0</v>
      </c>
      <c r="K588" s="19"/>
      <c r="L588" s="19"/>
      <c r="M588" s="19"/>
      <c r="N588" s="19"/>
      <c r="O588" s="19"/>
      <c r="P588" s="19"/>
      <c r="Q588" s="17"/>
      <c r="R588" s="17"/>
      <c r="S588" s="17"/>
      <c r="T588" s="17"/>
      <c r="U588" s="17"/>
      <c r="V588" s="17"/>
      <c r="W588" s="17"/>
      <c r="X588" s="17"/>
      <c r="Y588" s="17"/>
      <c r="Z588" s="17"/>
      <c r="AA588" s="17"/>
      <c r="AB588" s="17"/>
      <c r="AC588" s="17"/>
      <c r="AD588" s="17"/>
      <c r="AE588" s="17"/>
      <c r="AF588" s="17"/>
      <c r="AG588" s="17"/>
      <c r="AH588" s="17"/>
      <c r="AI588" s="17"/>
      <c r="AJ588" s="17"/>
      <c r="AK588" s="17"/>
    </row>
    <row r="589" spans="1:37" s="18" customFormat="1" hidden="1">
      <c r="A589" s="2"/>
      <c r="B589" s="2"/>
      <c r="C589" s="2"/>
      <c r="D589" s="54"/>
      <c r="E589" s="2"/>
      <c r="F589" s="2"/>
      <c r="G589" s="2"/>
      <c r="H589" s="2"/>
      <c r="I589" s="2"/>
      <c r="J589" s="45">
        <f t="shared" si="9"/>
        <v>0</v>
      </c>
      <c r="K589" s="19"/>
      <c r="L589" s="19"/>
      <c r="M589" s="19"/>
      <c r="N589" s="19"/>
      <c r="O589" s="19"/>
      <c r="P589" s="19"/>
      <c r="Q589" s="17"/>
      <c r="R589" s="17"/>
      <c r="S589" s="17"/>
      <c r="T589" s="17"/>
      <c r="U589" s="17"/>
      <c r="V589" s="17"/>
      <c r="W589" s="17"/>
      <c r="X589" s="17"/>
      <c r="Y589" s="17"/>
      <c r="Z589" s="17"/>
      <c r="AA589" s="17"/>
      <c r="AB589" s="17"/>
      <c r="AC589" s="17"/>
      <c r="AD589" s="17"/>
      <c r="AE589" s="17"/>
      <c r="AF589" s="17"/>
      <c r="AG589" s="17"/>
      <c r="AH589" s="17"/>
      <c r="AI589" s="17"/>
      <c r="AJ589" s="17"/>
      <c r="AK589" s="17"/>
    </row>
    <row r="590" spans="1:37" s="18" customFormat="1" hidden="1">
      <c r="A590" s="2"/>
      <c r="B590" s="2"/>
      <c r="C590" s="2"/>
      <c r="D590" s="54"/>
      <c r="E590" s="2"/>
      <c r="F590" s="2"/>
      <c r="G590" s="2"/>
      <c r="H590" s="2"/>
      <c r="I590" s="2"/>
      <c r="J590" s="45">
        <f t="shared" si="9"/>
        <v>0</v>
      </c>
      <c r="K590" s="19"/>
      <c r="L590" s="19"/>
      <c r="M590" s="19"/>
      <c r="N590" s="19"/>
      <c r="O590" s="19"/>
      <c r="P590" s="19"/>
      <c r="Q590" s="17"/>
      <c r="R590" s="17"/>
      <c r="S590" s="17"/>
      <c r="T590" s="17"/>
      <c r="U590" s="17"/>
      <c r="V590" s="17"/>
      <c r="W590" s="17"/>
      <c r="X590" s="17"/>
      <c r="Y590" s="17"/>
      <c r="Z590" s="17"/>
      <c r="AA590" s="17"/>
      <c r="AB590" s="17"/>
      <c r="AC590" s="17"/>
      <c r="AD590" s="17"/>
      <c r="AE590" s="17"/>
      <c r="AF590" s="17"/>
      <c r="AG590" s="17"/>
      <c r="AH590" s="17"/>
      <c r="AI590" s="17"/>
      <c r="AJ590" s="17"/>
      <c r="AK590" s="17"/>
    </row>
    <row r="591" spans="1:37" s="18" customFormat="1" hidden="1">
      <c r="A591" s="2"/>
      <c r="B591" s="2"/>
      <c r="C591" s="2"/>
      <c r="D591" s="54"/>
      <c r="E591" s="2"/>
      <c r="F591" s="2"/>
      <c r="G591" s="2"/>
      <c r="H591" s="2"/>
      <c r="I591" s="2"/>
      <c r="J591" s="45">
        <f t="shared" si="9"/>
        <v>0</v>
      </c>
      <c r="K591" s="19"/>
      <c r="L591" s="19"/>
      <c r="M591" s="19"/>
      <c r="N591" s="19"/>
      <c r="O591" s="19"/>
      <c r="P591" s="19"/>
      <c r="Q591" s="17"/>
      <c r="R591" s="17"/>
      <c r="S591" s="17"/>
      <c r="T591" s="17"/>
      <c r="U591" s="17"/>
      <c r="V591" s="17"/>
      <c r="W591" s="17"/>
      <c r="X591" s="17"/>
      <c r="Y591" s="17"/>
      <c r="Z591" s="17"/>
      <c r="AA591" s="17"/>
      <c r="AB591" s="17"/>
      <c r="AC591" s="17"/>
      <c r="AD591" s="17"/>
      <c r="AE591" s="17"/>
      <c r="AF591" s="17"/>
      <c r="AG591" s="17"/>
      <c r="AH591" s="17"/>
      <c r="AI591" s="17"/>
      <c r="AJ591" s="17"/>
      <c r="AK591" s="17"/>
    </row>
    <row r="592" spans="1:37" s="18" customFormat="1" hidden="1">
      <c r="A592" s="2"/>
      <c r="B592" s="2"/>
      <c r="C592" s="2"/>
      <c r="D592" s="54"/>
      <c r="E592" s="2"/>
      <c r="F592" s="2"/>
      <c r="G592" s="2"/>
      <c r="H592" s="2"/>
      <c r="I592" s="2"/>
      <c r="J592" s="45">
        <f t="shared" si="9"/>
        <v>0</v>
      </c>
      <c r="K592" s="19"/>
      <c r="L592" s="19"/>
      <c r="M592" s="19"/>
      <c r="N592" s="19"/>
      <c r="O592" s="19"/>
      <c r="P592" s="19"/>
      <c r="Q592" s="17"/>
      <c r="R592" s="17"/>
      <c r="S592" s="17"/>
      <c r="T592" s="17"/>
      <c r="U592" s="17"/>
      <c r="V592" s="17"/>
      <c r="W592" s="17"/>
      <c r="X592" s="17"/>
      <c r="Y592" s="17"/>
      <c r="Z592" s="17"/>
      <c r="AA592" s="17"/>
      <c r="AB592" s="17"/>
      <c r="AC592" s="17"/>
      <c r="AD592" s="17"/>
      <c r="AE592" s="17"/>
      <c r="AF592" s="17"/>
      <c r="AG592" s="17"/>
      <c r="AH592" s="17"/>
      <c r="AI592" s="17"/>
      <c r="AJ592" s="17"/>
      <c r="AK592" s="17"/>
    </row>
    <row r="593" spans="1:37" s="18" customFormat="1" hidden="1">
      <c r="A593" s="2"/>
      <c r="B593" s="2"/>
      <c r="C593" s="2"/>
      <c r="D593" s="54"/>
      <c r="E593" s="2"/>
      <c r="F593" s="2"/>
      <c r="G593" s="2"/>
      <c r="H593" s="2"/>
      <c r="I593" s="2"/>
      <c r="J593" s="45">
        <f t="shared" si="9"/>
        <v>0</v>
      </c>
      <c r="K593" s="19"/>
      <c r="L593" s="19"/>
      <c r="M593" s="19"/>
      <c r="N593" s="19"/>
      <c r="O593" s="19"/>
      <c r="P593" s="19"/>
      <c r="Q593" s="17"/>
      <c r="R593" s="17"/>
      <c r="S593" s="17"/>
      <c r="T593" s="17"/>
      <c r="U593" s="17"/>
      <c r="V593" s="17"/>
      <c r="W593" s="17"/>
      <c r="X593" s="17"/>
      <c r="Y593" s="17"/>
      <c r="Z593" s="17"/>
      <c r="AA593" s="17"/>
      <c r="AB593" s="17"/>
      <c r="AC593" s="17"/>
      <c r="AD593" s="17"/>
      <c r="AE593" s="17"/>
      <c r="AF593" s="17"/>
      <c r="AG593" s="17"/>
      <c r="AH593" s="17"/>
      <c r="AI593" s="17"/>
      <c r="AJ593" s="17"/>
      <c r="AK593" s="17"/>
    </row>
    <row r="594" spans="1:37" s="18" customFormat="1" hidden="1">
      <c r="A594" s="2"/>
      <c r="B594" s="2"/>
      <c r="C594" s="2"/>
      <c r="D594" s="54"/>
      <c r="E594" s="2"/>
      <c r="F594" s="2"/>
      <c r="G594" s="2"/>
      <c r="H594" s="2"/>
      <c r="I594" s="2"/>
      <c r="J594" s="45">
        <f t="shared" ref="J594:J657" si="10">+I594</f>
        <v>0</v>
      </c>
      <c r="K594" s="19"/>
      <c r="L594" s="19"/>
      <c r="M594" s="19"/>
      <c r="N594" s="19"/>
      <c r="O594" s="19"/>
      <c r="P594" s="19"/>
      <c r="Q594" s="17"/>
      <c r="R594" s="17"/>
      <c r="S594" s="17"/>
      <c r="T594" s="17"/>
      <c r="U594" s="17"/>
      <c r="V594" s="17"/>
      <c r="W594" s="17"/>
      <c r="X594" s="17"/>
      <c r="Y594" s="17"/>
      <c r="Z594" s="17"/>
      <c r="AA594" s="17"/>
      <c r="AB594" s="17"/>
      <c r="AC594" s="17"/>
      <c r="AD594" s="17"/>
      <c r="AE594" s="17"/>
      <c r="AF594" s="17"/>
      <c r="AG594" s="17"/>
      <c r="AH594" s="17"/>
      <c r="AI594" s="17"/>
      <c r="AJ594" s="17"/>
      <c r="AK594" s="17"/>
    </row>
    <row r="595" spans="1:37" s="18" customFormat="1" hidden="1">
      <c r="A595" s="2"/>
      <c r="B595" s="2"/>
      <c r="C595" s="2"/>
      <c r="D595" s="54"/>
      <c r="E595" s="2"/>
      <c r="F595" s="2"/>
      <c r="G595" s="2"/>
      <c r="H595" s="2"/>
      <c r="I595" s="2"/>
      <c r="J595" s="45">
        <f t="shared" si="10"/>
        <v>0</v>
      </c>
      <c r="K595" s="19"/>
      <c r="L595" s="19"/>
      <c r="M595" s="19"/>
      <c r="N595" s="19"/>
      <c r="O595" s="19"/>
      <c r="P595" s="19"/>
      <c r="Q595" s="17"/>
      <c r="R595" s="17"/>
      <c r="S595" s="17"/>
      <c r="T595" s="17"/>
      <c r="U595" s="17"/>
      <c r="V595" s="17"/>
      <c r="W595" s="17"/>
      <c r="X595" s="17"/>
      <c r="Y595" s="17"/>
      <c r="Z595" s="17"/>
      <c r="AA595" s="17"/>
      <c r="AB595" s="17"/>
      <c r="AC595" s="17"/>
      <c r="AD595" s="17"/>
      <c r="AE595" s="17"/>
      <c r="AF595" s="17"/>
      <c r="AG595" s="17"/>
      <c r="AH595" s="17"/>
      <c r="AI595" s="17"/>
      <c r="AJ595" s="17"/>
      <c r="AK595" s="17"/>
    </row>
    <row r="596" spans="1:37" s="18" customFormat="1" hidden="1">
      <c r="A596" s="2"/>
      <c r="B596" s="2"/>
      <c r="C596" s="2"/>
      <c r="D596" s="54"/>
      <c r="E596" s="2"/>
      <c r="F596" s="2"/>
      <c r="G596" s="2"/>
      <c r="H596" s="2"/>
      <c r="I596" s="2"/>
      <c r="J596" s="45">
        <f t="shared" si="10"/>
        <v>0</v>
      </c>
      <c r="K596" s="19"/>
      <c r="L596" s="19"/>
      <c r="M596" s="19"/>
      <c r="N596" s="19"/>
      <c r="O596" s="19"/>
      <c r="P596" s="19"/>
      <c r="Q596" s="17"/>
      <c r="R596" s="17"/>
      <c r="S596" s="17"/>
      <c r="T596" s="17"/>
      <c r="U596" s="17"/>
      <c r="V596" s="17"/>
      <c r="W596" s="17"/>
      <c r="X596" s="17"/>
      <c r="Y596" s="17"/>
      <c r="Z596" s="17"/>
      <c r="AA596" s="17"/>
      <c r="AB596" s="17"/>
      <c r="AC596" s="17"/>
      <c r="AD596" s="17"/>
      <c r="AE596" s="17"/>
      <c r="AF596" s="17"/>
      <c r="AG596" s="17"/>
      <c r="AH596" s="17"/>
      <c r="AI596" s="17"/>
      <c r="AJ596" s="17"/>
      <c r="AK596" s="17"/>
    </row>
    <row r="597" spans="1:37" s="18" customFormat="1" hidden="1">
      <c r="A597" s="2"/>
      <c r="B597" s="2"/>
      <c r="C597" s="2"/>
      <c r="D597" s="54"/>
      <c r="E597" s="2"/>
      <c r="F597" s="2"/>
      <c r="G597" s="2"/>
      <c r="H597" s="2"/>
      <c r="I597" s="2"/>
      <c r="J597" s="45">
        <f t="shared" si="10"/>
        <v>0</v>
      </c>
      <c r="K597" s="19"/>
      <c r="L597" s="19"/>
      <c r="M597" s="19"/>
      <c r="N597" s="19"/>
      <c r="O597" s="19"/>
      <c r="P597" s="19"/>
      <c r="Q597" s="17"/>
      <c r="R597" s="17"/>
      <c r="S597" s="17"/>
      <c r="T597" s="17"/>
      <c r="U597" s="17"/>
      <c r="V597" s="17"/>
      <c r="W597" s="17"/>
      <c r="X597" s="17"/>
      <c r="Y597" s="17"/>
      <c r="Z597" s="17"/>
      <c r="AA597" s="17"/>
      <c r="AB597" s="17"/>
      <c r="AC597" s="17"/>
      <c r="AD597" s="17"/>
      <c r="AE597" s="17"/>
      <c r="AF597" s="17"/>
      <c r="AG597" s="17"/>
      <c r="AH597" s="17"/>
      <c r="AI597" s="17"/>
      <c r="AJ597" s="17"/>
      <c r="AK597" s="17"/>
    </row>
    <row r="598" spans="1:37" s="18" customFormat="1" hidden="1">
      <c r="A598" s="2"/>
      <c r="B598" s="2"/>
      <c r="C598" s="2"/>
      <c r="D598" s="54"/>
      <c r="E598" s="2"/>
      <c r="F598" s="2"/>
      <c r="G598" s="2"/>
      <c r="H598" s="2"/>
      <c r="I598" s="2"/>
      <c r="J598" s="45">
        <f t="shared" si="10"/>
        <v>0</v>
      </c>
      <c r="K598" s="19"/>
      <c r="L598" s="19"/>
      <c r="M598" s="19"/>
      <c r="N598" s="19"/>
      <c r="O598" s="19"/>
      <c r="P598" s="19"/>
      <c r="Q598" s="17"/>
      <c r="R598" s="17"/>
      <c r="S598" s="17"/>
      <c r="T598" s="17"/>
      <c r="U598" s="17"/>
      <c r="V598" s="17"/>
      <c r="W598" s="17"/>
      <c r="X598" s="17"/>
      <c r="Y598" s="17"/>
      <c r="Z598" s="17"/>
      <c r="AA598" s="17"/>
      <c r="AB598" s="17"/>
      <c r="AC598" s="17"/>
      <c r="AD598" s="17"/>
      <c r="AE598" s="17"/>
      <c r="AF598" s="17"/>
      <c r="AG598" s="17"/>
      <c r="AH598" s="17"/>
      <c r="AI598" s="17"/>
      <c r="AJ598" s="17"/>
      <c r="AK598" s="17"/>
    </row>
    <row r="599" spans="1:37" s="18" customFormat="1" hidden="1">
      <c r="A599" s="2"/>
      <c r="B599" s="2"/>
      <c r="C599" s="2"/>
      <c r="D599" s="54"/>
      <c r="E599" s="2"/>
      <c r="F599" s="2"/>
      <c r="G599" s="2"/>
      <c r="H599" s="2"/>
      <c r="I599" s="2"/>
      <c r="J599" s="45">
        <f t="shared" si="10"/>
        <v>0</v>
      </c>
      <c r="K599" s="19"/>
      <c r="L599" s="19"/>
      <c r="M599" s="19"/>
      <c r="N599" s="19"/>
      <c r="O599" s="19"/>
      <c r="P599" s="19"/>
      <c r="Q599" s="17"/>
      <c r="R599" s="17"/>
      <c r="S599" s="17"/>
      <c r="T599" s="17"/>
      <c r="U599" s="17"/>
      <c r="V599" s="17"/>
      <c r="W599" s="17"/>
      <c r="X599" s="17"/>
      <c r="Y599" s="17"/>
      <c r="Z599" s="17"/>
      <c r="AA599" s="17"/>
      <c r="AB599" s="17"/>
      <c r="AC599" s="17"/>
      <c r="AD599" s="17"/>
      <c r="AE599" s="17"/>
      <c r="AF599" s="17"/>
      <c r="AG599" s="17"/>
      <c r="AH599" s="17"/>
      <c r="AI599" s="17"/>
      <c r="AJ599" s="17"/>
      <c r="AK599" s="17"/>
    </row>
    <row r="600" spans="1:37" s="18" customFormat="1" hidden="1">
      <c r="A600" s="2"/>
      <c r="B600" s="2"/>
      <c r="C600" s="2"/>
      <c r="D600" s="54"/>
      <c r="E600" s="2"/>
      <c r="F600" s="2"/>
      <c r="G600" s="2"/>
      <c r="H600" s="2"/>
      <c r="I600" s="2"/>
      <c r="J600" s="45">
        <f t="shared" si="10"/>
        <v>0</v>
      </c>
      <c r="K600" s="19"/>
      <c r="L600" s="19"/>
      <c r="M600" s="19"/>
      <c r="N600" s="19"/>
      <c r="O600" s="19"/>
      <c r="P600" s="19"/>
      <c r="Q600" s="17"/>
      <c r="R600" s="17"/>
      <c r="S600" s="17"/>
      <c r="T600" s="17"/>
      <c r="U600" s="17"/>
      <c r="V600" s="17"/>
      <c r="W600" s="17"/>
      <c r="X600" s="17"/>
      <c r="Y600" s="17"/>
      <c r="Z600" s="17"/>
      <c r="AA600" s="17"/>
      <c r="AB600" s="17"/>
      <c r="AC600" s="17"/>
      <c r="AD600" s="17"/>
      <c r="AE600" s="17"/>
      <c r="AF600" s="17"/>
      <c r="AG600" s="17"/>
      <c r="AH600" s="17"/>
      <c r="AI600" s="17"/>
      <c r="AJ600" s="17"/>
      <c r="AK600" s="17"/>
    </row>
    <row r="601" spans="1:37" s="18" customFormat="1" hidden="1">
      <c r="A601" s="2"/>
      <c r="B601" s="2"/>
      <c r="C601" s="2"/>
      <c r="D601" s="54"/>
      <c r="E601" s="2"/>
      <c r="F601" s="2"/>
      <c r="G601" s="2"/>
      <c r="H601" s="2"/>
      <c r="I601" s="2"/>
      <c r="J601" s="45">
        <f t="shared" si="10"/>
        <v>0</v>
      </c>
      <c r="K601" s="19"/>
      <c r="L601" s="19"/>
      <c r="M601" s="19"/>
      <c r="N601" s="19"/>
      <c r="O601" s="19"/>
      <c r="P601" s="19"/>
      <c r="Q601" s="17"/>
      <c r="R601" s="17"/>
      <c r="S601" s="17"/>
      <c r="T601" s="17"/>
      <c r="U601" s="17"/>
      <c r="V601" s="17"/>
      <c r="W601" s="17"/>
      <c r="X601" s="17"/>
      <c r="Y601" s="17"/>
      <c r="Z601" s="17"/>
      <c r="AA601" s="17"/>
      <c r="AB601" s="17"/>
      <c r="AC601" s="17"/>
      <c r="AD601" s="17"/>
      <c r="AE601" s="17"/>
      <c r="AF601" s="17"/>
      <c r="AG601" s="17"/>
      <c r="AH601" s="17"/>
      <c r="AI601" s="17"/>
      <c r="AJ601" s="17"/>
      <c r="AK601" s="17"/>
    </row>
    <row r="602" spans="1:37" s="18" customFormat="1" hidden="1">
      <c r="A602" s="2"/>
      <c r="B602" s="2"/>
      <c r="C602" s="2"/>
      <c r="D602" s="54"/>
      <c r="E602" s="2"/>
      <c r="F602" s="2"/>
      <c r="G602" s="2"/>
      <c r="H602" s="2"/>
      <c r="I602" s="2"/>
      <c r="J602" s="45">
        <f t="shared" si="10"/>
        <v>0</v>
      </c>
      <c r="K602" s="19"/>
      <c r="L602" s="19"/>
      <c r="M602" s="19"/>
      <c r="N602" s="19"/>
      <c r="O602" s="19"/>
      <c r="P602" s="19"/>
      <c r="Q602" s="17"/>
      <c r="R602" s="17"/>
      <c r="S602" s="17"/>
      <c r="T602" s="17"/>
      <c r="U602" s="17"/>
      <c r="V602" s="17"/>
      <c r="W602" s="17"/>
      <c r="X602" s="17"/>
      <c r="Y602" s="17"/>
      <c r="Z602" s="17"/>
      <c r="AA602" s="17"/>
      <c r="AB602" s="17"/>
      <c r="AC602" s="17"/>
      <c r="AD602" s="17"/>
      <c r="AE602" s="17"/>
      <c r="AF602" s="17"/>
      <c r="AG602" s="17"/>
      <c r="AH602" s="17"/>
      <c r="AI602" s="17"/>
      <c r="AJ602" s="17"/>
      <c r="AK602" s="17"/>
    </row>
    <row r="603" spans="1:37" s="18" customFormat="1" hidden="1">
      <c r="A603" s="2"/>
      <c r="B603" s="2"/>
      <c r="C603" s="2"/>
      <c r="D603" s="54"/>
      <c r="E603" s="2"/>
      <c r="F603" s="2"/>
      <c r="G603" s="2"/>
      <c r="H603" s="2"/>
      <c r="I603" s="2"/>
      <c r="J603" s="45">
        <f t="shared" si="10"/>
        <v>0</v>
      </c>
      <c r="K603" s="19"/>
      <c r="L603" s="19"/>
      <c r="M603" s="19"/>
      <c r="N603" s="19"/>
      <c r="O603" s="19"/>
      <c r="P603" s="19"/>
      <c r="Q603" s="17"/>
      <c r="R603" s="17"/>
      <c r="S603" s="17"/>
      <c r="T603" s="17"/>
      <c r="U603" s="17"/>
      <c r="V603" s="17"/>
      <c r="W603" s="17"/>
      <c r="X603" s="17"/>
      <c r="Y603" s="17"/>
      <c r="Z603" s="17"/>
      <c r="AA603" s="17"/>
      <c r="AB603" s="17"/>
      <c r="AC603" s="17"/>
      <c r="AD603" s="17"/>
      <c r="AE603" s="17"/>
      <c r="AF603" s="17"/>
      <c r="AG603" s="17"/>
      <c r="AH603" s="17"/>
      <c r="AI603" s="17"/>
      <c r="AJ603" s="17"/>
      <c r="AK603" s="17"/>
    </row>
    <row r="604" spans="1:37" s="18" customFormat="1" hidden="1">
      <c r="A604" s="2"/>
      <c r="B604" s="2"/>
      <c r="C604" s="2"/>
      <c r="D604" s="54"/>
      <c r="E604" s="2"/>
      <c r="F604" s="2"/>
      <c r="G604" s="2"/>
      <c r="H604" s="2"/>
      <c r="I604" s="2"/>
      <c r="J604" s="45">
        <f t="shared" si="10"/>
        <v>0</v>
      </c>
      <c r="K604" s="19"/>
      <c r="L604" s="19"/>
      <c r="M604" s="19"/>
      <c r="N604" s="19"/>
      <c r="O604" s="19"/>
      <c r="P604" s="19"/>
      <c r="Q604" s="17"/>
      <c r="R604" s="17"/>
      <c r="S604" s="17"/>
      <c r="T604" s="17"/>
      <c r="U604" s="17"/>
      <c r="V604" s="17"/>
      <c r="W604" s="17"/>
      <c r="X604" s="17"/>
      <c r="Y604" s="17"/>
      <c r="Z604" s="17"/>
      <c r="AA604" s="17"/>
      <c r="AB604" s="17"/>
      <c r="AC604" s="17"/>
      <c r="AD604" s="17"/>
      <c r="AE604" s="17"/>
      <c r="AF604" s="17"/>
      <c r="AG604" s="17"/>
      <c r="AH604" s="17"/>
      <c r="AI604" s="17"/>
      <c r="AJ604" s="17"/>
      <c r="AK604" s="17"/>
    </row>
    <row r="605" spans="1:37" s="18" customFormat="1" hidden="1">
      <c r="A605" s="2"/>
      <c r="B605" s="2"/>
      <c r="C605" s="2"/>
      <c r="D605" s="54"/>
      <c r="E605" s="2"/>
      <c r="F605" s="2"/>
      <c r="G605" s="2"/>
      <c r="H605" s="2"/>
      <c r="I605" s="2"/>
      <c r="J605" s="45">
        <f t="shared" si="10"/>
        <v>0</v>
      </c>
      <c r="K605" s="19"/>
      <c r="L605" s="19"/>
      <c r="M605" s="19"/>
      <c r="N605" s="19"/>
      <c r="O605" s="19"/>
      <c r="P605" s="19"/>
      <c r="Q605" s="17"/>
      <c r="R605" s="17"/>
      <c r="S605" s="17"/>
      <c r="T605" s="17"/>
      <c r="U605" s="17"/>
      <c r="V605" s="17"/>
      <c r="W605" s="17"/>
      <c r="X605" s="17"/>
      <c r="Y605" s="17"/>
      <c r="Z605" s="17"/>
      <c r="AA605" s="17"/>
      <c r="AB605" s="17"/>
      <c r="AC605" s="17"/>
      <c r="AD605" s="17"/>
      <c r="AE605" s="17"/>
      <c r="AF605" s="17"/>
      <c r="AG605" s="17"/>
      <c r="AH605" s="17"/>
      <c r="AI605" s="17"/>
      <c r="AJ605" s="17"/>
      <c r="AK605" s="17"/>
    </row>
    <row r="606" spans="1:37" s="18" customFormat="1" hidden="1">
      <c r="A606" s="2"/>
      <c r="B606" s="2"/>
      <c r="C606" s="2"/>
      <c r="D606" s="54"/>
      <c r="E606" s="2"/>
      <c r="F606" s="2"/>
      <c r="G606" s="2"/>
      <c r="H606" s="2"/>
      <c r="I606" s="2"/>
      <c r="J606" s="45">
        <f t="shared" si="10"/>
        <v>0</v>
      </c>
      <c r="K606" s="19"/>
      <c r="L606" s="19"/>
      <c r="M606" s="19"/>
      <c r="N606" s="19"/>
      <c r="O606" s="19"/>
      <c r="P606" s="19"/>
      <c r="Q606" s="17"/>
      <c r="R606" s="17"/>
      <c r="S606" s="17"/>
      <c r="T606" s="17"/>
      <c r="U606" s="17"/>
      <c r="V606" s="17"/>
      <c r="W606" s="17"/>
      <c r="X606" s="17"/>
      <c r="Y606" s="17"/>
      <c r="Z606" s="17"/>
      <c r="AA606" s="17"/>
      <c r="AB606" s="17"/>
      <c r="AC606" s="17"/>
      <c r="AD606" s="17"/>
      <c r="AE606" s="17"/>
      <c r="AF606" s="17"/>
      <c r="AG606" s="17"/>
      <c r="AH606" s="17"/>
      <c r="AI606" s="17"/>
      <c r="AJ606" s="17"/>
      <c r="AK606" s="17"/>
    </row>
    <row r="607" spans="1:37" s="18" customFormat="1" hidden="1">
      <c r="A607" s="2"/>
      <c r="B607" s="2"/>
      <c r="C607" s="2"/>
      <c r="D607" s="54"/>
      <c r="E607" s="2"/>
      <c r="F607" s="2"/>
      <c r="G607" s="2"/>
      <c r="H607" s="2"/>
      <c r="I607" s="2"/>
      <c r="J607" s="45">
        <f t="shared" si="10"/>
        <v>0</v>
      </c>
      <c r="K607" s="19"/>
      <c r="L607" s="19"/>
      <c r="M607" s="19"/>
      <c r="N607" s="19"/>
      <c r="O607" s="19"/>
      <c r="P607" s="19"/>
      <c r="Q607" s="17"/>
      <c r="R607" s="17"/>
      <c r="S607" s="17"/>
      <c r="T607" s="17"/>
      <c r="U607" s="17"/>
      <c r="V607" s="17"/>
      <c r="W607" s="17"/>
      <c r="X607" s="17"/>
      <c r="Y607" s="17"/>
      <c r="Z607" s="17"/>
      <c r="AA607" s="17"/>
      <c r="AB607" s="17"/>
      <c r="AC607" s="17"/>
      <c r="AD607" s="17"/>
      <c r="AE607" s="17"/>
      <c r="AF607" s="17"/>
      <c r="AG607" s="17"/>
      <c r="AH607" s="17"/>
      <c r="AI607" s="17"/>
      <c r="AJ607" s="17"/>
      <c r="AK607" s="17"/>
    </row>
    <row r="608" spans="1:37" s="18" customFormat="1" hidden="1">
      <c r="A608" s="2"/>
      <c r="B608" s="2"/>
      <c r="C608" s="2"/>
      <c r="D608" s="54"/>
      <c r="E608" s="2"/>
      <c r="F608" s="2"/>
      <c r="G608" s="2"/>
      <c r="H608" s="2"/>
      <c r="I608" s="2"/>
      <c r="J608" s="45">
        <f t="shared" si="10"/>
        <v>0</v>
      </c>
      <c r="K608" s="19"/>
      <c r="L608" s="19"/>
      <c r="M608" s="19"/>
      <c r="N608" s="19"/>
      <c r="O608" s="19"/>
      <c r="P608" s="19"/>
      <c r="Q608" s="17"/>
      <c r="R608" s="17"/>
      <c r="S608" s="17"/>
      <c r="T608" s="17"/>
      <c r="U608" s="17"/>
      <c r="V608" s="17"/>
      <c r="W608" s="17"/>
      <c r="X608" s="17"/>
      <c r="Y608" s="17"/>
      <c r="Z608" s="17"/>
      <c r="AA608" s="17"/>
      <c r="AB608" s="17"/>
      <c r="AC608" s="17"/>
      <c r="AD608" s="17"/>
      <c r="AE608" s="17"/>
      <c r="AF608" s="17"/>
      <c r="AG608" s="17"/>
      <c r="AH608" s="17"/>
      <c r="AI608" s="17"/>
      <c r="AJ608" s="17"/>
      <c r="AK608" s="17"/>
    </row>
    <row r="609" spans="1:37" s="18" customFormat="1" hidden="1">
      <c r="A609" s="2"/>
      <c r="B609" s="2"/>
      <c r="C609" s="2"/>
      <c r="D609" s="54"/>
      <c r="E609" s="2"/>
      <c r="F609" s="2"/>
      <c r="G609" s="2"/>
      <c r="H609" s="2"/>
      <c r="I609" s="2"/>
      <c r="J609" s="45">
        <f t="shared" si="10"/>
        <v>0</v>
      </c>
      <c r="K609" s="19"/>
      <c r="L609" s="19"/>
      <c r="M609" s="19"/>
      <c r="N609" s="19"/>
      <c r="O609" s="19"/>
      <c r="P609" s="19"/>
      <c r="Q609" s="17"/>
      <c r="R609" s="17"/>
      <c r="S609" s="17"/>
      <c r="T609" s="17"/>
      <c r="U609" s="17"/>
      <c r="V609" s="17"/>
      <c r="W609" s="17"/>
      <c r="X609" s="17"/>
      <c r="Y609" s="17"/>
      <c r="Z609" s="17"/>
      <c r="AA609" s="17"/>
      <c r="AB609" s="17"/>
      <c r="AC609" s="17"/>
      <c r="AD609" s="17"/>
      <c r="AE609" s="17"/>
      <c r="AF609" s="17"/>
      <c r="AG609" s="17"/>
      <c r="AH609" s="17"/>
      <c r="AI609" s="17"/>
      <c r="AJ609" s="17"/>
      <c r="AK609" s="17"/>
    </row>
    <row r="610" spans="1:37" s="18" customFormat="1" hidden="1">
      <c r="A610" s="2"/>
      <c r="B610" s="2"/>
      <c r="C610" s="2"/>
      <c r="D610" s="54"/>
      <c r="E610" s="2"/>
      <c r="F610" s="2"/>
      <c r="G610" s="2"/>
      <c r="H610" s="2"/>
      <c r="I610" s="2"/>
      <c r="J610" s="45">
        <f t="shared" si="10"/>
        <v>0</v>
      </c>
      <c r="K610" s="19"/>
      <c r="L610" s="19"/>
      <c r="M610" s="19"/>
      <c r="N610" s="19"/>
      <c r="O610" s="19"/>
      <c r="P610" s="19"/>
      <c r="Q610" s="17"/>
      <c r="R610" s="17"/>
      <c r="S610" s="17"/>
      <c r="T610" s="17"/>
      <c r="U610" s="17"/>
      <c r="V610" s="17"/>
      <c r="W610" s="17"/>
      <c r="X610" s="17"/>
      <c r="Y610" s="17"/>
      <c r="Z610" s="17"/>
      <c r="AA610" s="17"/>
      <c r="AB610" s="17"/>
      <c r="AC610" s="17"/>
      <c r="AD610" s="17"/>
      <c r="AE610" s="17"/>
      <c r="AF610" s="17"/>
      <c r="AG610" s="17"/>
      <c r="AH610" s="17"/>
      <c r="AI610" s="17"/>
      <c r="AJ610" s="17"/>
      <c r="AK610" s="17"/>
    </row>
    <row r="611" spans="1:37" s="18" customFormat="1" hidden="1">
      <c r="A611" s="2"/>
      <c r="B611" s="2"/>
      <c r="C611" s="2"/>
      <c r="D611" s="54"/>
      <c r="E611" s="2"/>
      <c r="F611" s="2"/>
      <c r="G611" s="2"/>
      <c r="H611" s="2"/>
      <c r="I611" s="2"/>
      <c r="J611" s="45">
        <f t="shared" si="10"/>
        <v>0</v>
      </c>
      <c r="K611" s="19"/>
      <c r="L611" s="19"/>
      <c r="M611" s="19"/>
      <c r="N611" s="19"/>
      <c r="O611" s="19"/>
      <c r="P611" s="19"/>
      <c r="Q611" s="17"/>
      <c r="R611" s="17"/>
      <c r="S611" s="17"/>
      <c r="T611" s="17"/>
      <c r="U611" s="17"/>
      <c r="V611" s="17"/>
      <c r="W611" s="17"/>
      <c r="X611" s="17"/>
      <c r="Y611" s="17"/>
      <c r="Z611" s="17"/>
      <c r="AA611" s="17"/>
      <c r="AB611" s="17"/>
      <c r="AC611" s="17"/>
      <c r="AD611" s="17"/>
      <c r="AE611" s="17"/>
      <c r="AF611" s="17"/>
      <c r="AG611" s="17"/>
      <c r="AH611" s="17"/>
      <c r="AI611" s="17"/>
      <c r="AJ611" s="17"/>
      <c r="AK611" s="17"/>
    </row>
    <row r="612" spans="1:37" s="18" customFormat="1" hidden="1">
      <c r="A612" s="2"/>
      <c r="B612" s="2"/>
      <c r="C612" s="2"/>
      <c r="D612" s="54"/>
      <c r="E612" s="2"/>
      <c r="F612" s="2"/>
      <c r="G612" s="2"/>
      <c r="H612" s="2"/>
      <c r="I612" s="2"/>
      <c r="J612" s="45">
        <f t="shared" si="10"/>
        <v>0</v>
      </c>
      <c r="K612" s="19"/>
      <c r="L612" s="19"/>
      <c r="M612" s="19"/>
      <c r="N612" s="19"/>
      <c r="O612" s="19"/>
      <c r="P612" s="19"/>
      <c r="Q612" s="17"/>
      <c r="R612" s="17"/>
      <c r="S612" s="17"/>
      <c r="T612" s="17"/>
      <c r="U612" s="17"/>
      <c r="V612" s="17"/>
      <c r="W612" s="17"/>
      <c r="X612" s="17"/>
      <c r="Y612" s="17"/>
      <c r="Z612" s="17"/>
      <c r="AA612" s="17"/>
      <c r="AB612" s="17"/>
      <c r="AC612" s="17"/>
      <c r="AD612" s="17"/>
      <c r="AE612" s="17"/>
      <c r="AF612" s="17"/>
      <c r="AG612" s="17"/>
      <c r="AH612" s="17"/>
      <c r="AI612" s="17"/>
      <c r="AJ612" s="17"/>
      <c r="AK612" s="17"/>
    </row>
    <row r="613" spans="1:37" s="18" customFormat="1" hidden="1">
      <c r="A613" s="2"/>
      <c r="B613" s="2"/>
      <c r="C613" s="2"/>
      <c r="D613" s="54"/>
      <c r="E613" s="2"/>
      <c r="F613" s="2"/>
      <c r="G613" s="2"/>
      <c r="H613" s="2"/>
      <c r="I613" s="2"/>
      <c r="J613" s="45">
        <f t="shared" si="10"/>
        <v>0</v>
      </c>
      <c r="K613" s="19"/>
      <c r="L613" s="19"/>
      <c r="M613" s="19"/>
      <c r="N613" s="19"/>
      <c r="O613" s="19"/>
      <c r="P613" s="19"/>
      <c r="Q613" s="17"/>
      <c r="R613" s="17"/>
      <c r="S613" s="17"/>
      <c r="T613" s="17"/>
      <c r="U613" s="17"/>
      <c r="V613" s="17"/>
      <c r="W613" s="17"/>
      <c r="X613" s="17"/>
      <c r="Y613" s="17"/>
      <c r="Z613" s="17"/>
      <c r="AA613" s="17"/>
      <c r="AB613" s="17"/>
      <c r="AC613" s="17"/>
      <c r="AD613" s="17"/>
      <c r="AE613" s="17"/>
      <c r="AF613" s="17"/>
      <c r="AG613" s="17"/>
      <c r="AH613" s="17"/>
      <c r="AI613" s="17"/>
      <c r="AJ613" s="17"/>
      <c r="AK613" s="17"/>
    </row>
    <row r="614" spans="1:37" s="18" customFormat="1" hidden="1">
      <c r="A614" s="2"/>
      <c r="B614" s="2"/>
      <c r="C614" s="2"/>
      <c r="D614" s="54"/>
      <c r="E614" s="2"/>
      <c r="F614" s="2"/>
      <c r="G614" s="2"/>
      <c r="H614" s="2"/>
      <c r="I614" s="2"/>
      <c r="J614" s="45">
        <f t="shared" si="10"/>
        <v>0</v>
      </c>
      <c r="K614" s="19"/>
      <c r="L614" s="19"/>
      <c r="M614" s="19"/>
      <c r="N614" s="19"/>
      <c r="O614" s="19"/>
      <c r="P614" s="19"/>
      <c r="Q614" s="17"/>
      <c r="R614" s="17"/>
      <c r="S614" s="17"/>
      <c r="T614" s="17"/>
      <c r="U614" s="17"/>
      <c r="V614" s="17"/>
      <c r="W614" s="17"/>
      <c r="X614" s="17"/>
      <c r="Y614" s="17"/>
      <c r="Z614" s="17"/>
      <c r="AA614" s="17"/>
      <c r="AB614" s="17"/>
      <c r="AC614" s="17"/>
      <c r="AD614" s="17"/>
      <c r="AE614" s="17"/>
      <c r="AF614" s="17"/>
      <c r="AG614" s="17"/>
      <c r="AH614" s="17"/>
      <c r="AI614" s="17"/>
      <c r="AJ614" s="17"/>
      <c r="AK614" s="17"/>
    </row>
    <row r="615" spans="1:37" s="18" customFormat="1" hidden="1">
      <c r="A615" s="2"/>
      <c r="B615" s="2"/>
      <c r="C615" s="2"/>
      <c r="D615" s="54"/>
      <c r="E615" s="2"/>
      <c r="F615" s="2"/>
      <c r="G615" s="2"/>
      <c r="H615" s="2"/>
      <c r="I615" s="2"/>
      <c r="J615" s="45">
        <f t="shared" si="10"/>
        <v>0</v>
      </c>
      <c r="K615" s="19"/>
      <c r="L615" s="19"/>
      <c r="M615" s="19"/>
      <c r="N615" s="19"/>
      <c r="O615" s="19"/>
      <c r="P615" s="19"/>
      <c r="Q615" s="17"/>
      <c r="R615" s="17"/>
      <c r="S615" s="17"/>
      <c r="T615" s="17"/>
      <c r="U615" s="17"/>
      <c r="V615" s="17"/>
      <c r="W615" s="17"/>
      <c r="X615" s="17"/>
      <c r="Y615" s="17"/>
      <c r="Z615" s="17"/>
      <c r="AA615" s="17"/>
      <c r="AB615" s="17"/>
      <c r="AC615" s="17"/>
      <c r="AD615" s="17"/>
      <c r="AE615" s="17"/>
      <c r="AF615" s="17"/>
      <c r="AG615" s="17"/>
      <c r="AH615" s="17"/>
      <c r="AI615" s="17"/>
      <c r="AJ615" s="17"/>
      <c r="AK615" s="17"/>
    </row>
    <row r="616" spans="1:37" s="18" customFormat="1" hidden="1">
      <c r="A616" s="2"/>
      <c r="B616" s="2"/>
      <c r="C616" s="2"/>
      <c r="D616" s="54"/>
      <c r="E616" s="2"/>
      <c r="F616" s="2"/>
      <c r="G616" s="2"/>
      <c r="H616" s="2"/>
      <c r="I616" s="2"/>
      <c r="J616" s="45">
        <f t="shared" si="10"/>
        <v>0</v>
      </c>
      <c r="K616" s="19"/>
      <c r="L616" s="19"/>
      <c r="M616" s="19"/>
      <c r="N616" s="19"/>
      <c r="O616" s="19"/>
      <c r="P616" s="19"/>
      <c r="Q616" s="17"/>
      <c r="R616" s="17"/>
      <c r="S616" s="17"/>
      <c r="T616" s="17"/>
      <c r="U616" s="17"/>
      <c r="V616" s="17"/>
      <c r="W616" s="17"/>
      <c r="X616" s="17"/>
      <c r="Y616" s="17"/>
      <c r="Z616" s="17"/>
      <c r="AA616" s="17"/>
      <c r="AB616" s="17"/>
      <c r="AC616" s="17"/>
      <c r="AD616" s="17"/>
      <c r="AE616" s="17"/>
      <c r="AF616" s="17"/>
      <c r="AG616" s="17"/>
      <c r="AH616" s="17"/>
      <c r="AI616" s="17"/>
      <c r="AJ616" s="17"/>
      <c r="AK616" s="17"/>
    </row>
    <row r="617" spans="1:37" s="18" customFormat="1" hidden="1">
      <c r="A617" s="2"/>
      <c r="B617" s="2"/>
      <c r="C617" s="2"/>
      <c r="D617" s="54"/>
      <c r="E617" s="2"/>
      <c r="F617" s="2"/>
      <c r="G617" s="2"/>
      <c r="H617" s="2"/>
      <c r="I617" s="2"/>
      <c r="J617" s="45">
        <f t="shared" si="10"/>
        <v>0</v>
      </c>
      <c r="K617" s="19"/>
      <c r="L617" s="19"/>
      <c r="M617" s="19"/>
      <c r="N617" s="19"/>
      <c r="O617" s="19"/>
      <c r="P617" s="19"/>
      <c r="Q617" s="17"/>
      <c r="R617" s="17"/>
      <c r="S617" s="17"/>
      <c r="T617" s="17"/>
      <c r="U617" s="17"/>
      <c r="V617" s="17"/>
      <c r="W617" s="17"/>
      <c r="X617" s="17"/>
      <c r="Y617" s="17"/>
      <c r="Z617" s="17"/>
      <c r="AA617" s="17"/>
      <c r="AB617" s="17"/>
      <c r="AC617" s="17"/>
      <c r="AD617" s="17"/>
      <c r="AE617" s="17"/>
      <c r="AF617" s="17"/>
      <c r="AG617" s="17"/>
      <c r="AH617" s="17"/>
      <c r="AI617" s="17"/>
      <c r="AJ617" s="17"/>
      <c r="AK617" s="17"/>
    </row>
    <row r="618" spans="1:37" s="18" customFormat="1" hidden="1">
      <c r="A618" s="2"/>
      <c r="B618" s="2"/>
      <c r="C618" s="2"/>
      <c r="D618" s="54"/>
      <c r="E618" s="2"/>
      <c r="F618" s="2"/>
      <c r="G618" s="2"/>
      <c r="H618" s="2"/>
      <c r="I618" s="2"/>
      <c r="J618" s="45">
        <f t="shared" si="10"/>
        <v>0</v>
      </c>
      <c r="K618" s="19"/>
      <c r="L618" s="19"/>
      <c r="M618" s="19"/>
      <c r="N618" s="19"/>
      <c r="O618" s="19"/>
      <c r="P618" s="19"/>
      <c r="Q618" s="17"/>
      <c r="R618" s="17"/>
      <c r="S618" s="17"/>
      <c r="T618" s="17"/>
      <c r="U618" s="17"/>
      <c r="V618" s="17"/>
      <c r="W618" s="17"/>
      <c r="X618" s="17"/>
      <c r="Y618" s="17"/>
      <c r="Z618" s="17"/>
      <c r="AA618" s="17"/>
      <c r="AB618" s="17"/>
      <c r="AC618" s="17"/>
      <c r="AD618" s="17"/>
      <c r="AE618" s="17"/>
      <c r="AF618" s="17"/>
      <c r="AG618" s="17"/>
      <c r="AH618" s="17"/>
      <c r="AI618" s="17"/>
      <c r="AJ618" s="17"/>
      <c r="AK618" s="17"/>
    </row>
    <row r="619" spans="1:37" s="18" customFormat="1" hidden="1">
      <c r="A619" s="2"/>
      <c r="B619" s="2"/>
      <c r="C619" s="2"/>
      <c r="D619" s="54"/>
      <c r="E619" s="2"/>
      <c r="F619" s="2"/>
      <c r="G619" s="2"/>
      <c r="H619" s="2"/>
      <c r="I619" s="2"/>
      <c r="J619" s="45">
        <f t="shared" si="10"/>
        <v>0</v>
      </c>
      <c r="K619" s="19"/>
      <c r="L619" s="19"/>
      <c r="M619" s="19"/>
      <c r="N619" s="19"/>
      <c r="O619" s="19"/>
      <c r="P619" s="19"/>
      <c r="Q619" s="17"/>
      <c r="R619" s="17"/>
      <c r="S619" s="17"/>
      <c r="T619" s="17"/>
      <c r="U619" s="17"/>
      <c r="V619" s="17"/>
      <c r="W619" s="17"/>
      <c r="X619" s="17"/>
      <c r="Y619" s="17"/>
      <c r="Z619" s="17"/>
      <c r="AA619" s="17"/>
      <c r="AB619" s="17"/>
      <c r="AC619" s="17"/>
      <c r="AD619" s="17"/>
      <c r="AE619" s="17"/>
      <c r="AF619" s="17"/>
      <c r="AG619" s="17"/>
      <c r="AH619" s="17"/>
      <c r="AI619" s="17"/>
      <c r="AJ619" s="17"/>
      <c r="AK619" s="17"/>
    </row>
    <row r="620" spans="1:37" s="18" customFormat="1" hidden="1">
      <c r="A620" s="2"/>
      <c r="B620" s="2"/>
      <c r="C620" s="2"/>
      <c r="D620" s="54"/>
      <c r="E620" s="2"/>
      <c r="F620" s="2"/>
      <c r="G620" s="2"/>
      <c r="H620" s="2"/>
      <c r="I620" s="2"/>
      <c r="J620" s="45">
        <f t="shared" si="10"/>
        <v>0</v>
      </c>
      <c r="K620" s="19"/>
      <c r="L620" s="19"/>
      <c r="M620" s="19"/>
      <c r="N620" s="19"/>
      <c r="O620" s="19"/>
      <c r="P620" s="19"/>
      <c r="Q620" s="17"/>
      <c r="R620" s="17"/>
      <c r="S620" s="17"/>
      <c r="T620" s="17"/>
      <c r="U620" s="17"/>
      <c r="V620" s="17"/>
      <c r="W620" s="17"/>
      <c r="X620" s="17"/>
      <c r="Y620" s="17"/>
      <c r="Z620" s="17"/>
      <c r="AA620" s="17"/>
      <c r="AB620" s="17"/>
      <c r="AC620" s="17"/>
      <c r="AD620" s="17"/>
      <c r="AE620" s="17"/>
      <c r="AF620" s="17"/>
      <c r="AG620" s="17"/>
      <c r="AH620" s="17"/>
      <c r="AI620" s="17"/>
      <c r="AJ620" s="17"/>
      <c r="AK620" s="17"/>
    </row>
    <row r="621" spans="1:37" s="18" customFormat="1" hidden="1">
      <c r="A621" s="2"/>
      <c r="B621" s="2"/>
      <c r="C621" s="2"/>
      <c r="D621" s="54"/>
      <c r="E621" s="2"/>
      <c r="F621" s="2"/>
      <c r="G621" s="2"/>
      <c r="H621" s="2"/>
      <c r="I621" s="2"/>
      <c r="J621" s="45">
        <f t="shared" si="10"/>
        <v>0</v>
      </c>
      <c r="K621" s="19"/>
      <c r="L621" s="19"/>
      <c r="M621" s="19"/>
      <c r="N621" s="19"/>
      <c r="O621" s="19"/>
      <c r="P621" s="19"/>
      <c r="Q621" s="17"/>
      <c r="R621" s="17"/>
      <c r="S621" s="17"/>
      <c r="T621" s="17"/>
      <c r="U621" s="17"/>
      <c r="V621" s="17"/>
      <c r="W621" s="17"/>
      <c r="X621" s="17"/>
      <c r="Y621" s="17"/>
      <c r="Z621" s="17"/>
      <c r="AA621" s="17"/>
      <c r="AB621" s="17"/>
      <c r="AC621" s="17"/>
      <c r="AD621" s="17"/>
      <c r="AE621" s="17"/>
      <c r="AF621" s="17"/>
      <c r="AG621" s="17"/>
      <c r="AH621" s="17"/>
      <c r="AI621" s="17"/>
      <c r="AJ621" s="17"/>
      <c r="AK621" s="17"/>
    </row>
    <row r="622" spans="1:37" s="18" customFormat="1" hidden="1">
      <c r="A622" s="2"/>
      <c r="B622" s="2"/>
      <c r="C622" s="2"/>
      <c r="D622" s="54"/>
      <c r="E622" s="2"/>
      <c r="F622" s="2"/>
      <c r="G622" s="2"/>
      <c r="H622" s="2"/>
      <c r="I622" s="2"/>
      <c r="J622" s="45">
        <f t="shared" si="10"/>
        <v>0</v>
      </c>
      <c r="K622" s="19"/>
      <c r="L622" s="19"/>
      <c r="M622" s="19"/>
      <c r="N622" s="19"/>
      <c r="O622" s="19"/>
      <c r="P622" s="19"/>
      <c r="Q622" s="17"/>
      <c r="R622" s="17"/>
      <c r="S622" s="17"/>
      <c r="T622" s="17"/>
      <c r="U622" s="17"/>
      <c r="V622" s="17"/>
      <c r="W622" s="17"/>
      <c r="X622" s="17"/>
      <c r="Y622" s="17"/>
      <c r="Z622" s="17"/>
      <c r="AA622" s="17"/>
      <c r="AB622" s="17"/>
      <c r="AC622" s="17"/>
      <c r="AD622" s="17"/>
      <c r="AE622" s="17"/>
      <c r="AF622" s="17"/>
      <c r="AG622" s="17"/>
      <c r="AH622" s="17"/>
      <c r="AI622" s="17"/>
      <c r="AJ622" s="17"/>
      <c r="AK622" s="17"/>
    </row>
    <row r="623" spans="1:37" s="18" customFormat="1" hidden="1">
      <c r="A623" s="2"/>
      <c r="B623" s="2"/>
      <c r="C623" s="2"/>
      <c r="D623" s="54"/>
      <c r="E623" s="2"/>
      <c r="F623" s="2"/>
      <c r="G623" s="2"/>
      <c r="H623" s="2"/>
      <c r="I623" s="2"/>
      <c r="J623" s="45">
        <f t="shared" si="10"/>
        <v>0</v>
      </c>
      <c r="K623" s="19"/>
      <c r="L623" s="19"/>
      <c r="M623" s="19"/>
      <c r="N623" s="19"/>
      <c r="O623" s="19"/>
      <c r="P623" s="19"/>
      <c r="Q623" s="17"/>
      <c r="R623" s="17"/>
      <c r="S623" s="17"/>
      <c r="T623" s="17"/>
      <c r="U623" s="17"/>
      <c r="V623" s="17"/>
      <c r="W623" s="17"/>
      <c r="X623" s="17"/>
      <c r="Y623" s="17"/>
      <c r="Z623" s="17"/>
      <c r="AA623" s="17"/>
      <c r="AB623" s="17"/>
      <c r="AC623" s="17"/>
      <c r="AD623" s="17"/>
      <c r="AE623" s="17"/>
      <c r="AF623" s="17"/>
      <c r="AG623" s="17"/>
      <c r="AH623" s="17"/>
      <c r="AI623" s="17"/>
      <c r="AJ623" s="17"/>
      <c r="AK623" s="17"/>
    </row>
    <row r="624" spans="1:37" s="18" customFormat="1" hidden="1">
      <c r="A624" s="2"/>
      <c r="B624" s="2"/>
      <c r="C624" s="2"/>
      <c r="D624" s="54"/>
      <c r="E624" s="2"/>
      <c r="F624" s="2"/>
      <c r="G624" s="2"/>
      <c r="H624" s="2"/>
      <c r="I624" s="2"/>
      <c r="J624" s="45">
        <f t="shared" si="10"/>
        <v>0</v>
      </c>
      <c r="K624" s="19"/>
      <c r="L624" s="19"/>
      <c r="M624" s="19"/>
      <c r="N624" s="19"/>
      <c r="O624" s="19"/>
      <c r="P624" s="19"/>
      <c r="Q624" s="17"/>
      <c r="R624" s="17"/>
      <c r="S624" s="17"/>
      <c r="T624" s="17"/>
      <c r="U624" s="17"/>
      <c r="V624" s="17"/>
      <c r="W624" s="17"/>
      <c r="X624" s="17"/>
      <c r="Y624" s="17"/>
      <c r="Z624" s="17"/>
      <c r="AA624" s="17"/>
      <c r="AB624" s="17"/>
      <c r="AC624" s="17"/>
      <c r="AD624" s="17"/>
      <c r="AE624" s="17"/>
      <c r="AF624" s="17"/>
      <c r="AG624" s="17"/>
      <c r="AH624" s="17"/>
      <c r="AI624" s="17"/>
      <c r="AJ624" s="17"/>
      <c r="AK624" s="17"/>
    </row>
    <row r="625" spans="1:37" s="18" customFormat="1" hidden="1">
      <c r="A625" s="2"/>
      <c r="B625" s="2"/>
      <c r="C625" s="2"/>
      <c r="D625" s="54"/>
      <c r="E625" s="2"/>
      <c r="F625" s="2"/>
      <c r="G625" s="2"/>
      <c r="H625" s="2"/>
      <c r="I625" s="2"/>
      <c r="J625" s="45">
        <f t="shared" si="10"/>
        <v>0</v>
      </c>
      <c r="K625" s="19"/>
      <c r="L625" s="19"/>
      <c r="M625" s="19"/>
      <c r="N625" s="19"/>
      <c r="O625" s="19"/>
      <c r="P625" s="19"/>
      <c r="Q625" s="17"/>
      <c r="R625" s="17"/>
      <c r="S625" s="17"/>
      <c r="T625" s="17"/>
      <c r="U625" s="17"/>
      <c r="V625" s="17"/>
      <c r="W625" s="17"/>
      <c r="X625" s="17"/>
      <c r="Y625" s="17"/>
      <c r="Z625" s="17"/>
      <c r="AA625" s="17"/>
      <c r="AB625" s="17"/>
      <c r="AC625" s="17"/>
      <c r="AD625" s="17"/>
      <c r="AE625" s="17"/>
      <c r="AF625" s="17"/>
      <c r="AG625" s="17"/>
      <c r="AH625" s="17"/>
      <c r="AI625" s="17"/>
      <c r="AJ625" s="17"/>
      <c r="AK625" s="17"/>
    </row>
    <row r="626" spans="1:37" s="18" customFormat="1" hidden="1">
      <c r="A626" s="2"/>
      <c r="B626" s="2"/>
      <c r="C626" s="2"/>
      <c r="D626" s="54"/>
      <c r="E626" s="2"/>
      <c r="F626" s="2"/>
      <c r="G626" s="2"/>
      <c r="H626" s="2"/>
      <c r="I626" s="2"/>
      <c r="J626" s="45">
        <f t="shared" si="10"/>
        <v>0</v>
      </c>
      <c r="K626" s="19"/>
      <c r="L626" s="19"/>
      <c r="M626" s="19"/>
      <c r="N626" s="19"/>
      <c r="O626" s="19"/>
      <c r="P626" s="19"/>
      <c r="Q626" s="17"/>
      <c r="R626" s="17"/>
      <c r="S626" s="17"/>
      <c r="T626" s="17"/>
      <c r="U626" s="17"/>
      <c r="V626" s="17"/>
      <c r="W626" s="17"/>
      <c r="X626" s="17"/>
      <c r="Y626" s="17"/>
      <c r="Z626" s="17"/>
      <c r="AA626" s="17"/>
      <c r="AB626" s="17"/>
      <c r="AC626" s="17"/>
      <c r="AD626" s="17"/>
      <c r="AE626" s="17"/>
      <c r="AF626" s="17"/>
      <c r="AG626" s="17"/>
      <c r="AH626" s="17"/>
      <c r="AI626" s="17"/>
      <c r="AJ626" s="17"/>
      <c r="AK626" s="17"/>
    </row>
    <row r="627" spans="1:37" s="18" customFormat="1" hidden="1">
      <c r="A627" s="2"/>
      <c r="B627" s="2"/>
      <c r="C627" s="2"/>
      <c r="D627" s="54"/>
      <c r="E627" s="2"/>
      <c r="F627" s="2"/>
      <c r="G627" s="2"/>
      <c r="H627" s="2"/>
      <c r="I627" s="2"/>
      <c r="J627" s="45">
        <f t="shared" si="10"/>
        <v>0</v>
      </c>
      <c r="K627" s="19"/>
      <c r="L627" s="19"/>
      <c r="M627" s="19"/>
      <c r="N627" s="19"/>
      <c r="O627" s="19"/>
      <c r="P627" s="19"/>
      <c r="Q627" s="17"/>
      <c r="R627" s="17"/>
      <c r="S627" s="17"/>
      <c r="T627" s="17"/>
      <c r="U627" s="17"/>
      <c r="V627" s="17"/>
      <c r="W627" s="17"/>
      <c r="X627" s="17"/>
      <c r="Y627" s="17"/>
      <c r="Z627" s="17"/>
      <c r="AA627" s="17"/>
      <c r="AB627" s="17"/>
      <c r="AC627" s="17"/>
      <c r="AD627" s="17"/>
      <c r="AE627" s="17"/>
      <c r="AF627" s="17"/>
      <c r="AG627" s="17"/>
      <c r="AH627" s="17"/>
      <c r="AI627" s="17"/>
      <c r="AJ627" s="17"/>
      <c r="AK627" s="17"/>
    </row>
    <row r="628" spans="1:37" s="18" customFormat="1" hidden="1">
      <c r="A628" s="2"/>
      <c r="B628" s="2"/>
      <c r="C628" s="2"/>
      <c r="D628" s="54"/>
      <c r="E628" s="2"/>
      <c r="F628" s="2"/>
      <c r="G628" s="2"/>
      <c r="H628" s="2"/>
      <c r="I628" s="2"/>
      <c r="J628" s="45">
        <f t="shared" si="10"/>
        <v>0</v>
      </c>
      <c r="K628" s="19"/>
      <c r="L628" s="19"/>
      <c r="M628" s="19"/>
      <c r="N628" s="19"/>
      <c r="O628" s="19"/>
      <c r="P628" s="19"/>
      <c r="Q628" s="17"/>
      <c r="R628" s="17"/>
      <c r="S628" s="17"/>
      <c r="T628" s="17"/>
      <c r="U628" s="17"/>
      <c r="V628" s="17"/>
      <c r="W628" s="17"/>
      <c r="X628" s="17"/>
      <c r="Y628" s="17"/>
      <c r="Z628" s="17"/>
      <c r="AA628" s="17"/>
      <c r="AB628" s="17"/>
      <c r="AC628" s="17"/>
      <c r="AD628" s="17"/>
      <c r="AE628" s="17"/>
      <c r="AF628" s="17"/>
      <c r="AG628" s="17"/>
      <c r="AH628" s="17"/>
      <c r="AI628" s="17"/>
      <c r="AJ628" s="17"/>
      <c r="AK628" s="17"/>
    </row>
    <row r="629" spans="1:37" s="18" customFormat="1" hidden="1">
      <c r="A629" s="2"/>
      <c r="B629" s="2"/>
      <c r="C629" s="2"/>
      <c r="D629" s="54"/>
      <c r="E629" s="2"/>
      <c r="F629" s="2"/>
      <c r="G629" s="2"/>
      <c r="H629" s="2"/>
      <c r="I629" s="2"/>
      <c r="J629" s="45">
        <f t="shared" si="10"/>
        <v>0</v>
      </c>
      <c r="K629" s="19"/>
      <c r="L629" s="19"/>
      <c r="M629" s="19"/>
      <c r="N629" s="19"/>
      <c r="O629" s="19"/>
      <c r="P629" s="19"/>
      <c r="Q629" s="17"/>
      <c r="R629" s="17"/>
      <c r="S629" s="17"/>
      <c r="T629" s="17"/>
      <c r="U629" s="17"/>
      <c r="V629" s="17"/>
      <c r="W629" s="17"/>
      <c r="X629" s="17"/>
      <c r="Y629" s="17"/>
      <c r="Z629" s="17"/>
      <c r="AA629" s="17"/>
      <c r="AB629" s="17"/>
      <c r="AC629" s="17"/>
      <c r="AD629" s="17"/>
      <c r="AE629" s="17"/>
      <c r="AF629" s="17"/>
      <c r="AG629" s="17"/>
      <c r="AH629" s="17"/>
      <c r="AI629" s="17"/>
      <c r="AJ629" s="17"/>
      <c r="AK629" s="17"/>
    </row>
    <row r="630" spans="1:37" s="18" customFormat="1" hidden="1">
      <c r="A630" s="2"/>
      <c r="B630" s="2"/>
      <c r="C630" s="2"/>
      <c r="D630" s="54"/>
      <c r="E630" s="2"/>
      <c r="F630" s="2"/>
      <c r="G630" s="2"/>
      <c r="H630" s="2"/>
      <c r="I630" s="2"/>
      <c r="J630" s="45">
        <f t="shared" si="10"/>
        <v>0</v>
      </c>
      <c r="K630" s="19"/>
      <c r="L630" s="19"/>
      <c r="M630" s="19"/>
      <c r="N630" s="19"/>
      <c r="O630" s="19"/>
      <c r="P630" s="19"/>
      <c r="Q630" s="17"/>
      <c r="R630" s="17"/>
      <c r="S630" s="17"/>
      <c r="T630" s="17"/>
      <c r="U630" s="17"/>
      <c r="V630" s="17"/>
      <c r="W630" s="17"/>
      <c r="X630" s="17"/>
      <c r="Y630" s="17"/>
      <c r="Z630" s="17"/>
      <c r="AA630" s="17"/>
      <c r="AB630" s="17"/>
      <c r="AC630" s="17"/>
      <c r="AD630" s="17"/>
      <c r="AE630" s="17"/>
      <c r="AF630" s="17"/>
      <c r="AG630" s="17"/>
      <c r="AH630" s="17"/>
      <c r="AI630" s="17"/>
      <c r="AJ630" s="17"/>
      <c r="AK630" s="17"/>
    </row>
    <row r="631" spans="1:37" s="18" customFormat="1" hidden="1">
      <c r="A631" s="2"/>
      <c r="B631" s="2"/>
      <c r="C631" s="2"/>
      <c r="D631" s="54"/>
      <c r="E631" s="2"/>
      <c r="F631" s="2"/>
      <c r="G631" s="2"/>
      <c r="H631" s="2"/>
      <c r="I631" s="2"/>
      <c r="J631" s="45">
        <f t="shared" si="10"/>
        <v>0</v>
      </c>
      <c r="K631" s="19"/>
      <c r="L631" s="19"/>
      <c r="M631" s="19"/>
      <c r="N631" s="19"/>
      <c r="O631" s="19"/>
      <c r="P631" s="19"/>
      <c r="Q631" s="17"/>
      <c r="R631" s="17"/>
      <c r="S631" s="17"/>
      <c r="T631" s="17"/>
      <c r="U631" s="17"/>
      <c r="V631" s="17"/>
      <c r="W631" s="17"/>
      <c r="X631" s="17"/>
      <c r="Y631" s="17"/>
      <c r="Z631" s="17"/>
      <c r="AA631" s="17"/>
      <c r="AB631" s="17"/>
      <c r="AC631" s="17"/>
      <c r="AD631" s="17"/>
      <c r="AE631" s="17"/>
      <c r="AF631" s="17"/>
      <c r="AG631" s="17"/>
      <c r="AH631" s="17"/>
      <c r="AI631" s="17"/>
      <c r="AJ631" s="17"/>
      <c r="AK631" s="17"/>
    </row>
    <row r="632" spans="1:37" s="18" customFormat="1" hidden="1">
      <c r="A632" s="2"/>
      <c r="B632" s="2"/>
      <c r="C632" s="2"/>
      <c r="D632" s="54"/>
      <c r="E632" s="2"/>
      <c r="F632" s="2"/>
      <c r="G632" s="2"/>
      <c r="H632" s="2"/>
      <c r="I632" s="2"/>
      <c r="J632" s="45">
        <f t="shared" si="10"/>
        <v>0</v>
      </c>
      <c r="K632" s="19"/>
      <c r="L632" s="19"/>
      <c r="M632" s="19"/>
      <c r="N632" s="19"/>
      <c r="O632" s="19"/>
      <c r="P632" s="19"/>
      <c r="Q632" s="17"/>
      <c r="R632" s="17"/>
      <c r="S632" s="17"/>
      <c r="T632" s="17"/>
      <c r="U632" s="17"/>
      <c r="V632" s="17"/>
      <c r="W632" s="17"/>
      <c r="X632" s="17"/>
      <c r="Y632" s="17"/>
      <c r="Z632" s="17"/>
      <c r="AA632" s="17"/>
      <c r="AB632" s="17"/>
      <c r="AC632" s="17"/>
      <c r="AD632" s="17"/>
      <c r="AE632" s="17"/>
      <c r="AF632" s="17"/>
      <c r="AG632" s="17"/>
      <c r="AH632" s="17"/>
      <c r="AI632" s="17"/>
      <c r="AJ632" s="17"/>
      <c r="AK632" s="17"/>
    </row>
    <row r="633" spans="1:37" s="18" customFormat="1" hidden="1">
      <c r="A633" s="2"/>
      <c r="B633" s="2"/>
      <c r="C633" s="2"/>
      <c r="D633" s="54"/>
      <c r="E633" s="2"/>
      <c r="F633" s="2"/>
      <c r="G633" s="2"/>
      <c r="H633" s="2"/>
      <c r="I633" s="2"/>
      <c r="J633" s="45">
        <f t="shared" si="10"/>
        <v>0</v>
      </c>
      <c r="K633" s="19"/>
      <c r="L633" s="19"/>
      <c r="M633" s="19"/>
      <c r="N633" s="19"/>
      <c r="O633" s="19"/>
      <c r="P633" s="19"/>
      <c r="Q633" s="17"/>
      <c r="R633" s="17"/>
      <c r="S633" s="17"/>
      <c r="T633" s="17"/>
      <c r="U633" s="17"/>
      <c r="V633" s="17"/>
      <c r="W633" s="17"/>
      <c r="X633" s="17"/>
      <c r="Y633" s="17"/>
      <c r="Z633" s="17"/>
      <c r="AA633" s="17"/>
      <c r="AB633" s="17"/>
      <c r="AC633" s="17"/>
      <c r="AD633" s="17"/>
      <c r="AE633" s="17"/>
      <c r="AF633" s="17"/>
      <c r="AG633" s="17"/>
      <c r="AH633" s="17"/>
      <c r="AI633" s="17"/>
      <c r="AJ633" s="17"/>
      <c r="AK633" s="17"/>
    </row>
    <row r="634" spans="1:37" s="18" customFormat="1" hidden="1">
      <c r="A634" s="2"/>
      <c r="B634" s="2"/>
      <c r="C634" s="2"/>
      <c r="D634" s="54"/>
      <c r="E634" s="2"/>
      <c r="F634" s="2"/>
      <c r="G634" s="2"/>
      <c r="H634" s="2"/>
      <c r="I634" s="2"/>
      <c r="J634" s="45">
        <f t="shared" si="10"/>
        <v>0</v>
      </c>
      <c r="K634" s="19"/>
      <c r="L634" s="19"/>
      <c r="M634" s="19"/>
      <c r="N634" s="19"/>
      <c r="O634" s="19"/>
      <c r="P634" s="19"/>
      <c r="Q634" s="17"/>
      <c r="R634" s="17"/>
      <c r="S634" s="17"/>
      <c r="T634" s="17"/>
      <c r="U634" s="17"/>
      <c r="V634" s="17"/>
      <c r="W634" s="17"/>
      <c r="X634" s="17"/>
      <c r="Y634" s="17"/>
      <c r="Z634" s="17"/>
      <c r="AA634" s="17"/>
      <c r="AB634" s="17"/>
      <c r="AC634" s="17"/>
      <c r="AD634" s="17"/>
      <c r="AE634" s="17"/>
      <c r="AF634" s="17"/>
      <c r="AG634" s="17"/>
      <c r="AH634" s="17"/>
      <c r="AI634" s="17"/>
      <c r="AJ634" s="17"/>
      <c r="AK634" s="17"/>
    </row>
    <row r="635" spans="1:37" s="18" customFormat="1" hidden="1">
      <c r="A635" s="2"/>
      <c r="B635" s="2"/>
      <c r="C635" s="2"/>
      <c r="D635" s="54"/>
      <c r="E635" s="2"/>
      <c r="F635" s="2"/>
      <c r="G635" s="2"/>
      <c r="H635" s="2"/>
      <c r="I635" s="2"/>
      <c r="J635" s="45">
        <f t="shared" si="10"/>
        <v>0</v>
      </c>
      <c r="K635" s="19"/>
      <c r="L635" s="19"/>
      <c r="M635" s="19"/>
      <c r="N635" s="19"/>
      <c r="O635" s="19"/>
      <c r="P635" s="19"/>
      <c r="Q635" s="17"/>
      <c r="R635" s="17"/>
      <c r="S635" s="17"/>
      <c r="T635" s="17"/>
      <c r="U635" s="17"/>
      <c r="V635" s="17"/>
      <c r="W635" s="17"/>
      <c r="X635" s="17"/>
      <c r="Y635" s="17"/>
      <c r="Z635" s="17"/>
      <c r="AA635" s="17"/>
      <c r="AB635" s="17"/>
      <c r="AC635" s="17"/>
      <c r="AD635" s="17"/>
      <c r="AE635" s="17"/>
      <c r="AF635" s="17"/>
      <c r="AG635" s="17"/>
      <c r="AH635" s="17"/>
      <c r="AI635" s="17"/>
      <c r="AJ635" s="17"/>
      <c r="AK635" s="17"/>
    </row>
    <row r="636" spans="1:37" s="18" customFormat="1" hidden="1">
      <c r="A636" s="2"/>
      <c r="B636" s="2"/>
      <c r="C636" s="2"/>
      <c r="D636" s="54"/>
      <c r="E636" s="2"/>
      <c r="F636" s="2"/>
      <c r="G636" s="2"/>
      <c r="H636" s="2"/>
      <c r="I636" s="2"/>
      <c r="J636" s="45">
        <f t="shared" si="10"/>
        <v>0</v>
      </c>
      <c r="K636" s="19"/>
      <c r="L636" s="19"/>
      <c r="M636" s="19"/>
      <c r="N636" s="19"/>
      <c r="O636" s="19"/>
      <c r="P636" s="19"/>
      <c r="Q636" s="17"/>
      <c r="R636" s="17"/>
      <c r="S636" s="17"/>
      <c r="T636" s="17"/>
      <c r="U636" s="17"/>
      <c r="V636" s="17"/>
      <c r="W636" s="17"/>
      <c r="X636" s="17"/>
      <c r="Y636" s="17"/>
      <c r="Z636" s="17"/>
      <c r="AA636" s="17"/>
      <c r="AB636" s="17"/>
      <c r="AC636" s="17"/>
      <c r="AD636" s="17"/>
      <c r="AE636" s="17"/>
      <c r="AF636" s="17"/>
      <c r="AG636" s="17"/>
      <c r="AH636" s="17"/>
      <c r="AI636" s="17"/>
      <c r="AJ636" s="17"/>
      <c r="AK636" s="17"/>
    </row>
    <row r="637" spans="1:37" s="18" customFormat="1" hidden="1">
      <c r="A637" s="2"/>
      <c r="B637" s="2"/>
      <c r="C637" s="2"/>
      <c r="D637" s="54"/>
      <c r="E637" s="2"/>
      <c r="F637" s="2"/>
      <c r="G637" s="2"/>
      <c r="H637" s="2"/>
      <c r="I637" s="2"/>
      <c r="J637" s="45">
        <f t="shared" si="10"/>
        <v>0</v>
      </c>
      <c r="K637" s="19"/>
      <c r="L637" s="19"/>
      <c r="M637" s="19"/>
      <c r="N637" s="19"/>
      <c r="O637" s="19"/>
      <c r="P637" s="19"/>
      <c r="Q637" s="17"/>
      <c r="R637" s="17"/>
      <c r="S637" s="17"/>
      <c r="T637" s="17"/>
      <c r="U637" s="17"/>
      <c r="V637" s="17"/>
      <c r="W637" s="17"/>
      <c r="X637" s="17"/>
      <c r="Y637" s="17"/>
      <c r="Z637" s="17"/>
      <c r="AA637" s="17"/>
      <c r="AB637" s="17"/>
      <c r="AC637" s="17"/>
      <c r="AD637" s="17"/>
      <c r="AE637" s="17"/>
      <c r="AF637" s="17"/>
      <c r="AG637" s="17"/>
      <c r="AH637" s="17"/>
      <c r="AI637" s="17"/>
      <c r="AJ637" s="17"/>
      <c r="AK637" s="17"/>
    </row>
    <row r="638" spans="1:37" s="18" customFormat="1" hidden="1">
      <c r="A638" s="2"/>
      <c r="B638" s="2"/>
      <c r="C638" s="2"/>
      <c r="D638" s="54"/>
      <c r="E638" s="2"/>
      <c r="F638" s="2"/>
      <c r="G638" s="2"/>
      <c r="H638" s="2"/>
      <c r="I638" s="2"/>
      <c r="J638" s="45">
        <f t="shared" si="10"/>
        <v>0</v>
      </c>
      <c r="K638" s="19"/>
      <c r="L638" s="19"/>
      <c r="M638" s="19"/>
      <c r="N638" s="19"/>
      <c r="O638" s="19"/>
      <c r="P638" s="19"/>
      <c r="Q638" s="17"/>
      <c r="R638" s="17"/>
      <c r="S638" s="17"/>
      <c r="T638" s="17"/>
      <c r="U638" s="17"/>
      <c r="V638" s="17"/>
      <c r="W638" s="17"/>
      <c r="X638" s="17"/>
      <c r="Y638" s="17"/>
      <c r="Z638" s="17"/>
      <c r="AA638" s="17"/>
      <c r="AB638" s="17"/>
      <c r="AC638" s="17"/>
      <c r="AD638" s="17"/>
      <c r="AE638" s="17"/>
      <c r="AF638" s="17"/>
      <c r="AG638" s="17"/>
      <c r="AH638" s="17"/>
      <c r="AI638" s="17"/>
      <c r="AJ638" s="17"/>
      <c r="AK638" s="17"/>
    </row>
    <row r="639" spans="1:37" s="18" customFormat="1" hidden="1">
      <c r="A639" s="2"/>
      <c r="B639" s="2"/>
      <c r="C639" s="2"/>
      <c r="D639" s="54"/>
      <c r="E639" s="2"/>
      <c r="F639" s="2"/>
      <c r="G639" s="2"/>
      <c r="H639" s="2"/>
      <c r="I639" s="2"/>
      <c r="J639" s="45">
        <f t="shared" si="10"/>
        <v>0</v>
      </c>
      <c r="K639" s="19"/>
      <c r="L639" s="19"/>
      <c r="M639" s="19"/>
      <c r="N639" s="19"/>
      <c r="O639" s="19"/>
      <c r="P639" s="19"/>
      <c r="Q639" s="17"/>
      <c r="R639" s="17"/>
      <c r="S639" s="17"/>
      <c r="T639" s="17"/>
      <c r="U639" s="17"/>
      <c r="V639" s="17"/>
      <c r="W639" s="17"/>
      <c r="X639" s="17"/>
      <c r="Y639" s="17"/>
      <c r="Z639" s="17"/>
      <c r="AA639" s="17"/>
      <c r="AB639" s="17"/>
      <c r="AC639" s="17"/>
      <c r="AD639" s="17"/>
      <c r="AE639" s="17"/>
      <c r="AF639" s="17"/>
      <c r="AG639" s="17"/>
      <c r="AH639" s="17"/>
      <c r="AI639" s="17"/>
      <c r="AJ639" s="17"/>
      <c r="AK639" s="17"/>
    </row>
    <row r="640" spans="1:37" s="18" customFormat="1" hidden="1">
      <c r="A640" s="2"/>
      <c r="B640" s="2"/>
      <c r="C640" s="2"/>
      <c r="D640" s="54"/>
      <c r="E640" s="2"/>
      <c r="F640" s="2"/>
      <c r="G640" s="2"/>
      <c r="H640" s="2"/>
      <c r="I640" s="2"/>
      <c r="J640" s="45">
        <f t="shared" si="10"/>
        <v>0</v>
      </c>
      <c r="K640" s="19"/>
      <c r="L640" s="19"/>
      <c r="M640" s="19"/>
      <c r="N640" s="19"/>
      <c r="O640" s="19"/>
      <c r="P640" s="19"/>
      <c r="Q640" s="17"/>
      <c r="R640" s="17"/>
      <c r="S640" s="17"/>
      <c r="T640" s="17"/>
      <c r="U640" s="17"/>
      <c r="V640" s="17"/>
      <c r="W640" s="17"/>
      <c r="X640" s="17"/>
      <c r="Y640" s="17"/>
      <c r="Z640" s="17"/>
      <c r="AA640" s="17"/>
      <c r="AB640" s="17"/>
      <c r="AC640" s="17"/>
      <c r="AD640" s="17"/>
      <c r="AE640" s="17"/>
      <c r="AF640" s="17"/>
      <c r="AG640" s="17"/>
      <c r="AH640" s="17"/>
      <c r="AI640" s="17"/>
      <c r="AJ640" s="17"/>
      <c r="AK640" s="17"/>
    </row>
    <row r="641" spans="1:37" s="18" customFormat="1" hidden="1">
      <c r="A641" s="2"/>
      <c r="B641" s="2"/>
      <c r="C641" s="2"/>
      <c r="D641" s="54"/>
      <c r="E641" s="2"/>
      <c r="F641" s="2"/>
      <c r="G641" s="2"/>
      <c r="H641" s="2"/>
      <c r="I641" s="2"/>
      <c r="J641" s="45">
        <f t="shared" si="10"/>
        <v>0</v>
      </c>
      <c r="K641" s="19"/>
      <c r="L641" s="19"/>
      <c r="M641" s="19"/>
      <c r="N641" s="19"/>
      <c r="O641" s="19"/>
      <c r="P641" s="19"/>
      <c r="Q641" s="17"/>
      <c r="R641" s="17"/>
      <c r="S641" s="17"/>
      <c r="T641" s="17"/>
      <c r="U641" s="17"/>
      <c r="V641" s="17"/>
      <c r="W641" s="17"/>
      <c r="X641" s="17"/>
      <c r="Y641" s="17"/>
      <c r="Z641" s="17"/>
      <c r="AA641" s="17"/>
      <c r="AB641" s="17"/>
      <c r="AC641" s="17"/>
      <c r="AD641" s="17"/>
      <c r="AE641" s="17"/>
      <c r="AF641" s="17"/>
      <c r="AG641" s="17"/>
      <c r="AH641" s="17"/>
      <c r="AI641" s="17"/>
      <c r="AJ641" s="17"/>
      <c r="AK641" s="17"/>
    </row>
    <row r="642" spans="1:37" s="18" customFormat="1" hidden="1">
      <c r="A642" s="2"/>
      <c r="B642" s="2"/>
      <c r="C642" s="2"/>
      <c r="D642" s="54"/>
      <c r="E642" s="2"/>
      <c r="F642" s="2"/>
      <c r="G642" s="2"/>
      <c r="H642" s="2"/>
      <c r="I642" s="2"/>
      <c r="J642" s="45">
        <f t="shared" si="10"/>
        <v>0</v>
      </c>
      <c r="K642" s="19"/>
      <c r="L642" s="19"/>
      <c r="M642" s="19"/>
      <c r="N642" s="19"/>
      <c r="O642" s="19"/>
      <c r="P642" s="19"/>
      <c r="Q642" s="17"/>
      <c r="R642" s="17"/>
      <c r="S642" s="17"/>
      <c r="T642" s="17"/>
      <c r="U642" s="17"/>
      <c r="V642" s="17"/>
      <c r="W642" s="17"/>
      <c r="X642" s="17"/>
      <c r="Y642" s="17"/>
      <c r="Z642" s="17"/>
      <c r="AA642" s="17"/>
      <c r="AB642" s="17"/>
      <c r="AC642" s="17"/>
      <c r="AD642" s="17"/>
      <c r="AE642" s="17"/>
      <c r="AF642" s="17"/>
      <c r="AG642" s="17"/>
      <c r="AH642" s="17"/>
      <c r="AI642" s="17"/>
      <c r="AJ642" s="17"/>
      <c r="AK642" s="17"/>
    </row>
    <row r="643" spans="1:37" s="18" customFormat="1" hidden="1">
      <c r="A643" s="2"/>
      <c r="B643" s="2"/>
      <c r="C643" s="2"/>
      <c r="D643" s="54"/>
      <c r="E643" s="2"/>
      <c r="F643" s="2"/>
      <c r="G643" s="2"/>
      <c r="H643" s="2"/>
      <c r="I643" s="2"/>
      <c r="J643" s="45">
        <f t="shared" si="10"/>
        <v>0</v>
      </c>
      <c r="K643" s="19"/>
      <c r="L643" s="19"/>
      <c r="M643" s="19"/>
      <c r="N643" s="19"/>
      <c r="O643" s="19"/>
      <c r="P643" s="19"/>
      <c r="Q643" s="17"/>
      <c r="R643" s="17"/>
      <c r="S643" s="17"/>
      <c r="T643" s="17"/>
      <c r="U643" s="17"/>
      <c r="V643" s="17"/>
      <c r="W643" s="17"/>
      <c r="X643" s="17"/>
      <c r="Y643" s="17"/>
      <c r="Z643" s="17"/>
      <c r="AA643" s="17"/>
      <c r="AB643" s="17"/>
      <c r="AC643" s="17"/>
      <c r="AD643" s="17"/>
      <c r="AE643" s="17"/>
      <c r="AF643" s="17"/>
      <c r="AG643" s="17"/>
      <c r="AH643" s="17"/>
      <c r="AI643" s="17"/>
      <c r="AJ643" s="17"/>
      <c r="AK643" s="17"/>
    </row>
    <row r="644" spans="1:37" s="18" customFormat="1" hidden="1">
      <c r="A644" s="2"/>
      <c r="B644" s="2"/>
      <c r="C644" s="2"/>
      <c r="D644" s="54"/>
      <c r="E644" s="2"/>
      <c r="F644" s="2"/>
      <c r="G644" s="2"/>
      <c r="H644" s="2"/>
      <c r="I644" s="2"/>
      <c r="J644" s="45">
        <f t="shared" si="10"/>
        <v>0</v>
      </c>
      <c r="K644" s="19"/>
      <c r="L644" s="19"/>
      <c r="M644" s="19"/>
      <c r="N644" s="19"/>
      <c r="O644" s="19"/>
      <c r="P644" s="19"/>
      <c r="Q644" s="17"/>
      <c r="R644" s="17"/>
      <c r="S644" s="17"/>
      <c r="T644" s="17"/>
      <c r="U644" s="17"/>
      <c r="V644" s="17"/>
      <c r="W644" s="17"/>
      <c r="X644" s="17"/>
      <c r="Y644" s="17"/>
      <c r="Z644" s="17"/>
      <c r="AA644" s="17"/>
      <c r="AB644" s="17"/>
      <c r="AC644" s="17"/>
      <c r="AD644" s="17"/>
      <c r="AE644" s="17"/>
      <c r="AF644" s="17"/>
      <c r="AG644" s="17"/>
      <c r="AH644" s="17"/>
      <c r="AI644" s="17"/>
      <c r="AJ644" s="17"/>
      <c r="AK644" s="17"/>
    </row>
    <row r="645" spans="1:37" s="18" customFormat="1" hidden="1">
      <c r="A645" s="2"/>
      <c r="B645" s="2"/>
      <c r="C645" s="2"/>
      <c r="D645" s="54"/>
      <c r="E645" s="2"/>
      <c r="F645" s="2"/>
      <c r="G645" s="2"/>
      <c r="H645" s="2"/>
      <c r="I645" s="2"/>
      <c r="J645" s="45">
        <f t="shared" si="10"/>
        <v>0</v>
      </c>
      <c r="K645" s="19"/>
      <c r="L645" s="19"/>
      <c r="M645" s="19"/>
      <c r="N645" s="19"/>
      <c r="O645" s="19"/>
      <c r="P645" s="19"/>
      <c r="Q645" s="17"/>
      <c r="R645" s="17"/>
      <c r="S645" s="17"/>
      <c r="T645" s="17"/>
      <c r="U645" s="17"/>
      <c r="V645" s="17"/>
      <c r="W645" s="17"/>
      <c r="X645" s="17"/>
      <c r="Y645" s="17"/>
      <c r="Z645" s="17"/>
      <c r="AA645" s="17"/>
      <c r="AB645" s="17"/>
      <c r="AC645" s="17"/>
      <c r="AD645" s="17"/>
      <c r="AE645" s="17"/>
      <c r="AF645" s="17"/>
      <c r="AG645" s="17"/>
      <c r="AH645" s="17"/>
      <c r="AI645" s="17"/>
      <c r="AJ645" s="17"/>
      <c r="AK645" s="17"/>
    </row>
    <row r="646" spans="1:37" s="18" customFormat="1" hidden="1">
      <c r="A646" s="2"/>
      <c r="B646" s="2"/>
      <c r="C646" s="2"/>
      <c r="D646" s="54"/>
      <c r="E646" s="2"/>
      <c r="F646" s="2"/>
      <c r="G646" s="2"/>
      <c r="H646" s="2"/>
      <c r="I646" s="2"/>
      <c r="J646" s="45">
        <f t="shared" si="10"/>
        <v>0</v>
      </c>
      <c r="K646" s="19"/>
      <c r="L646" s="19"/>
      <c r="M646" s="19"/>
      <c r="N646" s="19"/>
      <c r="O646" s="19"/>
      <c r="P646" s="19"/>
      <c r="Q646" s="17"/>
      <c r="R646" s="17"/>
      <c r="S646" s="17"/>
      <c r="T646" s="17"/>
      <c r="U646" s="17"/>
      <c r="V646" s="17"/>
      <c r="W646" s="17"/>
      <c r="X646" s="17"/>
      <c r="Y646" s="17"/>
      <c r="Z646" s="17"/>
      <c r="AA646" s="17"/>
      <c r="AB646" s="17"/>
      <c r="AC646" s="17"/>
      <c r="AD646" s="17"/>
      <c r="AE646" s="17"/>
      <c r="AF646" s="17"/>
      <c r="AG646" s="17"/>
      <c r="AH646" s="17"/>
      <c r="AI646" s="17"/>
      <c r="AJ646" s="17"/>
      <c r="AK646" s="17"/>
    </row>
    <row r="647" spans="1:37" s="18" customFormat="1" hidden="1">
      <c r="A647" s="2"/>
      <c r="B647" s="2"/>
      <c r="C647" s="2"/>
      <c r="D647" s="54"/>
      <c r="E647" s="2"/>
      <c r="F647" s="2"/>
      <c r="G647" s="2"/>
      <c r="H647" s="2"/>
      <c r="I647" s="2"/>
      <c r="J647" s="45">
        <f t="shared" si="10"/>
        <v>0</v>
      </c>
      <c r="K647" s="19"/>
      <c r="L647" s="19"/>
      <c r="M647" s="19"/>
      <c r="N647" s="19"/>
      <c r="O647" s="19"/>
      <c r="P647" s="19"/>
      <c r="Q647" s="17"/>
      <c r="R647" s="17"/>
      <c r="S647" s="17"/>
      <c r="T647" s="17"/>
      <c r="U647" s="17"/>
      <c r="V647" s="17"/>
      <c r="W647" s="17"/>
      <c r="X647" s="17"/>
      <c r="Y647" s="17"/>
      <c r="Z647" s="17"/>
      <c r="AA647" s="17"/>
      <c r="AB647" s="17"/>
      <c r="AC647" s="17"/>
      <c r="AD647" s="17"/>
      <c r="AE647" s="17"/>
      <c r="AF647" s="17"/>
      <c r="AG647" s="17"/>
      <c r="AH647" s="17"/>
      <c r="AI647" s="17"/>
      <c r="AJ647" s="17"/>
      <c r="AK647" s="17"/>
    </row>
    <row r="648" spans="1:37" s="18" customFormat="1" hidden="1">
      <c r="A648" s="2"/>
      <c r="B648" s="2"/>
      <c r="C648" s="2"/>
      <c r="D648" s="54"/>
      <c r="E648" s="2"/>
      <c r="F648" s="2"/>
      <c r="G648" s="2"/>
      <c r="H648" s="2"/>
      <c r="I648" s="2"/>
      <c r="J648" s="45">
        <f t="shared" si="10"/>
        <v>0</v>
      </c>
      <c r="K648" s="19"/>
      <c r="L648" s="19"/>
      <c r="M648" s="19"/>
      <c r="N648" s="19"/>
      <c r="O648" s="19"/>
      <c r="P648" s="19"/>
      <c r="Q648" s="17"/>
      <c r="R648" s="17"/>
      <c r="S648" s="17"/>
      <c r="T648" s="17"/>
      <c r="U648" s="17"/>
      <c r="V648" s="17"/>
      <c r="W648" s="17"/>
      <c r="X648" s="17"/>
      <c r="Y648" s="17"/>
      <c r="Z648" s="17"/>
      <c r="AA648" s="17"/>
      <c r="AB648" s="17"/>
      <c r="AC648" s="17"/>
      <c r="AD648" s="17"/>
      <c r="AE648" s="17"/>
      <c r="AF648" s="17"/>
      <c r="AG648" s="17"/>
      <c r="AH648" s="17"/>
      <c r="AI648" s="17"/>
      <c r="AJ648" s="17"/>
      <c r="AK648" s="17"/>
    </row>
    <row r="649" spans="1:37" s="18" customFormat="1" hidden="1">
      <c r="A649" s="2"/>
      <c r="B649" s="2"/>
      <c r="C649" s="2"/>
      <c r="D649" s="54"/>
      <c r="E649" s="2"/>
      <c r="F649" s="2"/>
      <c r="G649" s="2"/>
      <c r="H649" s="2"/>
      <c r="I649" s="2"/>
      <c r="J649" s="45">
        <f t="shared" si="10"/>
        <v>0</v>
      </c>
      <c r="K649" s="19"/>
      <c r="L649" s="19"/>
      <c r="M649" s="19"/>
      <c r="N649" s="19"/>
      <c r="O649" s="19"/>
      <c r="P649" s="19"/>
      <c r="Q649" s="17"/>
      <c r="R649" s="17"/>
      <c r="S649" s="17"/>
      <c r="T649" s="17"/>
      <c r="U649" s="17"/>
      <c r="V649" s="17"/>
      <c r="W649" s="17"/>
      <c r="X649" s="17"/>
      <c r="Y649" s="17"/>
      <c r="Z649" s="17"/>
      <c r="AA649" s="17"/>
      <c r="AB649" s="17"/>
      <c r="AC649" s="17"/>
      <c r="AD649" s="17"/>
      <c r="AE649" s="17"/>
      <c r="AF649" s="17"/>
      <c r="AG649" s="17"/>
      <c r="AH649" s="17"/>
      <c r="AI649" s="17"/>
      <c r="AJ649" s="17"/>
      <c r="AK649" s="17"/>
    </row>
    <row r="650" spans="1:37" s="18" customFormat="1" hidden="1">
      <c r="A650" s="2"/>
      <c r="B650" s="2"/>
      <c r="C650" s="2"/>
      <c r="D650" s="54"/>
      <c r="E650" s="2"/>
      <c r="F650" s="2"/>
      <c r="G650" s="2"/>
      <c r="H650" s="2"/>
      <c r="I650" s="2"/>
      <c r="J650" s="45">
        <f t="shared" si="10"/>
        <v>0</v>
      </c>
      <c r="K650" s="19"/>
      <c r="L650" s="19"/>
      <c r="M650" s="19"/>
      <c r="N650" s="19"/>
      <c r="O650" s="19"/>
      <c r="P650" s="19"/>
      <c r="Q650" s="17"/>
      <c r="R650" s="17"/>
      <c r="S650" s="17"/>
      <c r="T650" s="17"/>
      <c r="U650" s="17"/>
      <c r="V650" s="17"/>
      <c r="W650" s="17"/>
      <c r="X650" s="17"/>
      <c r="Y650" s="17"/>
      <c r="Z650" s="17"/>
      <c r="AA650" s="17"/>
      <c r="AB650" s="17"/>
      <c r="AC650" s="17"/>
      <c r="AD650" s="17"/>
      <c r="AE650" s="17"/>
      <c r="AF650" s="17"/>
      <c r="AG650" s="17"/>
      <c r="AH650" s="17"/>
      <c r="AI650" s="17"/>
      <c r="AJ650" s="17"/>
      <c r="AK650" s="17"/>
    </row>
    <row r="651" spans="1:37" s="18" customFormat="1" hidden="1">
      <c r="A651" s="2"/>
      <c r="B651" s="2"/>
      <c r="C651" s="2"/>
      <c r="D651" s="54"/>
      <c r="E651" s="2"/>
      <c r="F651" s="2"/>
      <c r="G651" s="2"/>
      <c r="H651" s="2"/>
      <c r="I651" s="2"/>
      <c r="J651" s="45">
        <f t="shared" si="10"/>
        <v>0</v>
      </c>
      <c r="K651" s="19"/>
      <c r="L651" s="19"/>
      <c r="M651" s="19"/>
      <c r="N651" s="19"/>
      <c r="O651" s="19"/>
      <c r="P651" s="19"/>
      <c r="Q651" s="17"/>
      <c r="R651" s="17"/>
      <c r="S651" s="17"/>
      <c r="T651" s="17"/>
      <c r="U651" s="17"/>
      <c r="V651" s="17"/>
      <c r="W651" s="17"/>
      <c r="X651" s="17"/>
      <c r="Y651" s="17"/>
      <c r="Z651" s="17"/>
      <c r="AA651" s="17"/>
      <c r="AB651" s="17"/>
      <c r="AC651" s="17"/>
      <c r="AD651" s="17"/>
      <c r="AE651" s="17"/>
      <c r="AF651" s="17"/>
      <c r="AG651" s="17"/>
      <c r="AH651" s="17"/>
      <c r="AI651" s="17"/>
      <c r="AJ651" s="17"/>
      <c r="AK651" s="17"/>
    </row>
    <row r="652" spans="1:37" s="18" customFormat="1" hidden="1">
      <c r="A652" s="2"/>
      <c r="B652" s="2"/>
      <c r="C652" s="2"/>
      <c r="D652" s="54"/>
      <c r="E652" s="2"/>
      <c r="F652" s="2"/>
      <c r="G652" s="2"/>
      <c r="H652" s="2"/>
      <c r="I652" s="2"/>
      <c r="J652" s="45">
        <f t="shared" si="10"/>
        <v>0</v>
      </c>
      <c r="K652" s="19"/>
      <c r="L652" s="19"/>
      <c r="M652" s="19"/>
      <c r="N652" s="19"/>
      <c r="O652" s="19"/>
      <c r="P652" s="19"/>
      <c r="Q652" s="17"/>
      <c r="R652" s="17"/>
      <c r="S652" s="17"/>
      <c r="T652" s="17"/>
      <c r="U652" s="17"/>
      <c r="V652" s="17"/>
      <c r="W652" s="17"/>
      <c r="X652" s="17"/>
      <c r="Y652" s="17"/>
      <c r="Z652" s="17"/>
      <c r="AA652" s="17"/>
      <c r="AB652" s="17"/>
      <c r="AC652" s="17"/>
      <c r="AD652" s="17"/>
      <c r="AE652" s="17"/>
      <c r="AF652" s="17"/>
      <c r="AG652" s="17"/>
      <c r="AH652" s="17"/>
      <c r="AI652" s="17"/>
      <c r="AJ652" s="17"/>
      <c r="AK652" s="17"/>
    </row>
    <row r="653" spans="1:37" s="18" customFormat="1" hidden="1">
      <c r="A653" s="2"/>
      <c r="B653" s="2"/>
      <c r="C653" s="2"/>
      <c r="D653" s="54"/>
      <c r="E653" s="2"/>
      <c r="F653" s="2"/>
      <c r="G653" s="2"/>
      <c r="H653" s="2"/>
      <c r="I653" s="2"/>
      <c r="J653" s="45">
        <f t="shared" si="10"/>
        <v>0</v>
      </c>
      <c r="K653" s="19"/>
      <c r="L653" s="19"/>
      <c r="M653" s="19"/>
      <c r="N653" s="19"/>
      <c r="O653" s="19"/>
      <c r="P653" s="19"/>
      <c r="Q653" s="17"/>
      <c r="R653" s="17"/>
      <c r="S653" s="17"/>
      <c r="T653" s="17"/>
      <c r="U653" s="17"/>
      <c r="V653" s="17"/>
      <c r="W653" s="17"/>
      <c r="X653" s="17"/>
      <c r="Y653" s="17"/>
      <c r="Z653" s="17"/>
      <c r="AA653" s="17"/>
      <c r="AB653" s="17"/>
      <c r="AC653" s="17"/>
      <c r="AD653" s="17"/>
      <c r="AE653" s="17"/>
      <c r="AF653" s="17"/>
      <c r="AG653" s="17"/>
      <c r="AH653" s="17"/>
      <c r="AI653" s="17"/>
      <c r="AJ653" s="17"/>
      <c r="AK653" s="17"/>
    </row>
    <row r="654" spans="1:37" s="18" customFormat="1" hidden="1">
      <c r="A654" s="2"/>
      <c r="B654" s="2"/>
      <c r="C654" s="2"/>
      <c r="D654" s="54"/>
      <c r="E654" s="2"/>
      <c r="F654" s="2"/>
      <c r="G654" s="2"/>
      <c r="H654" s="2"/>
      <c r="I654" s="2"/>
      <c r="J654" s="45">
        <f t="shared" si="10"/>
        <v>0</v>
      </c>
      <c r="K654" s="19"/>
      <c r="L654" s="19"/>
      <c r="M654" s="19"/>
      <c r="N654" s="19"/>
      <c r="O654" s="19"/>
      <c r="P654" s="19"/>
      <c r="Q654" s="17"/>
      <c r="R654" s="17"/>
      <c r="S654" s="17"/>
      <c r="T654" s="17"/>
      <c r="U654" s="17"/>
      <c r="V654" s="17"/>
      <c r="W654" s="17"/>
      <c r="X654" s="17"/>
      <c r="Y654" s="17"/>
      <c r="Z654" s="17"/>
      <c r="AA654" s="17"/>
      <c r="AB654" s="17"/>
      <c r="AC654" s="17"/>
      <c r="AD654" s="17"/>
      <c r="AE654" s="17"/>
      <c r="AF654" s="17"/>
      <c r="AG654" s="17"/>
      <c r="AH654" s="17"/>
      <c r="AI654" s="17"/>
      <c r="AJ654" s="17"/>
      <c r="AK654" s="17"/>
    </row>
    <row r="655" spans="1:37" s="18" customFormat="1" hidden="1">
      <c r="A655" s="2"/>
      <c r="B655" s="2"/>
      <c r="C655" s="2"/>
      <c r="D655" s="54"/>
      <c r="E655" s="2"/>
      <c r="F655" s="2"/>
      <c r="G655" s="2"/>
      <c r="H655" s="2"/>
      <c r="I655" s="2"/>
      <c r="J655" s="45">
        <f t="shared" si="10"/>
        <v>0</v>
      </c>
      <c r="K655" s="19"/>
      <c r="L655" s="19"/>
      <c r="M655" s="19"/>
      <c r="N655" s="19"/>
      <c r="O655" s="19"/>
      <c r="P655" s="19"/>
      <c r="Q655" s="17"/>
      <c r="R655" s="17"/>
      <c r="S655" s="17"/>
      <c r="T655" s="17"/>
      <c r="U655" s="17"/>
      <c r="V655" s="17"/>
      <c r="W655" s="17"/>
      <c r="X655" s="17"/>
      <c r="Y655" s="17"/>
      <c r="Z655" s="17"/>
      <c r="AA655" s="17"/>
      <c r="AB655" s="17"/>
      <c r="AC655" s="17"/>
      <c r="AD655" s="17"/>
      <c r="AE655" s="17"/>
      <c r="AF655" s="17"/>
      <c r="AG655" s="17"/>
      <c r="AH655" s="17"/>
      <c r="AI655" s="17"/>
      <c r="AJ655" s="17"/>
      <c r="AK655" s="17"/>
    </row>
    <row r="656" spans="1:37" s="18" customFormat="1" hidden="1">
      <c r="A656" s="2"/>
      <c r="B656" s="2"/>
      <c r="C656" s="2"/>
      <c r="D656" s="54"/>
      <c r="E656" s="2"/>
      <c r="F656" s="2"/>
      <c r="G656" s="2"/>
      <c r="H656" s="2"/>
      <c r="I656" s="2"/>
      <c r="J656" s="45">
        <f t="shared" si="10"/>
        <v>0</v>
      </c>
      <c r="K656" s="19"/>
      <c r="L656" s="19"/>
      <c r="M656" s="19"/>
      <c r="N656" s="19"/>
      <c r="O656" s="19"/>
      <c r="P656" s="19"/>
      <c r="Q656" s="17"/>
      <c r="R656" s="17"/>
      <c r="S656" s="17"/>
      <c r="T656" s="17"/>
      <c r="U656" s="17"/>
      <c r="V656" s="17"/>
      <c r="W656" s="17"/>
      <c r="X656" s="17"/>
      <c r="Y656" s="17"/>
      <c r="Z656" s="17"/>
      <c r="AA656" s="17"/>
      <c r="AB656" s="17"/>
      <c r="AC656" s="17"/>
      <c r="AD656" s="17"/>
      <c r="AE656" s="17"/>
      <c r="AF656" s="17"/>
      <c r="AG656" s="17"/>
      <c r="AH656" s="17"/>
      <c r="AI656" s="17"/>
      <c r="AJ656" s="17"/>
      <c r="AK656" s="17"/>
    </row>
    <row r="657" spans="1:37" s="18" customFormat="1" hidden="1">
      <c r="A657" s="2"/>
      <c r="B657" s="2"/>
      <c r="C657" s="2"/>
      <c r="D657" s="54"/>
      <c r="E657" s="2"/>
      <c r="F657" s="2"/>
      <c r="G657" s="2"/>
      <c r="H657" s="2"/>
      <c r="I657" s="2"/>
      <c r="J657" s="45">
        <f t="shared" si="10"/>
        <v>0</v>
      </c>
      <c r="K657" s="19"/>
      <c r="L657" s="19"/>
      <c r="M657" s="19"/>
      <c r="N657" s="19"/>
      <c r="O657" s="19"/>
      <c r="P657" s="19"/>
      <c r="Q657" s="17"/>
      <c r="R657" s="17"/>
      <c r="S657" s="17"/>
      <c r="T657" s="17"/>
      <c r="U657" s="17"/>
      <c r="V657" s="17"/>
      <c r="W657" s="17"/>
      <c r="X657" s="17"/>
      <c r="Y657" s="17"/>
      <c r="Z657" s="17"/>
      <c r="AA657" s="17"/>
      <c r="AB657" s="17"/>
      <c r="AC657" s="17"/>
      <c r="AD657" s="17"/>
      <c r="AE657" s="17"/>
      <c r="AF657" s="17"/>
      <c r="AG657" s="17"/>
      <c r="AH657" s="17"/>
      <c r="AI657" s="17"/>
      <c r="AJ657" s="17"/>
      <c r="AK657" s="17"/>
    </row>
    <row r="658" spans="1:37" s="18" customFormat="1" hidden="1">
      <c r="A658" s="2"/>
      <c r="B658" s="2"/>
      <c r="C658" s="2"/>
      <c r="D658" s="54"/>
      <c r="E658" s="2"/>
      <c r="F658" s="2"/>
      <c r="G658" s="2"/>
      <c r="H658" s="2"/>
      <c r="I658" s="2"/>
      <c r="J658" s="45">
        <f t="shared" ref="J658:J721" si="11">+I658</f>
        <v>0</v>
      </c>
      <c r="K658" s="19"/>
      <c r="L658" s="19"/>
      <c r="M658" s="19"/>
      <c r="N658" s="19"/>
      <c r="O658" s="19"/>
      <c r="P658" s="19"/>
      <c r="Q658" s="17"/>
      <c r="R658" s="17"/>
      <c r="S658" s="17"/>
      <c r="T658" s="17"/>
      <c r="U658" s="17"/>
      <c r="V658" s="17"/>
      <c r="W658" s="17"/>
      <c r="X658" s="17"/>
      <c r="Y658" s="17"/>
      <c r="Z658" s="17"/>
      <c r="AA658" s="17"/>
      <c r="AB658" s="17"/>
      <c r="AC658" s="17"/>
      <c r="AD658" s="17"/>
      <c r="AE658" s="17"/>
      <c r="AF658" s="17"/>
      <c r="AG658" s="17"/>
      <c r="AH658" s="17"/>
      <c r="AI658" s="17"/>
      <c r="AJ658" s="17"/>
      <c r="AK658" s="17"/>
    </row>
    <row r="659" spans="1:37" s="18" customFormat="1" hidden="1">
      <c r="A659" s="2"/>
      <c r="B659" s="2"/>
      <c r="C659" s="2"/>
      <c r="D659" s="54"/>
      <c r="E659" s="2"/>
      <c r="F659" s="2"/>
      <c r="G659" s="2"/>
      <c r="H659" s="2"/>
      <c r="I659" s="2"/>
      <c r="J659" s="45">
        <f t="shared" si="11"/>
        <v>0</v>
      </c>
      <c r="K659" s="19"/>
      <c r="L659" s="19"/>
      <c r="M659" s="19"/>
      <c r="N659" s="19"/>
      <c r="O659" s="19"/>
      <c r="P659" s="19"/>
      <c r="Q659" s="17"/>
      <c r="R659" s="17"/>
      <c r="S659" s="17"/>
      <c r="T659" s="17"/>
      <c r="U659" s="17"/>
      <c r="V659" s="17"/>
      <c r="W659" s="17"/>
      <c r="X659" s="17"/>
      <c r="Y659" s="17"/>
      <c r="Z659" s="17"/>
      <c r="AA659" s="17"/>
      <c r="AB659" s="17"/>
      <c r="AC659" s="17"/>
      <c r="AD659" s="17"/>
      <c r="AE659" s="17"/>
      <c r="AF659" s="17"/>
      <c r="AG659" s="17"/>
      <c r="AH659" s="17"/>
      <c r="AI659" s="17"/>
      <c r="AJ659" s="17"/>
      <c r="AK659" s="17"/>
    </row>
    <row r="660" spans="1:37" s="18" customFormat="1" hidden="1">
      <c r="A660" s="2"/>
      <c r="B660" s="2"/>
      <c r="C660" s="2"/>
      <c r="D660" s="54"/>
      <c r="E660" s="2"/>
      <c r="F660" s="2"/>
      <c r="G660" s="2"/>
      <c r="H660" s="2"/>
      <c r="I660" s="2"/>
      <c r="J660" s="45">
        <f t="shared" si="11"/>
        <v>0</v>
      </c>
      <c r="K660" s="19"/>
      <c r="L660" s="19"/>
      <c r="M660" s="19"/>
      <c r="N660" s="19"/>
      <c r="O660" s="19"/>
      <c r="P660" s="19"/>
      <c r="Q660" s="17"/>
      <c r="R660" s="17"/>
      <c r="S660" s="17"/>
      <c r="T660" s="17"/>
      <c r="U660" s="17"/>
      <c r="V660" s="17"/>
      <c r="W660" s="17"/>
      <c r="X660" s="17"/>
      <c r="Y660" s="17"/>
      <c r="Z660" s="17"/>
      <c r="AA660" s="17"/>
      <c r="AB660" s="17"/>
      <c r="AC660" s="17"/>
      <c r="AD660" s="17"/>
      <c r="AE660" s="17"/>
      <c r="AF660" s="17"/>
      <c r="AG660" s="17"/>
      <c r="AH660" s="17"/>
      <c r="AI660" s="17"/>
      <c r="AJ660" s="17"/>
      <c r="AK660" s="17"/>
    </row>
    <row r="661" spans="1:37" s="18" customFormat="1" hidden="1">
      <c r="A661" s="2"/>
      <c r="B661" s="2"/>
      <c r="C661" s="2"/>
      <c r="D661" s="54"/>
      <c r="E661" s="2"/>
      <c r="F661" s="2"/>
      <c r="G661" s="2"/>
      <c r="H661" s="2"/>
      <c r="I661" s="2"/>
      <c r="J661" s="45">
        <f t="shared" si="11"/>
        <v>0</v>
      </c>
      <c r="K661" s="19"/>
      <c r="L661" s="19"/>
      <c r="M661" s="19"/>
      <c r="N661" s="19"/>
      <c r="O661" s="19"/>
      <c r="P661" s="19"/>
      <c r="Q661" s="17"/>
      <c r="R661" s="17"/>
      <c r="S661" s="17"/>
      <c r="T661" s="17"/>
      <c r="U661" s="17"/>
      <c r="V661" s="17"/>
      <c r="W661" s="17"/>
      <c r="X661" s="17"/>
      <c r="Y661" s="17"/>
      <c r="Z661" s="17"/>
      <c r="AA661" s="17"/>
      <c r="AB661" s="17"/>
      <c r="AC661" s="17"/>
      <c r="AD661" s="17"/>
      <c r="AE661" s="17"/>
      <c r="AF661" s="17"/>
      <c r="AG661" s="17"/>
      <c r="AH661" s="17"/>
      <c r="AI661" s="17"/>
      <c r="AJ661" s="17"/>
      <c r="AK661" s="17"/>
    </row>
    <row r="662" spans="1:37" s="18" customFormat="1" hidden="1">
      <c r="A662" s="2"/>
      <c r="B662" s="2"/>
      <c r="C662" s="2"/>
      <c r="D662" s="54"/>
      <c r="E662" s="2"/>
      <c r="F662" s="2"/>
      <c r="G662" s="2"/>
      <c r="H662" s="2"/>
      <c r="I662" s="2"/>
      <c r="J662" s="45">
        <f t="shared" si="11"/>
        <v>0</v>
      </c>
      <c r="K662" s="19"/>
      <c r="L662" s="19"/>
      <c r="M662" s="19"/>
      <c r="N662" s="19"/>
      <c r="O662" s="19"/>
      <c r="P662" s="19"/>
      <c r="Q662" s="17"/>
      <c r="R662" s="17"/>
      <c r="S662" s="17"/>
      <c r="T662" s="17"/>
      <c r="U662" s="17"/>
      <c r="V662" s="17"/>
      <c r="W662" s="17"/>
      <c r="X662" s="17"/>
      <c r="Y662" s="17"/>
      <c r="Z662" s="17"/>
      <c r="AA662" s="17"/>
      <c r="AB662" s="17"/>
      <c r="AC662" s="17"/>
      <c r="AD662" s="17"/>
      <c r="AE662" s="17"/>
      <c r="AF662" s="17"/>
      <c r="AG662" s="17"/>
      <c r="AH662" s="17"/>
      <c r="AI662" s="17"/>
      <c r="AJ662" s="17"/>
      <c r="AK662" s="17"/>
    </row>
    <row r="663" spans="1:37" s="18" customFormat="1" hidden="1">
      <c r="A663" s="2"/>
      <c r="B663" s="2"/>
      <c r="C663" s="2"/>
      <c r="D663" s="54"/>
      <c r="E663" s="2"/>
      <c r="F663" s="2"/>
      <c r="G663" s="2"/>
      <c r="H663" s="2"/>
      <c r="I663" s="2"/>
      <c r="J663" s="45">
        <f t="shared" si="11"/>
        <v>0</v>
      </c>
      <c r="K663" s="19"/>
      <c r="L663" s="19"/>
      <c r="M663" s="19"/>
      <c r="N663" s="19"/>
      <c r="O663" s="19"/>
      <c r="P663" s="19"/>
      <c r="Q663" s="17"/>
      <c r="R663" s="17"/>
      <c r="S663" s="17"/>
      <c r="T663" s="17"/>
      <c r="U663" s="17"/>
      <c r="V663" s="17"/>
      <c r="W663" s="17"/>
      <c r="X663" s="17"/>
      <c r="Y663" s="17"/>
      <c r="Z663" s="17"/>
      <c r="AA663" s="17"/>
      <c r="AB663" s="17"/>
      <c r="AC663" s="17"/>
      <c r="AD663" s="17"/>
      <c r="AE663" s="17"/>
      <c r="AF663" s="17"/>
      <c r="AG663" s="17"/>
      <c r="AH663" s="17"/>
      <c r="AI663" s="17"/>
      <c r="AJ663" s="17"/>
      <c r="AK663" s="17"/>
    </row>
    <row r="664" spans="1:37" s="18" customFormat="1" hidden="1">
      <c r="A664" s="2"/>
      <c r="B664" s="2"/>
      <c r="C664" s="2"/>
      <c r="D664" s="54"/>
      <c r="E664" s="2"/>
      <c r="F664" s="2"/>
      <c r="G664" s="2"/>
      <c r="H664" s="2"/>
      <c r="I664" s="2"/>
      <c r="J664" s="45">
        <f t="shared" si="11"/>
        <v>0</v>
      </c>
      <c r="K664" s="19"/>
      <c r="L664" s="19"/>
      <c r="M664" s="19"/>
      <c r="N664" s="19"/>
      <c r="O664" s="19"/>
      <c r="P664" s="19"/>
      <c r="Q664" s="17"/>
      <c r="R664" s="17"/>
      <c r="S664" s="17"/>
      <c r="T664" s="17"/>
      <c r="U664" s="17"/>
      <c r="V664" s="17"/>
      <c r="W664" s="17"/>
      <c r="X664" s="17"/>
      <c r="Y664" s="17"/>
      <c r="Z664" s="17"/>
      <c r="AA664" s="17"/>
      <c r="AB664" s="17"/>
      <c r="AC664" s="17"/>
      <c r="AD664" s="17"/>
      <c r="AE664" s="17"/>
      <c r="AF664" s="17"/>
      <c r="AG664" s="17"/>
      <c r="AH664" s="17"/>
      <c r="AI664" s="17"/>
      <c r="AJ664" s="17"/>
      <c r="AK664" s="17"/>
    </row>
    <row r="665" spans="1:37" s="18" customFormat="1" hidden="1">
      <c r="A665" s="2"/>
      <c r="B665" s="2"/>
      <c r="C665" s="2"/>
      <c r="D665" s="54"/>
      <c r="E665" s="2"/>
      <c r="F665" s="2"/>
      <c r="G665" s="2"/>
      <c r="H665" s="2"/>
      <c r="I665" s="2"/>
      <c r="J665" s="45">
        <f t="shared" si="11"/>
        <v>0</v>
      </c>
      <c r="K665" s="19"/>
      <c r="L665" s="19"/>
      <c r="M665" s="19"/>
      <c r="N665" s="19"/>
      <c r="O665" s="19"/>
      <c r="P665" s="19"/>
      <c r="Q665" s="17"/>
      <c r="R665" s="17"/>
      <c r="S665" s="17"/>
      <c r="T665" s="17"/>
      <c r="U665" s="17"/>
      <c r="V665" s="17"/>
      <c r="W665" s="17"/>
      <c r="X665" s="17"/>
      <c r="Y665" s="17"/>
      <c r="Z665" s="17"/>
      <c r="AA665" s="17"/>
      <c r="AB665" s="17"/>
      <c r="AC665" s="17"/>
      <c r="AD665" s="17"/>
      <c r="AE665" s="17"/>
      <c r="AF665" s="17"/>
      <c r="AG665" s="17"/>
      <c r="AH665" s="17"/>
      <c r="AI665" s="17"/>
      <c r="AJ665" s="17"/>
      <c r="AK665" s="17"/>
    </row>
    <row r="666" spans="1:37" s="18" customFormat="1" hidden="1">
      <c r="A666" s="2"/>
      <c r="B666" s="2"/>
      <c r="C666" s="2"/>
      <c r="D666" s="54"/>
      <c r="E666" s="2"/>
      <c r="F666" s="2"/>
      <c r="G666" s="2"/>
      <c r="H666" s="2"/>
      <c r="I666" s="2"/>
      <c r="J666" s="45">
        <f t="shared" si="11"/>
        <v>0</v>
      </c>
      <c r="K666" s="19"/>
      <c r="L666" s="19"/>
      <c r="M666" s="19"/>
      <c r="N666" s="19"/>
      <c r="O666" s="19"/>
      <c r="P666" s="19"/>
      <c r="Q666" s="17"/>
      <c r="R666" s="17"/>
      <c r="S666" s="17"/>
      <c r="T666" s="17"/>
      <c r="U666" s="17"/>
      <c r="V666" s="17"/>
      <c r="W666" s="17"/>
      <c r="X666" s="17"/>
      <c r="Y666" s="17"/>
      <c r="Z666" s="17"/>
      <c r="AA666" s="17"/>
      <c r="AB666" s="17"/>
      <c r="AC666" s="17"/>
      <c r="AD666" s="17"/>
      <c r="AE666" s="17"/>
      <c r="AF666" s="17"/>
      <c r="AG666" s="17"/>
      <c r="AH666" s="17"/>
      <c r="AI666" s="17"/>
      <c r="AJ666" s="17"/>
      <c r="AK666" s="17"/>
    </row>
    <row r="667" spans="1:37" s="18" customFormat="1" hidden="1">
      <c r="A667" s="2"/>
      <c r="B667" s="2"/>
      <c r="C667" s="2"/>
      <c r="D667" s="54"/>
      <c r="E667" s="2"/>
      <c r="F667" s="2"/>
      <c r="G667" s="2"/>
      <c r="H667" s="2"/>
      <c r="I667" s="2"/>
      <c r="J667" s="45">
        <f t="shared" si="11"/>
        <v>0</v>
      </c>
      <c r="K667" s="19"/>
      <c r="L667" s="19"/>
      <c r="M667" s="19"/>
      <c r="N667" s="19"/>
      <c r="O667" s="19"/>
      <c r="P667" s="19"/>
      <c r="Q667" s="17"/>
      <c r="R667" s="17"/>
      <c r="S667" s="17"/>
      <c r="T667" s="17"/>
      <c r="U667" s="17"/>
      <c r="V667" s="17"/>
      <c r="W667" s="17"/>
      <c r="X667" s="17"/>
      <c r="Y667" s="17"/>
      <c r="Z667" s="17"/>
      <c r="AA667" s="17"/>
      <c r="AB667" s="17"/>
      <c r="AC667" s="17"/>
      <c r="AD667" s="17"/>
      <c r="AE667" s="17"/>
      <c r="AF667" s="17"/>
      <c r="AG667" s="17"/>
      <c r="AH667" s="17"/>
      <c r="AI667" s="17"/>
      <c r="AJ667" s="17"/>
      <c r="AK667" s="17"/>
    </row>
    <row r="668" spans="1:37" s="18" customFormat="1" hidden="1">
      <c r="A668" s="2"/>
      <c r="B668" s="2"/>
      <c r="C668" s="2"/>
      <c r="D668" s="54"/>
      <c r="E668" s="2"/>
      <c r="F668" s="2"/>
      <c r="G668" s="2"/>
      <c r="H668" s="2"/>
      <c r="I668" s="2"/>
      <c r="J668" s="45">
        <f t="shared" si="11"/>
        <v>0</v>
      </c>
      <c r="K668" s="19"/>
      <c r="L668" s="19"/>
      <c r="M668" s="19"/>
      <c r="N668" s="19"/>
      <c r="O668" s="19"/>
      <c r="P668" s="19"/>
      <c r="Q668" s="17"/>
      <c r="R668" s="17"/>
      <c r="S668" s="17"/>
      <c r="T668" s="17"/>
      <c r="U668" s="17"/>
      <c r="V668" s="17"/>
      <c r="W668" s="17"/>
      <c r="X668" s="17"/>
      <c r="Y668" s="17"/>
      <c r="Z668" s="17"/>
      <c r="AA668" s="17"/>
      <c r="AB668" s="17"/>
      <c r="AC668" s="17"/>
      <c r="AD668" s="17"/>
      <c r="AE668" s="17"/>
      <c r="AF668" s="17"/>
      <c r="AG668" s="17"/>
      <c r="AH668" s="17"/>
      <c r="AI668" s="17"/>
      <c r="AJ668" s="17"/>
      <c r="AK668" s="17"/>
    </row>
    <row r="669" spans="1:37" s="18" customFormat="1" hidden="1">
      <c r="A669" s="2"/>
      <c r="B669" s="2"/>
      <c r="C669" s="2"/>
      <c r="D669" s="54"/>
      <c r="E669" s="2"/>
      <c r="F669" s="2"/>
      <c r="G669" s="2"/>
      <c r="H669" s="2"/>
      <c r="I669" s="2"/>
      <c r="J669" s="45">
        <f t="shared" si="11"/>
        <v>0</v>
      </c>
      <c r="K669" s="19"/>
      <c r="L669" s="19"/>
      <c r="M669" s="19"/>
      <c r="N669" s="19"/>
      <c r="O669" s="19"/>
      <c r="P669" s="19"/>
      <c r="Q669" s="17"/>
      <c r="R669" s="17"/>
      <c r="S669" s="17"/>
      <c r="T669" s="17"/>
      <c r="U669" s="17"/>
      <c r="V669" s="17"/>
      <c r="W669" s="17"/>
      <c r="X669" s="17"/>
      <c r="Y669" s="17"/>
      <c r="Z669" s="17"/>
      <c r="AA669" s="17"/>
      <c r="AB669" s="17"/>
      <c r="AC669" s="17"/>
      <c r="AD669" s="17"/>
      <c r="AE669" s="17"/>
      <c r="AF669" s="17"/>
      <c r="AG669" s="17"/>
      <c r="AH669" s="17"/>
      <c r="AI669" s="17"/>
      <c r="AJ669" s="17"/>
      <c r="AK669" s="17"/>
    </row>
    <row r="670" spans="1:37" s="18" customFormat="1" hidden="1">
      <c r="A670" s="2"/>
      <c r="B670" s="2"/>
      <c r="C670" s="2"/>
      <c r="D670" s="54"/>
      <c r="E670" s="2"/>
      <c r="F670" s="2"/>
      <c r="G670" s="2"/>
      <c r="H670" s="2"/>
      <c r="I670" s="2"/>
      <c r="J670" s="45">
        <f t="shared" si="11"/>
        <v>0</v>
      </c>
      <c r="K670" s="19"/>
      <c r="L670" s="19"/>
      <c r="M670" s="19"/>
      <c r="N670" s="19"/>
      <c r="O670" s="19"/>
      <c r="P670" s="19"/>
      <c r="Q670" s="17"/>
      <c r="R670" s="17"/>
      <c r="S670" s="17"/>
      <c r="T670" s="17"/>
      <c r="U670" s="17"/>
      <c r="V670" s="17"/>
      <c r="W670" s="17"/>
      <c r="X670" s="17"/>
      <c r="Y670" s="17"/>
      <c r="Z670" s="17"/>
      <c r="AA670" s="17"/>
      <c r="AB670" s="17"/>
      <c r="AC670" s="17"/>
      <c r="AD670" s="17"/>
      <c r="AE670" s="17"/>
      <c r="AF670" s="17"/>
      <c r="AG670" s="17"/>
      <c r="AH670" s="17"/>
      <c r="AI670" s="17"/>
      <c r="AJ670" s="17"/>
      <c r="AK670" s="17"/>
    </row>
    <row r="671" spans="1:37" s="18" customFormat="1" hidden="1">
      <c r="A671" s="2"/>
      <c r="B671" s="2"/>
      <c r="C671" s="2"/>
      <c r="D671" s="54"/>
      <c r="E671" s="2"/>
      <c r="F671" s="2"/>
      <c r="G671" s="2"/>
      <c r="H671" s="2"/>
      <c r="I671" s="2"/>
      <c r="J671" s="45">
        <f t="shared" si="11"/>
        <v>0</v>
      </c>
      <c r="K671" s="19"/>
      <c r="L671" s="19"/>
      <c r="M671" s="19"/>
      <c r="N671" s="19"/>
      <c r="O671" s="19"/>
      <c r="P671" s="19"/>
      <c r="Q671" s="17"/>
      <c r="R671" s="17"/>
      <c r="S671" s="17"/>
      <c r="T671" s="17"/>
      <c r="U671" s="17"/>
      <c r="V671" s="17"/>
      <c r="W671" s="17"/>
      <c r="X671" s="17"/>
      <c r="Y671" s="17"/>
      <c r="Z671" s="17"/>
      <c r="AA671" s="17"/>
      <c r="AB671" s="17"/>
      <c r="AC671" s="17"/>
      <c r="AD671" s="17"/>
      <c r="AE671" s="17"/>
      <c r="AF671" s="17"/>
      <c r="AG671" s="17"/>
      <c r="AH671" s="17"/>
      <c r="AI671" s="17"/>
      <c r="AJ671" s="17"/>
      <c r="AK671" s="17"/>
    </row>
    <row r="672" spans="1:37" s="18" customFormat="1" hidden="1">
      <c r="A672" s="2"/>
      <c r="B672" s="2"/>
      <c r="C672" s="2"/>
      <c r="D672" s="54"/>
      <c r="E672" s="2"/>
      <c r="F672" s="2"/>
      <c r="G672" s="2"/>
      <c r="H672" s="2"/>
      <c r="I672" s="2"/>
      <c r="J672" s="45">
        <f t="shared" si="11"/>
        <v>0</v>
      </c>
      <c r="K672" s="19"/>
      <c r="L672" s="19"/>
      <c r="M672" s="19"/>
      <c r="N672" s="19"/>
      <c r="O672" s="19"/>
      <c r="P672" s="19"/>
      <c r="Q672" s="17"/>
      <c r="R672" s="17"/>
      <c r="S672" s="17"/>
      <c r="T672" s="17"/>
      <c r="U672" s="17"/>
      <c r="V672" s="17"/>
      <c r="W672" s="17"/>
      <c r="X672" s="17"/>
      <c r="Y672" s="17"/>
      <c r="Z672" s="17"/>
      <c r="AA672" s="17"/>
      <c r="AB672" s="17"/>
      <c r="AC672" s="17"/>
      <c r="AD672" s="17"/>
      <c r="AE672" s="17"/>
      <c r="AF672" s="17"/>
      <c r="AG672" s="17"/>
      <c r="AH672" s="17"/>
      <c r="AI672" s="17"/>
      <c r="AJ672" s="17"/>
      <c r="AK672" s="17"/>
    </row>
    <row r="673" spans="10:10" hidden="1">
      <c r="J673" s="45">
        <f t="shared" si="11"/>
        <v>0</v>
      </c>
    </row>
    <row r="674" spans="10:10" hidden="1">
      <c r="J674" s="45">
        <f t="shared" si="11"/>
        <v>0</v>
      </c>
    </row>
    <row r="675" spans="10:10" hidden="1">
      <c r="J675" s="45">
        <f t="shared" si="11"/>
        <v>0</v>
      </c>
    </row>
    <row r="676" spans="10:10" hidden="1">
      <c r="J676" s="45">
        <f t="shared" si="11"/>
        <v>0</v>
      </c>
    </row>
    <row r="677" spans="10:10" hidden="1">
      <c r="J677" s="45">
        <f t="shared" si="11"/>
        <v>0</v>
      </c>
    </row>
    <row r="678" spans="10:10" hidden="1">
      <c r="J678" s="45">
        <f t="shared" si="11"/>
        <v>0</v>
      </c>
    </row>
    <row r="679" spans="10:10" hidden="1">
      <c r="J679" s="45">
        <f t="shared" si="11"/>
        <v>0</v>
      </c>
    </row>
    <row r="680" spans="10:10" hidden="1">
      <c r="J680" s="45">
        <f t="shared" si="11"/>
        <v>0</v>
      </c>
    </row>
    <row r="681" spans="10:10" hidden="1">
      <c r="J681" s="45">
        <f t="shared" si="11"/>
        <v>0</v>
      </c>
    </row>
    <row r="682" spans="10:10" hidden="1">
      <c r="J682" s="45">
        <f t="shared" si="11"/>
        <v>0</v>
      </c>
    </row>
    <row r="683" spans="10:10" hidden="1">
      <c r="J683" s="45">
        <f t="shared" si="11"/>
        <v>0</v>
      </c>
    </row>
    <row r="684" spans="10:10" hidden="1">
      <c r="J684" s="45">
        <f t="shared" si="11"/>
        <v>0</v>
      </c>
    </row>
    <row r="685" spans="10:10" hidden="1">
      <c r="J685" s="45">
        <f t="shared" si="11"/>
        <v>0</v>
      </c>
    </row>
    <row r="686" spans="10:10" hidden="1">
      <c r="J686" s="45">
        <f t="shared" si="11"/>
        <v>0</v>
      </c>
    </row>
    <row r="687" spans="10:10" hidden="1">
      <c r="J687" s="45">
        <f t="shared" si="11"/>
        <v>0</v>
      </c>
    </row>
    <row r="688" spans="10:10" hidden="1">
      <c r="J688" s="45">
        <f t="shared" si="11"/>
        <v>0</v>
      </c>
    </row>
    <row r="689" spans="10:10" hidden="1">
      <c r="J689" s="45">
        <f t="shared" si="11"/>
        <v>0</v>
      </c>
    </row>
    <row r="690" spans="10:10" hidden="1">
      <c r="J690" s="45">
        <f t="shared" si="11"/>
        <v>0</v>
      </c>
    </row>
    <row r="691" spans="10:10" hidden="1">
      <c r="J691" s="45">
        <f t="shared" si="11"/>
        <v>0</v>
      </c>
    </row>
    <row r="692" spans="10:10" hidden="1">
      <c r="J692" s="45">
        <f t="shared" si="11"/>
        <v>0</v>
      </c>
    </row>
    <row r="693" spans="10:10" hidden="1">
      <c r="J693" s="45">
        <f t="shared" si="11"/>
        <v>0</v>
      </c>
    </row>
    <row r="694" spans="10:10" hidden="1">
      <c r="J694" s="45">
        <f t="shared" si="11"/>
        <v>0</v>
      </c>
    </row>
    <row r="695" spans="10:10" hidden="1">
      <c r="J695" s="45">
        <f t="shared" si="11"/>
        <v>0</v>
      </c>
    </row>
    <row r="696" spans="10:10" hidden="1">
      <c r="J696" s="45">
        <f t="shared" si="11"/>
        <v>0</v>
      </c>
    </row>
    <row r="697" spans="10:10" hidden="1">
      <c r="J697" s="45">
        <f t="shared" si="11"/>
        <v>0</v>
      </c>
    </row>
    <row r="698" spans="10:10" hidden="1">
      <c r="J698" s="45">
        <f t="shared" si="11"/>
        <v>0</v>
      </c>
    </row>
    <row r="699" spans="10:10" hidden="1">
      <c r="J699" s="45">
        <f t="shared" si="11"/>
        <v>0</v>
      </c>
    </row>
    <row r="700" spans="10:10" hidden="1">
      <c r="J700" s="45">
        <f t="shared" si="11"/>
        <v>0</v>
      </c>
    </row>
    <row r="701" spans="10:10" hidden="1">
      <c r="J701" s="45">
        <f t="shared" si="11"/>
        <v>0</v>
      </c>
    </row>
    <row r="702" spans="10:10" hidden="1">
      <c r="J702" s="45">
        <f t="shared" si="11"/>
        <v>0</v>
      </c>
    </row>
    <row r="703" spans="10:10" hidden="1">
      <c r="J703" s="45">
        <f t="shared" si="11"/>
        <v>0</v>
      </c>
    </row>
    <row r="704" spans="10:10" hidden="1">
      <c r="J704" s="45">
        <f t="shared" si="11"/>
        <v>0</v>
      </c>
    </row>
    <row r="705" spans="10:10" hidden="1">
      <c r="J705" s="45">
        <f t="shared" si="11"/>
        <v>0</v>
      </c>
    </row>
    <row r="706" spans="10:10" hidden="1">
      <c r="J706" s="45">
        <f t="shared" si="11"/>
        <v>0</v>
      </c>
    </row>
    <row r="707" spans="10:10" hidden="1">
      <c r="J707" s="45">
        <f t="shared" si="11"/>
        <v>0</v>
      </c>
    </row>
    <row r="708" spans="10:10" hidden="1">
      <c r="J708" s="45">
        <f t="shared" si="11"/>
        <v>0</v>
      </c>
    </row>
    <row r="709" spans="10:10" hidden="1">
      <c r="J709" s="45">
        <f t="shared" si="11"/>
        <v>0</v>
      </c>
    </row>
    <row r="710" spans="10:10" hidden="1">
      <c r="J710" s="45">
        <f t="shared" si="11"/>
        <v>0</v>
      </c>
    </row>
    <row r="711" spans="10:10" hidden="1">
      <c r="J711" s="45">
        <f t="shared" si="11"/>
        <v>0</v>
      </c>
    </row>
    <row r="712" spans="10:10" hidden="1">
      <c r="J712" s="45">
        <f t="shared" si="11"/>
        <v>0</v>
      </c>
    </row>
    <row r="713" spans="10:10" hidden="1">
      <c r="J713" s="45">
        <f t="shared" si="11"/>
        <v>0</v>
      </c>
    </row>
    <row r="714" spans="10:10" hidden="1">
      <c r="J714" s="45">
        <f t="shared" si="11"/>
        <v>0</v>
      </c>
    </row>
    <row r="715" spans="10:10" hidden="1">
      <c r="J715" s="45">
        <f t="shared" si="11"/>
        <v>0</v>
      </c>
    </row>
    <row r="716" spans="10:10" hidden="1">
      <c r="J716" s="45">
        <f t="shared" si="11"/>
        <v>0</v>
      </c>
    </row>
    <row r="717" spans="10:10" hidden="1">
      <c r="J717" s="45">
        <f t="shared" si="11"/>
        <v>0</v>
      </c>
    </row>
    <row r="718" spans="10:10" hidden="1">
      <c r="J718" s="45">
        <f t="shared" si="11"/>
        <v>0</v>
      </c>
    </row>
    <row r="719" spans="10:10" hidden="1">
      <c r="J719" s="45">
        <f t="shared" si="11"/>
        <v>0</v>
      </c>
    </row>
    <row r="720" spans="10:10" hidden="1">
      <c r="J720" s="45">
        <f t="shared" si="11"/>
        <v>0</v>
      </c>
    </row>
    <row r="721" spans="10:10" hidden="1">
      <c r="J721" s="45">
        <f t="shared" si="11"/>
        <v>0</v>
      </c>
    </row>
    <row r="722" spans="10:10" hidden="1">
      <c r="J722" s="45">
        <f t="shared" ref="J722:J776" si="12">+I722</f>
        <v>0</v>
      </c>
    </row>
    <row r="723" spans="10:10" hidden="1">
      <c r="J723" s="45">
        <f t="shared" si="12"/>
        <v>0</v>
      </c>
    </row>
    <row r="724" spans="10:10" hidden="1">
      <c r="J724" s="45">
        <f t="shared" si="12"/>
        <v>0</v>
      </c>
    </row>
    <row r="725" spans="10:10" hidden="1">
      <c r="J725" s="45">
        <f t="shared" si="12"/>
        <v>0</v>
      </c>
    </row>
    <row r="726" spans="10:10" hidden="1">
      <c r="J726" s="45">
        <f t="shared" si="12"/>
        <v>0</v>
      </c>
    </row>
    <row r="727" spans="10:10" hidden="1">
      <c r="J727" s="45">
        <f t="shared" si="12"/>
        <v>0</v>
      </c>
    </row>
    <row r="728" spans="10:10" hidden="1">
      <c r="J728" s="45">
        <f t="shared" si="12"/>
        <v>0</v>
      </c>
    </row>
    <row r="729" spans="10:10" hidden="1">
      <c r="J729" s="45">
        <f t="shared" si="12"/>
        <v>0</v>
      </c>
    </row>
    <row r="730" spans="10:10" hidden="1">
      <c r="J730" s="45">
        <f t="shared" si="12"/>
        <v>0</v>
      </c>
    </row>
    <row r="731" spans="10:10" hidden="1">
      <c r="J731" s="45">
        <f t="shared" si="12"/>
        <v>0</v>
      </c>
    </row>
    <row r="732" spans="10:10" hidden="1">
      <c r="J732" s="45">
        <f t="shared" si="12"/>
        <v>0</v>
      </c>
    </row>
    <row r="733" spans="10:10" hidden="1">
      <c r="J733" s="45">
        <f t="shared" si="12"/>
        <v>0</v>
      </c>
    </row>
    <row r="734" spans="10:10" hidden="1">
      <c r="J734" s="45">
        <f t="shared" si="12"/>
        <v>0</v>
      </c>
    </row>
    <row r="735" spans="10:10" hidden="1">
      <c r="J735" s="45">
        <f t="shared" si="12"/>
        <v>0</v>
      </c>
    </row>
    <row r="736" spans="10:10" hidden="1">
      <c r="J736" s="45">
        <f t="shared" si="12"/>
        <v>0</v>
      </c>
    </row>
    <row r="737" spans="10:10" hidden="1">
      <c r="J737" s="45">
        <f t="shared" si="12"/>
        <v>0</v>
      </c>
    </row>
    <row r="738" spans="10:10" hidden="1">
      <c r="J738" s="45">
        <f t="shared" si="12"/>
        <v>0</v>
      </c>
    </row>
    <row r="739" spans="10:10" hidden="1">
      <c r="J739" s="45">
        <f t="shared" si="12"/>
        <v>0</v>
      </c>
    </row>
    <row r="740" spans="10:10" hidden="1">
      <c r="J740" s="45">
        <f t="shared" si="12"/>
        <v>0</v>
      </c>
    </row>
    <row r="741" spans="10:10" hidden="1">
      <c r="J741" s="45">
        <f t="shared" si="12"/>
        <v>0</v>
      </c>
    </row>
    <row r="742" spans="10:10" hidden="1">
      <c r="J742" s="45">
        <f t="shared" si="12"/>
        <v>0</v>
      </c>
    </row>
    <row r="743" spans="10:10" hidden="1">
      <c r="J743" s="45">
        <f t="shared" si="12"/>
        <v>0</v>
      </c>
    </row>
    <row r="744" spans="10:10" hidden="1">
      <c r="J744" s="45">
        <f t="shared" si="12"/>
        <v>0</v>
      </c>
    </row>
    <row r="745" spans="10:10" hidden="1">
      <c r="J745" s="45">
        <f t="shared" si="12"/>
        <v>0</v>
      </c>
    </row>
    <row r="746" spans="10:10" hidden="1">
      <c r="J746" s="45">
        <f t="shared" si="12"/>
        <v>0</v>
      </c>
    </row>
    <row r="747" spans="10:10" hidden="1">
      <c r="J747" s="45">
        <f t="shared" si="12"/>
        <v>0</v>
      </c>
    </row>
    <row r="748" spans="10:10" hidden="1">
      <c r="J748" s="45">
        <f t="shared" si="12"/>
        <v>0</v>
      </c>
    </row>
    <row r="749" spans="10:10" hidden="1">
      <c r="J749" s="45">
        <f t="shared" si="12"/>
        <v>0</v>
      </c>
    </row>
    <row r="750" spans="10:10" hidden="1">
      <c r="J750" s="45">
        <f t="shared" si="12"/>
        <v>0</v>
      </c>
    </row>
    <row r="751" spans="10:10" hidden="1">
      <c r="J751" s="45">
        <f t="shared" si="12"/>
        <v>0</v>
      </c>
    </row>
    <row r="752" spans="10:10" hidden="1">
      <c r="J752" s="45">
        <f t="shared" si="12"/>
        <v>0</v>
      </c>
    </row>
    <row r="753" spans="10:10" hidden="1">
      <c r="J753" s="45">
        <f t="shared" si="12"/>
        <v>0</v>
      </c>
    </row>
    <row r="754" spans="10:10" hidden="1">
      <c r="J754" s="45">
        <f t="shared" si="12"/>
        <v>0</v>
      </c>
    </row>
    <row r="755" spans="10:10" hidden="1">
      <c r="J755" s="45">
        <f t="shared" si="12"/>
        <v>0</v>
      </c>
    </row>
    <row r="756" spans="10:10" hidden="1">
      <c r="J756" s="45">
        <f t="shared" si="12"/>
        <v>0</v>
      </c>
    </row>
    <row r="757" spans="10:10" hidden="1">
      <c r="J757" s="45">
        <f t="shared" si="12"/>
        <v>0</v>
      </c>
    </row>
    <row r="758" spans="10:10" hidden="1">
      <c r="J758" s="45">
        <f t="shared" si="12"/>
        <v>0</v>
      </c>
    </row>
    <row r="759" spans="10:10" hidden="1">
      <c r="J759" s="45">
        <f t="shared" si="12"/>
        <v>0</v>
      </c>
    </row>
    <row r="760" spans="10:10" hidden="1">
      <c r="J760" s="45">
        <f t="shared" si="12"/>
        <v>0</v>
      </c>
    </row>
    <row r="761" spans="10:10" hidden="1">
      <c r="J761" s="45">
        <f t="shared" si="12"/>
        <v>0</v>
      </c>
    </row>
    <row r="762" spans="10:10" hidden="1">
      <c r="J762" s="45">
        <f t="shared" si="12"/>
        <v>0</v>
      </c>
    </row>
    <row r="763" spans="10:10" hidden="1">
      <c r="J763" s="45">
        <f t="shared" si="12"/>
        <v>0</v>
      </c>
    </row>
    <row r="764" spans="10:10" hidden="1">
      <c r="J764" s="45">
        <f t="shared" si="12"/>
        <v>0</v>
      </c>
    </row>
    <row r="765" spans="10:10" hidden="1">
      <c r="J765" s="45">
        <f t="shared" si="12"/>
        <v>0</v>
      </c>
    </row>
    <row r="766" spans="10:10" hidden="1">
      <c r="J766" s="45">
        <f t="shared" si="12"/>
        <v>0</v>
      </c>
    </row>
    <row r="767" spans="10:10" hidden="1">
      <c r="J767" s="45">
        <f t="shared" si="12"/>
        <v>0</v>
      </c>
    </row>
    <row r="768" spans="10:10" hidden="1">
      <c r="J768" s="45">
        <f t="shared" si="12"/>
        <v>0</v>
      </c>
    </row>
    <row r="769" spans="5:10" hidden="1">
      <c r="J769" s="45">
        <f t="shared" si="12"/>
        <v>0</v>
      </c>
    </row>
    <row r="770" spans="5:10" hidden="1">
      <c r="J770" s="45">
        <f t="shared" si="12"/>
        <v>0</v>
      </c>
    </row>
    <row r="771" spans="5:10" hidden="1">
      <c r="J771" s="45">
        <f t="shared" si="12"/>
        <v>0</v>
      </c>
    </row>
    <row r="772" spans="5:10" hidden="1">
      <c r="J772" s="45">
        <f t="shared" si="12"/>
        <v>0</v>
      </c>
    </row>
    <row r="773" spans="5:10" hidden="1">
      <c r="J773" s="45">
        <f t="shared" si="12"/>
        <v>0</v>
      </c>
    </row>
    <row r="774" spans="5:10" hidden="1">
      <c r="J774" s="45">
        <f t="shared" si="12"/>
        <v>0</v>
      </c>
    </row>
    <row r="775" spans="5:10" hidden="1">
      <c r="J775" s="45">
        <f t="shared" si="12"/>
        <v>0</v>
      </c>
    </row>
    <row r="776" spans="5:10" hidden="1">
      <c r="J776" s="45">
        <f t="shared" si="12"/>
        <v>0</v>
      </c>
    </row>
    <row r="777" spans="5:10">
      <c r="E777" s="239"/>
      <c r="J777" s="14"/>
    </row>
    <row r="778" spans="5:10">
      <c r="J778" s="14"/>
    </row>
    <row r="779" spans="5:10">
      <c r="J779" s="14"/>
    </row>
    <row r="780" spans="5:10">
      <c r="J780" s="14"/>
    </row>
    <row r="781" spans="5:10">
      <c r="J781" s="14"/>
    </row>
    <row r="782" spans="5:10">
      <c r="J782" s="14"/>
    </row>
    <row r="783" spans="5:10">
      <c r="J783" s="14"/>
    </row>
    <row r="784" spans="5:10">
      <c r="J784" s="14"/>
    </row>
    <row r="785" spans="10:10">
      <c r="J785" s="14"/>
    </row>
    <row r="786" spans="10:10">
      <c r="J786" s="14"/>
    </row>
    <row r="787" spans="10:10">
      <c r="J787" s="14"/>
    </row>
    <row r="788" spans="10:10">
      <c r="J788" s="14"/>
    </row>
    <row r="789" spans="10:10">
      <c r="J789" s="14"/>
    </row>
    <row r="790" spans="10:10">
      <c r="J790" s="14"/>
    </row>
    <row r="791" spans="10:10">
      <c r="J791" s="14"/>
    </row>
    <row r="792" spans="10:10">
      <c r="J792" s="14"/>
    </row>
    <row r="793" spans="10:10">
      <c r="J793" s="14"/>
    </row>
    <row r="794" spans="10:10">
      <c r="J794" s="14"/>
    </row>
    <row r="795" spans="10:10">
      <c r="J795" s="14"/>
    </row>
    <row r="796" spans="10:10">
      <c r="J796" s="14"/>
    </row>
    <row r="797" spans="10:10">
      <c r="J797" s="14"/>
    </row>
    <row r="798" spans="10:10">
      <c r="J798" s="14"/>
    </row>
    <row r="799" spans="10:10">
      <c r="J799" s="14"/>
    </row>
    <row r="800" spans="10:10">
      <c r="J800" s="14"/>
    </row>
    <row r="801" spans="10:10">
      <c r="J801" s="14"/>
    </row>
    <row r="802" spans="10:10">
      <c r="J802" s="14"/>
    </row>
    <row r="803" spans="10:10">
      <c r="J803" s="14"/>
    </row>
    <row r="804" spans="10:10">
      <c r="J804" s="14"/>
    </row>
    <row r="805" spans="10:10">
      <c r="J805" s="14"/>
    </row>
    <row r="806" spans="10:10">
      <c r="J806" s="14"/>
    </row>
    <row r="807" spans="10:10">
      <c r="J807" s="14"/>
    </row>
    <row r="808" spans="10:10">
      <c r="J808" s="14"/>
    </row>
    <row r="809" spans="10:10">
      <c r="J809" s="14"/>
    </row>
    <row r="810" spans="10:10">
      <c r="J810" s="14"/>
    </row>
    <row r="811" spans="10:10">
      <c r="J811" s="14"/>
    </row>
    <row r="812" spans="10:10">
      <c r="J812" s="14"/>
    </row>
    <row r="813" spans="10:10">
      <c r="J813" s="14"/>
    </row>
    <row r="814" spans="10:10">
      <c r="J814" s="14"/>
    </row>
    <row r="815" spans="10:10">
      <c r="J815" s="14"/>
    </row>
    <row r="816" spans="10:10">
      <c r="J816" s="14"/>
    </row>
    <row r="817" spans="10:10">
      <c r="J817" s="14"/>
    </row>
    <row r="818" spans="10:10">
      <c r="J818" s="14"/>
    </row>
    <row r="819" spans="10:10">
      <c r="J819" s="14"/>
    </row>
    <row r="820" spans="10:10">
      <c r="J820" s="14"/>
    </row>
    <row r="821" spans="10:10">
      <c r="J821" s="14"/>
    </row>
    <row r="822" spans="10:10">
      <c r="J822" s="14"/>
    </row>
    <row r="823" spans="10:10">
      <c r="J823" s="14"/>
    </row>
    <row r="824" spans="10:10">
      <c r="J824" s="14"/>
    </row>
    <row r="825" spans="10:10">
      <c r="J825" s="14"/>
    </row>
    <row r="826" spans="10:10">
      <c r="J826" s="14"/>
    </row>
    <row r="827" spans="10:10">
      <c r="J827" s="14"/>
    </row>
    <row r="828" spans="10:10">
      <c r="J828" s="14"/>
    </row>
    <row r="829" spans="10:10">
      <c r="J829" s="14"/>
    </row>
    <row r="830" spans="10:10">
      <c r="J830" s="14"/>
    </row>
    <row r="831" spans="10:10">
      <c r="J831" s="14"/>
    </row>
    <row r="832" spans="10:10">
      <c r="J832" s="14"/>
    </row>
    <row r="833" spans="10:10">
      <c r="J833" s="14"/>
    </row>
    <row r="834" spans="10:10">
      <c r="J834" s="14"/>
    </row>
    <row r="835" spans="10:10">
      <c r="J835" s="14"/>
    </row>
    <row r="836" spans="10:10">
      <c r="J836" s="14"/>
    </row>
    <row r="837" spans="10:10">
      <c r="J837" s="14"/>
    </row>
    <row r="838" spans="10:10">
      <c r="J838" s="14"/>
    </row>
    <row r="839" spans="10:10">
      <c r="J839" s="14"/>
    </row>
    <row r="840" spans="10:10">
      <c r="J840" s="14"/>
    </row>
    <row r="841" spans="10:10">
      <c r="J841" s="14"/>
    </row>
    <row r="842" spans="10:10">
      <c r="J842" s="14"/>
    </row>
    <row r="843" spans="10:10">
      <c r="J843" s="14"/>
    </row>
    <row r="844" spans="10:10">
      <c r="J844" s="14"/>
    </row>
    <row r="845" spans="10:10">
      <c r="J845" s="14"/>
    </row>
    <row r="846" spans="10:10">
      <c r="J846" s="14"/>
    </row>
    <row r="847" spans="10:10">
      <c r="J847" s="14"/>
    </row>
    <row r="848" spans="10:10">
      <c r="J848" s="14"/>
    </row>
    <row r="849" spans="10:10">
      <c r="J849" s="14"/>
    </row>
    <row r="850" spans="10:10">
      <c r="J850" s="14"/>
    </row>
    <row r="851" spans="10:10">
      <c r="J851" s="14"/>
    </row>
    <row r="852" spans="10:10">
      <c r="J852" s="14"/>
    </row>
    <row r="853" spans="10:10">
      <c r="J853" s="14"/>
    </row>
    <row r="854" spans="10:10">
      <c r="J854" s="14"/>
    </row>
    <row r="855" spans="10:10">
      <c r="J855" s="14"/>
    </row>
    <row r="856" spans="10:10">
      <c r="J856" s="14"/>
    </row>
    <row r="857" spans="10:10">
      <c r="J857" s="14"/>
    </row>
    <row r="858" spans="10:10">
      <c r="J858" s="14"/>
    </row>
    <row r="859" spans="10:10">
      <c r="J859" s="14"/>
    </row>
    <row r="860" spans="10:10">
      <c r="J860" s="14"/>
    </row>
    <row r="861" spans="10:10">
      <c r="J861" s="14"/>
    </row>
    <row r="862" spans="10:10">
      <c r="J862" s="14"/>
    </row>
    <row r="863" spans="10:10">
      <c r="J863" s="14"/>
    </row>
    <row r="864" spans="10:10">
      <c r="J864" s="14"/>
    </row>
    <row r="865" spans="10:10">
      <c r="J865" s="14"/>
    </row>
    <row r="866" spans="10:10">
      <c r="J866" s="14"/>
    </row>
    <row r="867" spans="10:10">
      <c r="J867" s="14"/>
    </row>
    <row r="868" spans="10:10">
      <c r="J868" s="14"/>
    </row>
    <row r="869" spans="10:10">
      <c r="J869" s="14"/>
    </row>
    <row r="870" spans="10:10">
      <c r="J870" s="14"/>
    </row>
    <row r="871" spans="10:10">
      <c r="J871" s="14"/>
    </row>
    <row r="872" spans="10:10">
      <c r="J872" s="14"/>
    </row>
    <row r="873" spans="10:10">
      <c r="J873" s="14"/>
    </row>
    <row r="874" spans="10:10">
      <c r="J874" s="14"/>
    </row>
    <row r="875" spans="10:10">
      <c r="J875" s="14"/>
    </row>
    <row r="876" spans="10:10">
      <c r="J876" s="14"/>
    </row>
    <row r="877" spans="10:10">
      <c r="J877" s="14"/>
    </row>
    <row r="878" spans="10:10">
      <c r="J878" s="14"/>
    </row>
    <row r="879" spans="10:10">
      <c r="J879" s="14"/>
    </row>
    <row r="880" spans="10:10">
      <c r="J880" s="14"/>
    </row>
    <row r="881" spans="10:10">
      <c r="J881" s="14"/>
    </row>
    <row r="882" spans="10:10">
      <c r="J882" s="14"/>
    </row>
    <row r="883" spans="10:10">
      <c r="J883" s="14"/>
    </row>
    <row r="884" spans="10:10">
      <c r="J884" s="14"/>
    </row>
    <row r="885" spans="10:10">
      <c r="J885" s="14"/>
    </row>
    <row r="886" spans="10:10">
      <c r="J886" s="14"/>
    </row>
    <row r="887" spans="10:10">
      <c r="J887" s="14"/>
    </row>
    <row r="888" spans="10:10">
      <c r="J888" s="14"/>
    </row>
    <row r="889" spans="10:10">
      <c r="J889" s="14"/>
    </row>
    <row r="890" spans="10:10">
      <c r="J890" s="14"/>
    </row>
    <row r="891" spans="10:10">
      <c r="J891" s="14"/>
    </row>
    <row r="892" spans="10:10">
      <c r="J892" s="14"/>
    </row>
    <row r="893" spans="10:10">
      <c r="J893" s="14"/>
    </row>
    <row r="894" spans="10:10">
      <c r="J894" s="14"/>
    </row>
    <row r="895" spans="10:10">
      <c r="J895" s="14"/>
    </row>
    <row r="896" spans="10:10">
      <c r="J896" s="14"/>
    </row>
    <row r="897" spans="10:10">
      <c r="J897" s="14"/>
    </row>
    <row r="898" spans="10:10">
      <c r="J898" s="14"/>
    </row>
    <row r="899" spans="10:10">
      <c r="J899" s="14"/>
    </row>
    <row r="900" spans="10:10">
      <c r="J900" s="14"/>
    </row>
    <row r="901" spans="10:10">
      <c r="J901" s="14"/>
    </row>
    <row r="902" spans="10:10">
      <c r="J902" s="14"/>
    </row>
    <row r="903" spans="10:10">
      <c r="J903" s="14"/>
    </row>
    <row r="904" spans="10:10">
      <c r="J904" s="14"/>
    </row>
    <row r="905" spans="10:10">
      <c r="J905" s="14"/>
    </row>
    <row r="906" spans="10:10">
      <c r="J906" s="14"/>
    </row>
    <row r="907" spans="10:10">
      <c r="J907" s="14"/>
    </row>
    <row r="908" spans="10:10">
      <c r="J908" s="14"/>
    </row>
    <row r="909" spans="10:10">
      <c r="J909" s="14"/>
    </row>
    <row r="910" spans="10:10">
      <c r="J910" s="14"/>
    </row>
    <row r="911" spans="10:10">
      <c r="J911" s="14"/>
    </row>
    <row r="912" spans="10:10">
      <c r="J912" s="14"/>
    </row>
    <row r="913" spans="10:10">
      <c r="J913" s="14"/>
    </row>
    <row r="914" spans="10:10">
      <c r="J914" s="14"/>
    </row>
    <row r="915" spans="10:10">
      <c r="J915" s="14"/>
    </row>
    <row r="916" spans="10:10">
      <c r="J916" s="14"/>
    </row>
    <row r="917" spans="10:10">
      <c r="J917" s="14"/>
    </row>
    <row r="918" spans="10:10">
      <c r="J918" s="14"/>
    </row>
    <row r="919" spans="10:10">
      <c r="J919" s="14"/>
    </row>
    <row r="920" spans="10:10">
      <c r="J920" s="14"/>
    </row>
    <row r="921" spans="10:10">
      <c r="J921" s="14"/>
    </row>
    <row r="922" spans="10:10">
      <c r="J922" s="14"/>
    </row>
    <row r="923" spans="10:10">
      <c r="J923" s="14"/>
    </row>
    <row r="924" spans="10:10">
      <c r="J924" s="14"/>
    </row>
    <row r="925" spans="10:10">
      <c r="J925" s="14"/>
    </row>
    <row r="926" spans="10:10">
      <c r="J926" s="14"/>
    </row>
    <row r="927" spans="10:10">
      <c r="J927" s="14"/>
    </row>
    <row r="928" spans="10:10">
      <c r="J928" s="14"/>
    </row>
    <row r="929" spans="10:10">
      <c r="J929" s="14"/>
    </row>
    <row r="930" spans="10:10">
      <c r="J930" s="14"/>
    </row>
    <row r="931" spans="10:10">
      <c r="J931" s="14"/>
    </row>
    <row r="932" spans="10:10">
      <c r="J932" s="14"/>
    </row>
    <row r="933" spans="10:10">
      <c r="J933" s="14"/>
    </row>
    <row r="934" spans="10:10">
      <c r="J934" s="14"/>
    </row>
    <row r="935" spans="10:10">
      <c r="J935" s="14"/>
    </row>
    <row r="936" spans="10:10">
      <c r="J936" s="14"/>
    </row>
    <row r="937" spans="10:10">
      <c r="J937" s="14"/>
    </row>
    <row r="938" spans="10:10">
      <c r="J938" s="14"/>
    </row>
    <row r="939" spans="10:10">
      <c r="J939" s="14"/>
    </row>
    <row r="940" spans="10:10">
      <c r="J940" s="14"/>
    </row>
    <row r="941" spans="10:10">
      <c r="J941" s="14"/>
    </row>
    <row r="942" spans="10:10">
      <c r="J942" s="14"/>
    </row>
    <row r="943" spans="10:10">
      <c r="J943" s="14"/>
    </row>
    <row r="944" spans="10:10">
      <c r="J944" s="14"/>
    </row>
    <row r="945" spans="10:10">
      <c r="J945" s="14"/>
    </row>
    <row r="946" spans="10:10">
      <c r="J946" s="14"/>
    </row>
    <row r="947" spans="10:10">
      <c r="J947" s="14"/>
    </row>
    <row r="948" spans="10:10">
      <c r="J948" s="14"/>
    </row>
    <row r="949" spans="10:10">
      <c r="J949" s="14"/>
    </row>
    <row r="950" spans="10:10">
      <c r="J950" s="14"/>
    </row>
    <row r="951" spans="10:10">
      <c r="J951" s="14"/>
    </row>
    <row r="952" spans="10:10">
      <c r="J952" s="14"/>
    </row>
    <row r="953" spans="10:10">
      <c r="J953" s="14"/>
    </row>
    <row r="954" spans="10:10">
      <c r="J954" s="14"/>
    </row>
    <row r="955" spans="10:10">
      <c r="J955" s="14"/>
    </row>
    <row r="956" spans="10:10">
      <c r="J956" s="14"/>
    </row>
    <row r="957" spans="10:10">
      <c r="J957" s="14"/>
    </row>
    <row r="958" spans="10:10">
      <c r="J958" s="14"/>
    </row>
    <row r="959" spans="10:10">
      <c r="J959" s="14"/>
    </row>
    <row r="960" spans="10:10">
      <c r="J960" s="14"/>
    </row>
    <row r="961" spans="10:10">
      <c r="J961" s="14"/>
    </row>
    <row r="962" spans="10:10">
      <c r="J962" s="14"/>
    </row>
    <row r="963" spans="10:10">
      <c r="J963" s="14"/>
    </row>
    <row r="964" spans="10:10">
      <c r="J964" s="14"/>
    </row>
  </sheetData>
  <autoFilter ref="A18:J776">
    <filterColumn colId="9">
      <customFilters and="1">
        <customFilter operator="notEqual" val=" "/>
        <customFilter operator="notEqual" val="0"/>
      </customFilters>
    </filterColumn>
  </autoFilter>
  <mergeCells count="40">
    <mergeCell ref="A349:B349"/>
    <mergeCell ref="L9:O9"/>
    <mergeCell ref="N15:O15"/>
    <mergeCell ref="D9:D17"/>
    <mergeCell ref="A9:A17"/>
    <mergeCell ref="C9:C17"/>
    <mergeCell ref="J9:J17"/>
    <mergeCell ref="A205:A206"/>
    <mergeCell ref="B205:B206"/>
    <mergeCell ref="C205:C206"/>
    <mergeCell ref="D205:D206"/>
    <mergeCell ref="D202:D204"/>
    <mergeCell ref="A202:A204"/>
    <mergeCell ref="B202:B204"/>
    <mergeCell ref="C202:C204"/>
    <mergeCell ref="A103:A105"/>
    <mergeCell ref="A347:B347"/>
    <mergeCell ref="B6:I6"/>
    <mergeCell ref="I9:I17"/>
    <mergeCell ref="B9:B17"/>
    <mergeCell ref="A348:B348"/>
    <mergeCell ref="B103:B105"/>
    <mergeCell ref="C103:C105"/>
    <mergeCell ref="D103:D105"/>
    <mergeCell ref="B4:I4"/>
    <mergeCell ref="E9:E17"/>
    <mergeCell ref="F9:F17"/>
    <mergeCell ref="G9:G17"/>
    <mergeCell ref="H9:H17"/>
    <mergeCell ref="B5:I5"/>
    <mergeCell ref="A484:A493"/>
    <mergeCell ref="B485:B493"/>
    <mergeCell ref="C485:C493"/>
    <mergeCell ref="D485:D493"/>
    <mergeCell ref="AI499:AJ499"/>
    <mergeCell ref="AC499:AD499"/>
    <mergeCell ref="AE499:AF499"/>
    <mergeCell ref="AG499:AH499"/>
    <mergeCell ref="G497:I497"/>
    <mergeCell ref="A495:B495"/>
  </mergeCells>
  <phoneticPr fontId="0" type="noConversion"/>
  <printOptions horizontalCentered="1"/>
  <pageMargins left="0" right="0" top="0.19685039370078741" bottom="0" header="0" footer="0"/>
  <pageSetup paperSize="9" scale="48"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видатки по розпорядниках</vt:lpstr>
      <vt:lpstr>дод4</vt:lpstr>
      <vt:lpstr>'видатки по розпорядниках'!Заголовки_для_друку</vt:lpstr>
      <vt:lpstr>дод4!Заголовки_для_друку</vt:lpstr>
      <vt:lpstr>'видатки по розпорядниках'!Область_друку</vt:lpstr>
      <vt:lpstr>дод4!Область_друку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Oleg</cp:lastModifiedBy>
  <cp:lastPrinted>2021-02-19T10:32:57Z</cp:lastPrinted>
  <dcterms:created xsi:type="dcterms:W3CDTF">2001-11-23T10:13:52Z</dcterms:created>
  <dcterms:modified xsi:type="dcterms:W3CDTF">2021-02-19T12:44:39Z</dcterms:modified>
</cp:coreProperties>
</file>