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kretar\Desktop\ХІ-а сесія 27.07.2021 р\Пит. №5 Звіт про викон.бюджету\"/>
    </mc:Choice>
  </mc:AlternateContent>
  <bookViews>
    <workbookView xWindow="240" yWindow="96" windowWidth="19440" windowHeight="8076"/>
  </bookViews>
  <sheets>
    <sheet name="Доходи 6 2021  " sheetId="25" r:id="rId1"/>
  </sheets>
  <definedNames>
    <definedName name="_xlnm.Print_Titles" localSheetId="0">'Доходи 6 2021  '!$A:$C</definedName>
  </definedNames>
  <calcPr calcId="162913"/>
</workbook>
</file>

<file path=xl/calcChain.xml><?xml version="1.0" encoding="utf-8"?>
<calcChain xmlns="http://schemas.openxmlformats.org/spreadsheetml/2006/main">
  <c r="H44" i="25" l="1"/>
  <c r="L58" i="25"/>
  <c r="L53" i="25"/>
  <c r="J53" i="25"/>
  <c r="L48" i="25"/>
  <c r="L36" i="25"/>
  <c r="L38" i="25"/>
  <c r="L39" i="25"/>
  <c r="J32" i="25"/>
  <c r="J33" i="25"/>
  <c r="J34" i="25"/>
  <c r="J35" i="25"/>
  <c r="J37" i="25"/>
  <c r="J39" i="25"/>
  <c r="L83" i="25" l="1"/>
  <c r="I70" i="25"/>
  <c r="J70" i="25"/>
  <c r="J57" i="25"/>
  <c r="J27" i="25"/>
  <c r="J28" i="25"/>
  <c r="J29" i="25"/>
  <c r="J30" i="25"/>
  <c r="J31" i="25"/>
  <c r="H85" i="25"/>
  <c r="G85" i="25"/>
  <c r="K83" i="25" s="1"/>
  <c r="F85" i="25"/>
  <c r="E85" i="25"/>
  <c r="J84" i="25"/>
  <c r="I84" i="25"/>
  <c r="L82" i="25"/>
  <c r="J82" i="25"/>
  <c r="I82" i="25"/>
  <c r="J80" i="25"/>
  <c r="I80" i="25"/>
  <c r="J79" i="25"/>
  <c r="I79" i="25"/>
  <c r="K78" i="25"/>
  <c r="J78" i="25"/>
  <c r="I78" i="25"/>
  <c r="L77" i="25"/>
  <c r="K77" i="25"/>
  <c r="J77" i="25"/>
  <c r="I77" i="25"/>
  <c r="J76" i="25"/>
  <c r="I76" i="25"/>
  <c r="J75" i="25"/>
  <c r="I75" i="25"/>
  <c r="J69" i="25"/>
  <c r="I69" i="25"/>
  <c r="J68" i="25"/>
  <c r="I68" i="25"/>
  <c r="H68" i="25"/>
  <c r="L68" i="25" s="1"/>
  <c r="J67" i="25"/>
  <c r="I67" i="25"/>
  <c r="H67" i="25"/>
  <c r="L67" i="25" s="1"/>
  <c r="H66" i="25"/>
  <c r="G66" i="25"/>
  <c r="K79" i="25" s="1"/>
  <c r="F66" i="25"/>
  <c r="E66" i="25"/>
  <c r="L61" i="25"/>
  <c r="K60" i="25"/>
  <c r="J60" i="25"/>
  <c r="I60" i="25"/>
  <c r="H60" i="25"/>
  <c r="L60" i="25" s="1"/>
  <c r="K59" i="25"/>
  <c r="J59" i="25"/>
  <c r="I59" i="25"/>
  <c r="H59" i="25"/>
  <c r="L59" i="25" s="1"/>
  <c r="I58" i="25"/>
  <c r="K57" i="25"/>
  <c r="I57" i="25"/>
  <c r="H57" i="25"/>
  <c r="L57" i="25" s="1"/>
  <c r="I56" i="25"/>
  <c r="L55" i="25"/>
  <c r="I55" i="25"/>
  <c r="L54" i="25"/>
  <c r="J54" i="25"/>
  <c r="I54" i="25"/>
  <c r="I53" i="25"/>
  <c r="L51" i="25"/>
  <c r="K50" i="25"/>
  <c r="J50" i="25"/>
  <c r="I50" i="25"/>
  <c r="H50" i="25"/>
  <c r="L50" i="25" s="1"/>
  <c r="K49" i="25"/>
  <c r="J49" i="25"/>
  <c r="I49" i="25"/>
  <c r="H49" i="25"/>
  <c r="L49" i="25" s="1"/>
  <c r="I48" i="25"/>
  <c r="I47" i="25"/>
  <c r="K46" i="25"/>
  <c r="J46" i="25"/>
  <c r="I46" i="25"/>
  <c r="H46" i="25"/>
  <c r="L46" i="25" s="1"/>
  <c r="K45" i="25"/>
  <c r="J45" i="25"/>
  <c r="I45" i="25"/>
  <c r="H45" i="25"/>
  <c r="L45" i="25" s="1"/>
  <c r="G44" i="25"/>
  <c r="F44" i="25"/>
  <c r="E44" i="25"/>
  <c r="L43" i="25"/>
  <c r="J43" i="25"/>
  <c r="I43" i="25"/>
  <c r="L42" i="25"/>
  <c r="J42" i="25"/>
  <c r="I42" i="25"/>
  <c r="L41" i="25"/>
  <c r="J41" i="25"/>
  <c r="I41" i="25"/>
  <c r="H40" i="25"/>
  <c r="G40" i="25"/>
  <c r="F40" i="25"/>
  <c r="E40" i="25"/>
  <c r="I39" i="25"/>
  <c r="I38" i="25"/>
  <c r="I37" i="25"/>
  <c r="H37" i="25"/>
  <c r="L37" i="25" s="1"/>
  <c r="I36" i="25"/>
  <c r="K35" i="25"/>
  <c r="I35" i="25"/>
  <c r="H35" i="25"/>
  <c r="L35" i="25" s="1"/>
  <c r="K34" i="25"/>
  <c r="I34" i="25"/>
  <c r="H34" i="25"/>
  <c r="L34" i="25" s="1"/>
  <c r="K33" i="25"/>
  <c r="I33" i="25"/>
  <c r="H33" i="25"/>
  <c r="L33" i="25" s="1"/>
  <c r="K32" i="25"/>
  <c r="I32" i="25"/>
  <c r="H32" i="25"/>
  <c r="L32" i="25" s="1"/>
  <c r="I31" i="25"/>
  <c r="K30" i="25"/>
  <c r="I30" i="25"/>
  <c r="H30" i="25"/>
  <c r="L30" i="25" s="1"/>
  <c r="K29" i="25"/>
  <c r="I29" i="25"/>
  <c r="H29" i="25"/>
  <c r="L29" i="25" s="1"/>
  <c r="K28" i="25"/>
  <c r="I28" i="25"/>
  <c r="H28" i="25"/>
  <c r="L28" i="25" s="1"/>
  <c r="K27" i="25"/>
  <c r="I27" i="25"/>
  <c r="H27" i="25"/>
  <c r="L27" i="25" s="1"/>
  <c r="L26" i="25"/>
  <c r="J26" i="25"/>
  <c r="I26" i="25"/>
  <c r="L25" i="25"/>
  <c r="K25" i="25"/>
  <c r="J25" i="25"/>
  <c r="I25" i="25"/>
  <c r="L24" i="25"/>
  <c r="J24" i="25"/>
  <c r="I24" i="25"/>
  <c r="L23" i="25"/>
  <c r="J23" i="25"/>
  <c r="I23" i="25"/>
  <c r="H22" i="25"/>
  <c r="G22" i="25"/>
  <c r="F22" i="25"/>
  <c r="E22" i="25"/>
  <c r="L21" i="25"/>
  <c r="J21" i="25"/>
  <c r="I21" i="25"/>
  <c r="H20" i="25"/>
  <c r="G20" i="25"/>
  <c r="F20" i="25"/>
  <c r="E20" i="25"/>
  <c r="K19" i="25"/>
  <c r="J19" i="25"/>
  <c r="I19" i="25"/>
  <c r="H19" i="25"/>
  <c r="L19" i="25" s="1"/>
  <c r="L18" i="25"/>
  <c r="J18" i="25"/>
  <c r="I18" i="25"/>
  <c r="K17" i="25"/>
  <c r="J17" i="25"/>
  <c r="H17" i="25"/>
  <c r="L17" i="25" s="1"/>
  <c r="L16" i="25"/>
  <c r="I16" i="25"/>
  <c r="K15" i="25"/>
  <c r="I15" i="25"/>
  <c r="H15" i="25"/>
  <c r="L15" i="25" s="1"/>
  <c r="K14" i="25"/>
  <c r="I14" i="25"/>
  <c r="H14" i="25"/>
  <c r="L14" i="25" s="1"/>
  <c r="L13" i="25"/>
  <c r="I13" i="25"/>
  <c r="L12" i="25"/>
  <c r="J12" i="25"/>
  <c r="I12" i="25"/>
  <c r="J11" i="25"/>
  <c r="I11" i="25"/>
  <c r="H11" i="25"/>
  <c r="L11" i="25" s="1"/>
  <c r="J10" i="25"/>
  <c r="I10" i="25"/>
  <c r="H10" i="25"/>
  <c r="L10" i="25" s="1"/>
  <c r="E9" i="25"/>
  <c r="E65" i="25" s="1"/>
  <c r="E81" i="25" s="1"/>
  <c r="E86" i="25" s="1"/>
  <c r="G9" i="25" l="1"/>
  <c r="I9" i="25" s="1"/>
  <c r="L20" i="25"/>
  <c r="H9" i="25"/>
  <c r="L44" i="25"/>
  <c r="L40" i="25"/>
  <c r="L22" i="25"/>
  <c r="K82" i="25"/>
  <c r="F9" i="25"/>
  <c r="F65" i="25" s="1"/>
  <c r="F81" i="25" s="1"/>
  <c r="F86" i="25" s="1"/>
  <c r="L9" i="25"/>
  <c r="I20" i="25"/>
  <c r="I22" i="25"/>
  <c r="I40" i="25"/>
  <c r="I44" i="25"/>
  <c r="G65" i="25"/>
  <c r="I66" i="25"/>
  <c r="K70" i="25"/>
  <c r="K84" i="25"/>
  <c r="J85" i="25"/>
  <c r="J20" i="25"/>
  <c r="J22" i="25"/>
  <c r="J40" i="25"/>
  <c r="J44" i="25"/>
  <c r="J66" i="25"/>
  <c r="K69" i="25"/>
  <c r="K75" i="25"/>
  <c r="I85" i="25"/>
  <c r="H65" i="25" l="1"/>
  <c r="H80" i="25" s="1"/>
  <c r="L80" i="25" s="1"/>
  <c r="J9" i="25"/>
  <c r="J65" i="25"/>
  <c r="K62" i="25"/>
  <c r="K61" i="25"/>
  <c r="K55" i="25"/>
  <c r="K53" i="25"/>
  <c r="K52" i="25"/>
  <c r="K48" i="25"/>
  <c r="K47" i="25"/>
  <c r="K38" i="25"/>
  <c r="K36" i="25"/>
  <c r="K31" i="25"/>
  <c r="K18" i="25"/>
  <c r="K16" i="25"/>
  <c r="K12" i="25"/>
  <c r="G81" i="25"/>
  <c r="I65" i="25"/>
  <c r="K56" i="25"/>
  <c r="K54" i="25"/>
  <c r="K43" i="25"/>
  <c r="K42" i="25"/>
  <c r="K41" i="25"/>
  <c r="K39" i="25"/>
  <c r="K26" i="25"/>
  <c r="K24" i="25"/>
  <c r="K23" i="25"/>
  <c r="K21" i="25"/>
  <c r="K13" i="25"/>
  <c r="K9" i="25"/>
  <c r="K44" i="25"/>
  <c r="K40" i="25"/>
  <c r="K22" i="25"/>
  <c r="K20" i="25"/>
  <c r="L65" i="25" l="1"/>
  <c r="I81" i="25"/>
  <c r="G86" i="25"/>
  <c r="J81" i="25"/>
  <c r="K37" i="25"/>
  <c r="I86" i="25" l="1"/>
  <c r="J86" i="25"/>
  <c r="K85" i="25"/>
  <c r="K66" i="25"/>
  <c r="K65" i="25"/>
</calcChain>
</file>

<file path=xl/sharedStrings.xml><?xml version="1.0" encoding="utf-8"?>
<sst xmlns="http://schemas.openxmlformats.org/spreadsheetml/2006/main" count="112" uniqueCount="97">
  <si>
    <t>Станом на 17.12.2019</t>
  </si>
  <si>
    <t>Поч.річн. план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</si>
  <si>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</si>
  <si>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</si>
  <si>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</si>
  <si>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</si>
  <si>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</si>
  <si>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</si>
  <si>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</si>
  <si>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</si>
  <si>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</si>
  <si>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</si>
  <si>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</si>
  <si>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</si>
  <si>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</si>
  <si>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</si>
  <si>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</si>
  <si>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</si>
  <si>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</si>
  <si>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</si>
  <si>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</si>
  <si>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</si>
  <si>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</si>
  <si>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</si>
  <si>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</si>
  <si>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</si>
  <si>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</si>
  <si>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</si>
  <si>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</si>
  <si>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</si>
  <si>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</si>
  <si>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</si>
  <si>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</si>
  <si>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</si>
  <si>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</si>
  <si>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</si>
  <si>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</si>
  <si>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</si>
  <si>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</si>
  <si>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</si>
  <si>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</si>
  <si>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</si>
  <si>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</si>
  <si>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</si>
  <si>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</si>
  <si>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</si>
  <si>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</si>
  <si>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Субвенції з місцевих бюджетів іншим місцевим бюджетам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</si>
  <si>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</si>
  <si>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Всього без урахування трансферт</t>
  </si>
  <si>
    <t>Код бюджетної класифікації</t>
  </si>
  <si>
    <t>Назва податків та зборів</t>
  </si>
  <si>
    <t>Податок на нерухоме майно, відмінне від земельної ділянки</t>
  </si>
  <si>
    <t>Плата за землю</t>
  </si>
  <si>
    <t>Всього власних надходжень загального фонду</t>
  </si>
  <si>
    <t>Разом надходжень загального фонду</t>
  </si>
  <si>
    <t>(гривень)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</si>
  <si>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</si>
  <si>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Екологічний податок</t>
  </si>
  <si>
    <t>Власні надходження бюджетних установ</t>
  </si>
  <si>
    <t>Разом надходжень спеціального фонду</t>
  </si>
  <si>
    <t>ВСЬОГО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</si>
  <si>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</si>
  <si>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Частина чистого прибутку комунальних унітарних підприємств та їх об'єднань, що вилучається до відповідного місцевого бюджету</t>
  </si>
  <si>
    <t>у 4,0 р</t>
  </si>
  <si>
    <t>Доходи від операцій з капіталом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</si>
  <si>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</si>
  <si>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у 4,2 р</t>
  </si>
  <si>
    <t>Фактичне виконання січня-червня 2020 року</t>
  </si>
  <si>
    <t>у 2,3 р</t>
  </si>
  <si>
    <t>Уточнений план на 2021 рік</t>
  </si>
  <si>
    <t>Податок та збір на доходи фізичних осіб</t>
  </si>
  <si>
    <t>Транспортний податок з юридичних осіб</t>
  </si>
  <si>
    <t>Адміністративний збір за проведення державної реєстрації юридичних осіб, фізичних осіб- підприємців та громадських формувань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</si>
  <si>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</si>
  <si>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у 6,4 р</t>
  </si>
  <si>
    <t>Освітня субвенція з державного бюджету місцевим бюджетам</t>
  </si>
  <si>
    <t>Субвенція з місцевого бюджету на здійснення підтримки окремих закладів та заходів у системиі охорони здоров'я за рахунок відповідної субвенції з державного бюджету</t>
  </si>
  <si>
    <t>Продовження додатку</t>
  </si>
  <si>
    <t>% виконання до  ут.річного плану 2021 року</t>
  </si>
  <si>
    <t>Кошти за шкоду, що заподіяна на земельних ділянках</t>
  </si>
  <si>
    <t>% виконання від загальної суми надходжень</t>
  </si>
  <si>
    <t>у 15,2 р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</si>
  <si>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</si>
  <si>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у 5,5 р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</si>
  <si>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</si>
  <si>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</si>
  <si>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План на січень-червень 2021 року</t>
  </si>
  <si>
    <t>Фактичне виконання січня-червня 2021 року</t>
  </si>
  <si>
    <t>% виконання до  плану січня-червня 2021 року</t>
  </si>
  <si>
    <t>Темп росту факту січня-червня 2021 року до факту січня-червня 2020 року,%</t>
  </si>
  <si>
    <t>у 5,3 р</t>
  </si>
  <si>
    <t>у 5,9 р</t>
  </si>
  <si>
    <t>у 4,6 р</t>
  </si>
  <si>
    <t>ЗВІТ</t>
  </si>
  <si>
    <t xml:space="preserve">виконання надходженнь податків та зборів  до бюджету Суботцівської сільської територіальної громади за І півріччя 2021 року </t>
  </si>
  <si>
    <t>у 2,4 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</si>
</sst>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0.00"/>
    <numFmt numFmtId="165" formatCode="#0.0"/>
    <numFmt numFmtId="166" formatCode="#0"/>
    <numFmt numFmtId="167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 applyAlignment="1">
      <alignment horizontal="center"/>
    </xf>
    <xf numFmtId="0" fontId="3" fillId="0" borderId="2" xfId="0" applyFont="1" applyBorder="1"/>
    <xf numFmtId="164" fontId="3" fillId="0" borderId="2" xfId="0" applyNumberFormat="1" applyFont="1" applyBorder="1"/>
    <xf numFmtId="165" fontId="3" fillId="0" borderId="2" xfId="0" applyNumberFormat="1" applyFont="1" applyBorder="1"/>
    <xf numFmtId="166" fontId="3" fillId="0" borderId="2" xfId="0" applyNumberFormat="1" applyFont="1" applyBorder="1"/>
    <xf numFmtId="0" fontId="5" fillId="0" borderId="2" xfId="0" applyFont="1" applyBorder="1"/>
    <xf numFmtId="164" fontId="5" fillId="0" borderId="2" xfId="0" applyNumberFormat="1" applyFont="1" applyBorder="1"/>
    <xf numFmtId="0" fontId="5" fillId="0" borderId="2" xfId="0" applyFont="1" applyBorder="1" applyAlignment="1">
      <alignment wrapText="1"/>
    </xf>
    <xf numFmtId="166" fontId="5" fillId="0" borderId="2" xfId="0" applyNumberFormat="1" applyFont="1" applyBorder="1"/>
    <xf numFmtId="165" fontId="5" fillId="0" borderId="2" xfId="0" applyNumberFormat="1" applyFont="1" applyBorder="1"/>
    <xf numFmtId="0" fontId="5" fillId="0" borderId="0" xfId="0" applyFont="1"/>
    <xf numFmtId="167" fontId="5" fillId="0" borderId="2" xfId="0" applyNumberFormat="1" applyFont="1" applyBorder="1"/>
    <xf numFmtId="167" fontId="5" fillId="0" borderId="2" xfId="0" applyNumberFormat="1" applyFont="1" applyBorder="1" applyAlignment="1">
      <alignment horizontal="right"/>
    </xf>
    <xf numFmtId="167" fontId="3" fillId="0" borderId="2" xfId="0" applyNumberFormat="1" applyFont="1" applyBorder="1"/>
    <xf numFmtId="2" fontId="5" fillId="0" borderId="2" xfId="0" applyNumberFormat="1" applyFont="1" applyBorder="1"/>
    <xf numFmtId="0" fontId="5" fillId="0" borderId="3" xfId="0" applyFont="1" applyBorder="1"/>
    <xf numFmtId="0" fontId="5" fillId="0" borderId="0" xfId="0" applyFont="1" applyBorder="1"/>
    <xf numFmtId="167" fontId="5" fillId="0" borderId="4" xfId="0" applyNumberFormat="1" applyFont="1" applyBorder="1"/>
    <xf numFmtId="167" fontId="3" fillId="0" borderId="4" xfId="0" applyNumberFormat="1" applyFont="1" applyBorder="1"/>
    <xf numFmtId="0" fontId="5" fillId="0" borderId="6" xfId="0" applyFont="1" applyBorder="1"/>
    <xf numFmtId="0" fontId="5" fillId="0" borderId="7" xfId="0" applyFont="1" applyBorder="1"/>
    <xf numFmtId="0" fontId="0" fillId="0" borderId="0" xfId="0" applyBorder="1"/>
    <xf numFmtId="165" fontId="5" fillId="0" borderId="0" xfId="0" applyNumberFormat="1" applyFont="1" applyBorder="1"/>
    <xf numFmtId="167" fontId="5" fillId="0" borderId="0" xfId="0" applyNumberFormat="1" applyFont="1" applyBorder="1"/>
    <xf numFmtId="0" fontId="5" fillId="0" borderId="9" xfId="0" applyFont="1" applyBorder="1" applyAlignment="1"/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7" fontId="5" fillId="0" borderId="4" xfId="0" applyNumberFormat="1" applyFont="1" applyBorder="1" applyAlignment="1">
      <alignment horizontal="right"/>
    </xf>
    <xf numFmtId="0" fontId="3" fillId="0" borderId="8" xfId="0" applyFont="1" applyBorder="1"/>
    <xf numFmtId="164" fontId="3" fillId="0" borderId="8" xfId="0" applyNumberFormat="1" applyFont="1" applyBorder="1"/>
    <xf numFmtId="166" fontId="3" fillId="0" borderId="8" xfId="0" applyNumberFormat="1" applyFont="1" applyBorder="1"/>
    <xf numFmtId="164" fontId="5" fillId="0" borderId="0" xfId="0" applyNumberFormat="1" applyFont="1" applyBorder="1"/>
    <xf numFmtId="0" fontId="5" fillId="0" borderId="8" xfId="0" applyFont="1" applyBorder="1"/>
    <xf numFmtId="164" fontId="5" fillId="0" borderId="8" xfId="0" applyNumberFormat="1" applyFont="1" applyBorder="1"/>
    <xf numFmtId="0" fontId="5" fillId="0" borderId="13" xfId="0" applyFont="1" applyBorder="1"/>
    <xf numFmtId="164" fontId="5" fillId="0" borderId="13" xfId="0" applyNumberFormat="1" applyFont="1" applyBorder="1"/>
    <xf numFmtId="165" fontId="5" fillId="0" borderId="13" xfId="0" applyNumberFormat="1" applyFont="1" applyBorder="1"/>
    <xf numFmtId="0" fontId="3" fillId="0" borderId="11" xfId="0" applyFont="1" applyBorder="1"/>
    <xf numFmtId="166" fontId="3" fillId="0" borderId="11" xfId="0" applyNumberFormat="1" applyFont="1" applyBorder="1"/>
    <xf numFmtId="164" fontId="3" fillId="0" borderId="11" xfId="0" applyNumberFormat="1" applyFont="1" applyBorder="1"/>
    <xf numFmtId="165" fontId="3" fillId="0" borderId="11" xfId="0" applyNumberFormat="1" applyFont="1" applyBorder="1"/>
    <xf numFmtId="166" fontId="5" fillId="0" borderId="13" xfId="0" applyNumberFormat="1" applyFont="1" applyBorder="1"/>
    <xf numFmtId="166" fontId="5" fillId="0" borderId="8" xfId="0" applyNumberFormat="1" applyFont="1" applyBorder="1"/>
    <xf numFmtId="165" fontId="5" fillId="0" borderId="8" xfId="0" applyNumberFormat="1" applyFont="1" applyBorder="1"/>
    <xf numFmtId="166" fontId="3" fillId="0" borderId="11" xfId="0" applyNumberFormat="1" applyFont="1" applyFill="1" applyBorder="1"/>
    <xf numFmtId="164" fontId="3" fillId="0" borderId="11" xfId="0" applyNumberFormat="1" applyFont="1" applyFill="1" applyBorder="1"/>
    <xf numFmtId="0" fontId="6" fillId="0" borderId="11" xfId="0" applyFont="1" applyBorder="1" applyAlignment="1">
      <alignment horizontal="center" vertical="center" wrapText="1"/>
    </xf>
    <xf numFmtId="2" fontId="0" fillId="0" borderId="0" xfId="0" applyNumberFormat="1"/>
    <xf numFmtId="165" fontId="3" fillId="0" borderId="8" xfId="0" applyNumberFormat="1" applyFont="1" applyBorder="1"/>
    <xf numFmtId="0" fontId="4" fillId="0" borderId="0" xfId="0" applyFont="1"/>
    <xf numFmtId="0" fontId="5" fillId="0" borderId="5" xfId="0" applyFont="1" applyBorder="1"/>
    <xf numFmtId="0" fontId="5" fillId="0" borderId="13" xfId="0" applyFont="1" applyBorder="1" applyAlignment="1">
      <alignment wrapText="1"/>
    </xf>
    <xf numFmtId="167" fontId="5" fillId="0" borderId="13" xfId="0" applyNumberFormat="1" applyFont="1" applyBorder="1"/>
    <xf numFmtId="167" fontId="5" fillId="0" borderId="14" xfId="0" applyNumberFormat="1" applyFont="1" applyBorder="1"/>
    <xf numFmtId="0" fontId="3" fillId="0" borderId="22" xfId="0" applyFont="1" applyBorder="1"/>
    <xf numFmtId="0" fontId="3" fillId="0" borderId="3" xfId="0" applyFont="1" applyBorder="1"/>
    <xf numFmtId="0" fontId="5" fillId="0" borderId="23" xfId="0" applyFont="1" applyBorder="1"/>
    <xf numFmtId="0" fontId="5" fillId="0" borderId="24" xfId="0" applyFont="1" applyBorder="1" applyAlignment="1">
      <alignment wrapText="1"/>
    </xf>
    <xf numFmtId="164" fontId="5" fillId="0" borderId="24" xfId="0" applyNumberFormat="1" applyFont="1" applyBorder="1"/>
    <xf numFmtId="166" fontId="5" fillId="0" borderId="24" xfId="0" applyNumberFormat="1" applyFont="1" applyBorder="1"/>
    <xf numFmtId="165" fontId="5" fillId="0" borderId="24" xfId="0" applyNumberFormat="1" applyFont="1" applyBorder="1"/>
    <xf numFmtId="167" fontId="5" fillId="0" borderId="24" xfId="0" applyNumberFormat="1" applyFont="1" applyBorder="1"/>
    <xf numFmtId="167" fontId="5" fillId="0" borderId="25" xfId="0" applyNumberFormat="1" applyFont="1" applyBorder="1"/>
    <xf numFmtId="0" fontId="5" fillId="0" borderId="8" xfId="0" applyFont="1" applyFill="1" applyBorder="1"/>
    <xf numFmtId="167" fontId="5" fillId="0" borderId="8" xfId="0" applyNumberFormat="1" applyFont="1" applyBorder="1"/>
    <xf numFmtId="167" fontId="5" fillId="0" borderId="19" xfId="0" applyNumberFormat="1" applyFont="1" applyBorder="1"/>
    <xf numFmtId="167" fontId="3" fillId="0" borderId="11" xfId="0" applyNumberFormat="1" applyFont="1" applyBorder="1"/>
    <xf numFmtId="167" fontId="3" fillId="0" borderId="12" xfId="0" applyNumberFormat="1" applyFont="1" applyBorder="1"/>
    <xf numFmtId="2" fontId="3" fillId="0" borderId="11" xfId="0" applyNumberFormat="1" applyFont="1" applyBorder="1"/>
    <xf numFmtId="0" fontId="5" fillId="0" borderId="27" xfId="0" applyFont="1" applyBorder="1"/>
    <xf numFmtId="0" fontId="5" fillId="0" borderId="22" xfId="0" applyFont="1" applyBorder="1"/>
    <xf numFmtId="167" fontId="3" fillId="0" borderId="8" xfId="0" applyNumberFormat="1" applyFont="1" applyBorder="1"/>
    <xf numFmtId="0" fontId="3" fillId="0" borderId="28" xfId="0" applyFont="1" applyBorder="1"/>
    <xf numFmtId="0" fontId="3" fillId="0" borderId="29" xfId="0" applyFont="1" applyBorder="1"/>
    <xf numFmtId="164" fontId="3" fillId="0" borderId="29" xfId="0" applyNumberFormat="1" applyFont="1" applyBorder="1"/>
    <xf numFmtId="166" fontId="3" fillId="0" borderId="29" xfId="0" applyNumberFormat="1" applyFont="1" applyBorder="1"/>
    <xf numFmtId="165" fontId="3" fillId="0" borderId="29" xfId="0" applyNumberFormat="1" applyFont="1" applyBorder="1"/>
    <xf numFmtId="167" fontId="3" fillId="0" borderId="29" xfId="0" applyNumberFormat="1" applyFont="1" applyBorder="1"/>
    <xf numFmtId="167" fontId="3" fillId="0" borderId="30" xfId="0" applyNumberFormat="1" applyFont="1" applyBorder="1"/>
    <xf numFmtId="0" fontId="3" fillId="0" borderId="10" xfId="0" applyFont="1" applyBorder="1"/>
    <xf numFmtId="0" fontId="3" fillId="0" borderId="11" xfId="0" applyFont="1" applyBorder="1" applyAlignment="1">
      <alignment wrapText="1"/>
    </xf>
    <xf numFmtId="167" fontId="3" fillId="0" borderId="12" xfId="0" applyNumberFormat="1" applyFont="1" applyBorder="1" applyAlignment="1">
      <alignment horizontal="right"/>
    </xf>
    <xf numFmtId="0" fontId="5" fillId="0" borderId="26" xfId="0" applyFont="1" applyBorder="1"/>
    <xf numFmtId="0" fontId="4" fillId="0" borderId="29" xfId="0" applyFont="1" applyBorder="1"/>
    <xf numFmtId="164" fontId="4" fillId="0" borderId="29" xfId="0" applyNumberFormat="1" applyFont="1" applyBorder="1"/>
    <xf numFmtId="165" fontId="4" fillId="0" borderId="29" xfId="0" applyNumberFormat="1" applyFont="1" applyBorder="1"/>
    <xf numFmtId="167" fontId="4" fillId="0" borderId="29" xfId="0" applyNumberFormat="1" applyFont="1" applyBorder="1"/>
    <xf numFmtId="167" fontId="4" fillId="0" borderId="30" xfId="0" applyNumberFormat="1" applyFont="1" applyBorder="1"/>
    <xf numFmtId="0" fontId="7" fillId="0" borderId="8" xfId="0" applyFont="1" applyBorder="1"/>
    <xf numFmtId="0" fontId="7" fillId="0" borderId="2" xfId="0" applyFont="1" applyBorder="1"/>
    <xf numFmtId="0" fontId="7" fillId="0" borderId="13" xfId="0" applyFont="1" applyBorder="1"/>
    <xf numFmtId="167" fontId="3" fillId="0" borderId="1" xfId="0" applyNumberFormat="1" applyFont="1" applyBorder="1"/>
    <xf numFmtId="167" fontId="5" fillId="0" borderId="1" xfId="0" applyNumberFormat="1" applyFont="1" applyBorder="1"/>
    <xf numFmtId="167" fontId="5" fillId="0" borderId="15" xfId="0" applyNumberFormat="1" applyFont="1" applyBorder="1"/>
    <xf numFmtId="167" fontId="3" fillId="0" borderId="18" xfId="0" applyNumberFormat="1" applyFont="1" applyBorder="1"/>
    <xf numFmtId="167" fontId="3" fillId="0" borderId="32" xfId="0" applyNumberFormat="1" applyFont="1" applyBorder="1"/>
    <xf numFmtId="167" fontId="3" fillId="0" borderId="20" xfId="0" applyNumberFormat="1" applyFont="1" applyBorder="1"/>
    <xf numFmtId="167" fontId="5" fillId="0" borderId="33" xfId="0" applyNumberFormat="1" applyFont="1" applyBorder="1"/>
    <xf numFmtId="167" fontId="5" fillId="0" borderId="20" xfId="0" applyNumberFormat="1" applyFont="1" applyBorder="1"/>
    <xf numFmtId="167" fontId="5" fillId="0" borderId="34" xfId="0" applyNumberFormat="1" applyFont="1" applyBorder="1"/>
    <xf numFmtId="167" fontId="4" fillId="0" borderId="32" xfId="0" applyNumberFormat="1" applyFont="1" applyBorder="1"/>
    <xf numFmtId="166" fontId="0" fillId="0" borderId="0" xfId="0" applyNumberFormat="1"/>
    <xf numFmtId="167" fontId="3" fillId="0" borderId="19" xfId="0" applyNumberFormat="1" applyFont="1" applyBorder="1"/>
    <xf numFmtId="0" fontId="3" fillId="0" borderId="11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166" fontId="5" fillId="0" borderId="0" xfId="0" applyNumberFormat="1" applyFont="1" applyBorder="1"/>
    <xf numFmtId="0" fontId="5" fillId="0" borderId="38" xfId="0" applyFont="1" applyBorder="1"/>
    <xf numFmtId="0" fontId="5" fillId="0" borderId="9" xfId="0" applyFont="1" applyBorder="1"/>
    <xf numFmtId="164" fontId="3" fillId="2" borderId="36" xfId="0" applyNumberFormat="1" applyFont="1" applyFill="1" applyBorder="1"/>
    <xf numFmtId="166" fontId="3" fillId="2" borderId="36" xfId="0" applyNumberFormat="1" applyFont="1" applyFill="1" applyBorder="1"/>
    <xf numFmtId="165" fontId="3" fillId="0" borderId="36" xfId="0" applyNumberFormat="1" applyFont="1" applyBorder="1"/>
    <xf numFmtId="167" fontId="3" fillId="0" borderId="36" xfId="0" applyNumberFormat="1" applyFont="1" applyBorder="1"/>
    <xf numFmtId="167" fontId="3" fillId="0" borderId="34" xfId="0" applyNumberFormat="1" applyFont="1" applyBorder="1"/>
    <xf numFmtId="167" fontId="5" fillId="0" borderId="37" xfId="0" applyNumberFormat="1" applyFont="1" applyBorder="1"/>
    <xf numFmtId="0" fontId="5" fillId="0" borderId="8" xfId="0" applyFont="1" applyBorder="1" applyAlignment="1">
      <alignment wrapText="1"/>
    </xf>
    <xf numFmtId="0" fontId="2" fillId="0" borderId="0" xfId="0" applyFont="1" applyAlignment="1">
      <alignment horizontal="center"/>
    </xf>
    <xf numFmtId="167" fontId="5" fillId="0" borderId="37" xfId="0" applyNumberFormat="1" applyFont="1" applyBorder="1" applyAlignment="1">
      <alignment horizontal="right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5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3" fillId="2" borderId="26" xfId="0" applyFont="1" applyFill="1" applyBorder="1"/>
    <xf numFmtId="0" fontId="3" fillId="2" borderId="0" xfId="0" applyFont="1" applyFill="1" applyBorder="1"/>
    <xf numFmtId="0" fontId="3" fillId="2" borderId="35" xfId="0" applyFont="1" applyFill="1" applyBorder="1"/>
    <xf numFmtId="0" fontId="3" fillId="0" borderId="16" xfId="0" applyFont="1" applyFill="1" applyBorder="1"/>
    <xf numFmtId="0" fontId="3" fillId="0" borderId="21" xfId="0" applyFont="1" applyFill="1" applyBorder="1"/>
    <xf numFmtId="0" fontId="3" fillId="0" borderId="17" xfId="0" applyFont="1" applyFill="1" applyBorder="1"/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wrapText="1"/>
    </xf>
    <xf numFmtId="0" fontId="4" fillId="0" borderId="7" xfId="0" applyFont="1" applyBorder="1" applyAlignment="1">
      <alignment horizontal="center" wrapText="1"/>
    </xf>
    <xf numFmtId="0" fontId="4" fillId="0" borderId="31" xfId="0" applyFont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4"/>
  <sheetViews>
    <sheetView tabSelected="1" topLeftCell="A76" zoomScale="75" zoomScaleNormal="75" workbookViewId="0">
      <selection activeCell="L62" sqref="L62"/>
    </sheetView>
  </sheetViews>
  <sheetFormatPr defaultRowHeight="14.4" x14ac:dyDescent="0.3"/>
  <cols>
    <col min="1" max="1" width="0.109375" customWidth="1"/>
    <col min="2" max="2" width="11" customWidth="1"/>
    <col min="3" max="3" width="54.33203125" customWidth="1"/>
    <col min="4" max="4" width="13.88671875" hidden="1" customWidth="1"/>
    <col min="5" max="5" width="16.5546875" customWidth="1"/>
    <col min="6" max="6" width="16.109375" customWidth="1"/>
    <col min="7" max="7" width="16.88671875" customWidth="1"/>
    <col min="8" max="8" width="12.88671875" customWidth="1"/>
    <col min="9" max="9" width="9.33203125" bestFit="1" customWidth="1"/>
    <col min="10" max="10" width="9.109375" customWidth="1"/>
    <col min="11" max="11" width="7.44140625" hidden="1" customWidth="1"/>
    <col min="12" max="12" width="11.44140625" customWidth="1"/>
    <col min="13" max="13" width="9.33203125" customWidth="1"/>
    <col min="15" max="15" width="11" bestFit="1" customWidth="1"/>
    <col min="16" max="16" width="13.44140625" customWidth="1"/>
  </cols>
  <sheetData>
    <row r="1" spans="1:13" hidden="1" x14ac:dyDescent="0.3">
      <c r="A1" t="s">
        <v>0</v>
      </c>
    </row>
    <row r="2" spans="1:13" hidden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idden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8.75" hidden="1" customHeight="1" x14ac:dyDescent="0.35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</row>
    <row r="5" spans="1:13" ht="18.75" customHeight="1" x14ac:dyDescent="0.35">
      <c r="A5" s="118"/>
      <c r="B5" s="120" t="s">
        <v>94</v>
      </c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18"/>
    </row>
    <row r="6" spans="1:13" ht="40.5" customHeight="1" x14ac:dyDescent="0.35">
      <c r="A6" s="118"/>
      <c r="B6" s="120" t="s">
        <v>95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18"/>
    </row>
    <row r="7" spans="1:13" ht="19.5" customHeight="1" thickBot="1" x14ac:dyDescent="0.35">
      <c r="G7" s="11"/>
      <c r="J7" s="11" t="s">
        <v>56</v>
      </c>
      <c r="K7" s="11"/>
    </row>
    <row r="8" spans="1:13" ht="179.25" customHeight="1" thickBot="1" x14ac:dyDescent="0.35">
      <c r="A8" s="25"/>
      <c r="B8" s="26" t="s">
        <v>50</v>
      </c>
      <c r="C8" s="27" t="s">
        <v>51</v>
      </c>
      <c r="D8" s="28" t="s">
        <v>1</v>
      </c>
      <c r="E8" s="49" t="s">
        <v>70</v>
      </c>
      <c r="F8" s="49" t="s">
        <v>87</v>
      </c>
      <c r="G8" s="49" t="s">
        <v>88</v>
      </c>
      <c r="H8" s="28" t="s">
        <v>68</v>
      </c>
      <c r="I8" s="28" t="s">
        <v>79</v>
      </c>
      <c r="J8" s="28" t="s">
        <v>89</v>
      </c>
      <c r="K8" s="106" t="s">
        <v>81</v>
      </c>
      <c r="L8" s="29" t="s">
        <v>90</v>
      </c>
    </row>
    <row r="9" spans="1:13" ht="21.75" customHeight="1" x14ac:dyDescent="0.3">
      <c r="A9" s="53"/>
      <c r="B9" s="57">
        <v>10000000</v>
      </c>
      <c r="C9" s="31" t="s">
        <v>2</v>
      </c>
      <c r="D9" s="32">
        <v>7970700</v>
      </c>
      <c r="E9" s="33">
        <f>SUM(E13+E16+E18+E20+E22+E24+E26+E31+E36+E39+E40+E12+E38)</f>
        <v>79439276</v>
      </c>
      <c r="F9" s="33">
        <f t="shared" ref="F9:H9" si="0">SUM(F13+F16+F18+F20+F22+F24+F26+F31+F36+F39+F40+F12+F38)</f>
        <v>27233280</v>
      </c>
      <c r="G9" s="32">
        <f t="shared" si="0"/>
        <v>37522390.460000001</v>
      </c>
      <c r="H9" s="32">
        <f t="shared" si="0"/>
        <v>29403790.359999999</v>
      </c>
      <c r="I9" s="51">
        <f>SUM(G9/E9*100)</f>
        <v>47.234053920632405</v>
      </c>
      <c r="J9" s="74">
        <f>SUM(G9/F9*100)</f>
        <v>137.78138534910227</v>
      </c>
      <c r="K9" s="99">
        <f>SUM(G9/G65*100)</f>
        <v>99.154747080664123</v>
      </c>
      <c r="L9" s="105">
        <f>SUM(G9/H9*100)</f>
        <v>127.61072637439386</v>
      </c>
    </row>
    <row r="10" spans="1:13" ht="15.6" hidden="1" x14ac:dyDescent="0.3">
      <c r="A10" s="53"/>
      <c r="B10" s="16">
        <v>11000000</v>
      </c>
      <c r="C10" s="6" t="s">
        <v>3</v>
      </c>
      <c r="D10" s="7">
        <v>2000</v>
      </c>
      <c r="E10" s="7">
        <v>2000</v>
      </c>
      <c r="F10" s="7">
        <v>2000</v>
      </c>
      <c r="G10" s="7">
        <v>0</v>
      </c>
      <c r="H10" s="7">
        <f>G10-F10</f>
        <v>-2000</v>
      </c>
      <c r="I10" s="4">
        <f t="shared" ref="I10:I16" si="1">SUM(G10/E10*100)</f>
        <v>0</v>
      </c>
      <c r="J10" s="14">
        <f t="shared" ref="J10:J12" si="2">SUM(G10/F10*100)</f>
        <v>0</v>
      </c>
      <c r="K10" s="94"/>
      <c r="L10" s="19">
        <f t="shared" ref="L10:L68" si="3">SUM(G10/H10*100)</f>
        <v>0</v>
      </c>
    </row>
    <row r="11" spans="1:13" ht="15.6" hidden="1" x14ac:dyDescent="0.3">
      <c r="A11" s="53"/>
      <c r="B11" s="16">
        <v>11020000</v>
      </c>
      <c r="C11" s="6" t="s">
        <v>4</v>
      </c>
      <c r="D11" s="7">
        <v>2000</v>
      </c>
      <c r="E11" s="7">
        <v>2000</v>
      </c>
      <c r="F11" s="7">
        <v>2000</v>
      </c>
      <c r="G11" s="7">
        <v>0</v>
      </c>
      <c r="H11" s="7">
        <f>G11-F11</f>
        <v>-2000</v>
      </c>
      <c r="I11" s="4">
        <f t="shared" si="1"/>
        <v>0</v>
      </c>
      <c r="J11" s="14">
        <f t="shared" si="2"/>
        <v>0</v>
      </c>
      <c r="K11" s="94"/>
      <c r="L11" s="19">
        <f t="shared" si="3"/>
        <v>0</v>
      </c>
    </row>
    <row r="12" spans="1:13" ht="21.75" customHeight="1" x14ac:dyDescent="0.3">
      <c r="A12" s="53"/>
      <c r="B12" s="16">
        <v>11010000</v>
      </c>
      <c r="C12" s="6" t="s">
        <v>71</v>
      </c>
      <c r="D12" s="7"/>
      <c r="E12" s="9">
        <v>40223376</v>
      </c>
      <c r="F12" s="7">
        <v>15662000</v>
      </c>
      <c r="G12" s="7">
        <v>18977194.039999999</v>
      </c>
      <c r="H12" s="7">
        <v>17703008.449999999</v>
      </c>
      <c r="I12" s="10">
        <f t="shared" si="1"/>
        <v>47.179515811900025</v>
      </c>
      <c r="J12" s="12">
        <f t="shared" si="2"/>
        <v>121.16711812029115</v>
      </c>
      <c r="K12" s="95">
        <f>SUM(G12/G65*100)</f>
        <v>50.14816093187914</v>
      </c>
      <c r="L12" s="18">
        <f t="shared" si="3"/>
        <v>107.19756528162307</v>
      </c>
    </row>
    <row r="13" spans="1:13" ht="32.25" customHeight="1" x14ac:dyDescent="0.3">
      <c r="A13" s="53"/>
      <c r="B13" s="16">
        <v>11020200</v>
      </c>
      <c r="C13" s="8" t="s">
        <v>5</v>
      </c>
      <c r="D13" s="7">
        <v>2000</v>
      </c>
      <c r="E13" s="9">
        <v>1000</v>
      </c>
      <c r="F13" s="9">
        <v>100</v>
      </c>
      <c r="G13" s="7">
        <v>1518</v>
      </c>
      <c r="H13" s="7">
        <v>24353</v>
      </c>
      <c r="I13" s="10">
        <f t="shared" si="1"/>
        <v>151.80000000000001</v>
      </c>
      <c r="J13" s="13" t="s">
        <v>82</v>
      </c>
      <c r="K13" s="95">
        <f>SUM(G13/G65*100)</f>
        <v>4.0113890459325535E-3</v>
      </c>
      <c r="L13" s="18">
        <f t="shared" si="3"/>
        <v>6.2333182770089932</v>
      </c>
    </row>
    <row r="14" spans="1:13" ht="15.6" hidden="1" x14ac:dyDescent="0.3">
      <c r="A14" s="53"/>
      <c r="B14" s="16">
        <v>13000000</v>
      </c>
      <c r="C14" s="6" t="s">
        <v>6</v>
      </c>
      <c r="D14" s="7">
        <v>0</v>
      </c>
      <c r="E14" s="9">
        <v>73207</v>
      </c>
      <c r="F14" s="9">
        <v>73207</v>
      </c>
      <c r="G14" s="7">
        <v>105025.75</v>
      </c>
      <c r="H14" s="7">
        <f>G14-F14</f>
        <v>31818.75</v>
      </c>
      <c r="I14" s="10">
        <f t="shared" si="1"/>
        <v>143.46408130370048</v>
      </c>
      <c r="J14" s="12"/>
      <c r="K14" s="95">
        <f t="shared" ref="K14:K15" si="4">SUM(G14/G66*100)</f>
        <v>0.3994488880795376</v>
      </c>
      <c r="L14" s="18">
        <f t="shared" si="3"/>
        <v>330.07503437438618</v>
      </c>
    </row>
    <row r="15" spans="1:13" ht="15.6" hidden="1" x14ac:dyDescent="0.3">
      <c r="A15" s="53"/>
      <c r="B15" s="16">
        <v>13010000</v>
      </c>
      <c r="C15" s="6" t="s">
        <v>7</v>
      </c>
      <c r="D15" s="7">
        <v>0</v>
      </c>
      <c r="E15" s="9">
        <v>0</v>
      </c>
      <c r="F15" s="9">
        <v>0</v>
      </c>
      <c r="G15" s="7">
        <v>2207.25</v>
      </c>
      <c r="H15" s="7">
        <f>G15-F15</f>
        <v>2207.25</v>
      </c>
      <c r="I15" s="10" t="e">
        <f t="shared" si="1"/>
        <v>#DIV/0!</v>
      </c>
      <c r="J15" s="12"/>
      <c r="K15" s="95">
        <f t="shared" si="4"/>
        <v>0.14765004147379124</v>
      </c>
      <c r="L15" s="18">
        <f t="shared" si="3"/>
        <v>100</v>
      </c>
    </row>
    <row r="16" spans="1:13" ht="78" x14ac:dyDescent="0.3">
      <c r="A16" s="53"/>
      <c r="B16" s="16">
        <v>13010200</v>
      </c>
      <c r="C16" s="8" t="s">
        <v>8</v>
      </c>
      <c r="D16" s="7">
        <v>0</v>
      </c>
      <c r="E16" s="9">
        <v>130000</v>
      </c>
      <c r="F16" s="9">
        <v>0</v>
      </c>
      <c r="G16" s="7">
        <v>72577.899999999994</v>
      </c>
      <c r="H16" s="7">
        <v>99997.81</v>
      </c>
      <c r="I16" s="10">
        <f t="shared" si="1"/>
        <v>55.829153846153844</v>
      </c>
      <c r="J16" s="12"/>
      <c r="K16" s="95">
        <f>SUM(G16/G65*100)</f>
        <v>0.19179064099920173</v>
      </c>
      <c r="L16" s="18">
        <f t="shared" si="3"/>
        <v>72.579489490819853</v>
      </c>
    </row>
    <row r="17" spans="1:12" ht="15.6" hidden="1" x14ac:dyDescent="0.3">
      <c r="A17" s="53"/>
      <c r="B17" s="16">
        <v>13030000</v>
      </c>
      <c r="C17" s="6" t="s">
        <v>9</v>
      </c>
      <c r="D17" s="7">
        <v>0</v>
      </c>
      <c r="E17" s="9">
        <v>73207</v>
      </c>
      <c r="F17" s="9">
        <v>73207</v>
      </c>
      <c r="G17" s="7">
        <v>102818.5</v>
      </c>
      <c r="H17" s="7">
        <f>G17-F17</f>
        <v>29611.5</v>
      </c>
      <c r="I17" s="7"/>
      <c r="J17" s="12">
        <f t="shared" ref="J17:J80" si="5">SUM(G17/F17*100)</f>
        <v>140.44900077861405</v>
      </c>
      <c r="K17" s="95">
        <f>SUM(G17/G69*100)</f>
        <v>0.41454893659913317</v>
      </c>
      <c r="L17" s="18">
        <f t="shared" si="3"/>
        <v>347.22489573307666</v>
      </c>
    </row>
    <row r="18" spans="1:12" ht="46.8" x14ac:dyDescent="0.3">
      <c r="A18" s="53"/>
      <c r="B18" s="16">
        <v>13030100</v>
      </c>
      <c r="C18" s="8" t="s">
        <v>10</v>
      </c>
      <c r="D18" s="7">
        <v>0</v>
      </c>
      <c r="E18" s="9">
        <v>150000</v>
      </c>
      <c r="F18" s="9">
        <v>60000</v>
      </c>
      <c r="G18" s="7">
        <v>99416.06</v>
      </c>
      <c r="H18" s="7">
        <v>63034.7</v>
      </c>
      <c r="I18" s="10">
        <f t="shared" ref="I18:I86" si="6">SUM(G18/E18*100)</f>
        <v>66.27737333333333</v>
      </c>
      <c r="J18" s="12">
        <f t="shared" si="5"/>
        <v>165.69343333333333</v>
      </c>
      <c r="K18" s="95">
        <f>SUM(G18/G65*100)</f>
        <v>0.26271178792738697</v>
      </c>
      <c r="L18" s="18">
        <f t="shared" si="3"/>
        <v>157.71640064916625</v>
      </c>
    </row>
    <row r="19" spans="1:12" ht="15.6" hidden="1" x14ac:dyDescent="0.3">
      <c r="A19" s="53"/>
      <c r="B19" s="16">
        <v>14000000</v>
      </c>
      <c r="C19" s="6" t="s">
        <v>11</v>
      </c>
      <c r="D19" s="7">
        <v>2262000</v>
      </c>
      <c r="E19" s="9">
        <v>2262000</v>
      </c>
      <c r="F19" s="9">
        <v>2262000</v>
      </c>
      <c r="G19" s="7">
        <v>2252662.46</v>
      </c>
      <c r="H19" s="7">
        <f>G19-F19</f>
        <v>-9337.5400000000373</v>
      </c>
      <c r="I19" s="10">
        <f t="shared" si="6"/>
        <v>99.587199823165335</v>
      </c>
      <c r="J19" s="12">
        <f t="shared" si="5"/>
        <v>99.587199823165335</v>
      </c>
      <c r="K19" s="95" t="e">
        <f>SUM(G19/G72*100)</f>
        <v>#DIV/0!</v>
      </c>
      <c r="L19" s="18">
        <f t="shared" si="3"/>
        <v>-24124.795824167726</v>
      </c>
    </row>
    <row r="20" spans="1:12" ht="31.2" x14ac:dyDescent="0.3">
      <c r="A20" s="53"/>
      <c r="B20" s="16">
        <v>14020000</v>
      </c>
      <c r="C20" s="8" t="s">
        <v>12</v>
      </c>
      <c r="D20" s="7">
        <v>382000</v>
      </c>
      <c r="E20" s="9">
        <f>SUM(E21)</f>
        <v>680000</v>
      </c>
      <c r="F20" s="9">
        <f>SUM(F21)</f>
        <v>292000</v>
      </c>
      <c r="G20" s="7">
        <f>SUM(G21)</f>
        <v>317883.64</v>
      </c>
      <c r="H20" s="7">
        <f>SUM(H21)</f>
        <v>305128.42</v>
      </c>
      <c r="I20" s="10">
        <f t="shared" si="6"/>
        <v>46.747594117647061</v>
      </c>
      <c r="J20" s="12">
        <f t="shared" si="5"/>
        <v>108.8642602739726</v>
      </c>
      <c r="K20" s="95">
        <f>SUM(G20/G65*100)</f>
        <v>0.84002302462263989</v>
      </c>
      <c r="L20" s="18">
        <f t="shared" si="3"/>
        <v>104.18027924111428</v>
      </c>
    </row>
    <row r="21" spans="1:12" ht="15.6" x14ac:dyDescent="0.3">
      <c r="A21" s="53"/>
      <c r="B21" s="16">
        <v>14021900</v>
      </c>
      <c r="C21" s="6" t="s">
        <v>13</v>
      </c>
      <c r="D21" s="7">
        <v>382000</v>
      </c>
      <c r="E21" s="9">
        <v>680000</v>
      </c>
      <c r="F21" s="9">
        <v>292000</v>
      </c>
      <c r="G21" s="7">
        <v>317883.64</v>
      </c>
      <c r="H21" s="7">
        <v>305128.42</v>
      </c>
      <c r="I21" s="10">
        <f t="shared" si="6"/>
        <v>46.747594117647061</v>
      </c>
      <c r="J21" s="12">
        <f t="shared" si="5"/>
        <v>108.8642602739726</v>
      </c>
      <c r="K21" s="95">
        <f>SUM(G21/G65*100)</f>
        <v>0.84002302462263989</v>
      </c>
      <c r="L21" s="18">
        <f t="shared" si="3"/>
        <v>104.18027924111428</v>
      </c>
    </row>
    <row r="22" spans="1:12" ht="36.75" customHeight="1" x14ac:dyDescent="0.3">
      <c r="A22" s="53"/>
      <c r="B22" s="16">
        <v>14030000</v>
      </c>
      <c r="C22" s="8" t="s">
        <v>14</v>
      </c>
      <c r="D22" s="7">
        <v>1500000</v>
      </c>
      <c r="E22" s="9">
        <f>SUM(E23)</f>
        <v>2360000</v>
      </c>
      <c r="F22" s="9">
        <f>SUM(F23)</f>
        <v>1039000</v>
      </c>
      <c r="G22" s="7">
        <f>SUM(G23)</f>
        <v>1079593.03</v>
      </c>
      <c r="H22" s="7">
        <f>SUM(H23)</f>
        <v>1054360.2</v>
      </c>
      <c r="I22" s="10">
        <f t="shared" si="6"/>
        <v>45.745467372881357</v>
      </c>
      <c r="J22" s="12">
        <f t="shared" si="5"/>
        <v>103.90693262752646</v>
      </c>
      <c r="K22" s="95">
        <f>SUM(G22/G65*100)</f>
        <v>2.8528772428241993</v>
      </c>
      <c r="L22" s="18">
        <f t="shared" si="3"/>
        <v>102.39318877931849</v>
      </c>
    </row>
    <row r="23" spans="1:12" ht="15.6" x14ac:dyDescent="0.3">
      <c r="A23" s="53"/>
      <c r="B23" s="16">
        <v>14031900</v>
      </c>
      <c r="C23" s="6" t="s">
        <v>13</v>
      </c>
      <c r="D23" s="7">
        <v>1500000</v>
      </c>
      <c r="E23" s="9">
        <v>2360000</v>
      </c>
      <c r="F23" s="9">
        <v>1039000</v>
      </c>
      <c r="G23" s="7">
        <v>1079593.03</v>
      </c>
      <c r="H23" s="7">
        <v>1054360.2</v>
      </c>
      <c r="I23" s="10">
        <f t="shared" si="6"/>
        <v>45.745467372881357</v>
      </c>
      <c r="J23" s="12">
        <f t="shared" si="5"/>
        <v>103.90693262752646</v>
      </c>
      <c r="K23" s="95">
        <f>SUM(G23/G65*100)</f>
        <v>2.8528772428241993</v>
      </c>
      <c r="L23" s="18">
        <f t="shared" si="3"/>
        <v>102.39318877931849</v>
      </c>
    </row>
    <row r="24" spans="1:12" ht="44.25" customHeight="1" x14ac:dyDescent="0.3">
      <c r="A24" s="53"/>
      <c r="B24" s="16">
        <v>14040000</v>
      </c>
      <c r="C24" s="8" t="s">
        <v>15</v>
      </c>
      <c r="D24" s="7">
        <v>380000</v>
      </c>
      <c r="E24" s="9">
        <v>1082000</v>
      </c>
      <c r="F24" s="9">
        <v>451200</v>
      </c>
      <c r="G24" s="7">
        <v>520058.89</v>
      </c>
      <c r="H24" s="7">
        <v>473748.63</v>
      </c>
      <c r="I24" s="10">
        <f t="shared" si="6"/>
        <v>48.064592421441773</v>
      </c>
      <c r="J24" s="12">
        <f t="shared" si="5"/>
        <v>115.26127881205674</v>
      </c>
      <c r="K24" s="95">
        <f>SUM(G24/G65*100)</f>
        <v>1.3742809845756538</v>
      </c>
      <c r="L24" s="18">
        <f t="shared" si="3"/>
        <v>109.77528103880745</v>
      </c>
    </row>
    <row r="25" spans="1:12" ht="15.6" hidden="1" x14ac:dyDescent="0.3">
      <c r="A25" s="53"/>
      <c r="B25" s="16">
        <v>18000000</v>
      </c>
      <c r="C25" s="6" t="s">
        <v>16</v>
      </c>
      <c r="D25" s="7">
        <v>5706700</v>
      </c>
      <c r="E25" s="9">
        <v>5943117</v>
      </c>
      <c r="F25" s="9">
        <v>5943117</v>
      </c>
      <c r="G25" s="7">
        <v>4886504.4700000007</v>
      </c>
      <c r="H25" s="7">
        <v>28983.279999999999</v>
      </c>
      <c r="I25" s="10">
        <f t="shared" si="6"/>
        <v>82.22123962896913</v>
      </c>
      <c r="J25" s="12">
        <f t="shared" si="5"/>
        <v>82.22123962896913</v>
      </c>
      <c r="K25" s="95">
        <f>SUM(G25/G67*100)</f>
        <v>326.87397787172563</v>
      </c>
      <c r="L25" s="18">
        <f t="shared" si="3"/>
        <v>16859.735923608372</v>
      </c>
    </row>
    <row r="26" spans="1:12" ht="31.2" x14ac:dyDescent="0.3">
      <c r="A26" s="53"/>
      <c r="B26" s="16"/>
      <c r="C26" s="8" t="s">
        <v>52</v>
      </c>
      <c r="D26" s="7">
        <v>3603700</v>
      </c>
      <c r="E26" s="9">
        <v>1263800</v>
      </c>
      <c r="F26" s="9">
        <v>475080</v>
      </c>
      <c r="G26" s="7">
        <v>526616.54</v>
      </c>
      <c r="H26" s="7">
        <v>480611.76</v>
      </c>
      <c r="I26" s="10">
        <f t="shared" si="6"/>
        <v>41.669294192119011</v>
      </c>
      <c r="J26" s="12">
        <f t="shared" si="5"/>
        <v>110.84797086806432</v>
      </c>
      <c r="K26" s="95">
        <f>SUM(G26/G65*100)</f>
        <v>1.391609894573717</v>
      </c>
      <c r="L26" s="18">
        <f t="shared" si="3"/>
        <v>109.57212948763468</v>
      </c>
    </row>
    <row r="27" spans="1:12" ht="15.6" hidden="1" x14ac:dyDescent="0.3">
      <c r="A27" s="53"/>
      <c r="B27" s="16">
        <v>18010100</v>
      </c>
      <c r="C27" s="6" t="s">
        <v>17</v>
      </c>
      <c r="D27" s="7">
        <v>1700</v>
      </c>
      <c r="E27" s="9">
        <v>1700</v>
      </c>
      <c r="F27" s="9">
        <v>1700</v>
      </c>
      <c r="G27" s="7">
        <v>1679.39</v>
      </c>
      <c r="H27" s="7">
        <f>G27-F27</f>
        <v>-20.6099999999999</v>
      </c>
      <c r="I27" s="10">
        <f t="shared" si="6"/>
        <v>98.787647058823538</v>
      </c>
      <c r="J27" s="12">
        <f t="shared" si="5"/>
        <v>98.787647058823538</v>
      </c>
      <c r="K27" s="95">
        <f>SUM(G27/G69*100)</f>
        <v>6.771051305311966E-3</v>
      </c>
      <c r="L27" s="18">
        <f t="shared" si="3"/>
        <v>-8148.4230955847079</v>
      </c>
    </row>
    <row r="28" spans="1:12" ht="15.6" hidden="1" x14ac:dyDescent="0.3">
      <c r="A28" s="53"/>
      <c r="B28" s="16">
        <v>18010200</v>
      </c>
      <c r="C28" s="6" t="s">
        <v>18</v>
      </c>
      <c r="D28" s="7">
        <v>17000</v>
      </c>
      <c r="E28" s="9">
        <v>154080</v>
      </c>
      <c r="F28" s="9">
        <v>154080</v>
      </c>
      <c r="G28" s="7">
        <v>239109.49</v>
      </c>
      <c r="H28" s="7">
        <f>G28-F28</f>
        <v>85029.489999999991</v>
      </c>
      <c r="I28" s="10">
        <f t="shared" si="6"/>
        <v>155.18528686396675</v>
      </c>
      <c r="J28" s="12">
        <f t="shared" si="5"/>
        <v>155.18528686396675</v>
      </c>
      <c r="K28" s="95">
        <f>SUM(G28/G70*100)</f>
        <v>37.774011058451819</v>
      </c>
      <c r="L28" s="18">
        <f t="shared" si="3"/>
        <v>281.20771981579571</v>
      </c>
    </row>
    <row r="29" spans="1:12" ht="15.6" hidden="1" x14ac:dyDescent="0.3">
      <c r="A29" s="53"/>
      <c r="B29" s="16">
        <v>18010300</v>
      </c>
      <c r="C29" s="6" t="s">
        <v>19</v>
      </c>
      <c r="D29" s="7">
        <v>5000</v>
      </c>
      <c r="E29" s="9">
        <v>37290</v>
      </c>
      <c r="F29" s="9">
        <v>37290</v>
      </c>
      <c r="G29" s="7">
        <v>42368.34</v>
      </c>
      <c r="H29" s="7">
        <f>G29-F29</f>
        <v>5078.3399999999965</v>
      </c>
      <c r="I29" s="10">
        <f t="shared" si="6"/>
        <v>113.61850362027353</v>
      </c>
      <c r="J29" s="12">
        <f t="shared" si="5"/>
        <v>113.61850362027353</v>
      </c>
      <c r="K29" s="95" t="e">
        <f>SUM(G29/G72*100)</f>
        <v>#DIV/0!</v>
      </c>
      <c r="L29" s="18">
        <f t="shared" si="3"/>
        <v>834.29506492279017</v>
      </c>
    </row>
    <row r="30" spans="1:12" ht="15.6" hidden="1" x14ac:dyDescent="0.3">
      <c r="A30" s="53"/>
      <c r="B30" s="16">
        <v>18010400</v>
      </c>
      <c r="C30" s="6" t="s">
        <v>20</v>
      </c>
      <c r="D30" s="7">
        <v>80000</v>
      </c>
      <c r="E30" s="9">
        <v>99047</v>
      </c>
      <c r="F30" s="9">
        <v>99047</v>
      </c>
      <c r="G30" s="7">
        <v>271216.75</v>
      </c>
      <c r="H30" s="7">
        <f>G30-F30</f>
        <v>172169.75</v>
      </c>
      <c r="I30" s="10">
        <f t="shared" si="6"/>
        <v>273.826314779852</v>
      </c>
      <c r="J30" s="12">
        <f t="shared" si="5"/>
        <v>273.826314779852</v>
      </c>
      <c r="K30" s="95" t="e">
        <f>SUM(G30/G73*100)</f>
        <v>#DIV/0!</v>
      </c>
      <c r="L30" s="18">
        <f t="shared" si="3"/>
        <v>157.52868898282074</v>
      </c>
    </row>
    <row r="31" spans="1:12" ht="15.6" x14ac:dyDescent="0.3">
      <c r="A31" s="53"/>
      <c r="B31" s="16"/>
      <c r="C31" s="6" t="s">
        <v>53</v>
      </c>
      <c r="D31" s="7"/>
      <c r="E31" s="9">
        <v>22225500</v>
      </c>
      <c r="F31" s="9">
        <v>6037450</v>
      </c>
      <c r="G31" s="7">
        <v>11343685.26</v>
      </c>
      <c r="H31" s="7">
        <v>4875577.04</v>
      </c>
      <c r="I31" s="10">
        <f t="shared" si="6"/>
        <v>51.039055409327126</v>
      </c>
      <c r="J31" s="12">
        <f t="shared" si="5"/>
        <v>187.88868247356086</v>
      </c>
      <c r="K31" s="95">
        <f>SUM(G31/G65*100)</f>
        <v>29.976241628768491</v>
      </c>
      <c r="L31" s="30" t="s">
        <v>69</v>
      </c>
    </row>
    <row r="32" spans="1:12" ht="15.6" hidden="1" x14ac:dyDescent="0.3">
      <c r="A32" s="53"/>
      <c r="B32" s="16">
        <v>18010500</v>
      </c>
      <c r="C32" s="6" t="s">
        <v>21</v>
      </c>
      <c r="D32" s="7">
        <v>100000</v>
      </c>
      <c r="E32" s="9">
        <v>100000</v>
      </c>
      <c r="F32" s="9">
        <v>100000</v>
      </c>
      <c r="G32" s="7">
        <v>74545.3</v>
      </c>
      <c r="H32" s="7">
        <f>G32-F32</f>
        <v>-25454.699999999997</v>
      </c>
      <c r="I32" s="10">
        <f t="shared" si="6"/>
        <v>74.545299999999997</v>
      </c>
      <c r="J32" s="12">
        <f t="shared" si="5"/>
        <v>74.545299999999997</v>
      </c>
      <c r="K32" s="95">
        <f>SUM(G32/G76*100)</f>
        <v>117.02007754736825</v>
      </c>
      <c r="L32" s="18">
        <f t="shared" si="3"/>
        <v>-292.8547576675428</v>
      </c>
    </row>
    <row r="33" spans="1:15" ht="15.6" hidden="1" x14ac:dyDescent="0.3">
      <c r="A33" s="53"/>
      <c r="B33" s="16">
        <v>18010600</v>
      </c>
      <c r="C33" s="6" t="s">
        <v>22</v>
      </c>
      <c r="D33" s="7">
        <v>2950000</v>
      </c>
      <c r="E33" s="9">
        <v>2950000</v>
      </c>
      <c r="F33" s="9">
        <v>2950000</v>
      </c>
      <c r="G33" s="7">
        <v>2223585.2000000002</v>
      </c>
      <c r="H33" s="7">
        <f>G33-F33</f>
        <v>-726414.79999999981</v>
      </c>
      <c r="I33" s="10">
        <f t="shared" si="6"/>
        <v>75.375769491525432</v>
      </c>
      <c r="J33" s="12">
        <f t="shared" si="5"/>
        <v>75.375769491525432</v>
      </c>
      <c r="K33" s="95" t="e">
        <f>SUM(G33/G77*100)</f>
        <v>#DIV/0!</v>
      </c>
      <c r="L33" s="18">
        <f t="shared" si="3"/>
        <v>-306.10406065515195</v>
      </c>
    </row>
    <row r="34" spans="1:15" ht="15.6" hidden="1" x14ac:dyDescent="0.3">
      <c r="A34" s="53"/>
      <c r="B34" s="16">
        <v>18010700</v>
      </c>
      <c r="C34" s="6" t="s">
        <v>23</v>
      </c>
      <c r="D34" s="7">
        <v>350000</v>
      </c>
      <c r="E34" s="9">
        <v>350000</v>
      </c>
      <c r="F34" s="9">
        <v>350000</v>
      </c>
      <c r="G34" s="7">
        <v>457335.08</v>
      </c>
      <c r="H34" s="7">
        <f>G34-F34</f>
        <v>107335.08000000002</v>
      </c>
      <c r="I34" s="10">
        <f t="shared" si="6"/>
        <v>130.66716571428572</v>
      </c>
      <c r="J34" s="12">
        <f t="shared" si="5"/>
        <v>130.66716571428572</v>
      </c>
      <c r="K34" s="95" t="e">
        <f>SUM(G34/G78*100)</f>
        <v>#DIV/0!</v>
      </c>
      <c r="L34" s="18">
        <f t="shared" si="3"/>
        <v>426.08165009985549</v>
      </c>
    </row>
    <row r="35" spans="1:15" ht="15.6" hidden="1" x14ac:dyDescent="0.3">
      <c r="A35" s="53"/>
      <c r="B35" s="16">
        <v>18010900</v>
      </c>
      <c r="C35" s="6" t="s">
        <v>24</v>
      </c>
      <c r="D35" s="7">
        <v>100000</v>
      </c>
      <c r="E35" s="9">
        <v>100000</v>
      </c>
      <c r="F35" s="9">
        <v>100000</v>
      </c>
      <c r="G35" s="7">
        <v>82728.509999999995</v>
      </c>
      <c r="H35" s="7">
        <f>G35-F35</f>
        <v>-17271.490000000005</v>
      </c>
      <c r="I35" s="10">
        <f t="shared" si="6"/>
        <v>82.72851</v>
      </c>
      <c r="J35" s="12">
        <f t="shared" si="5"/>
        <v>82.72851</v>
      </c>
      <c r="K35" s="95">
        <f>SUM(G35/G79*100)</f>
        <v>26.956177908113389</v>
      </c>
      <c r="L35" s="18">
        <f t="shared" si="3"/>
        <v>-478.98884230601971</v>
      </c>
    </row>
    <row r="36" spans="1:15" ht="15.6" x14ac:dyDescent="0.3">
      <c r="A36" s="53"/>
      <c r="B36" s="16">
        <v>18011000</v>
      </c>
      <c r="C36" s="6" t="s">
        <v>25</v>
      </c>
      <c r="D36" s="7">
        <v>0</v>
      </c>
      <c r="E36" s="9">
        <v>25000</v>
      </c>
      <c r="F36" s="9">
        <v>6250</v>
      </c>
      <c r="G36" s="7">
        <v>25000</v>
      </c>
      <c r="H36" s="7">
        <v>25000</v>
      </c>
      <c r="I36" s="10">
        <f t="shared" si="6"/>
        <v>100</v>
      </c>
      <c r="J36" s="13" t="s">
        <v>64</v>
      </c>
      <c r="K36" s="95">
        <f>SUM(G36/G65*100)</f>
        <v>6.6063719465292381E-2</v>
      </c>
      <c r="L36" s="18">
        <f t="shared" si="3"/>
        <v>100</v>
      </c>
    </row>
    <row r="37" spans="1:15" ht="15.6" hidden="1" x14ac:dyDescent="0.3">
      <c r="A37" s="53"/>
      <c r="B37" s="16">
        <v>18030000</v>
      </c>
      <c r="C37" s="6" t="s">
        <v>26</v>
      </c>
      <c r="D37" s="7">
        <v>3000</v>
      </c>
      <c r="E37" s="9">
        <v>25000</v>
      </c>
      <c r="F37" s="9">
        <v>3000</v>
      </c>
      <c r="G37" s="7">
        <v>3353</v>
      </c>
      <c r="H37" s="7">
        <f>G37-F37</f>
        <v>353</v>
      </c>
      <c r="I37" s="10">
        <f t="shared" si="6"/>
        <v>13.411999999999999</v>
      </c>
      <c r="J37" s="12">
        <f t="shared" si="5"/>
        <v>111.76666666666665</v>
      </c>
      <c r="K37" s="95">
        <f>SUM(G37/G81*100)</f>
        <v>5.2280414447274139E-3</v>
      </c>
      <c r="L37" s="18">
        <f t="shared" si="3"/>
        <v>949.85835694050991</v>
      </c>
    </row>
    <row r="38" spans="1:15" ht="15.6" x14ac:dyDescent="0.3">
      <c r="A38" s="53"/>
      <c r="B38" s="16">
        <v>18011100</v>
      </c>
      <c r="C38" s="6" t="s">
        <v>72</v>
      </c>
      <c r="D38" s="7"/>
      <c r="E38" s="9">
        <v>25000</v>
      </c>
      <c r="F38" s="9"/>
      <c r="G38" s="7">
        <v>12500</v>
      </c>
      <c r="H38" s="7">
        <v>12500</v>
      </c>
      <c r="I38" s="10">
        <f t="shared" si="6"/>
        <v>50</v>
      </c>
      <c r="J38" s="12"/>
      <c r="K38" s="95">
        <f>SUM(G38/G65*100)</f>
        <v>3.303185973264619E-2</v>
      </c>
      <c r="L38" s="18">
        <f t="shared" si="3"/>
        <v>100</v>
      </c>
    </row>
    <row r="39" spans="1:15" ht="18.75" customHeight="1" x14ac:dyDescent="0.3">
      <c r="A39" s="53"/>
      <c r="B39" s="16">
        <v>18030200</v>
      </c>
      <c r="C39" s="8" t="s">
        <v>27</v>
      </c>
      <c r="D39" s="7">
        <v>3000</v>
      </c>
      <c r="E39" s="9">
        <v>10100</v>
      </c>
      <c r="F39" s="9">
        <v>3000</v>
      </c>
      <c r="G39" s="7">
        <v>1700</v>
      </c>
      <c r="H39" s="7">
        <v>3380</v>
      </c>
      <c r="I39" s="10">
        <f t="shared" si="6"/>
        <v>16.831683168316832</v>
      </c>
      <c r="J39" s="12">
        <f t="shared" si="5"/>
        <v>56.666666666666664</v>
      </c>
      <c r="K39" s="95">
        <f>SUM(G39/G65*100)</f>
        <v>4.4923329236398815E-3</v>
      </c>
      <c r="L39" s="18">
        <f t="shared" si="3"/>
        <v>50.295857988165679</v>
      </c>
      <c r="O39" s="50"/>
    </row>
    <row r="40" spans="1:15" ht="15.6" x14ac:dyDescent="0.3">
      <c r="A40" s="53"/>
      <c r="B40" s="16">
        <v>18050000</v>
      </c>
      <c r="C40" s="6" t="s">
        <v>28</v>
      </c>
      <c r="D40" s="7">
        <v>2100000</v>
      </c>
      <c r="E40" s="9">
        <f>SUM(E41:E43)</f>
        <v>11263500</v>
      </c>
      <c r="F40" s="9">
        <f>SUM(F41:F43)</f>
        <v>3207200</v>
      </c>
      <c r="G40" s="9">
        <f>SUM(G41:G43)</f>
        <v>4544647.0999999996</v>
      </c>
      <c r="H40" s="7">
        <f>SUM(H41:H43)</f>
        <v>4283090.3499999996</v>
      </c>
      <c r="I40" s="10">
        <f t="shared" si="6"/>
        <v>40.348444977138541</v>
      </c>
      <c r="J40" s="12">
        <f t="shared" si="5"/>
        <v>141.70139373908702</v>
      </c>
      <c r="K40" s="95">
        <f>SUM(G40/G65*100)</f>
        <v>12.009451643326182</v>
      </c>
      <c r="L40" s="18">
        <f t="shared" si="3"/>
        <v>106.10672968876315</v>
      </c>
    </row>
    <row r="41" spans="1:15" ht="15.6" x14ac:dyDescent="0.3">
      <c r="A41" s="53"/>
      <c r="B41" s="16">
        <v>18050300</v>
      </c>
      <c r="C41" s="6" t="s">
        <v>29</v>
      </c>
      <c r="D41" s="7">
        <v>10000</v>
      </c>
      <c r="E41" s="9">
        <v>130500</v>
      </c>
      <c r="F41" s="9">
        <v>76000</v>
      </c>
      <c r="G41" s="7">
        <v>88209.58</v>
      </c>
      <c r="H41" s="7">
        <v>82596.13</v>
      </c>
      <c r="I41" s="10">
        <f t="shared" si="6"/>
        <v>67.593547892720309</v>
      </c>
      <c r="J41" s="12">
        <f t="shared" si="5"/>
        <v>116.06523684210526</v>
      </c>
      <c r="K41" s="95">
        <f>SUM(G41/G65*100)</f>
        <v>0.23309811789085064</v>
      </c>
      <c r="L41" s="18">
        <f t="shared" si="3"/>
        <v>106.79626273046934</v>
      </c>
    </row>
    <row r="42" spans="1:15" ht="15.6" x14ac:dyDescent="0.3">
      <c r="A42" s="53"/>
      <c r="B42" s="16">
        <v>18050400</v>
      </c>
      <c r="C42" s="6" t="s">
        <v>30</v>
      </c>
      <c r="D42" s="7">
        <v>650000</v>
      </c>
      <c r="E42" s="9">
        <v>2431500</v>
      </c>
      <c r="F42" s="9">
        <v>1065000</v>
      </c>
      <c r="G42" s="7">
        <v>1505387.94</v>
      </c>
      <c r="H42" s="7">
        <v>1056739.77</v>
      </c>
      <c r="I42" s="10">
        <f t="shared" si="6"/>
        <v>61.911903763109187</v>
      </c>
      <c r="J42" s="12">
        <f t="shared" si="5"/>
        <v>141.35098028169014</v>
      </c>
      <c r="K42" s="95">
        <f>SUM(G42/G65*100)</f>
        <v>3.9780610621837758</v>
      </c>
      <c r="L42" s="18">
        <f t="shared" si="3"/>
        <v>142.45588012647616</v>
      </c>
    </row>
    <row r="43" spans="1:15" ht="21.75" customHeight="1" x14ac:dyDescent="0.3">
      <c r="A43" s="53"/>
      <c r="B43" s="16">
        <v>18050500</v>
      </c>
      <c r="C43" s="6" t="s">
        <v>31</v>
      </c>
      <c r="D43" s="7">
        <v>1440000</v>
      </c>
      <c r="E43" s="9">
        <v>8701500</v>
      </c>
      <c r="F43" s="9">
        <v>2066200</v>
      </c>
      <c r="G43" s="7">
        <v>2951049.58</v>
      </c>
      <c r="H43" s="7">
        <v>3143754.45</v>
      </c>
      <c r="I43" s="10">
        <f t="shared" si="6"/>
        <v>33.914262828248006</v>
      </c>
      <c r="J43" s="12">
        <f t="shared" si="5"/>
        <v>142.82497241312555</v>
      </c>
      <c r="K43" s="95">
        <f>SUM(G43/G65*100)</f>
        <v>7.7982924632515562</v>
      </c>
      <c r="L43" s="18">
        <f t="shared" si="3"/>
        <v>93.870231499791586</v>
      </c>
    </row>
    <row r="44" spans="1:15" ht="21.75" customHeight="1" x14ac:dyDescent="0.3">
      <c r="A44" s="53"/>
      <c r="B44" s="58">
        <v>20000000</v>
      </c>
      <c r="C44" s="2" t="s">
        <v>32</v>
      </c>
      <c r="D44" s="3">
        <v>185150</v>
      </c>
      <c r="E44" s="5">
        <f>SUM(E47+E48+E51+E53+E54+E56+E58+E61+E52+E55)</f>
        <v>553800</v>
      </c>
      <c r="F44" s="5">
        <f t="shared" ref="F44" si="7">SUM(F47+F48+F51+F53+F54+F56+F58+F61+F52+F55)</f>
        <v>214500</v>
      </c>
      <c r="G44" s="3">
        <f>SUM(G47+G48+G51+G53+G54+G56+G58+G61+G52+G55+G62)</f>
        <v>319862.75</v>
      </c>
      <c r="H44" s="3">
        <f>SUM(H47+H48+H51+H53+H54+H56+H58+H61+H52+H55+H62)</f>
        <v>300642.98000000004</v>
      </c>
      <c r="I44" s="4">
        <f t="shared" si="6"/>
        <v>57.757809678584323</v>
      </c>
      <c r="J44" s="14">
        <f t="shared" si="5"/>
        <v>149.12016317016315</v>
      </c>
      <c r="K44" s="94">
        <f>SUM(G44/G65*100)</f>
        <v>0.84525291933587787</v>
      </c>
      <c r="L44" s="19">
        <f t="shared" si="3"/>
        <v>106.39288833552673</v>
      </c>
    </row>
    <row r="45" spans="1:15" ht="15.6" hidden="1" x14ac:dyDescent="0.3">
      <c r="A45" s="53"/>
      <c r="B45" s="16">
        <v>21000000</v>
      </c>
      <c r="C45" s="6" t="s">
        <v>33</v>
      </c>
      <c r="D45" s="7">
        <v>0</v>
      </c>
      <c r="E45" s="9">
        <v>0</v>
      </c>
      <c r="F45" s="9">
        <v>0</v>
      </c>
      <c r="G45" s="7">
        <v>510</v>
      </c>
      <c r="H45" s="7">
        <f>G45-F45</f>
        <v>510</v>
      </c>
      <c r="I45" s="10" t="e">
        <f t="shared" si="6"/>
        <v>#DIV/0!</v>
      </c>
      <c r="J45" s="12" t="e">
        <f t="shared" si="5"/>
        <v>#DIV/0!</v>
      </c>
      <c r="K45" s="95" t="e">
        <f>SUM(G45/G89*100)</f>
        <v>#DIV/0!</v>
      </c>
      <c r="L45" s="18">
        <f t="shared" si="3"/>
        <v>100</v>
      </c>
    </row>
    <row r="46" spans="1:15" ht="15.6" hidden="1" x14ac:dyDescent="0.3">
      <c r="A46" s="53"/>
      <c r="B46" s="16">
        <v>21080000</v>
      </c>
      <c r="C46" s="6" t="s">
        <v>34</v>
      </c>
      <c r="D46" s="7">
        <v>0</v>
      </c>
      <c r="E46" s="9">
        <v>0</v>
      </c>
      <c r="F46" s="9">
        <v>0</v>
      </c>
      <c r="G46" s="7"/>
      <c r="H46" s="7">
        <f>G46-F46</f>
        <v>0</v>
      </c>
      <c r="I46" s="10" t="e">
        <f t="shared" si="6"/>
        <v>#DIV/0!</v>
      </c>
      <c r="J46" s="12" t="e">
        <f t="shared" si="5"/>
        <v>#DIV/0!</v>
      </c>
      <c r="K46" s="95" t="e">
        <f>SUM(G46/G90*100)</f>
        <v>#DIV/0!</v>
      </c>
      <c r="L46" s="18" t="e">
        <f t="shared" si="3"/>
        <v>#DIV/0!</v>
      </c>
    </row>
    <row r="47" spans="1:15" ht="49.5" customHeight="1" x14ac:dyDescent="0.3">
      <c r="A47" s="53"/>
      <c r="B47" s="16">
        <v>21010300</v>
      </c>
      <c r="C47" s="8" t="s">
        <v>63</v>
      </c>
      <c r="D47" s="7"/>
      <c r="E47" s="9">
        <v>500</v>
      </c>
      <c r="F47" s="9"/>
      <c r="G47" s="7">
        <v>401</v>
      </c>
      <c r="H47" s="7"/>
      <c r="I47" s="10">
        <f t="shared" si="6"/>
        <v>80.2</v>
      </c>
      <c r="J47" s="12"/>
      <c r="K47" s="95">
        <f>SUM(G47/G65*100)</f>
        <v>1.0596620602232897E-3</v>
      </c>
      <c r="L47" s="18"/>
    </row>
    <row r="48" spans="1:15" ht="21.75" customHeight="1" x14ac:dyDescent="0.3">
      <c r="A48" s="53"/>
      <c r="B48" s="16">
        <v>21081100</v>
      </c>
      <c r="C48" s="6" t="s">
        <v>35</v>
      </c>
      <c r="D48" s="7">
        <v>0</v>
      </c>
      <c r="E48" s="9">
        <v>1000</v>
      </c>
      <c r="F48" s="9">
        <v>0</v>
      </c>
      <c r="G48" s="7">
        <v>425</v>
      </c>
      <c r="H48" s="7">
        <v>261.8</v>
      </c>
      <c r="I48" s="10">
        <f t="shared" si="6"/>
        <v>42.5</v>
      </c>
      <c r="J48" s="12"/>
      <c r="K48" s="95">
        <f>SUM(G48/G65*100)</f>
        <v>1.1230832309099704E-3</v>
      </c>
      <c r="L48" s="18">
        <f t="shared" si="3"/>
        <v>162.33766233766232</v>
      </c>
    </row>
    <row r="49" spans="1:12" ht="15.6" hidden="1" x14ac:dyDescent="0.3">
      <c r="A49" s="53"/>
      <c r="B49" s="16">
        <v>22000000</v>
      </c>
      <c r="C49" s="6" t="s">
        <v>36</v>
      </c>
      <c r="D49" s="7">
        <v>185150</v>
      </c>
      <c r="E49" s="9">
        <v>185150</v>
      </c>
      <c r="F49" s="9">
        <v>185150</v>
      </c>
      <c r="G49" s="7">
        <v>166143.20999999996</v>
      </c>
      <c r="H49" s="7">
        <f>G49-F49</f>
        <v>-19006.790000000037</v>
      </c>
      <c r="I49" s="10">
        <f t="shared" si="6"/>
        <v>89.7343829327572</v>
      </c>
      <c r="J49" s="12">
        <f t="shared" si="5"/>
        <v>89.7343829327572</v>
      </c>
      <c r="K49" s="95">
        <f t="shared" ref="K49:K50" si="8">SUM(G49/G67*100)</f>
        <v>11.113852915206163</v>
      </c>
      <c r="L49" s="18">
        <f t="shared" si="3"/>
        <v>-874.12556249634804</v>
      </c>
    </row>
    <row r="50" spans="1:12" ht="15.6" hidden="1" x14ac:dyDescent="0.3">
      <c r="A50" s="53"/>
      <c r="B50" s="16">
        <v>22010000</v>
      </c>
      <c r="C50" s="6" t="s">
        <v>37</v>
      </c>
      <c r="D50" s="7">
        <v>185000</v>
      </c>
      <c r="E50" s="9">
        <v>185000</v>
      </c>
      <c r="F50" s="9">
        <v>185000</v>
      </c>
      <c r="G50" s="7">
        <v>164694.51999999999</v>
      </c>
      <c r="H50" s="7">
        <f>G50-F50</f>
        <v>-20305.48000000001</v>
      </c>
      <c r="I50" s="10">
        <f t="shared" si="6"/>
        <v>89.024064864864854</v>
      </c>
      <c r="J50" s="12">
        <f t="shared" si="5"/>
        <v>89.024064864864854</v>
      </c>
      <c r="K50" s="95">
        <f t="shared" si="8"/>
        <v>16.980216925107225</v>
      </c>
      <c r="L50" s="18">
        <f t="shared" si="3"/>
        <v>-811.0841014346862</v>
      </c>
    </row>
    <row r="51" spans="1:12" ht="51.75" customHeight="1" x14ac:dyDescent="0.3">
      <c r="A51" s="53"/>
      <c r="B51" s="16">
        <v>21081500</v>
      </c>
      <c r="C51" s="8" t="s">
        <v>62</v>
      </c>
      <c r="D51" s="7"/>
      <c r="E51" s="9"/>
      <c r="F51" s="9"/>
      <c r="G51" s="7">
        <v>15871</v>
      </c>
      <c r="H51" s="7">
        <v>10000</v>
      </c>
      <c r="I51" s="10"/>
      <c r="J51" s="12"/>
      <c r="K51" s="95">
        <v>0.1</v>
      </c>
      <c r="L51" s="18">
        <f t="shared" si="3"/>
        <v>158.71</v>
      </c>
    </row>
    <row r="52" spans="1:12" ht="51.75" customHeight="1" x14ac:dyDescent="0.3">
      <c r="A52" s="53"/>
      <c r="B52" s="16">
        <v>22010300</v>
      </c>
      <c r="C52" s="8" t="s">
        <v>73</v>
      </c>
      <c r="D52" s="7"/>
      <c r="E52" s="9"/>
      <c r="F52" s="9"/>
      <c r="G52" s="7">
        <v>7990</v>
      </c>
      <c r="H52" s="7"/>
      <c r="I52" s="10"/>
      <c r="J52" s="12"/>
      <c r="K52" s="95">
        <f>SUM(G52/G65*100)</f>
        <v>2.1113964741107442E-2</v>
      </c>
      <c r="L52" s="30" t="s">
        <v>67</v>
      </c>
    </row>
    <row r="53" spans="1:12" ht="24" customHeight="1" x14ac:dyDescent="0.3">
      <c r="A53" s="53"/>
      <c r="B53" s="16">
        <v>22012500</v>
      </c>
      <c r="C53" s="8" t="s">
        <v>38</v>
      </c>
      <c r="D53" s="7">
        <v>15000</v>
      </c>
      <c r="E53" s="9">
        <v>17300</v>
      </c>
      <c r="F53" s="9">
        <v>7300</v>
      </c>
      <c r="G53" s="7">
        <v>14478.65</v>
      </c>
      <c r="H53" s="7">
        <v>7340.6</v>
      </c>
      <c r="I53" s="10">
        <f t="shared" si="6"/>
        <v>83.691618497109815</v>
      </c>
      <c r="J53" s="12">
        <f t="shared" si="5"/>
        <v>198.33767123287672</v>
      </c>
      <c r="K53" s="95">
        <f>SUM(G53/G65*100)</f>
        <v>3.8260538873446215E-2</v>
      </c>
      <c r="L53" s="18">
        <f t="shared" si="3"/>
        <v>197.24068877203499</v>
      </c>
    </row>
    <row r="54" spans="1:12" ht="34.5" customHeight="1" x14ac:dyDescent="0.3">
      <c r="A54" s="53"/>
      <c r="B54" s="16">
        <v>22012600</v>
      </c>
      <c r="C54" s="8" t="s">
        <v>39</v>
      </c>
      <c r="D54" s="7">
        <v>170000</v>
      </c>
      <c r="E54" s="9">
        <v>500000</v>
      </c>
      <c r="F54" s="9">
        <v>200000</v>
      </c>
      <c r="G54" s="7">
        <v>239610</v>
      </c>
      <c r="H54" s="7">
        <v>231420</v>
      </c>
      <c r="I54" s="10">
        <f t="shared" si="6"/>
        <v>47.921999999999997</v>
      </c>
      <c r="J54" s="12">
        <f t="shared" si="5"/>
        <v>119.80500000000001</v>
      </c>
      <c r="K54" s="95">
        <f>SUM(G54/G65*100)</f>
        <v>0.63318111284314826</v>
      </c>
      <c r="L54" s="18">
        <f t="shared" si="3"/>
        <v>103.53901996370236</v>
      </c>
    </row>
    <row r="55" spans="1:12" ht="48.75" customHeight="1" x14ac:dyDescent="0.3">
      <c r="A55" s="53"/>
      <c r="B55" s="16">
        <v>22080400</v>
      </c>
      <c r="C55" s="8" t="s">
        <v>74</v>
      </c>
      <c r="D55" s="7"/>
      <c r="E55" s="9">
        <v>17000</v>
      </c>
      <c r="F55" s="9">
        <v>3000</v>
      </c>
      <c r="G55" s="7">
        <v>16043.74</v>
      </c>
      <c r="H55" s="7">
        <v>13170.15</v>
      </c>
      <c r="I55" s="10">
        <f t="shared" si="6"/>
        <v>94.374941176470585</v>
      </c>
      <c r="J55" s="13" t="s">
        <v>91</v>
      </c>
      <c r="K55" s="95">
        <f>SUM(G55/G65*100)</f>
        <v>4.2396365541363598E-2</v>
      </c>
      <c r="L55" s="18">
        <f t="shared" si="3"/>
        <v>121.81896181896181</v>
      </c>
    </row>
    <row r="56" spans="1:12" ht="21.75" customHeight="1" x14ac:dyDescent="0.3">
      <c r="A56" s="53"/>
      <c r="B56" s="16">
        <v>22090000</v>
      </c>
      <c r="C56" s="6" t="s">
        <v>40</v>
      </c>
      <c r="D56" s="7">
        <v>150</v>
      </c>
      <c r="E56" s="9">
        <v>500</v>
      </c>
      <c r="F56" s="9">
        <v>200</v>
      </c>
      <c r="G56" s="7">
        <v>1171.3900000000001</v>
      </c>
      <c r="H56" s="7">
        <v>252.43</v>
      </c>
      <c r="I56" s="10">
        <f t="shared" si="6"/>
        <v>234.27800000000002</v>
      </c>
      <c r="J56" s="13" t="s">
        <v>92</v>
      </c>
      <c r="K56" s="95">
        <f>SUM(G56/G65*100)</f>
        <v>3.0954552137779537E-3</v>
      </c>
      <c r="L56" s="30" t="s">
        <v>93</v>
      </c>
    </row>
    <row r="57" spans="1:12" ht="15.6" hidden="1" x14ac:dyDescent="0.3">
      <c r="A57" s="53"/>
      <c r="B57" s="16">
        <v>22090100</v>
      </c>
      <c r="C57" s="6" t="s">
        <v>41</v>
      </c>
      <c r="D57" s="7">
        <v>150</v>
      </c>
      <c r="E57" s="9">
        <v>150</v>
      </c>
      <c r="F57" s="9">
        <v>150</v>
      </c>
      <c r="G57" s="7">
        <v>139.36000000000001</v>
      </c>
      <c r="H57" s="7">
        <f>G57-F57</f>
        <v>-10.639999999999986</v>
      </c>
      <c r="I57" s="10">
        <f t="shared" si="6"/>
        <v>92.906666666666666</v>
      </c>
      <c r="J57" s="12">
        <f t="shared" si="5"/>
        <v>92.906666666666666</v>
      </c>
      <c r="K57" s="95" t="e">
        <f>SUM(G57/G77*100)</f>
        <v>#DIV/0!</v>
      </c>
      <c r="L57" s="18">
        <f t="shared" si="3"/>
        <v>-1309.7744360902275</v>
      </c>
    </row>
    <row r="58" spans="1:12" ht="79.5" customHeight="1" x14ac:dyDescent="0.3">
      <c r="A58" s="53"/>
      <c r="B58" s="16">
        <v>22130000</v>
      </c>
      <c r="C58" s="8" t="s">
        <v>42</v>
      </c>
      <c r="D58" s="7">
        <v>0</v>
      </c>
      <c r="E58" s="9">
        <v>17500</v>
      </c>
      <c r="F58" s="9">
        <v>4000</v>
      </c>
      <c r="G58" s="7">
        <v>15878.68</v>
      </c>
      <c r="H58" s="7">
        <v>11046.68</v>
      </c>
      <c r="I58" s="10">
        <f t="shared" si="6"/>
        <v>90.735314285714281</v>
      </c>
      <c r="J58" s="13" t="s">
        <v>64</v>
      </c>
      <c r="K58" s="95">
        <v>0.1</v>
      </c>
      <c r="L58" s="18">
        <f t="shared" si="3"/>
        <v>143.74164907465411</v>
      </c>
    </row>
    <row r="59" spans="1:12" ht="15.6" hidden="1" x14ac:dyDescent="0.3">
      <c r="A59" s="53"/>
      <c r="B59" s="16">
        <v>24000000</v>
      </c>
      <c r="C59" s="6" t="s">
        <v>43</v>
      </c>
      <c r="D59" s="7">
        <v>0</v>
      </c>
      <c r="E59" s="9"/>
      <c r="F59" s="9"/>
      <c r="G59" s="7"/>
      <c r="H59" s="7">
        <f>G59-F59</f>
        <v>0</v>
      </c>
      <c r="I59" s="10" t="e">
        <f t="shared" si="6"/>
        <v>#DIV/0!</v>
      </c>
      <c r="J59" s="12" t="e">
        <f t="shared" si="5"/>
        <v>#DIV/0!</v>
      </c>
      <c r="K59" s="95">
        <f>SUM(G59/G79*100)</f>
        <v>0</v>
      </c>
      <c r="L59" s="18" t="e">
        <f t="shared" si="3"/>
        <v>#DIV/0!</v>
      </c>
    </row>
    <row r="60" spans="1:12" ht="15.6" hidden="1" x14ac:dyDescent="0.3">
      <c r="A60" s="53"/>
      <c r="B60" s="16">
        <v>24060000</v>
      </c>
      <c r="C60" s="6" t="s">
        <v>34</v>
      </c>
      <c r="D60" s="7">
        <v>0</v>
      </c>
      <c r="E60" s="9"/>
      <c r="F60" s="9"/>
      <c r="G60" s="7"/>
      <c r="H60" s="7">
        <f>G60-F60</f>
        <v>0</v>
      </c>
      <c r="I60" s="10" t="e">
        <f t="shared" si="6"/>
        <v>#DIV/0!</v>
      </c>
      <c r="J60" s="12" t="e">
        <f t="shared" si="5"/>
        <v>#DIV/0!</v>
      </c>
      <c r="K60" s="95">
        <f>SUM(G60/G80*100)</f>
        <v>0</v>
      </c>
      <c r="L60" s="18" t="e">
        <f t="shared" si="3"/>
        <v>#DIV/0!</v>
      </c>
    </row>
    <row r="61" spans="1:12" ht="21.75" customHeight="1" x14ac:dyDescent="0.3">
      <c r="A61" s="53"/>
      <c r="B61" s="16">
        <v>24060300</v>
      </c>
      <c r="C61" s="6" t="s">
        <v>34</v>
      </c>
      <c r="D61" s="7">
        <v>0</v>
      </c>
      <c r="E61" s="9"/>
      <c r="F61" s="9"/>
      <c r="G61" s="7">
        <v>2990.29</v>
      </c>
      <c r="H61" s="7">
        <v>25106.62</v>
      </c>
      <c r="I61" s="10"/>
      <c r="J61" s="12"/>
      <c r="K61" s="95">
        <f>SUM(G61/G65*100)</f>
        <v>7.9019871871947658E-3</v>
      </c>
      <c r="L61" s="18">
        <f t="shared" si="3"/>
        <v>11.910364676726697</v>
      </c>
    </row>
    <row r="62" spans="1:12" ht="21.75" customHeight="1" thickBot="1" x14ac:dyDescent="0.35">
      <c r="A62" s="53"/>
      <c r="B62" s="16">
        <v>24062200</v>
      </c>
      <c r="C62" s="6" t="s">
        <v>80</v>
      </c>
      <c r="D62" s="7"/>
      <c r="E62" s="9"/>
      <c r="F62" s="9"/>
      <c r="G62" s="7">
        <v>5003</v>
      </c>
      <c r="H62" s="7">
        <v>2044.7</v>
      </c>
      <c r="I62" s="10"/>
      <c r="J62" s="12"/>
      <c r="K62" s="95">
        <f>SUM(G62/G65*100)</f>
        <v>1.3220671539394312E-2</v>
      </c>
      <c r="L62" s="30" t="s">
        <v>96</v>
      </c>
    </row>
    <row r="63" spans="1:12" ht="18.75" hidden="1" customHeight="1" x14ac:dyDescent="0.3">
      <c r="A63" s="53"/>
      <c r="B63" s="58">
        <v>30000000</v>
      </c>
      <c r="C63" s="2" t="s">
        <v>65</v>
      </c>
      <c r="D63" s="3"/>
      <c r="E63" s="5"/>
      <c r="F63" s="5"/>
      <c r="G63" s="3"/>
      <c r="H63" s="3"/>
      <c r="I63" s="4"/>
      <c r="J63" s="14"/>
      <c r="K63" s="94"/>
      <c r="L63" s="19"/>
    </row>
    <row r="64" spans="1:12" ht="79.5" hidden="1" customHeight="1" thickBot="1" x14ac:dyDescent="0.35">
      <c r="A64" s="53"/>
      <c r="B64" s="72">
        <v>31010200</v>
      </c>
      <c r="C64" s="54" t="s">
        <v>66</v>
      </c>
      <c r="D64" s="38"/>
      <c r="E64" s="44"/>
      <c r="F64" s="44"/>
      <c r="G64" s="38"/>
      <c r="H64" s="38"/>
      <c r="I64" s="39"/>
      <c r="J64" s="55"/>
      <c r="K64" s="96"/>
      <c r="L64" s="56"/>
    </row>
    <row r="65" spans="1:12" ht="27" customHeight="1" thickBot="1" x14ac:dyDescent="0.35">
      <c r="A65" s="53"/>
      <c r="B65" s="82"/>
      <c r="C65" s="83" t="s">
        <v>54</v>
      </c>
      <c r="D65" s="42"/>
      <c r="E65" s="41">
        <f>SUM(E9+E44)</f>
        <v>79993076</v>
      </c>
      <c r="F65" s="41">
        <f>SUM(F9+F44)</f>
        <v>27447780</v>
      </c>
      <c r="G65" s="42">
        <f>SUM(G9+G44+G63)</f>
        <v>37842253.210000001</v>
      </c>
      <c r="H65" s="42">
        <f>SUM(H9+H44)+4900</f>
        <v>29709333.34</v>
      </c>
      <c r="I65" s="43">
        <f t="shared" si="6"/>
        <v>47.306910925640615</v>
      </c>
      <c r="J65" s="69">
        <f t="shared" si="5"/>
        <v>137.8699960798287</v>
      </c>
      <c r="K65" s="97">
        <f>SUM(G65/G86*100)</f>
        <v>58.296041266199005</v>
      </c>
      <c r="L65" s="70">
        <f t="shared" si="3"/>
        <v>127.37496589682817</v>
      </c>
    </row>
    <row r="66" spans="1:12" ht="27" customHeight="1" thickBot="1" x14ac:dyDescent="0.35">
      <c r="A66" s="53"/>
      <c r="B66" s="75">
        <v>40000000</v>
      </c>
      <c r="C66" s="76" t="s">
        <v>44</v>
      </c>
      <c r="D66" s="77">
        <v>1662714</v>
      </c>
      <c r="E66" s="78">
        <f>SUM(E69:E79)</f>
        <v>44581921</v>
      </c>
      <c r="F66" s="78">
        <f t="shared" ref="F66:H66" si="9">SUM(F69:F79)</f>
        <v>26292663</v>
      </c>
      <c r="G66" s="77">
        <f t="shared" si="9"/>
        <v>26292663</v>
      </c>
      <c r="H66" s="78">
        <f t="shared" si="9"/>
        <v>0</v>
      </c>
      <c r="I66" s="79">
        <f t="shared" si="6"/>
        <v>58.976065656749064</v>
      </c>
      <c r="J66" s="80">
        <f t="shared" si="5"/>
        <v>100</v>
      </c>
      <c r="K66" s="98">
        <f>SUM(G66/G86*100)</f>
        <v>40.503882227637142</v>
      </c>
      <c r="L66" s="81"/>
    </row>
    <row r="67" spans="1:12" ht="15.6" hidden="1" x14ac:dyDescent="0.3">
      <c r="A67" s="53"/>
      <c r="B67" s="73">
        <v>41000000</v>
      </c>
      <c r="C67" s="35" t="s">
        <v>45</v>
      </c>
      <c r="D67" s="36">
        <v>1662714</v>
      </c>
      <c r="E67" s="45">
        <v>3137714</v>
      </c>
      <c r="F67" s="45">
        <v>3137714</v>
      </c>
      <c r="G67" s="36">
        <v>1494920</v>
      </c>
      <c r="H67" s="36">
        <f>G67-F67</f>
        <v>-1642794</v>
      </c>
      <c r="I67" s="51">
        <f t="shared" si="6"/>
        <v>47.643602954252685</v>
      </c>
      <c r="J67" s="74">
        <f t="shared" si="5"/>
        <v>47.643602954252685</v>
      </c>
      <c r="K67" s="99"/>
      <c r="L67" s="68">
        <f t="shared" si="3"/>
        <v>-90.998627947265447</v>
      </c>
    </row>
    <row r="68" spans="1:12" ht="15.6" hidden="1" x14ac:dyDescent="0.3">
      <c r="A68" s="53"/>
      <c r="B68" s="16">
        <v>41040000</v>
      </c>
      <c r="C68" s="6" t="s">
        <v>46</v>
      </c>
      <c r="D68" s="7">
        <v>1662714</v>
      </c>
      <c r="E68" s="9">
        <v>1662714</v>
      </c>
      <c r="F68" s="9">
        <v>1662714</v>
      </c>
      <c r="G68" s="7">
        <v>969920</v>
      </c>
      <c r="H68" s="7">
        <f>G68-F68</f>
        <v>-692794</v>
      </c>
      <c r="I68" s="4">
        <f t="shared" si="6"/>
        <v>58.333543832553282</v>
      </c>
      <c r="J68" s="14">
        <f t="shared" si="5"/>
        <v>58.333543832553282</v>
      </c>
      <c r="K68" s="94"/>
      <c r="L68" s="18">
        <f t="shared" si="3"/>
        <v>-140.00121248163236</v>
      </c>
    </row>
    <row r="69" spans="1:12" ht="40.5" customHeight="1" x14ac:dyDescent="0.3">
      <c r="A69" s="53"/>
      <c r="B69" s="16">
        <v>41033900</v>
      </c>
      <c r="C69" s="8" t="s">
        <v>76</v>
      </c>
      <c r="D69" s="7"/>
      <c r="E69" s="9">
        <v>42070100</v>
      </c>
      <c r="F69" s="9">
        <v>24802500</v>
      </c>
      <c r="G69" s="7">
        <v>24802500</v>
      </c>
      <c r="H69" s="7"/>
      <c r="I69" s="10">
        <f t="shared" si="6"/>
        <v>58.955172438382611</v>
      </c>
      <c r="J69" s="12">
        <f t="shared" si="5"/>
        <v>100</v>
      </c>
      <c r="K69" s="95">
        <f>SUM(G69/G66*100)</f>
        <v>94.332399879008065</v>
      </c>
      <c r="L69" s="18"/>
    </row>
    <row r="70" spans="1:12" ht="60.75" customHeight="1" thickBot="1" x14ac:dyDescent="0.35">
      <c r="A70" s="85"/>
      <c r="B70" s="59">
        <v>41034500</v>
      </c>
      <c r="C70" s="60" t="s">
        <v>83</v>
      </c>
      <c r="D70" s="61"/>
      <c r="E70" s="62">
        <v>1200000</v>
      </c>
      <c r="F70" s="62">
        <v>633000</v>
      </c>
      <c r="G70" s="61">
        <v>633000</v>
      </c>
      <c r="H70" s="61"/>
      <c r="I70" s="63">
        <f t="shared" si="6"/>
        <v>52.75</v>
      </c>
      <c r="J70" s="64">
        <f t="shared" si="5"/>
        <v>100</v>
      </c>
      <c r="K70" s="100">
        <f>SUM(G70/G66*100)</f>
        <v>2.4075157392767705</v>
      </c>
      <c r="L70" s="65"/>
    </row>
    <row r="71" spans="1:12" ht="41.25" customHeight="1" x14ac:dyDescent="0.3">
      <c r="A71" s="17"/>
      <c r="B71" s="17"/>
      <c r="C71" s="107"/>
      <c r="D71" s="34"/>
      <c r="E71" s="108"/>
      <c r="F71" s="108"/>
      <c r="G71" s="34"/>
      <c r="H71" s="34"/>
      <c r="I71" s="23"/>
      <c r="J71" s="24"/>
      <c r="K71" s="24"/>
      <c r="L71" s="24"/>
    </row>
    <row r="72" spans="1:12" s="22" customFormat="1" ht="32.25" customHeight="1" x14ac:dyDescent="0.3">
      <c r="A72" s="17"/>
      <c r="B72" s="124">
        <v>2</v>
      </c>
      <c r="C72" s="125"/>
      <c r="D72" s="125"/>
      <c r="E72" s="125"/>
      <c r="F72" s="125"/>
      <c r="G72" s="125"/>
      <c r="H72" s="125"/>
      <c r="I72" s="125"/>
      <c r="J72" s="125"/>
      <c r="K72" s="125"/>
      <c r="L72" s="125"/>
    </row>
    <row r="73" spans="1:12" s="22" customFormat="1" ht="38.25" customHeight="1" thickBot="1" x14ac:dyDescent="0.35">
      <c r="A73" s="17"/>
      <c r="B73" s="126" t="s">
        <v>78</v>
      </c>
      <c r="C73" s="127"/>
      <c r="D73" s="127"/>
      <c r="E73" s="127"/>
      <c r="F73" s="127"/>
      <c r="G73" s="127"/>
      <c r="H73" s="127"/>
      <c r="I73" s="127"/>
      <c r="J73" s="127"/>
      <c r="K73" s="127"/>
      <c r="L73" s="127"/>
    </row>
    <row r="74" spans="1:12" ht="177.75" customHeight="1" thickBot="1" x14ac:dyDescent="0.35">
      <c r="A74" s="110"/>
      <c r="B74" s="26" t="s">
        <v>50</v>
      </c>
      <c r="C74" s="27" t="s">
        <v>51</v>
      </c>
      <c r="D74" s="28" t="s">
        <v>1</v>
      </c>
      <c r="E74" s="49" t="s">
        <v>70</v>
      </c>
      <c r="F74" s="49" t="s">
        <v>87</v>
      </c>
      <c r="G74" s="49" t="s">
        <v>88</v>
      </c>
      <c r="H74" s="28" t="s">
        <v>68</v>
      </c>
      <c r="I74" s="28" t="s">
        <v>79</v>
      </c>
      <c r="J74" s="28" t="s">
        <v>89</v>
      </c>
      <c r="K74" s="106" t="s">
        <v>81</v>
      </c>
      <c r="L74" s="29" t="s">
        <v>90</v>
      </c>
    </row>
    <row r="75" spans="1:12" ht="78.75" customHeight="1" x14ac:dyDescent="0.3">
      <c r="A75" s="109"/>
      <c r="B75" s="73">
        <v>41040200</v>
      </c>
      <c r="C75" s="117" t="s">
        <v>85</v>
      </c>
      <c r="D75" s="36"/>
      <c r="E75" s="45">
        <v>909600</v>
      </c>
      <c r="F75" s="45">
        <v>486560</v>
      </c>
      <c r="G75" s="36">
        <v>486560</v>
      </c>
      <c r="H75" s="36"/>
      <c r="I75" s="46">
        <f t="shared" ref="I75" si="10">SUM(G75/E75*100)</f>
        <v>53.491644678979767</v>
      </c>
      <c r="J75" s="67">
        <f t="shared" ref="J75" si="11">SUM(G75/F75*100)</f>
        <v>100</v>
      </c>
      <c r="K75" s="67">
        <f>SUM(G75/G66*100)</f>
        <v>1.8505542782030104</v>
      </c>
      <c r="L75" s="68"/>
    </row>
    <row r="76" spans="1:12" ht="64.5" customHeight="1" x14ac:dyDescent="0.3">
      <c r="A76" s="53"/>
      <c r="B76" s="16">
        <v>41051200</v>
      </c>
      <c r="C76" s="8" t="s">
        <v>86</v>
      </c>
      <c r="D76" s="7">
        <v>1662714</v>
      </c>
      <c r="E76" s="9">
        <v>95321</v>
      </c>
      <c r="F76" s="9">
        <v>63703</v>
      </c>
      <c r="G76" s="9">
        <v>63703</v>
      </c>
      <c r="H76" s="7"/>
      <c r="I76" s="10">
        <f t="shared" si="6"/>
        <v>66.829974507191494</v>
      </c>
      <c r="J76" s="12">
        <f t="shared" si="5"/>
        <v>100</v>
      </c>
      <c r="K76" s="12">
        <v>0.2</v>
      </c>
      <c r="L76" s="18"/>
    </row>
    <row r="77" spans="1:12" ht="15.6" hidden="1" x14ac:dyDescent="0.3">
      <c r="A77" s="53"/>
      <c r="B77" s="16">
        <v>41050000</v>
      </c>
      <c r="C77" s="6" t="s">
        <v>47</v>
      </c>
      <c r="D77" s="7">
        <v>0</v>
      </c>
      <c r="E77" s="9"/>
      <c r="F77" s="9"/>
      <c r="G77" s="7"/>
      <c r="H77" s="7"/>
      <c r="I77" s="10" t="e">
        <f t="shared" si="6"/>
        <v>#DIV/0!</v>
      </c>
      <c r="J77" s="12" t="e">
        <f t="shared" si="5"/>
        <v>#DIV/0!</v>
      </c>
      <c r="K77" s="12">
        <f>SUM(G77/G67*100)</f>
        <v>0</v>
      </c>
      <c r="L77" s="18" t="e">
        <f t="shared" ref="L77:L83" si="12">SUM(G77/H77*100)</f>
        <v>#DIV/0!</v>
      </c>
    </row>
    <row r="78" spans="1:12" ht="62.4" hidden="1" x14ac:dyDescent="0.3">
      <c r="A78" s="53"/>
      <c r="B78" s="16">
        <v>41052300</v>
      </c>
      <c r="C78" s="8" t="s">
        <v>48</v>
      </c>
      <c r="D78" s="7">
        <v>0</v>
      </c>
      <c r="E78" s="9"/>
      <c r="F78" s="9"/>
      <c r="G78" s="7"/>
      <c r="H78" s="7"/>
      <c r="I78" s="10" t="e">
        <f t="shared" si="6"/>
        <v>#DIV/0!</v>
      </c>
      <c r="J78" s="12" t="e">
        <f t="shared" si="5"/>
        <v>#DIV/0!</v>
      </c>
      <c r="K78" s="12">
        <f>SUM(G78/G68*100)</f>
        <v>0</v>
      </c>
      <c r="L78" s="18"/>
    </row>
    <row r="79" spans="1:12" ht="63" customHeight="1" thickBot="1" x14ac:dyDescent="0.35">
      <c r="A79" s="53"/>
      <c r="B79" s="59">
        <v>41055000</v>
      </c>
      <c r="C79" s="60" t="s">
        <v>77</v>
      </c>
      <c r="D79" s="61">
        <v>0</v>
      </c>
      <c r="E79" s="62">
        <v>306900</v>
      </c>
      <c r="F79" s="62">
        <v>306900</v>
      </c>
      <c r="G79" s="61">
        <v>306900</v>
      </c>
      <c r="H79" s="61"/>
      <c r="I79" s="63">
        <f t="shared" si="6"/>
        <v>100</v>
      </c>
      <c r="J79" s="64">
        <f t="shared" si="5"/>
        <v>100</v>
      </c>
      <c r="K79" s="64">
        <f>SUM(G79/G66*100)</f>
        <v>1.1672457825972211</v>
      </c>
      <c r="L79" s="65"/>
    </row>
    <row r="80" spans="1:12" ht="15" hidden="1" customHeight="1" x14ac:dyDescent="0.3">
      <c r="A80" s="128" t="s">
        <v>49</v>
      </c>
      <c r="B80" s="129"/>
      <c r="C80" s="130"/>
      <c r="D80" s="111">
        <v>8155850</v>
      </c>
      <c r="E80" s="112">
        <v>8630850</v>
      </c>
      <c r="F80" s="112">
        <v>8630850</v>
      </c>
      <c r="G80" s="111">
        <v>7590070.6499999994</v>
      </c>
      <c r="H80" s="111">
        <f>SUM(H65+H66)</f>
        <v>29709333.34</v>
      </c>
      <c r="I80" s="113">
        <f t="shared" si="6"/>
        <v>87.94117207459287</v>
      </c>
      <c r="J80" s="114">
        <f t="shared" si="5"/>
        <v>87.94117207459287</v>
      </c>
      <c r="K80" s="115"/>
      <c r="L80" s="116">
        <f t="shared" si="12"/>
        <v>25.547764950285483</v>
      </c>
    </row>
    <row r="81" spans="1:12" ht="33" customHeight="1" thickBot="1" x14ac:dyDescent="0.35">
      <c r="A81" s="131" t="s">
        <v>55</v>
      </c>
      <c r="B81" s="132"/>
      <c r="C81" s="133"/>
      <c r="D81" s="48">
        <v>9818564</v>
      </c>
      <c r="E81" s="47">
        <f>SUM(E65:E66)</f>
        <v>124574997</v>
      </c>
      <c r="F81" s="47">
        <f>SUM(F65:F66)</f>
        <v>53740443</v>
      </c>
      <c r="G81" s="48">
        <f>SUM(G65:G66)</f>
        <v>64134916.210000001</v>
      </c>
      <c r="H81" s="48"/>
      <c r="I81" s="43">
        <f t="shared" si="6"/>
        <v>51.482976323089936</v>
      </c>
      <c r="J81" s="69">
        <f t="shared" ref="J81:J86" si="13">SUM(G81/F81*100)</f>
        <v>119.34199390578154</v>
      </c>
      <c r="K81" s="97"/>
      <c r="L81" s="70"/>
    </row>
    <row r="82" spans="1:12" ht="26.25" customHeight="1" x14ac:dyDescent="0.3">
      <c r="A82" s="20"/>
      <c r="B82" s="66">
        <v>19010000</v>
      </c>
      <c r="C82" s="35" t="s">
        <v>58</v>
      </c>
      <c r="D82" s="35"/>
      <c r="E82" s="35">
        <v>13500</v>
      </c>
      <c r="F82" s="35">
        <v>6840</v>
      </c>
      <c r="G82" s="35">
        <v>8294.9500000000007</v>
      </c>
      <c r="H82" s="91">
        <v>9364.36</v>
      </c>
      <c r="I82" s="46">
        <f t="shared" si="6"/>
        <v>61.444074074074081</v>
      </c>
      <c r="J82" s="67">
        <f t="shared" si="13"/>
        <v>121.27119883040938</v>
      </c>
      <c r="K82" s="101">
        <f>SUM(G82/G85*100)</f>
        <v>1.0647972368659646</v>
      </c>
      <c r="L82" s="68">
        <f t="shared" si="12"/>
        <v>88.5799990602668</v>
      </c>
    </row>
    <row r="83" spans="1:12" ht="62.4" x14ac:dyDescent="0.3">
      <c r="A83" s="20"/>
      <c r="B83" s="6">
        <v>24062100</v>
      </c>
      <c r="C83" s="8" t="s">
        <v>57</v>
      </c>
      <c r="D83" s="6"/>
      <c r="E83" s="6"/>
      <c r="F83" s="6"/>
      <c r="G83" s="15">
        <v>31762.57</v>
      </c>
      <c r="H83" s="92">
        <v>16496.560000000001</v>
      </c>
      <c r="I83" s="10"/>
      <c r="J83" s="12"/>
      <c r="K83" s="101">
        <f>SUM(G83/G85*100)</f>
        <v>4.0772634882382395</v>
      </c>
      <c r="L83" s="68">
        <f t="shared" si="12"/>
        <v>192.54056603316084</v>
      </c>
    </row>
    <row r="84" spans="1:12" ht="21.75" customHeight="1" thickBot="1" x14ac:dyDescent="0.35">
      <c r="A84" s="20"/>
      <c r="B84" s="37">
        <v>25000000</v>
      </c>
      <c r="C84" s="37" t="s">
        <v>59</v>
      </c>
      <c r="D84" s="37"/>
      <c r="E84" s="37">
        <v>1884362</v>
      </c>
      <c r="F84" s="37">
        <v>942181</v>
      </c>
      <c r="G84" s="37">
        <v>738959.34</v>
      </c>
      <c r="H84" s="93">
        <v>114735.47</v>
      </c>
      <c r="I84" s="39">
        <f t="shared" si="6"/>
        <v>39.21535989369346</v>
      </c>
      <c r="J84" s="55">
        <f t="shared" si="13"/>
        <v>78.43071978738692</v>
      </c>
      <c r="K84" s="102">
        <f>SUM(G84/G85*100)</f>
        <v>94.857939274895799</v>
      </c>
      <c r="L84" s="119" t="s">
        <v>75</v>
      </c>
    </row>
    <row r="85" spans="1:12" ht="32.25" customHeight="1" thickBot="1" x14ac:dyDescent="0.35">
      <c r="A85" s="21"/>
      <c r="B85" s="134" t="s">
        <v>60</v>
      </c>
      <c r="C85" s="135"/>
      <c r="D85" s="40"/>
      <c r="E85" s="40">
        <f>SUM(E82:E84)</f>
        <v>1897862</v>
      </c>
      <c r="F85" s="40">
        <f>SUM(F82:F84)</f>
        <v>949021</v>
      </c>
      <c r="G85" s="71">
        <f>SUM(G82:G84)</f>
        <v>779016.86</v>
      </c>
      <c r="H85" s="40">
        <f>SUM(H82:H84)</f>
        <v>140596.39000000001</v>
      </c>
      <c r="I85" s="43">
        <f t="shared" si="6"/>
        <v>41.047076130930485</v>
      </c>
      <c r="J85" s="69">
        <f t="shared" si="13"/>
        <v>82.086366898098134</v>
      </c>
      <c r="K85" s="97">
        <f>SUM(G85/G86*100)</f>
        <v>1.2000765061638561</v>
      </c>
      <c r="L85" s="84" t="s">
        <v>84</v>
      </c>
    </row>
    <row r="86" spans="1:12" ht="38.25" customHeight="1" thickBot="1" x14ac:dyDescent="0.35">
      <c r="A86" s="21"/>
      <c r="B86" s="136" t="s">
        <v>61</v>
      </c>
      <c r="C86" s="137"/>
      <c r="D86" s="86"/>
      <c r="E86" s="87">
        <f>SUM(E81+E85)</f>
        <v>126472859</v>
      </c>
      <c r="F86" s="87">
        <f>SUM(F81+F85)</f>
        <v>54689464</v>
      </c>
      <c r="G86" s="87">
        <f>SUM(G81+G85)</f>
        <v>64913933.07</v>
      </c>
      <c r="H86" s="87"/>
      <c r="I86" s="88">
        <f t="shared" si="6"/>
        <v>51.326374356730561</v>
      </c>
      <c r="J86" s="89">
        <f t="shared" si="13"/>
        <v>118.69550059953046</v>
      </c>
      <c r="K86" s="103"/>
      <c r="L86" s="90"/>
    </row>
    <row r="87" spans="1:12" ht="15.6" x14ac:dyDescent="0.3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</row>
    <row r="88" spans="1:12" ht="15.6" x14ac:dyDescent="0.3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</row>
    <row r="89" spans="1:12" ht="15.6" x14ac:dyDescent="0.3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</row>
    <row r="90" spans="1:12" ht="17.399999999999999" x14ac:dyDescent="0.3">
      <c r="A90" s="11"/>
      <c r="B90" s="122"/>
      <c r="C90" s="122"/>
      <c r="D90" s="122"/>
      <c r="E90" s="122"/>
      <c r="F90" s="122"/>
      <c r="G90" s="52"/>
      <c r="H90" s="52"/>
      <c r="I90" s="11"/>
      <c r="J90" s="11"/>
      <c r="K90" s="11"/>
      <c r="L90" s="11"/>
    </row>
    <row r="91" spans="1:12" ht="17.399999999999999" x14ac:dyDescent="0.3">
      <c r="A91" s="11"/>
      <c r="B91" s="122"/>
      <c r="C91" s="122"/>
      <c r="D91" s="122"/>
      <c r="E91" s="122"/>
      <c r="F91" s="122"/>
      <c r="G91" s="123"/>
      <c r="H91" s="123"/>
      <c r="I91" s="11"/>
      <c r="J91" s="11"/>
      <c r="K91" s="11"/>
      <c r="L91" s="11"/>
    </row>
    <row r="94" spans="1:12" x14ac:dyDescent="0.3">
      <c r="E94" s="104"/>
      <c r="F94" s="104"/>
      <c r="G94" s="104"/>
      <c r="H94" s="104"/>
    </row>
  </sheetData>
  <mergeCells count="12">
    <mergeCell ref="B6:L6"/>
    <mergeCell ref="A4:M4"/>
    <mergeCell ref="B5:L5"/>
    <mergeCell ref="B90:F90"/>
    <mergeCell ref="B91:F91"/>
    <mergeCell ref="G91:H91"/>
    <mergeCell ref="B72:L72"/>
    <mergeCell ref="B73:L73"/>
    <mergeCell ref="A80:C80"/>
    <mergeCell ref="A81:C81"/>
    <mergeCell ref="B85:C85"/>
    <mergeCell ref="B86:C86"/>
  </mergeCells>
  <pageMargins left="0.59055118110236227" right="0" top="0.19685039370078741" bottom="0.19685039370078741" header="0" footer="0"/>
  <pageSetup paperSize="9" scale="58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Доходи 6 2021  </vt:lpstr>
      <vt:lpstr>'Доходи 6 2021  '!Заголовки_для_друку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Sekretar Rady</cp:lastModifiedBy>
  <cp:lastPrinted>2021-07-16T11:17:31Z</cp:lastPrinted>
  <dcterms:created xsi:type="dcterms:W3CDTF">2019-12-17T09:00:33Z</dcterms:created>
  <dcterms:modified xsi:type="dcterms:W3CDTF">2021-07-16T11:19:13Z</dcterms:modified>
</cp:coreProperties>
</file>