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75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43" i="1" l="1"/>
  <c r="E43" i="1"/>
  <c r="C43" i="1"/>
  <c r="F38" i="1"/>
  <c r="D37" i="1"/>
  <c r="E37" i="1"/>
  <c r="C37" i="1"/>
  <c r="F37" i="1"/>
  <c r="F33" i="1"/>
  <c r="F34" i="1"/>
  <c r="F35" i="1"/>
  <c r="D33" i="1"/>
  <c r="E33" i="1"/>
  <c r="C33" i="1"/>
  <c r="F31" i="1"/>
  <c r="D31" i="1"/>
  <c r="E31" i="1"/>
  <c r="C31" i="1"/>
  <c r="D25" i="1"/>
  <c r="E25" i="1"/>
  <c r="C25" i="1"/>
  <c r="F20" i="1"/>
  <c r="D20" i="1"/>
  <c r="E20" i="1"/>
  <c r="C20" i="1"/>
  <c r="F17" i="1"/>
  <c r="E17" i="1"/>
  <c r="D17" i="1"/>
  <c r="F32" i="1" l="1"/>
  <c r="F27" i="1"/>
  <c r="F26" i="1"/>
  <c r="F22" i="1"/>
  <c r="F23" i="1"/>
  <c r="F24" i="1"/>
  <c r="F21" i="1"/>
  <c r="F19" i="1"/>
  <c r="F18" i="1"/>
  <c r="D7" i="1"/>
  <c r="F14" i="1"/>
  <c r="E8" i="1"/>
  <c r="D8" i="1"/>
  <c r="E7" i="1"/>
  <c r="E6" i="1"/>
  <c r="D6" i="1"/>
  <c r="F7" i="1" l="1"/>
  <c r="F8" i="1"/>
  <c r="F10" i="1"/>
  <c r="F12" i="1"/>
  <c r="F15" i="1"/>
  <c r="F16" i="1"/>
  <c r="F25" i="1"/>
  <c r="F28" i="1"/>
  <c r="F29" i="1"/>
  <c r="F30" i="1"/>
  <c r="F43" i="1"/>
  <c r="F6" i="1"/>
</calcChain>
</file>

<file path=xl/sharedStrings.xml><?xml version="1.0" encoding="utf-8"?>
<sst xmlns="http://schemas.openxmlformats.org/spreadsheetml/2006/main" count="74" uniqueCount="44">
  <si>
    <t>грн.</t>
  </si>
  <si>
    <t>Код</t>
  </si>
  <si>
    <t>Показник</t>
  </si>
  <si>
    <t>План на рік з урахуванням змін</t>
  </si>
  <si>
    <t>Касові видатки за вказаний період</t>
  </si>
  <si>
    <t>% виконання на вказаний період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</si>
  <si>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</si>
  <si>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</si>
  <si>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</si>
  <si>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</si>
  <si>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</si>
  <si>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</si>
  <si>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</si>
  <si>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</si>
  <si>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</si>
  <si>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</si>
  <si>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2273</t>
  </si>
  <si>
    <t>Оплата електроенергії</t>
  </si>
  <si>
    <t>0113242</t>
  </si>
  <si>
    <t>Інші заходи у сфері соціального захисту і соціального забезпечення</t>
  </si>
  <si>
    <t>0116030</t>
  </si>
  <si>
    <t>Організація благоустрою населених пунктів</t>
  </si>
  <si>
    <t xml:space="preserve"> </t>
  </si>
  <si>
    <t xml:space="preserve">Усього </t>
  </si>
  <si>
    <t>с. Семенівка</t>
  </si>
  <si>
    <t>Інші видатки</t>
  </si>
  <si>
    <t>Затверджений план на рік</t>
  </si>
  <si>
    <t>Оплата інших енергоносіїв</t>
  </si>
  <si>
    <t>Видатки на відоядження</t>
  </si>
  <si>
    <t>Окремі заходи по реалізації державних (регіональних) програм, не віднесені до заходів розвитку</t>
  </si>
  <si>
    <t>Забезпечення діяльності бібліотек</t>
  </si>
  <si>
    <t>Забезпечення діяльності палаців і будинків культури, клубів, центрів дозвілля та інших клубних закладів</t>
  </si>
  <si>
    <t>Здійснення заходів із землеустрою</t>
  </si>
  <si>
    <t>Забезпечення діяльності місцевої пожежної охорони</t>
  </si>
  <si>
    <t>0114030</t>
  </si>
  <si>
    <t>0114060</t>
  </si>
  <si>
    <t>0117130</t>
  </si>
  <si>
    <t>0118130</t>
  </si>
  <si>
    <t>0119770</t>
  </si>
  <si>
    <t>Інші субвенції з місцевого бюджету</t>
  </si>
  <si>
    <t>Поточні трансферти органам державного управління інших рівнів</t>
  </si>
  <si>
    <t>Виконання сільського бюджету Семенівської сільської ради по загальному фонду за 2020 рік</t>
  </si>
  <si>
    <t>Сільський голова</t>
  </si>
  <si>
    <t>М.О.Лях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</si>
</sst>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0" fillId="0" borderId="1" xfId="0" quotePrefix="1" applyBorder="1" applyAlignment="1">
      <alignment horizontal="left" vertical="center" wrapText="1"/>
    </xf>
    <xf numFmtId="0" fontId="0" fillId="3" borderId="1" xfId="0" quotePrefix="1" applyFill="1" applyBorder="1" applyAlignment="1">
      <alignment horizontal="left" vertical="center" wrapText="1"/>
    </xf>
    <xf numFmtId="164" fontId="0" fillId="3" borderId="1" xfId="0" applyNumberFormat="1" applyFill="1" applyBorder="1" applyAlignment="1">
      <alignment vertical="center" wrapText="1"/>
    </xf>
    <xf numFmtId="164" fontId="1" fillId="3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0" fillId="0" borderId="1" xfId="0" applyNumberFormat="1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left" vertical="top" wrapText="1"/>
    </xf>
    <xf numFmtId="2" fontId="0" fillId="0" borderId="1" xfId="0" applyNumberFormat="1" applyBorder="1" applyAlignment="1">
      <alignment vertical="center" wrapText="1"/>
    </xf>
    <xf numFmtId="2" fontId="0" fillId="3" borderId="1" xfId="0" applyNumberForma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2" fontId="1" fillId="3" borderId="1" xfId="0" applyNumberFormat="1" applyFont="1" applyFill="1" applyBorder="1" applyAlignment="1">
      <alignment vertical="center" wrapText="1"/>
    </xf>
    <xf numFmtId="0" fontId="1" fillId="3" borderId="1" xfId="0" quotePrefix="1" applyFont="1" applyFill="1" applyBorder="1" applyAlignment="1">
      <alignment horizontal="left" vertical="center" wrapText="1"/>
    </xf>
    <xf numFmtId="0" fontId="1" fillId="3" borderId="1" xfId="0" quotePrefix="1" applyFont="1" applyFill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abSelected="1" workbookViewId="0">
      <selection activeCell="D47" sqref="D47"/>
    </sheetView>
  </sheetViews>
  <sheetFormatPr defaultRowHeight="12.75" x14ac:dyDescent="0.2"/>
  <cols>
    <col min="1" max="1" width="10.7109375" customWidth="1"/>
    <col min="2" max="2" width="50.7109375" customWidth="1"/>
    <col min="3" max="3" width="16.42578125" customWidth="1"/>
    <col min="4" max="6" width="15.7109375" customWidth="1"/>
  </cols>
  <sheetData>
    <row r="1" spans="1:6" x14ac:dyDescent="0.2">
      <c r="A1" t="s">
        <v>24</v>
      </c>
    </row>
    <row r="2" spans="1:6" x14ac:dyDescent="0.2">
      <c r="A2" s="25" t="s">
        <v>41</v>
      </c>
      <c r="B2" s="25"/>
      <c r="C2" s="25"/>
      <c r="D2" s="25"/>
      <c r="E2" s="25"/>
      <c r="F2" s="25"/>
    </row>
    <row r="3" spans="1:6" x14ac:dyDescent="0.2">
      <c r="A3" s="25"/>
      <c r="B3" s="25"/>
      <c r="C3" s="25"/>
      <c r="D3" s="25"/>
      <c r="E3" s="25"/>
    </row>
    <row r="4" spans="1:6" x14ac:dyDescent="0.2">
      <c r="E4" t="s">
        <v>0</v>
      </c>
    </row>
    <row r="5" spans="1:6" s="1" customFormat="1" ht="25.5" x14ac:dyDescent="0.2">
      <c r="A5" s="3" t="s">
        <v>1</v>
      </c>
      <c r="B5" s="3" t="s">
        <v>2</v>
      </c>
      <c r="C5" s="3" t="s">
        <v>26</v>
      </c>
      <c r="D5" s="3" t="s">
        <v>3</v>
      </c>
      <c r="E5" s="3" t="s">
        <v>4</v>
      </c>
      <c r="F5" s="3" t="s">
        <v>5</v>
      </c>
    </row>
    <row r="6" spans="1:6" ht="51" x14ac:dyDescent="0.2">
      <c r="A6" s="4" t="s">
        <v>6</v>
      </c>
      <c r="B6" s="5" t="s">
        <v>7</v>
      </c>
      <c r="C6" s="16">
        <v>1748600</v>
      </c>
      <c r="D6" s="6">
        <f>1099900+230000</f>
        <v>1329900</v>
      </c>
      <c r="E6" s="6">
        <f>1092333.17+224476.82</f>
        <v>1316809.99</v>
      </c>
      <c r="F6" s="6">
        <f>E6/D6*100</f>
        <v>99.015714715392136</v>
      </c>
    </row>
    <row r="7" spans="1:6" x14ac:dyDescent="0.2">
      <c r="A7" s="7" t="s">
        <v>8</v>
      </c>
      <c r="B7" s="8" t="s">
        <v>9</v>
      </c>
      <c r="C7" s="18">
        <v>1324400</v>
      </c>
      <c r="D7" s="9">
        <f>870400+185000</f>
        <v>1055400</v>
      </c>
      <c r="E7" s="9">
        <f>870230.44+183620.16</f>
        <v>1053850.5999999999</v>
      </c>
      <c r="F7" s="6">
        <f t="shared" ref="F7:F43" si="0">E7/D7*100</f>
        <v>99.853193102141361</v>
      </c>
    </row>
    <row r="8" spans="1:6" x14ac:dyDescent="0.2">
      <c r="A8" s="7" t="s">
        <v>10</v>
      </c>
      <c r="B8" s="8" t="s">
        <v>11</v>
      </c>
      <c r="C8" s="18">
        <v>294000</v>
      </c>
      <c r="D8" s="9">
        <f>194000+45000</f>
        <v>239000</v>
      </c>
      <c r="E8" s="9">
        <f>193972.26+40856.66</f>
        <v>234828.92</v>
      </c>
      <c r="F8" s="6">
        <f t="shared" si="0"/>
        <v>98.25477824267783</v>
      </c>
    </row>
    <row r="9" spans="1:6" x14ac:dyDescent="0.2">
      <c r="A9" s="7" t="s">
        <v>12</v>
      </c>
      <c r="B9" s="8" t="s">
        <v>13</v>
      </c>
      <c r="C9" s="18">
        <v>30000</v>
      </c>
      <c r="D9" s="9"/>
      <c r="E9" s="9"/>
      <c r="F9" s="6">
        <v>0</v>
      </c>
    </row>
    <row r="10" spans="1:6" x14ac:dyDescent="0.2">
      <c r="A10" s="7" t="s">
        <v>14</v>
      </c>
      <c r="B10" s="8" t="s">
        <v>15</v>
      </c>
      <c r="C10" s="18">
        <v>30000</v>
      </c>
      <c r="D10" s="9">
        <v>17000</v>
      </c>
      <c r="E10" s="9">
        <v>16774.38</v>
      </c>
      <c r="F10" s="6">
        <f t="shared" si="0"/>
        <v>98.672823529411772</v>
      </c>
    </row>
    <row r="11" spans="1:6" x14ac:dyDescent="0.2">
      <c r="A11" s="17">
        <v>2250</v>
      </c>
      <c r="B11" s="8" t="s">
        <v>28</v>
      </c>
      <c r="C11" s="18">
        <v>1500</v>
      </c>
      <c r="D11" s="9"/>
      <c r="E11" s="9"/>
      <c r="F11" s="6"/>
    </row>
    <row r="12" spans="1:6" x14ac:dyDescent="0.2">
      <c r="A12" s="7" t="s">
        <v>16</v>
      </c>
      <c r="B12" s="8" t="s">
        <v>17</v>
      </c>
      <c r="C12" s="18">
        <v>55000</v>
      </c>
      <c r="D12" s="9">
        <v>18000</v>
      </c>
      <c r="E12" s="9">
        <v>10947.32</v>
      </c>
      <c r="F12" s="6">
        <f t="shared" si="0"/>
        <v>60.818444444444438</v>
      </c>
    </row>
    <row r="13" spans="1:6" x14ac:dyDescent="0.2">
      <c r="A13" s="10">
        <v>2275</v>
      </c>
      <c r="B13" s="8" t="s">
        <v>27</v>
      </c>
      <c r="C13" s="18">
        <v>13000</v>
      </c>
      <c r="D13" s="9"/>
      <c r="E13" s="9"/>
      <c r="F13" s="6"/>
    </row>
    <row r="14" spans="1:6" x14ac:dyDescent="0.2">
      <c r="A14" s="10">
        <v>2800</v>
      </c>
      <c r="B14" s="8" t="s">
        <v>25</v>
      </c>
      <c r="C14" s="18">
        <v>700</v>
      </c>
      <c r="D14" s="9">
        <v>500</v>
      </c>
      <c r="E14" s="9">
        <v>408.77</v>
      </c>
      <c r="F14" s="6">
        <f t="shared" si="0"/>
        <v>81.753999999999991</v>
      </c>
    </row>
    <row r="15" spans="1:6" ht="25.5" x14ac:dyDescent="0.2">
      <c r="A15" s="4" t="s">
        <v>18</v>
      </c>
      <c r="B15" s="5" t="s">
        <v>19</v>
      </c>
      <c r="C15" s="16">
        <v>274000</v>
      </c>
      <c r="D15" s="6">
        <v>274000</v>
      </c>
      <c r="E15" s="6">
        <v>274000</v>
      </c>
      <c r="F15" s="6">
        <f t="shared" si="0"/>
        <v>100</v>
      </c>
    </row>
    <row r="16" spans="1:6" ht="25.5" x14ac:dyDescent="0.2">
      <c r="A16" s="10">
        <v>2282</v>
      </c>
      <c r="B16" s="8" t="s">
        <v>29</v>
      </c>
      <c r="C16" s="18">
        <v>274000</v>
      </c>
      <c r="D16" s="9">
        <v>274000</v>
      </c>
      <c r="E16" s="9">
        <v>274000</v>
      </c>
      <c r="F16" s="6">
        <f t="shared" si="0"/>
        <v>100</v>
      </c>
    </row>
    <row r="17" spans="1:6" x14ac:dyDescent="0.2">
      <c r="A17" s="11" t="s">
        <v>34</v>
      </c>
      <c r="B17" s="20" t="s">
        <v>30</v>
      </c>
      <c r="C17" s="19">
        <v>144000</v>
      </c>
      <c r="D17" s="12">
        <f>D18+D19</f>
        <v>144900</v>
      </c>
      <c r="E17" s="12">
        <f>E18+E19</f>
        <v>144791.61000000002</v>
      </c>
      <c r="F17" s="6">
        <f t="shared" si="0"/>
        <v>99.925196687370615</v>
      </c>
    </row>
    <row r="18" spans="1:6" x14ac:dyDescent="0.2">
      <c r="A18" s="7" t="s">
        <v>8</v>
      </c>
      <c r="B18" s="8" t="s">
        <v>9</v>
      </c>
      <c r="C18" s="18">
        <v>108000</v>
      </c>
      <c r="D18" s="9">
        <v>114300</v>
      </c>
      <c r="E18" s="9">
        <v>114214.21</v>
      </c>
      <c r="F18" s="6">
        <f>E18/D18*100</f>
        <v>99.924943132108496</v>
      </c>
    </row>
    <row r="19" spans="1:6" x14ac:dyDescent="0.2">
      <c r="A19" s="7" t="s">
        <v>10</v>
      </c>
      <c r="B19" s="8" t="s">
        <v>11</v>
      </c>
      <c r="C19" s="18">
        <v>36000</v>
      </c>
      <c r="D19" s="9">
        <v>30600</v>
      </c>
      <c r="E19" s="9">
        <v>30577.4</v>
      </c>
      <c r="F19" s="6">
        <f>E19/D19*100</f>
        <v>99.926143790849679</v>
      </c>
    </row>
    <row r="20" spans="1:6" ht="25.5" x14ac:dyDescent="0.2">
      <c r="A20" s="11" t="s">
        <v>35</v>
      </c>
      <c r="B20" s="20" t="s">
        <v>31</v>
      </c>
      <c r="C20" s="19">
        <f>C21+C22+C23+C24</f>
        <v>736000</v>
      </c>
      <c r="D20" s="19">
        <f t="shared" ref="D20:E20" si="1">D21+D22+D23+D24</f>
        <v>505100</v>
      </c>
      <c r="E20" s="19">
        <f t="shared" si="1"/>
        <v>491540.61000000004</v>
      </c>
      <c r="F20" s="6">
        <f>E20/D20*100</f>
        <v>97.315503860621661</v>
      </c>
    </row>
    <row r="21" spans="1:6" x14ac:dyDescent="0.2">
      <c r="A21" s="7" t="s">
        <v>8</v>
      </c>
      <c r="B21" s="8" t="s">
        <v>9</v>
      </c>
      <c r="C21" s="18">
        <v>240000</v>
      </c>
      <c r="D21" s="9">
        <v>242500</v>
      </c>
      <c r="E21" s="9">
        <v>242455.42</v>
      </c>
      <c r="F21" s="6">
        <f>E21/D21*100</f>
        <v>99.981616494845369</v>
      </c>
    </row>
    <row r="22" spans="1:6" x14ac:dyDescent="0.2">
      <c r="A22" s="7" t="s">
        <v>10</v>
      </c>
      <c r="B22" s="8" t="s">
        <v>11</v>
      </c>
      <c r="C22" s="18">
        <v>66000</v>
      </c>
      <c r="D22" s="9">
        <v>62600</v>
      </c>
      <c r="E22" s="9">
        <v>59181.87</v>
      </c>
      <c r="F22" s="6">
        <f t="shared" ref="F22:F24" si="2">E22/D22*100</f>
        <v>94.539728434504795</v>
      </c>
    </row>
    <row r="23" spans="1:6" x14ac:dyDescent="0.2">
      <c r="A23" s="7" t="s">
        <v>14</v>
      </c>
      <c r="B23" s="8" t="s">
        <v>15</v>
      </c>
      <c r="C23" s="18">
        <v>420000</v>
      </c>
      <c r="D23" s="9">
        <v>190000</v>
      </c>
      <c r="E23" s="9">
        <v>188196.76</v>
      </c>
      <c r="F23" s="6">
        <f t="shared" si="2"/>
        <v>99.050926315789482</v>
      </c>
    </row>
    <row r="24" spans="1:6" x14ac:dyDescent="0.2">
      <c r="A24" s="7" t="s">
        <v>16</v>
      </c>
      <c r="B24" s="8" t="s">
        <v>17</v>
      </c>
      <c r="C24" s="18">
        <v>10000</v>
      </c>
      <c r="D24" s="9">
        <v>10000</v>
      </c>
      <c r="E24" s="9">
        <v>1706.56</v>
      </c>
      <c r="F24" s="6">
        <f t="shared" si="2"/>
        <v>17.0656</v>
      </c>
    </row>
    <row r="25" spans="1:6" x14ac:dyDescent="0.2">
      <c r="A25" s="4" t="s">
        <v>20</v>
      </c>
      <c r="B25" s="5" t="s">
        <v>21</v>
      </c>
      <c r="C25" s="16">
        <f>C26+C27+C28+C29+C30</f>
        <v>189000</v>
      </c>
      <c r="D25" s="16">
        <f t="shared" ref="D25:E25" si="3">D26+D27+D28+D29+D30</f>
        <v>193600</v>
      </c>
      <c r="E25" s="16">
        <f t="shared" si="3"/>
        <v>178784.11000000002</v>
      </c>
      <c r="F25" s="6">
        <f t="shared" si="0"/>
        <v>92.347164256198354</v>
      </c>
    </row>
    <row r="26" spans="1:6" x14ac:dyDescent="0.2">
      <c r="A26" s="7" t="s">
        <v>8</v>
      </c>
      <c r="B26" s="8" t="s">
        <v>9</v>
      </c>
      <c r="C26" s="18">
        <v>29000</v>
      </c>
      <c r="D26" s="15">
        <v>38500</v>
      </c>
      <c r="E26" s="15">
        <v>38338</v>
      </c>
      <c r="F26" s="14">
        <f t="shared" si="0"/>
        <v>99.579220779220776</v>
      </c>
    </row>
    <row r="27" spans="1:6" x14ac:dyDescent="0.2">
      <c r="A27" s="7" t="s">
        <v>10</v>
      </c>
      <c r="B27" s="8" t="s">
        <v>11</v>
      </c>
      <c r="C27" s="18">
        <v>13000</v>
      </c>
      <c r="D27" s="15">
        <v>15100</v>
      </c>
      <c r="E27" s="15">
        <v>13751.54</v>
      </c>
      <c r="F27" s="14">
        <f t="shared" si="0"/>
        <v>91.069801324503317</v>
      </c>
    </row>
    <row r="28" spans="1:6" x14ac:dyDescent="0.2">
      <c r="A28" s="7" t="s">
        <v>12</v>
      </c>
      <c r="B28" s="8" t="s">
        <v>13</v>
      </c>
      <c r="C28" s="18">
        <v>10000</v>
      </c>
      <c r="D28" s="9">
        <v>20000</v>
      </c>
      <c r="E28" s="9">
        <v>12948</v>
      </c>
      <c r="F28" s="6">
        <f t="shared" si="0"/>
        <v>64.739999999999995</v>
      </c>
    </row>
    <row r="29" spans="1:6" x14ac:dyDescent="0.2">
      <c r="A29" s="7" t="s">
        <v>14</v>
      </c>
      <c r="B29" s="8" t="s">
        <v>15</v>
      </c>
      <c r="C29" s="18">
        <v>60000</v>
      </c>
      <c r="D29" s="9">
        <v>70000</v>
      </c>
      <c r="E29" s="9">
        <v>69840</v>
      </c>
      <c r="F29" s="6">
        <f t="shared" si="0"/>
        <v>99.771428571428572</v>
      </c>
    </row>
    <row r="30" spans="1:6" x14ac:dyDescent="0.2">
      <c r="A30" s="7" t="s">
        <v>16</v>
      </c>
      <c r="B30" s="8" t="s">
        <v>17</v>
      </c>
      <c r="C30" s="18">
        <v>77000</v>
      </c>
      <c r="D30" s="9">
        <v>50000</v>
      </c>
      <c r="E30" s="9">
        <v>43906.57</v>
      </c>
      <c r="F30" s="6">
        <f t="shared" si="0"/>
        <v>87.813140000000004</v>
      </c>
    </row>
    <row r="31" spans="1:6" x14ac:dyDescent="0.2">
      <c r="A31" s="22" t="s">
        <v>36</v>
      </c>
      <c r="B31" s="20" t="s">
        <v>32</v>
      </c>
      <c r="C31" s="21">
        <f>C32</f>
        <v>200000</v>
      </c>
      <c r="D31" s="21">
        <f t="shared" ref="D31:E31" si="4">D32</f>
        <v>200000</v>
      </c>
      <c r="E31" s="21">
        <f t="shared" si="4"/>
        <v>199679.45</v>
      </c>
      <c r="F31" s="6">
        <f t="shared" si="0"/>
        <v>99.839725000000001</v>
      </c>
    </row>
    <row r="32" spans="1:6" x14ac:dyDescent="0.2">
      <c r="A32" s="7" t="s">
        <v>14</v>
      </c>
      <c r="B32" s="8" t="s">
        <v>15</v>
      </c>
      <c r="C32" s="18">
        <v>200000</v>
      </c>
      <c r="D32" s="9">
        <v>200000</v>
      </c>
      <c r="E32" s="9">
        <v>199679.45</v>
      </c>
      <c r="F32" s="6">
        <f>E32/D32*100</f>
        <v>99.839725000000001</v>
      </c>
    </row>
    <row r="33" spans="1:6" x14ac:dyDescent="0.2">
      <c r="A33" s="22" t="s">
        <v>37</v>
      </c>
      <c r="B33" s="20" t="s">
        <v>33</v>
      </c>
      <c r="C33" s="21">
        <f>C34+C35+C36</f>
        <v>77400</v>
      </c>
      <c r="D33" s="21">
        <f t="shared" ref="D33:E33" si="5">D34+D35+D36</f>
        <v>76400</v>
      </c>
      <c r="E33" s="21">
        <f t="shared" si="5"/>
        <v>70496.479999999996</v>
      </c>
      <c r="F33" s="6">
        <f t="shared" ref="F33:F35" si="6">E33/D33*100</f>
        <v>92.272879581151827</v>
      </c>
    </row>
    <row r="34" spans="1:6" x14ac:dyDescent="0.2">
      <c r="A34" s="7" t="s">
        <v>8</v>
      </c>
      <c r="B34" s="8" t="s">
        <v>9</v>
      </c>
      <c r="C34" s="18">
        <v>62400</v>
      </c>
      <c r="D34" s="9">
        <v>62400</v>
      </c>
      <c r="E34" s="9">
        <v>57784</v>
      </c>
      <c r="F34" s="14">
        <f t="shared" si="6"/>
        <v>92.602564102564102</v>
      </c>
    </row>
    <row r="35" spans="1:6" x14ac:dyDescent="0.2">
      <c r="A35" s="7" t="s">
        <v>10</v>
      </c>
      <c r="B35" s="8" t="s">
        <v>11</v>
      </c>
      <c r="C35" s="18">
        <v>14000</v>
      </c>
      <c r="D35" s="9">
        <v>14000</v>
      </c>
      <c r="E35" s="9">
        <v>12712.48</v>
      </c>
      <c r="F35" s="14">
        <f t="shared" si="6"/>
        <v>90.803428571428569</v>
      </c>
    </row>
    <row r="36" spans="1:6" x14ac:dyDescent="0.2">
      <c r="A36" s="7" t="s">
        <v>16</v>
      </c>
      <c r="B36" s="8" t="s">
        <v>17</v>
      </c>
      <c r="C36" s="18">
        <v>1000</v>
      </c>
      <c r="D36" s="9"/>
      <c r="E36" s="9"/>
      <c r="F36" s="14">
        <v>0</v>
      </c>
    </row>
    <row r="37" spans="1:6" x14ac:dyDescent="0.2">
      <c r="A37" s="23" t="s">
        <v>38</v>
      </c>
      <c r="B37" s="20" t="s">
        <v>39</v>
      </c>
      <c r="C37" s="21">
        <f>C38</f>
        <v>90500</v>
      </c>
      <c r="D37" s="21">
        <f t="shared" ref="D37:E37" si="7">D38</f>
        <v>90500</v>
      </c>
      <c r="E37" s="21">
        <f t="shared" si="7"/>
        <v>62600</v>
      </c>
      <c r="F37" s="13">
        <f>E37/D37*100</f>
        <v>69.171270718232051</v>
      </c>
    </row>
    <row r="38" spans="1:6" ht="25.5" x14ac:dyDescent="0.2">
      <c r="A38" s="17">
        <v>2620</v>
      </c>
      <c r="B38" s="24" t="s">
        <v>40</v>
      </c>
      <c r="C38" s="18">
        <v>90500</v>
      </c>
      <c r="D38" s="9">
        <v>90500</v>
      </c>
      <c r="E38" s="9">
        <v>62600</v>
      </c>
      <c r="F38" s="13">
        <f>E38/D38*100</f>
        <v>69.171270718232051</v>
      </c>
    </row>
    <row r="39" spans="1:6" hidden="1" x14ac:dyDescent="0.2">
      <c r="A39" s="7"/>
      <c r="B39" s="8"/>
      <c r="C39" s="18"/>
      <c r="D39" s="9"/>
      <c r="E39" s="9"/>
      <c r="F39" s="6"/>
    </row>
    <row r="40" spans="1:6" hidden="1" x14ac:dyDescent="0.2">
      <c r="A40" s="7"/>
      <c r="B40" s="8"/>
      <c r="C40" s="18"/>
      <c r="D40" s="9"/>
      <c r="E40" s="9"/>
      <c r="F40" s="6"/>
    </row>
    <row r="41" spans="1:6" hidden="1" x14ac:dyDescent="0.2">
      <c r="A41" s="7"/>
      <c r="B41" s="8"/>
      <c r="C41" s="18"/>
      <c r="D41" s="9"/>
      <c r="E41" s="9"/>
      <c r="F41" s="6"/>
    </row>
    <row r="42" spans="1:6" hidden="1" x14ac:dyDescent="0.2">
      <c r="A42" s="7"/>
      <c r="B42" s="8"/>
      <c r="C42" s="18"/>
      <c r="D42" s="9"/>
      <c r="E42" s="9"/>
      <c r="F42" s="6"/>
    </row>
    <row r="43" spans="1:6" x14ac:dyDescent="0.2">
      <c r="A43" s="4" t="s">
        <v>22</v>
      </c>
      <c r="B43" s="5" t="s">
        <v>23</v>
      </c>
      <c r="C43" s="16">
        <f>C6+C15+C17+C20+C25+C31+C33+C37</f>
        <v>3459500</v>
      </c>
      <c r="D43" s="16">
        <f t="shared" ref="D43:E43" si="8">D6+D15+D17+D20+D25+D31+D33+D37</f>
        <v>2814400</v>
      </c>
      <c r="E43" s="16">
        <f t="shared" si="8"/>
        <v>2738702.25</v>
      </c>
      <c r="F43" s="6">
        <f t="shared" si="0"/>
        <v>97.310341458214893</v>
      </c>
    </row>
    <row r="44" spans="1:6" x14ac:dyDescent="0.2">
      <c r="A44" s="2"/>
      <c r="B44" s="2"/>
      <c r="C44" s="2"/>
      <c r="D44" s="2"/>
      <c r="E44" s="2"/>
      <c r="F44" s="2"/>
    </row>
    <row r="46" spans="1:6" x14ac:dyDescent="0.2">
      <c r="B46" t="s">
        <v>42</v>
      </c>
      <c r="D46" t="s">
        <v>43</v>
      </c>
    </row>
  </sheetData>
  <mergeCells count="2">
    <mergeCell ref="A3:E3"/>
    <mergeCell ref="A2:F2"/>
  </mergeCells>
  <pageMargins left="0.32" right="0.33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2021-01-27T13:27:37Z</cp:lastPrinted>
  <dcterms:created xsi:type="dcterms:W3CDTF">2021-01-21T10:02:17Z</dcterms:created>
  <dcterms:modified xsi:type="dcterms:W3CDTF">2021-01-27T13:28:15Z</dcterms:modified>
</cp:coreProperties>
</file>