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480" yWindow="30" windowWidth="27795" windowHeight="11835" tabRatio="703" activeTab="1"/>
  </bookViews>
  <sheets>
    <sheet name="Проверка Всего" sheetId="15" r:id="rId1"/>
    <sheet name="0150" sheetId="5" r:id="rId2"/>
    <sheet name="3050" sheetId="27" r:id="rId3"/>
    <sheet name="3160" sheetId="28" r:id="rId4"/>
    <sheet name="3242" sheetId="11" r:id="rId5"/>
    <sheet name="6030" sheetId="4" r:id="rId6"/>
    <sheet name="6071" sheetId="20" r:id="rId7"/>
    <sheet name="7130" sheetId="23" r:id="rId8"/>
    <sheet name="7310" sheetId="8" r:id="rId9"/>
    <sheet name="7330" sheetId="26" r:id="rId10"/>
    <sheet name="7350" sheetId="24" r:id="rId11"/>
    <sheet name="7461" sheetId="9" r:id="rId12"/>
    <sheet name="7670" sheetId="22" r:id="rId13"/>
    <sheet name="8340" sheetId="10" r:id="rId14"/>
    <sheet name="9770" sheetId="16" r:id="rId15"/>
    <sheet name="9800" sheetId="25" r:id="rId16"/>
  </sheets>
  <definedNames>
    <definedName name="OLE_LINK16" localSheetId="1">'0150'!$B$47</definedName>
    <definedName name="OLE_LINK16" localSheetId="2">'3050'!$B$46</definedName>
    <definedName name="OLE_LINK16" localSheetId="3">'3160'!$B$45</definedName>
    <definedName name="OLE_LINK16" localSheetId="4">'3242'!$B$46</definedName>
    <definedName name="OLE_LINK16" localSheetId="5">'6030'!$B$47</definedName>
    <definedName name="OLE_LINK16" localSheetId="6">'6071'!$B$46</definedName>
    <definedName name="OLE_LINK16" localSheetId="7">'7130'!$B$44</definedName>
    <definedName name="OLE_LINK16" localSheetId="8">'7310'!$B$45</definedName>
    <definedName name="OLE_LINK16" localSheetId="9">'7330'!$B$46</definedName>
    <definedName name="OLE_LINK16" localSheetId="10">'7350'!$B$43</definedName>
    <definedName name="OLE_LINK16" localSheetId="11">'7461'!$B$45</definedName>
    <definedName name="OLE_LINK16" localSheetId="12">'7670'!$B$44</definedName>
    <definedName name="OLE_LINK16" localSheetId="13">'8340'!$B$46</definedName>
    <definedName name="OLE_LINK16" localSheetId="14">'9770'!$B$46</definedName>
    <definedName name="OLE_LINK16" localSheetId="15">'9800'!$B$48</definedName>
    <definedName name="OLE_LINK16" localSheetId="0">'Проверка Всего'!$B$44</definedName>
    <definedName name="_xlnm.Print_Area" localSheetId="1">'0150'!$A$1:$H$92</definedName>
    <definedName name="_xlnm.Print_Area" localSheetId="2">'3050'!$A$1:$H$73</definedName>
    <definedName name="_xlnm.Print_Area" localSheetId="3">'3160'!$A$1:$H$72</definedName>
    <definedName name="_xlnm.Print_Area" localSheetId="4">'3242'!$A$1:$H$73</definedName>
    <definedName name="_xlnm.Print_Area" localSheetId="5">'6030'!$A$1:$H$142</definedName>
    <definedName name="_xlnm.Print_Area" localSheetId="6">'6071'!$A$1:$H$73</definedName>
    <definedName name="_xlnm.Print_Area" localSheetId="7">'7130'!$A$1:$H$74</definedName>
    <definedName name="_xlnm.Print_Area" localSheetId="8">'7310'!$A$1:$H$82</definedName>
    <definedName name="_xlnm.Print_Area" localSheetId="9">'7330'!$A$1:$H$83</definedName>
    <definedName name="_xlnm.Print_Area" localSheetId="10">'7350'!$A$1:$H$71</definedName>
    <definedName name="_xlnm.Print_Area" localSheetId="11">'7461'!$A$1:$H$78</definedName>
    <definedName name="_xlnm.Print_Area" localSheetId="12">'7670'!$A$1:$H$71</definedName>
    <definedName name="_xlnm.Print_Area" localSheetId="13">'8340'!$A$1:$H$103</definedName>
    <definedName name="_xlnm.Print_Area" localSheetId="14">'9770'!$A$1:$H$69</definedName>
    <definedName name="_xlnm.Print_Area" localSheetId="15">'9800'!$A$1:$H$64</definedName>
  </definedNames>
  <calcPr calcId="124519"/>
</workbook>
</file>

<file path=xl/calcChain.xml><?xml version="1.0" encoding="utf-8"?>
<calcChain xmlns="http://schemas.openxmlformats.org/spreadsheetml/2006/main">
  <c r="E62" i="5"/>
  <c r="D37" i="11"/>
  <c r="H55" i="28"/>
  <c r="E46"/>
  <c r="C6" i="15" s="1"/>
  <c r="E37" i="28"/>
  <c r="C3" i="15" s="1"/>
  <c r="D37" i="28"/>
  <c r="E53" s="1"/>
  <c r="F36"/>
  <c r="F37" s="1"/>
  <c r="H4"/>
  <c r="F4"/>
  <c r="F56" i="23"/>
  <c r="E36"/>
  <c r="D45" i="28" l="1"/>
  <c r="F45" s="1"/>
  <c r="F46" s="1"/>
  <c r="E57"/>
  <c r="H57" s="1"/>
  <c r="H53"/>
  <c r="D46" l="1"/>
  <c r="F55" i="9" l="1"/>
  <c r="F56"/>
  <c r="F53"/>
  <c r="F54"/>
  <c r="H57"/>
  <c r="H58"/>
  <c r="H59"/>
  <c r="E36"/>
  <c r="F55" i="26"/>
  <c r="F39" l="1"/>
  <c r="E39"/>
  <c r="D39"/>
  <c r="F38"/>
  <c r="F53" i="25"/>
  <c r="E53"/>
  <c r="D53"/>
  <c r="F52"/>
  <c r="F42"/>
  <c r="E42"/>
  <c r="D42"/>
  <c r="F41"/>
  <c r="E40"/>
  <c r="D40"/>
  <c r="D37" i="16"/>
  <c r="D39"/>
  <c r="E37" i="5"/>
  <c r="D36"/>
  <c r="F67" i="8" l="1"/>
  <c r="F63" l="1"/>
  <c r="H67" s="1"/>
  <c r="H69"/>
  <c r="H65"/>
  <c r="F38"/>
  <c r="E38"/>
  <c r="E36"/>
  <c r="F37"/>
  <c r="H3"/>
  <c r="E76" i="5"/>
  <c r="F62"/>
  <c r="E56"/>
  <c r="H56" i="27"/>
  <c r="E47"/>
  <c r="E38"/>
  <c r="F37"/>
  <c r="F38" s="1"/>
  <c r="D38"/>
  <c r="H4"/>
  <c r="C71" s="1"/>
  <c r="F4"/>
  <c r="H63" i="8" l="1"/>
  <c r="E54" i="27"/>
  <c r="D46"/>
  <c r="F46" l="1"/>
  <c r="F47" s="1"/>
  <c r="D47"/>
  <c r="E58"/>
  <c r="H58" s="1"/>
  <c r="H54"/>
  <c r="H73" i="5" l="1"/>
  <c r="E36"/>
  <c r="E40" s="1"/>
  <c r="E39"/>
  <c r="F39" s="1"/>
  <c r="F69" l="1"/>
  <c r="F64" i="26"/>
  <c r="F59"/>
  <c r="H70"/>
  <c r="H66"/>
  <c r="F68"/>
  <c r="H68" s="1"/>
  <c r="F77" i="5" l="1"/>
  <c r="H77" s="1"/>
  <c r="H69"/>
  <c r="H64" i="26"/>
  <c r="E46" l="1"/>
  <c r="F37"/>
  <c r="H61"/>
  <c r="H57"/>
  <c r="H59"/>
  <c r="D47"/>
  <c r="F36"/>
  <c r="H3"/>
  <c r="F3"/>
  <c r="D40" i="5"/>
  <c r="H62" s="1"/>
  <c r="E51" i="25"/>
  <c r="D51"/>
  <c r="F51"/>
  <c r="D50"/>
  <c r="D49"/>
  <c r="F39"/>
  <c r="F40"/>
  <c r="E36"/>
  <c r="H3"/>
  <c r="F3"/>
  <c r="E55" i="24"/>
  <c r="H53"/>
  <c r="E51"/>
  <c r="D43"/>
  <c r="H3"/>
  <c r="F3"/>
  <c r="C68"/>
  <c r="E58" i="23"/>
  <c r="H55"/>
  <c r="H56"/>
  <c r="E55"/>
  <c r="F3"/>
  <c r="H3"/>
  <c r="F53"/>
  <c r="F59" s="1"/>
  <c r="E52"/>
  <c r="D48" i="16"/>
  <c r="D46"/>
  <c r="D47"/>
  <c r="F47"/>
  <c r="F49" s="1"/>
  <c r="F48"/>
  <c r="E40"/>
  <c r="D40"/>
  <c r="F39"/>
  <c r="F38"/>
  <c r="D49" l="1"/>
  <c r="E47" i="26"/>
  <c r="F46"/>
  <c r="F47" s="1"/>
  <c r="H55"/>
  <c r="F50" i="25"/>
  <c r="F49"/>
  <c r="E60"/>
  <c r="F38"/>
  <c r="F37"/>
  <c r="E48"/>
  <c r="F48" l="1"/>
  <c r="F36"/>
  <c r="F60"/>
  <c r="H60" s="1"/>
  <c r="H55" i="24" l="1"/>
  <c r="H51"/>
  <c r="E44"/>
  <c r="D44"/>
  <c r="F43"/>
  <c r="F44" s="1"/>
  <c r="E36"/>
  <c r="D36"/>
  <c r="F35"/>
  <c r="F36" s="1"/>
  <c r="H59" i="23"/>
  <c r="H53"/>
  <c r="H58"/>
  <c r="E45"/>
  <c r="E37"/>
  <c r="E44" s="1"/>
  <c r="F36"/>
  <c r="F35"/>
  <c r="F37" l="1"/>
  <c r="H52"/>
  <c r="D37"/>
  <c r="D44" l="1"/>
  <c r="F44" s="1"/>
  <c r="F45" s="1"/>
  <c r="H125" i="4"/>
  <c r="H116"/>
  <c r="E127"/>
  <c r="F118"/>
  <c r="E91"/>
  <c r="H80"/>
  <c r="H77"/>
  <c r="E82"/>
  <c r="H72"/>
  <c r="H70"/>
  <c r="H68"/>
  <c r="E72"/>
  <c r="H62"/>
  <c r="H60"/>
  <c r="E62"/>
  <c r="H80" i="5"/>
  <c r="F90" i="10"/>
  <c r="F88"/>
  <c r="H78"/>
  <c r="F78"/>
  <c r="H75"/>
  <c r="H76"/>
  <c r="F68"/>
  <c r="H59"/>
  <c r="H57"/>
  <c r="F59"/>
  <c r="H56" i="22"/>
  <c r="H54"/>
  <c r="D45" i="23" l="1"/>
  <c r="H60" i="8"/>
  <c r="H56"/>
  <c r="H61" i="9"/>
  <c r="H58" i="20"/>
  <c r="H56"/>
  <c r="H56" i="11"/>
  <c r="Q83" i="5"/>
  <c r="O81" l="1"/>
  <c r="Q81" s="1"/>
  <c r="O80"/>
  <c r="Q80" s="1"/>
  <c r="Q82" s="1"/>
  <c r="Q84" s="1"/>
  <c r="F68"/>
  <c r="F76" s="1"/>
  <c r="H76" s="1"/>
  <c r="F67"/>
  <c r="F75" s="1"/>
  <c r="H75" s="1"/>
  <c r="H72"/>
  <c r="H71"/>
  <c r="H61"/>
  <c r="H59"/>
  <c r="H58"/>
  <c r="H56"/>
  <c r="F37" i="16"/>
  <c r="F40" s="1"/>
  <c r="H68" i="5" l="1"/>
  <c r="H67"/>
  <c r="C35" i="4"/>
  <c r="E35"/>
  <c r="H90" i="10" l="1"/>
  <c r="J84" l="1"/>
  <c r="F38" i="5" l="1"/>
  <c r="E57" i="4"/>
  <c r="E54" i="20" l="1"/>
  <c r="D46"/>
  <c r="F38" i="22" l="1"/>
  <c r="E38"/>
  <c r="F36"/>
  <c r="A36" i="4" l="1"/>
  <c r="A37" s="1"/>
  <c r="A38" l="1"/>
  <c r="A39" s="1"/>
  <c r="A40" s="1"/>
  <c r="F83" i="10"/>
  <c r="H83" s="1"/>
  <c r="F73"/>
  <c r="H73" s="1"/>
  <c r="H88" l="1"/>
  <c r="J86"/>
  <c r="D46" i="9"/>
  <c r="E37" l="1"/>
  <c r="F63" s="1"/>
  <c r="H63" s="1"/>
  <c r="D37"/>
  <c r="D41" i="4" l="1"/>
  <c r="E87" l="1"/>
  <c r="E78"/>
  <c r="E123"/>
  <c r="H123" s="1"/>
  <c r="E40"/>
  <c r="H127" l="1"/>
  <c r="I123"/>
  <c r="C41"/>
  <c r="E67"/>
  <c r="F54" i="8"/>
  <c r="F58" s="1"/>
  <c r="H58" s="1"/>
  <c r="D38" l="1"/>
  <c r="D47" i="4"/>
  <c r="C47"/>
  <c r="F114" l="1"/>
  <c r="E114"/>
  <c r="H114" l="1"/>
  <c r="H118" s="1"/>
  <c r="E39"/>
  <c r="F64" i="10"/>
  <c r="F55"/>
  <c r="E45" i="8" l="1"/>
  <c r="F36" i="16" l="1"/>
  <c r="E56" l="1"/>
  <c r="F37" i="5"/>
  <c r="D45" i="22" l="1"/>
  <c r="D38"/>
  <c r="F37"/>
  <c r="H3"/>
  <c r="F3"/>
  <c r="F52" l="1"/>
  <c r="H52" s="1"/>
  <c r="E44"/>
  <c r="H4" i="20"/>
  <c r="C71" s="1"/>
  <c r="F4"/>
  <c r="H54"/>
  <c r="E47"/>
  <c r="D47"/>
  <c r="F46"/>
  <c r="F47" s="1"/>
  <c r="E38"/>
  <c r="D38"/>
  <c r="F37"/>
  <c r="F38" s="1"/>
  <c r="E45" i="22" l="1"/>
  <c r="F44"/>
  <c r="F45" s="1"/>
  <c r="H3" i="4" l="1"/>
  <c r="C140" s="1"/>
  <c r="H3" i="5"/>
  <c r="C80" i="8"/>
  <c r="H3" i="9"/>
  <c r="H3" i="10"/>
  <c r="C101" s="1"/>
  <c r="H4" i="11"/>
  <c r="F3" i="4"/>
  <c r="F3" i="5"/>
  <c r="F3" i="8"/>
  <c r="F3" i="9"/>
  <c r="F3" i="10"/>
  <c r="F4" i="11"/>
  <c r="H3" i="16"/>
  <c r="F3"/>
  <c r="H56" l="1"/>
  <c r="E49"/>
  <c r="F46"/>
  <c r="H55" i="9" l="1"/>
  <c r="H96" i="4"/>
  <c r="H100" s="1"/>
  <c r="H105"/>
  <c r="H109" s="1"/>
  <c r="H87"/>
  <c r="H91" s="1"/>
  <c r="H78"/>
  <c r="H82" s="1"/>
  <c r="H67"/>
  <c r="H58"/>
  <c r="H57"/>
  <c r="E47" i="11" l="1"/>
  <c r="E38"/>
  <c r="D38"/>
  <c r="F37"/>
  <c r="F38" s="1"/>
  <c r="H64" i="10"/>
  <c r="H68" s="1"/>
  <c r="F37"/>
  <c r="E40"/>
  <c r="F38"/>
  <c r="F39"/>
  <c r="D40"/>
  <c r="H55"/>
  <c r="D47"/>
  <c r="F36"/>
  <c r="H56" i="9"/>
  <c r="H54"/>
  <c r="H53"/>
  <c r="F36"/>
  <c r="F37" s="1"/>
  <c r="H54" i="8"/>
  <c r="E46"/>
  <c r="D46"/>
  <c r="F45"/>
  <c r="F46" s="1"/>
  <c r="F36"/>
  <c r="B3" i="15" l="1"/>
  <c r="D3" s="1"/>
  <c r="E54" i="11"/>
  <c r="E58" s="1"/>
  <c r="H58" s="1"/>
  <c r="D46"/>
  <c r="E46" i="10"/>
  <c r="E47" s="1"/>
  <c r="E45" i="9"/>
  <c r="E46" s="1"/>
  <c r="F40" i="10"/>
  <c r="H54" i="11" l="1"/>
  <c r="F46"/>
  <c r="F47" s="1"/>
  <c r="D47"/>
  <c r="B6" i="15" s="1"/>
  <c r="F45" i="9"/>
  <c r="F46" s="1"/>
  <c r="F46" i="10"/>
  <c r="F47" s="1"/>
  <c r="F36" i="5"/>
  <c r="F40" s="1"/>
  <c r="F48"/>
  <c r="E48"/>
  <c r="D48"/>
  <c r="E47" i="4"/>
  <c r="E38"/>
  <c r="E37"/>
  <c r="E36"/>
  <c r="D48"/>
  <c r="C48"/>
  <c r="E41" l="1"/>
  <c r="E48"/>
  <c r="D6" i="15" l="1"/>
</calcChain>
</file>

<file path=xl/sharedStrings.xml><?xml version="1.0" encoding="utf-8"?>
<sst xmlns="http://schemas.openxmlformats.org/spreadsheetml/2006/main" count="1880" uniqueCount="447">
  <si>
    <t>ЗАТВЕРДЖЕНО</t>
  </si>
  <si>
    <t>(найменування головного розпорядника коштів місцевого бюджету)</t>
  </si>
  <si>
    <t>Паспорт</t>
  </si>
  <si>
    <t>4.</t>
  </si>
  <si>
    <t>5.</t>
  </si>
  <si>
    <t>6.</t>
  </si>
  <si>
    <t>7.</t>
  </si>
  <si>
    <t>N з/п</t>
  </si>
  <si>
    <t>Завдання</t>
  </si>
  <si>
    <t>8.</t>
  </si>
  <si>
    <t>Напрями використання бюджетних коштів:</t>
  </si>
  <si>
    <t>Напрями використання бюджетних коштів</t>
  </si>
  <si>
    <t>Загальний фонд</t>
  </si>
  <si>
    <t>Спеціальний фонд</t>
  </si>
  <si>
    <t>Усього</t>
  </si>
  <si>
    <t>9.</t>
  </si>
  <si>
    <t>Перелік місцевих / регіональних програм, що виконуються у складі бюджетної програми:</t>
  </si>
  <si>
    <t>Найменування місцевої / регіональної програми</t>
  </si>
  <si>
    <t>10.</t>
  </si>
  <si>
    <t>Результативні показники бюджетної програми:</t>
  </si>
  <si>
    <t>Показник</t>
  </si>
  <si>
    <t>Одиниця виміру</t>
  </si>
  <si>
    <t>Джерело інформації</t>
  </si>
  <si>
    <t>затрат</t>
  </si>
  <si>
    <t>продукту</t>
  </si>
  <si>
    <t>ефективності</t>
  </si>
  <si>
    <t>якості</t>
  </si>
  <si>
    <t>(підпис)</t>
  </si>
  <si>
    <t>ПОГОДЖЕНО:</t>
  </si>
  <si>
    <t>(найменування відповідального виконавця)</t>
  </si>
  <si>
    <t>Цілі державної політики, на досягнення яких спрямована реалізація бюджетної програми</t>
  </si>
  <si>
    <t>Ціль державної політики</t>
  </si>
  <si>
    <t>Завдання бюджетної програми</t>
  </si>
  <si>
    <t>гривень</t>
  </si>
  <si>
    <t>11.</t>
  </si>
  <si>
    <t>Дата погодження</t>
  </si>
  <si>
    <t>(ініціали/ініціал, прізвище)</t>
  </si>
  <si>
    <t>ЗАТВЕРДЖЕНО
Наказ Міністерства фінансів України 
26 серпня 2014 року № 836
(у редакції наказу Міністерства фінансів України від  29 грудня 2018 року № 1209)</t>
  </si>
  <si>
    <t xml:space="preserve">1. </t>
  </si>
  <si>
    <t>(код за ЄДРПОУ)</t>
  </si>
  <si>
    <t xml:space="preserve">2. </t>
  </si>
  <si>
    <t xml:space="preserve">3. </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</si>
  <si>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</si>
  <si>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</si>
  <si>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</si>
  <si>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</si>
  <si>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</si>
  <si>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від</t>
  </si>
  <si>
    <t>Розпорядженням сільського голови №</t>
  </si>
  <si>
    <t>Виконавчий комітет Новолатівської сільської ради</t>
  </si>
  <si>
    <t>Організація благоустрою населених пунктів</t>
  </si>
  <si>
    <t>0216030</t>
  </si>
  <si>
    <t>Благоустрій території Новолатівської сільської ради</t>
  </si>
  <si>
    <t xml:space="preserve"> Створення сприятливих умов життя населення, а також раціональне використання територій населених пунктів. </t>
  </si>
  <si>
    <t>Забезпечення вуличного освітлення населених пунктів</t>
  </si>
  <si>
    <t>Забезпечення розчистки вулиць від снігу в зимовий період</t>
  </si>
  <si>
    <t>грн</t>
  </si>
  <si>
    <t>Поточний ремонт пам’ятників та меморіалів</t>
  </si>
  <si>
    <t>0210150</t>
  </si>
  <si>
    <t xml:space="preserve">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t>
  </si>
  <si>
    <t>Забезпечення виконання Виконавчим комітетом Новолатівської сільської ради  наданих законодавством повноважень</t>
  </si>
  <si>
    <t>Реалізація державної політики, спрямована на забезпечення сталого соціально-економічного розвитку регіону</t>
  </si>
  <si>
    <t>Мета бюджетної програми: Організаційне, інформаційно-аналітичне та матеріально-технічне забезпечення діяльності Новолатівської сільської ради.</t>
  </si>
  <si>
    <t>Кількість штатних одиниць</t>
  </si>
  <si>
    <t>чол</t>
  </si>
  <si>
    <t>Штатний розпис</t>
  </si>
  <si>
    <t xml:space="preserve">Кількість отриманих листів, звернень, заяв, скарг </t>
  </si>
  <si>
    <t>Кількість прийнятих нормативно-правових актів</t>
  </si>
  <si>
    <t>Кількість виконаних листів, звернень, заяв, скарг на одного працівника</t>
  </si>
  <si>
    <t>Витрати на утримання однієї штатної одиниці</t>
  </si>
  <si>
    <t>Журнали реєстрації</t>
  </si>
  <si>
    <t>од</t>
  </si>
  <si>
    <t>шт</t>
  </si>
  <si>
    <t>кошторис</t>
  </si>
  <si>
    <t>Внутрішній облік</t>
  </si>
  <si>
    <t>Звітність</t>
  </si>
  <si>
    <t>%</t>
  </si>
  <si>
    <t>Кошторис</t>
  </si>
  <si>
    <t>Баланс</t>
  </si>
  <si>
    <t>Розрахунок</t>
  </si>
  <si>
    <t>Сільський голова</t>
  </si>
  <si>
    <t>осіб</t>
  </si>
  <si>
    <t>0620</t>
  </si>
  <si>
    <t>04532000000</t>
  </si>
  <si>
    <t>0150</t>
  </si>
  <si>
    <t>0111</t>
  </si>
  <si>
    <t>0217310</t>
  </si>
  <si>
    <t>7310</t>
  </si>
  <si>
    <t>0443</t>
  </si>
  <si>
    <t>Мета бюджетної програми: Забезпечення надійного та безперебійного функціонування житлово-експлуатаційного господарства</t>
  </si>
  <si>
    <t>Будівництво об’єктів житлово-комунального господарства для забезпечення надійного та безперебійного функціонування житлово-експлуатаційного господарства</t>
  </si>
  <si>
    <t>Км</t>
  </si>
  <si>
    <t>Відсоток завершеності  будівництва</t>
  </si>
  <si>
    <t>0217461</t>
  </si>
  <si>
    <t>7461</t>
  </si>
  <si>
    <t>0456</t>
  </si>
  <si>
    <t xml:space="preserve">Утримання та розвиток автомобільних доріг та дорожньої інфраструктури за рахунок коштів місцевого бюджету                                                                                                                                                                                                                                           </t>
  </si>
  <si>
    <t>Покращення стану інфраструктури доріг населених пунктів території Новолатівської сільської ради</t>
  </si>
  <si>
    <t>Мета бюджетної програми: Покращення стану інфраструктури доріг населених пунктів території Новолатівської сільської ради.</t>
  </si>
  <si>
    <t>Забезпечення проведення капітального ремонту доріг населених пунктів території Новолатівської сільської ради</t>
  </si>
  <si>
    <t>програма</t>
  </si>
  <si>
    <t>розрахунок</t>
  </si>
  <si>
    <t xml:space="preserve">Рівень готовності доріг до експлуатації </t>
  </si>
  <si>
    <t>Покращення експлуатаційного стану автомобільних доріг</t>
  </si>
  <si>
    <t>0218340</t>
  </si>
  <si>
    <t>8340</t>
  </si>
  <si>
    <t>0540</t>
  </si>
  <si>
    <t xml:space="preserve">Природоохоронні заходи за рахунок цільових фондів                                                                                                                                                                                                                                                                                                                  </t>
  </si>
  <si>
    <t>Мета бюджетної програми: Забезпечення створення екологічно безпечних та комфортних умов для життя населення Новолатівської сільської ради шляхом зменшення антропогенного навантаження та поліпшення стану довкілля</t>
  </si>
  <si>
    <t>Забезпечення створення екологічно безпечних та комфортних умов для життя населення Новолатівської сільської ради шляхом зменшення антропогенного навантаження та поліпшення стану довкілля</t>
  </si>
  <si>
    <t>Забезпечення екологічної політики щодо охорони навколишнього природного середовища</t>
  </si>
  <si>
    <t xml:space="preserve">Рекультивація земель </t>
  </si>
  <si>
    <t>Комплексна програма забезпечення екологічної безпеки території Новолатівської сільської ради на  2017 – 2021 рр. затверджена Рішенням Новолатівської сільської ради №463-15/VII від 06.06.2017</t>
  </si>
  <si>
    <t>Забезпечення організації ліквідації стихійних сміттєзвалищ на території Новолатівської сільської ради</t>
  </si>
  <si>
    <t>Обсяг видатків на ліквідацію сміттєзвалищ</t>
  </si>
  <si>
    <t>Кількість заходів, що плануються</t>
  </si>
  <si>
    <t>Середні витрати на один захід</t>
  </si>
  <si>
    <t>Рівень санітарного очищення у разі виконання завдання</t>
  </si>
  <si>
    <t>Обсяг видатків на озеленення</t>
  </si>
  <si>
    <t>Кількість земель, що планується озеленити</t>
  </si>
  <si>
    <t>га</t>
  </si>
  <si>
    <t>ПКД</t>
  </si>
  <si>
    <t>Середні витрати на озеленення 1 га землі</t>
  </si>
  <si>
    <t>Рівень завершеності озеленення території Новолатівської сільської ради</t>
  </si>
  <si>
    <t>0213242</t>
  </si>
  <si>
    <t>3242</t>
  </si>
  <si>
    <t>1090</t>
  </si>
  <si>
    <t>Інші заходи у сфері соціального захисту і соціального забезпечення</t>
  </si>
  <si>
    <t>Забезпечення ефективної державної соціальної підтримки населення Новолатівської ОТГ</t>
  </si>
  <si>
    <t>Забезпечення надання адресної матеріальної допомоги громадянам, які потребують соціальної підтримки</t>
  </si>
  <si>
    <t>Надання адресної матеріальної допомоги громадянам, які
потребують соціальної підтримки</t>
  </si>
  <si>
    <t xml:space="preserve">Мета бюджетної програми: Забезпечення надання соціальної допомоги та виконання заходів
</t>
  </si>
  <si>
    <t>кошторис </t>
  </si>
  <si>
    <t>Кількість отримувачів, що потребують допомоги</t>
  </si>
  <si>
    <t>звітність</t>
  </si>
  <si>
    <t>Середні витрати на 1 отримувача</t>
  </si>
  <si>
    <t>Відсоток отримувачів, що отримають допомогу до потреби</t>
  </si>
  <si>
    <t>-</t>
  </si>
  <si>
    <t>0180</t>
  </si>
  <si>
    <t>Разом</t>
  </si>
  <si>
    <t>Проверка</t>
  </si>
  <si>
    <t xml:space="preserve">Конституція України. (Закон від 28.06.1996 No 254 / 96) </t>
  </si>
  <si>
    <t xml:space="preserve">– Бюджетний кодекс України (Закон від 08.07.2010 No 2456-VI) </t>
  </si>
  <si>
    <t xml:space="preserve">–Закон України «Про Державний бюджет України на 2014 рік»(Закон від 16.01.2014.№ 719 XVII) зі змінами та доповненнями; </t>
  </si>
  <si>
    <t>–Закон України "Про создоровлення та відпочинок дітей"(Закон від 04.09.2008 № 375-VI );</t>
  </si>
  <si>
    <t xml:space="preserve"> –наказ Міністерства фінансів України від 09.07.2010 No 679 «Про затвердження Пpaвил склaдaння пaспоpтів бюджетних пpогpaм місцевих бюджетів, квapтaльного тa pічного звітів пpо їх виконaння, здійснення монітоpингу тa aнaлізу виконaння бюджетних пpогpaм, оцінки ефективності бюджетних пpогpaм»</t>
  </si>
  <si>
    <t xml:space="preserve"> - Комплексна районна програма з оздоровлення та відпочинку дітей, підтримки сім’ї, молоді, гендерного паритету та протидії торгівлі людьми на 2013-2016 роки(рішення райради від 22.02.2013 № 7);</t>
  </si>
  <si>
    <t>–рішення сесії районної ради від 29.01.2014 № 21 «Про районний бюджет на 2014 рік» (зі змінами та доповненями)</t>
  </si>
  <si>
    <t xml:space="preserve">Конституція України від 28.06.1996р. №254к/96-ВР із змінами; </t>
  </si>
  <si>
    <t>- Бюджетний кодекс України від 08.07.2010р. № 2456-VІ із змінами;</t>
  </si>
  <si>
    <t xml:space="preserve"> - Закон України від 16.12.1993р. №3723-ХІІ «Про державну службу» із змінами; </t>
  </si>
  <si>
    <t xml:space="preserve">- Закон України від 07.06.2001р. №2494-III «Про службу в органах місцевого самоврядування» із зімнами; </t>
  </si>
  <si>
    <t>- Закон України від 07.12.2017р. № 2246-VIII «Про державний бюджет України на 2018 рік»;</t>
  </si>
  <si>
    <t xml:space="preserve">- Закон України від 21.05.1997р. №280/97-ВР «Про місцеве самоврядування в Україні» із змінами; - Постанова Кабінету Міністрів України від 09.03.2006р. № 268 «Про упорядкування структури та умов оплати праці працівників апарату органів виконавчої влади, органів прокуратури, судів та інших органів» із змінами; </t>
  </si>
  <si>
    <t>- Наказ Міністерства праці України від 02.10.1996р. №77 «Про умови оплати праці робітників, зайнятих обслуговуванням органів виконавчої влади, місцевого самоврядування та їх виконавчих органів, органів прокуратури, суддів та інших органів» із змінами;</t>
  </si>
  <si>
    <t xml:space="preserve">- Наказ Міністерства фінансів України від 26.08.2014р. №836 "Про деякі питання запровадження програмно-цільового методу складання та виконання місцевих бюджетів" зі змінами; </t>
  </si>
  <si>
    <t>- Рішення одинадцятої сесії VII скликання Коростенської міської ради від 22.12.2016р. №509 «Про умови оплати праці міського голови, секретаря міської ради, заступників міського голови та керуючого справами виконавчого комітету міської ради на 2017 рік»;</t>
  </si>
  <si>
    <t xml:space="preserve"> - Рішення тридцять восьмої сесії VІ скликання Коростенської міської ради від 18.12.2014р. №1689 «Про затвердження Стратегічного плану розвитку міста Коростеня до 2025 року»</t>
  </si>
  <si>
    <t xml:space="preserve"> - Рішення дев'ятнадцятої сесії VIІ скликання Коростенської міської ради від 21.12.2017р. №910 «Про міський бюджет на 2018 рік» із змінами; - Рішення виконавчого комітету Коростенської міської ради від 05.10.2016р. №468 "Про Порядок розроблення фінансування, моніторингу міських програм та звітності про їх виконання";</t>
  </si>
  <si>
    <t>- Розпорядження міського голови № 256 від 21.11.2016р. «Про розробку міських цільових програм на 2017 рік» зі змінами.</t>
  </si>
  <si>
    <t>1.Забезпечення вуличного освітлення населених пунктів</t>
  </si>
  <si>
    <t>Кількість населених пунктів, всього</t>
  </si>
  <si>
    <t>Од</t>
  </si>
  <si>
    <t>Тер.устрій</t>
  </si>
  <si>
    <t>Сума видатків на вуличне освітлення</t>
  </si>
  <si>
    <t>Оплата енергоносіїв</t>
  </si>
  <si>
    <t>Кількість населених пунктів, що мають вуличне освітлення</t>
  </si>
  <si>
    <t>Середні витрати на освітлення 1 населеного пункту</t>
  </si>
  <si>
    <t>Відсоток населених пунктів, що мають вуличне освітлення</t>
  </si>
  <si>
    <t>2.Забезпечення розчистки вулиць від снігу в зимовий період</t>
  </si>
  <si>
    <t>Обсяг видатків на розчистку вулиць від снігу в зимовий період</t>
  </si>
  <si>
    <t>Протяжність доріг, що потребують розчистки</t>
  </si>
  <si>
    <t>Протяжність доріг на яких планується проведення розчистки від снігу</t>
  </si>
  <si>
    <t xml:space="preserve">Середні витрати на проведення розчистки доріг від снігу 1 Км </t>
  </si>
  <si>
    <t>Відсоток площі доріг, що розчищені від снігу, до потреби</t>
  </si>
  <si>
    <t>3.Поточний ремонт пам’ятників та меморіалів</t>
  </si>
  <si>
    <t>Кількість пам’ятників та меморіалів</t>
  </si>
  <si>
    <t xml:space="preserve">Сума видатків на ремонт меморіалів та пам’ятників </t>
  </si>
  <si>
    <t>Кількість пам’ятників та меморіалів, що планується ремонтувати</t>
  </si>
  <si>
    <t>Середні витрати на ремонт 1 пам’ятника (меморіалу)</t>
  </si>
  <si>
    <t>Відсоток відремонтованих пам’ятників (меморіалів) до загальної кількості</t>
  </si>
  <si>
    <t>Обсяг видатків на ремонт дитячих майданчиків</t>
  </si>
  <si>
    <t>Кількість дитячих майданчиків, що планується відремонтувати</t>
  </si>
  <si>
    <t>Середні витрати на ремонт 1 майданчика</t>
  </si>
  <si>
    <t>Відсоток відремонтованих майданчиків</t>
  </si>
  <si>
    <t>6. Покос бур'янів</t>
  </si>
  <si>
    <t>Обсяг видатків на покос бур'янів</t>
  </si>
  <si>
    <t>Загальна площа на якій заплановано покос бур'янів</t>
  </si>
  <si>
    <t>Відсоток покошених територій</t>
  </si>
  <si>
    <t>Середні витрати на покос 1 га</t>
  </si>
  <si>
    <t>Обсяг видатків на благоустрій території Новолатівської сільської ради</t>
  </si>
  <si>
    <t>Кількість благоустроєних територій</t>
  </si>
  <si>
    <t>Середні витрати на благоустрій 1</t>
  </si>
  <si>
    <t>Відсоток благоустроєних територій</t>
  </si>
  <si>
    <t>Середні видатки на ремонт однієї дороги</t>
  </si>
  <si>
    <t>1.Забезпечення організації ліквідації стихійних сміттєзвалищ на території Новолатівської сільської ради</t>
  </si>
  <si>
    <t>6. Благоустрій території сіл громади (створення парків)</t>
  </si>
  <si>
    <t>Інші субвенції з місцевого бюджету</t>
  </si>
  <si>
    <t>9770</t>
  </si>
  <si>
    <t>0219770</t>
  </si>
  <si>
    <t>Міжбюджетні трансферти для використання на певну мету в порядку, визначеному органом, який прийняв рішення про надання субвенції.</t>
  </si>
  <si>
    <t xml:space="preserve">Мета бюджетної програми: Міжбюджетні трансферти для використання на певну мету в порядку, визначеному органом, який прийняв рішення про надання субвенції.
</t>
  </si>
  <si>
    <t>Місцеві програми</t>
  </si>
  <si>
    <t>Розпорядження сільського голови</t>
  </si>
  <si>
    <t>О.О. Зубрій</t>
  </si>
  <si>
    <t>Забезпечення виконання Виконавчим комітетом Новолатівської сільської ради  наданих законодавством повноважень, в тому числі заходи з інформатизації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</si>
  <si>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</si>
  <si>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Забезпечення соціальних гарантій населенню в разі зростання цін</t>
  </si>
  <si>
    <t>Реалізація статті 31 Закону України "Про житлово-комунальні послуги"</t>
  </si>
  <si>
    <t>Мета бюджетної програми: Забезпечення належної та безперебійної роботи комунальних підприємств із надання послуг населенню</t>
  </si>
  <si>
    <t>Відшкодування різниці між розміром ціни (тарифу) на житлово-комунальні послуги</t>
  </si>
  <si>
    <t>Обсяг видатків</t>
  </si>
  <si>
    <t>Кількість підприємств, яким планується надання трансферту</t>
  </si>
  <si>
    <t>Середня сума трансферту на одне підприємство</t>
  </si>
  <si>
    <t>7670</t>
  </si>
  <si>
    <t>0217670</t>
  </si>
  <si>
    <t xml:space="preserve">Внески до статутного капіталу суб’єктів господарювання                                                                                                                                                                                                                                 </t>
  </si>
  <si>
    <t>Мета бюджетної програми: Забезпечення сталого розвитку КП «Новолатівське»</t>
  </si>
  <si>
    <t>Внески до статутного капіталу КП «Новолатівське»</t>
  </si>
  <si>
    <t>Кількість комунальних підприємств, яким надається фінансова підтримка</t>
  </si>
  <si>
    <t>Кількість одиниць придбаного приладдя</t>
  </si>
  <si>
    <t>Належна та безперебійна робота об'єктів комунального господарства</t>
  </si>
  <si>
    <t>0490</t>
  </si>
  <si>
    <t>Фінансова підтримка підприємств комунальної форми власності, підвищення якості житлово-комунальних послуг для всіх верств населення</t>
  </si>
  <si>
    <t>Відсоток підприємств які отримають фінансову підтримку до кількості підприємств (організацій), які її потребують</t>
  </si>
  <si>
    <t>Середні витрати на облаштування одного майданчика</t>
  </si>
  <si>
    <t>Відсоток завершеності</t>
  </si>
  <si>
    <t>0640</t>
  </si>
  <si>
    <t>0216071</t>
  </si>
  <si>
    <t>6071</t>
  </si>
  <si>
    <t>Кількість майданчиків</t>
  </si>
  <si>
    <t>Надання іншої субвенції з місцевого бюджету</t>
  </si>
  <si>
    <t>Субвенція обласному бюджету з метою поповнення регіонального матеріального резерву для попередження надзвичайних ситуацій</t>
  </si>
  <si>
    <t>Покос бур'янів</t>
  </si>
  <si>
    <t>Кількість доріг по яким планується  ремонт</t>
  </si>
  <si>
    <t>Обсяг видатків на будівництво</t>
  </si>
  <si>
    <t>Кількість об’єктів будівництва</t>
  </si>
  <si>
    <t>Середні витрати на 1 км будівництва</t>
  </si>
  <si>
    <t>Рівень готовності</t>
  </si>
  <si>
    <t xml:space="preserve">4.Рекультивація земель </t>
  </si>
  <si>
    <t>Обсяг видатків на рекультивацію землі</t>
  </si>
  <si>
    <t>Кількість земель, що необхідно рекультивувати</t>
  </si>
  <si>
    <t>Кількість земель, що планується рекультивувати</t>
  </si>
  <si>
    <t>Середні витрати на рекультивацію 1 га землі</t>
  </si>
  <si>
    <t>Рівень завершеності рекультивації</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</si>
  <si>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№490.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не враховуються при визначенні обсягу міжбюджетних трансфертів та інші нормативно-правові документи, Постанова КМУ №1352 від 31.08.1998 "Про затвердження Положення про формування та виконання Національної програми інформатизації".</t>
  </si>
  <si>
    <t>Будівництво в с.Новолатівка Широківського району систем роздільної каналізації і споруд на них та необхідних споруд для очищення стічних вод потужністю 40 м³/добу. Коригування.</t>
  </si>
  <si>
    <t>3.Будівництво в с.Новолатівка Широківського району систем роздільної каналізації і споруд на них та необхідних споруд для очищення стічних вод потужністю 40 м³/добу. Коригування.</t>
  </si>
  <si>
    <t>Обсяг бюджетних призначень / бюджетних асигнувань - 5 217 700,00 гривень, у тому числі загального фонду - 0,00 гривень та спеціального фонду - 5 217 700,00 гривень.</t>
  </si>
  <si>
    <t>Обсяг бюджетних призначень / бюджетних асигнувань - 5 719 200,00 гривень, у тому числі загального фонду - 0,00 гривень та спеціального фонду - 5 719 200,00 гривень.</t>
  </si>
  <si>
    <t>бюджетної програми місцевого бюджету на 2021 рік</t>
  </si>
  <si>
    <t>Обсяг видатків на проведення капітального ремонту дороги по вул. Сонячна в с. Зелена Балка Широківського району Дніпропетровської області</t>
  </si>
  <si>
    <t>Обсяг видатків на проведення капітального ремонту дороги по вул.Лугова в с.Інгулець Широківського району Дніпропетровської області (в т.ч. виготовлення ПКД та проходження експертизи)</t>
  </si>
  <si>
    <t>Обсяг видатків на проведення капітального ремонту під'їзної дороги  до кладовища в с. Новолатівка Широківського району Дніпропетровської області (в т.ч. виготовлення ПКД та проходження експертизи)</t>
  </si>
  <si>
    <t>Обсяг видатків на проведення капітального ремонту під'їзної дороги  до кладовища в с. Латівка Широківського району Дніпропетровської області (в т.ч. виготовлення ПКД та проходження експертизи)</t>
  </si>
  <si>
    <t>Будівництво парку по вул Шкільна с.Новолатівка Дніпропетровської області (у т.ч. ПКД та експертиза)</t>
  </si>
  <si>
    <t>Обсяг видатків на будівництво парку по вул. Шкільна с. Новолатівка Дніпропетровської області (у т.ч. ПКД та експертиза)</t>
  </si>
  <si>
    <t>Кількість створених парків</t>
  </si>
  <si>
    <t>Середні витрати на будівництво 1 парку</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</si>
  <si>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(надання)(водопостачання)</t>
  </si>
  <si>
    <t>Відсоток погашення заборгованості з різниці в тарифах до нарахування</t>
  </si>
  <si>
    <t>Мета бюджетної програми: Підвищення рівня благоустрою населених пунктів на території Новолатівської сільської ради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</si>
  <si>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№490.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не враховуються при визначенні обсягу міжбюджетних трансфертів та інші нормативно-правові документи.</t>
  </si>
  <si>
    <t xml:space="preserve">Поточний ремонт дитячих майданчиків </t>
  </si>
  <si>
    <t>Придбання обладнання для дитячого майданчика</t>
  </si>
  <si>
    <t>4.Поточний ремонт дитячих майданчиків</t>
  </si>
  <si>
    <t>5. Придбання обладнання для дитячого майданчика</t>
  </si>
  <si>
    <t>Обсяг бюджетних призначень / бюджетних асигнувань - 743 500,00 гривень, у тому числі загального фонду - 553 500,00 гривень та спеціального фонду - 190 000,00 гривень.</t>
  </si>
  <si>
    <t>Придбання обладнання і предметів довгострокового користування (автомобіль)</t>
  </si>
  <si>
    <t>Придбання обладнання і предметів довгострокового користування (компьютерна техніка)</t>
  </si>
  <si>
    <t>Відсоток забезпечення виконання наданих законодавством повноважень</t>
  </si>
  <si>
    <t>101 рішення виконкому+225 рішень сесій+146 розпоряджень</t>
  </si>
  <si>
    <t>станом на 14.12.2020</t>
  </si>
  <si>
    <t>Програма</t>
  </si>
  <si>
    <t>Озеленення території Новолатівської сільської ради</t>
  </si>
  <si>
    <t>2.Озеленення території Новолатівської сільської ради</t>
  </si>
  <si>
    <t>Відділ фінансів Новолатівської сільської ради</t>
  </si>
  <si>
    <t>Начальник відділу фінансів</t>
  </si>
  <si>
    <t>О.В. Нікітченко</t>
  </si>
  <si>
    <t>М.П.</t>
  </si>
  <si>
    <t>Програма благоустрою та розвитку інженерно-транспортної, житлово-комунальної  та соціальної інфраструктури  території  Новолатівської  сільської  ради на  2021-2025  роки затверджена Рішенням сесії Новолатівської сільської ради № 27-2/VIІI від 21.12.2020 р.</t>
  </si>
  <si>
    <t>Програма відшкодування різниці в тарифах на житлово-комунальні послуги КП "Новолатівське" на 2021 рік, затверджена рішенням №25-2/VIІI від 21.12.2020</t>
  </si>
  <si>
    <t>Обсяг бюджетних призначень / бюджетних асигнувань - 6 319 700,00 гривень, у тому числі загального фонду - 0,00 гривень та спеціального фонду - 6 319 700,00 гривень.</t>
  </si>
  <si>
    <t>Програма благоустрою та розвитку інженерно-транспортної, житлово-комунальної  та соціальної інфраструктури  території  Новолатівської  сільської  ради на  2021-2025  роки, затверджена Рішенням сесії Новолатівської сільської ради № 27-2/VIІI від 21.12.2020 р.</t>
  </si>
  <si>
    <t>Програма утримання та  розвитку інфраструктури доріг Новолатівської сільської ради на 2021-2025 роки, затверджена Рішенням №26-2/VІІI від 21.12.2020 р..</t>
  </si>
  <si>
    <t>Обсяг бюджетних призначень / бюджетних асигнувань - 1 001 400,00 гривень, у тому числі загального фонду - 1 001 400,00 гривень та спеціального фонду - 0,00 гривень.</t>
  </si>
  <si>
    <t>Програма розвитку комунального підприємства "Новолатівське" на 2021-2025 роки, затверджена рішенням №24-2/VIІI від 21.12.2020 року</t>
  </si>
  <si>
    <t>Рішення сесії №31-2/VIІI від 21.12.2020</t>
  </si>
  <si>
    <t>Cубвенція до бюджету Широківської селищної територіальної громади для фінансування КНП "Широківський ЦПМД"</t>
  </si>
  <si>
    <t>Реалізація державної політики у сфері цивільного захисту та охорони здоров'я</t>
  </si>
  <si>
    <t>1. Забезпечення виконання Виконавчим комітетом Новолатівської сільської ради  наданих законодавством повноважень, в тому числі заходи з інформатизації</t>
  </si>
  <si>
    <t>2. Придбання обладнання і предметів довгострокового користування</t>
  </si>
  <si>
    <t>Обсяг витрат на придбання автомобіля</t>
  </si>
  <si>
    <t>Обсяг витрат на придбання компьютерної техніки</t>
  </si>
  <si>
    <t>Кількість одиниць придбаного обладнання (комп. техніка)</t>
  </si>
  <si>
    <t>Кількість одиниць придбаного обладнання (автомобіль)</t>
  </si>
  <si>
    <t>од.</t>
  </si>
  <si>
    <t>Середні видатки на придбання одиниці обладнання (комп.техніка)</t>
  </si>
  <si>
    <t>Середні видатки на придбання одиниці обладнання (автомобіль)</t>
  </si>
  <si>
    <t>орієнтовні витрати пального нового автомобіля на 100 км- 7,8 л</t>
  </si>
  <si>
    <t>пробіг за рік ВАЗ 2107-20947 км, витрати пального на 100 км -8,9 л</t>
  </si>
  <si>
    <t>л/за год</t>
  </si>
  <si>
    <t>Економія коштів за рік, що виникла за результатами використання нового автомобіля</t>
  </si>
  <si>
    <t>витрати на ремонт ВАЗ 2107</t>
  </si>
  <si>
    <t>Розшифровка до кошторису</t>
  </si>
  <si>
    <t>Обсяг будівництва</t>
  </si>
  <si>
    <t>км</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</si>
  <si>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№490.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не враховуються при визначенні обсягу міжбюджетних трансфертів та інші нормативно-правові документи, Постанова КМУ №1352 від 31.08.1998 "Про затвердження Положення про формування та виконання Національної програми інформатизації". Закон України "Про благоустрій населених пунктів" від 06.09.2005 №2807-IV</t>
  </si>
  <si>
    <t>0217130</t>
  </si>
  <si>
    <t>7130</t>
  </si>
  <si>
    <t>0421</t>
  </si>
  <si>
    <t xml:space="preserve">Здійснення заходів із землеустрою                                                                                                                                                                  </t>
  </si>
  <si>
    <t>Мета бюджетної програми: Забезпечення сталого розвитку земельного господарства</t>
  </si>
  <si>
    <t>Проведення інвентаризації земель Новолатівської ОТГ</t>
  </si>
  <si>
    <t>Програма та заходи з розвитку земельних відносин та охорони земель Новолатівської сільської ради на 2017-2021 роки, затверджена рішенням №456-15/VII від 06.06.2017 року</t>
  </si>
  <si>
    <t>Обсяг видатків на проведення інвентаризації земель</t>
  </si>
  <si>
    <t>Технічна документація</t>
  </si>
  <si>
    <t>Середні видатки на розроблення технічної документації на 1 га</t>
  </si>
  <si>
    <t>Відсоток готовності виготовленної документації</t>
  </si>
  <si>
    <t>Відсоток проінвентаризованих земель до тих, які необхідно проінвентаризувати</t>
  </si>
  <si>
    <t>0217350</t>
  </si>
  <si>
    <t>7350</t>
  </si>
  <si>
    <t xml:space="preserve">Розроблення схем планування та забудови територій (містобудівної документації)                                                                                                                                                        </t>
  </si>
  <si>
    <t>Мета бюджетної програми: Забезпечення розвитку інфраструктури території</t>
  </si>
  <si>
    <t>Здійснення розробки проектної та містобудівної документації</t>
  </si>
  <si>
    <t>Програма розвитку земельних відносин та охорони земель Новолатівської сільської ради на 2017-2021 роки, затверджена рішенням №456-15/VII від 06.06.2017 року</t>
  </si>
  <si>
    <t>Обсяг видатків на розроблення проектної та містобудівної документації</t>
  </si>
  <si>
    <t>Кількість проектів</t>
  </si>
  <si>
    <t>Середні видатки на розробку одного проекту</t>
  </si>
  <si>
    <t>0219800</t>
  </si>
  <si>
    <t>9800</t>
  </si>
  <si>
    <t>Субвенція з місцевого бюджету державному бюджету на виконання програм соціально-економічного розвитку регіонів</t>
  </si>
  <si>
    <t>Забезпечення екологічної безпеки території Новолатівської сільської ради</t>
  </si>
  <si>
    <t>Субвенція  державному бюджету на виконанння програм соціально-економічного розвитку регіонів (для Дніпропетровського обласного управлінню водних ресурсів по об'єкту "Поліпшення санітарного стану ставка в районі санаторію-профілакторію "Джерело" та бази відпочинку "Затишок" на території Новолатівської сільської ради Широківського району-капітальний ремонт")</t>
  </si>
  <si>
    <t>Cубвенція до бюджету Широківської селищної територіальної громади для фінансування КУ "Трудовий архів"</t>
  </si>
  <si>
    <t>Cубвенція до бюджету Широківської селищної територіальної громади для фінансування КП "Широківська лікарня"</t>
  </si>
  <si>
    <t xml:space="preserve">Програма соціально-економічного та культурного розвитку сіл Новолатівської сільської ради на 2021-2025 роки затверджена Рішенням Новолатівської сільської ради №30-2/VIIІ від 21.12.2020 р. </t>
  </si>
  <si>
    <t>Програма розвитку вторинної медичної допомоги населенню Новолатівської ОТГ на 2020 -2021 роки затверджена рішенням Новолатівської сільської ради №1147-47/VII від 16.04.2020р.</t>
  </si>
  <si>
    <t>Підстави для виконання бюджетної програми: Конституція України,  Бюджетний Кодекс України, Закон України "Про Державний бюджет на 2021рік",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№490.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не враховуються при визначенні обсягу міжбюджетних трансфертів та інші нормативно-правові документи, Постанова КМУ №1352 від 31.08.1998 "Про затвердження Положення про формування та виконання Національної програми інформатизації".</t>
  </si>
  <si>
    <t>Середні видатки на 1 га, який планується проінвентаризувати</t>
  </si>
  <si>
    <t>Кількість земель, на яких планується провести інвентаризацію</t>
  </si>
  <si>
    <t>Реалізація державної політики щодо використання земель, вдосконалення земельних відносин, формування раціональної системи землеволодіння і землекористування</t>
  </si>
  <si>
    <t>Обсяг бюджетних призначень / бюджетних асигнувань - 49 900,00 гривень, у тому числі загального фонду - 49 900,00 гривень та спеціального фонду - 0,00 гривень.</t>
  </si>
  <si>
    <t>Субвенція  державному бюджету на виконанння програм соціально-економічного розвитку регіонів (утримання та технічне оснащення Широківського РС та 61 ДПРЧ ГУ ДСНС України у Дніпропетровській області)</t>
  </si>
  <si>
    <t>Субвенція  державному бюджету на виконанння програм соціально-економічного розвитку регіонів (придбання паливно-мастильних матеріалів  для потреб регіонального підрозділу СБУ у Дніпропетровській області)</t>
  </si>
  <si>
    <t>Субвенція  державному бюджету на виконанння програм соціально-економічного розвитку регіонів (придбання паливно-мастильних матеріалів  для потреб відділення №7 Криворізького районного управління поліції Головного управління Національної поліції в Дніпропетровській області)</t>
  </si>
  <si>
    <t>Субвенція  державному бюджету на виконанння програм соціально-економічного розвитку регіонів (придбання автомобіля, що буде використовуватися поліцейським офіцером громади та сплати збору на обов'язкове державне пенсійне страхування при набутті права власності на легковий автомобіль)</t>
  </si>
  <si>
    <t xml:space="preserve">Субвенція  державному бюджету на виконанння програм соціально-економічного розвитку регіонів </t>
  </si>
  <si>
    <t>Виконанння програм соціально-економічного розвитку регіонів</t>
  </si>
  <si>
    <t xml:space="preserve">Сільська цільова соціальна програма розвитку цивільного захисту та пожежної безпеки на території  Новолатівської сільської ради на 2021-2025 роки, затверджена Рішенням Новолатівської сільської ради №28-2/VIIІ від 21.12.2020 р. </t>
  </si>
  <si>
    <t>7330</t>
  </si>
  <si>
    <t>0217330</t>
  </si>
  <si>
    <r>
      <t>Будівництво</t>
    </r>
    <r>
      <rPr>
        <b/>
        <sz val="11"/>
        <color theme="1"/>
        <rFont val="Calibri"/>
        <family val="2"/>
        <charset val="204"/>
      </rPr>
      <t>¹</t>
    </r>
    <r>
      <rPr>
        <b/>
        <sz val="11"/>
        <color theme="1"/>
        <rFont val="Times New Roman"/>
        <family val="1"/>
        <charset val="204"/>
      </rPr>
      <t xml:space="preserve"> інших об'єктів комунальної власності                                                                                                                                                                    </t>
    </r>
  </si>
  <si>
    <t>Капітальний ремонт об'єктів комунальної власності</t>
  </si>
  <si>
    <t>Реконструкція об'єктів комунальної власності</t>
  </si>
  <si>
    <t>Мета бюджетної програми: Забезпечення експлуатаційних властивостей об'єктів комунальної власності і утримання їх у належному стані, забезпечення їх надійності та безпечної експлуатації</t>
  </si>
  <si>
    <t>1. Капітальний ремонт об'єктів комунальної власності</t>
  </si>
  <si>
    <t>2. Реконструкція об'єктів комунальної власності</t>
  </si>
  <si>
    <t>кількість об'єктів, по яким планується проведення капітального ремонту</t>
  </si>
  <si>
    <t>Середні витрати на проведення капітального ремонту одного об'єкту</t>
  </si>
  <si>
    <t>Відсоток завершеності  капітального ремонту</t>
  </si>
  <si>
    <t>Середні витрати на проведення реконструкції одного об'єкту</t>
  </si>
  <si>
    <t>Відсоток завершеності  реконструкції</t>
  </si>
  <si>
    <t>Кількість об'єктів що планується реконструювати</t>
  </si>
  <si>
    <t xml:space="preserve">Придбання обладнання і предметів довгострокового користування </t>
  </si>
  <si>
    <t>Придбання обладнання і предметів довгострокового користування</t>
  </si>
  <si>
    <t>Придбання обладнання і предметів довгострокового користування (меблі, холодильник, кондиціонер, квадрокоптер)</t>
  </si>
  <si>
    <t>Кількість одиниць придбаного обладнання (меблі, холодильник, кондиціонер, квадрокоптер)</t>
  </si>
  <si>
    <t xml:space="preserve">Середні видатки на придбання одиниці обладнання </t>
  </si>
  <si>
    <t>Рівень забезпеченості робочих місць сучасною технікою та обладнанням</t>
  </si>
  <si>
    <t xml:space="preserve">Програма розвитку надання первинної медичної допомоги населенню Новолатівської сільської ради на 2021 - 2025 роки затверджена Рішенням Новолатівської сільської ради №85-3/VIIІ від 05.03.2021 р. </t>
  </si>
  <si>
    <t xml:space="preserve">Програма забезпечення безпеки і правопорядку, протидії тероризму, корупції та організованій злочинності на території Новолатівської сільської ради на 2021-2023 роки, затверджена Рішенням Новолатівської сільської ради №90-3/VIIІ від 05.03.2021 р. </t>
  </si>
  <si>
    <t xml:space="preserve">Програма профілактики злочинності на території Новолатівської сільської ради в 2021-2025 роках, затверджена Рішенням Новолатівської сільської ради №86-3/VIIІ від 05.03.2021 р. </t>
  </si>
  <si>
    <t>Рішення №105-3/VIII від 05.03.2021</t>
  </si>
  <si>
    <t>Рішення сесії №105-3/VIІI від 05.03.2021</t>
  </si>
  <si>
    <t>Рішення сільської ради №105-3/VIII від 05.03.2021</t>
  </si>
  <si>
    <t>Пільгове медичне обслуговування осіб, які постраждали внаслідок Чорнобильської катастрофи</t>
  </si>
  <si>
    <t>3050</t>
  </si>
  <si>
    <t>1070</t>
  </si>
  <si>
    <t>0213050</t>
  </si>
  <si>
    <t>Обсяг бюджетних призначень / бюджетних асигнувань - 1 293,00 гривень, у тому числі загального фонду - 1 293,00 гривень та спеціального фонду - 0,00 гривень.</t>
  </si>
  <si>
    <t>Кількість одержувачів безоплатних ліків за рецептами лікарів</t>
  </si>
  <si>
    <t>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t>
  </si>
  <si>
    <t>Обсяг видатків на забезпечення  придбання ліків за рецептами лікарів</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</si>
  <si>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Земельний кодекс України; Закон України "Про Землеустрій"; Наказ МФУ №836 від 26.08.2014 "Правила складання паспортів бюджетних програм місцевих бюджетів та звітів про їх виконання" зі змінами;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розвитку земельних відносин та охорони земель Новолатівської сільської ради на 2017-2021 роки, затверджена рішенням сесії №456-15/VII від 06.06.2017 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</si>
  <si>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Наказ МФУ №836 від 26.08.2014 "Правила складання паспортів бюджетних програм місцевих бюджетів та звітів про їх виконання" зі змінами;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соціально-економічного та культурного розвитку сіл Новолатівської сільської ради на 2021-2025 роки затверджена Рішенням Новолатівської сільської ради №30-2/VIIІ від 21.12.2020 р. 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</si>
  <si>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Закон України  від 17.02.2011 № 3038 - VI "Про регулювання містобудівної діяльності" зі змінами; Земельний кодекс України; Наказ МФУ №836 від 26.08.2014 "Правила складання паспортів бюджетних програм місцевих бюджетів та звітів про їх виконання" зі змінами;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розвитку земельних відносин та охорони земель Новолатівської сільської ради на 2017-2021 роки, затверджена рішенням сесії №456-15/VII від 06.06.2017 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№836;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</si>
  <si>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бухгалтерський облік та фінансову звітність в Україні» від 16.07.1999 № 996-XIV, Закон України «Про службу в органах місцевого самоврядування в Україні» від 07.06.2001 № 2493-III ;  Закон України «Про місцеве самоврядування в Україні» від 21.05.1997 № 280/97-ВР; Закон України «Про державні цільові програми» від  18.03.2004 № 1621-IV; Закон України «Про добровільне об’єднання територіальних громад» від 05.02.2015 № 157-VIII; Рішення Новолатівської сільської ради "Про сільський бюджет Новолатівської сільської територіальної громади на 2021 рік" №31-2/VIII від 21.12.2020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№490. Наказ МФУ «Про затвердження Типового переліку бюджетних програм та результативних показників їх виконання для місцевих бюджетів у галузі "Державне управління" від 01.10.2010 р.№1147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 Постанова КМУ №1352 від 31.08.1998 "Про затвердження Положення про формування та виконання Національної програми інформатизації".</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</si>
  <si>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Закон України "Про статус і соціальний захист громадян, які постраждали внаслідок Чорнобильської катастрофи", Постанова Кабінету Міністрів України від 17.08.1998 року № 1303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"Наказ МФУ №836 від 26.08.2014 "Правила складання паспортів бюджетних програм місцевих бюджетів та звітів про їх виконання" зі змінами;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№490; Наказ Міністерства соціальної політики України  від 14.05.2018  № 688 "Про затвердження Типового переліку бюджетних програм і результативних показників їх виконання для місцевих бюджетів у галузі "Соціальний захист та соціальне забезпечення" та інші нормативно-правові документи.</t>
  </si>
  <si>
    <t>Реалізація державної політики щодо забезпечення розвитку інфраструктури території, розробки проектної та містобудівної документації</t>
  </si>
  <si>
    <t>Мета бюджетної програми: Забезпечення державних гарантій соціального захисту громадян, які постраждали внаслідок Чорнобильської катастрофи, щодо безоплатного придбання ліків за рецептами лікарів</t>
  </si>
  <si>
    <t>Реалізація державної політики щодо забезпечення державних гарантій соціального захисту громадян, які постраждали внаслідок Чорнобильської катастрофи</t>
  </si>
  <si>
    <t>Забезпечення розвитку інфраструктури території громади</t>
  </si>
  <si>
    <t>Обсяг видатків на виготовлення ПКД по об'єкту  "Реконструкція будівлі столової, розташованої за адресою вул. Шкільна, буд. 20, с. Новолатівка "</t>
  </si>
  <si>
    <t>Забезпечення пільгового медичного обслуговування осіб, які постраждали внаслідок Чорнобильської катастрофи, щодо безоплатного придбання ліків за рецептами лікарів</t>
  </si>
  <si>
    <r>
      <t>Будівництво</t>
    </r>
    <r>
      <rPr>
        <b/>
        <sz val="11"/>
        <color theme="1"/>
        <rFont val="Calibri"/>
        <family val="2"/>
        <charset val="204"/>
      </rPr>
      <t>¹</t>
    </r>
    <r>
      <rPr>
        <b/>
        <sz val="11"/>
        <color theme="1"/>
        <rFont val="Times New Roman"/>
        <family val="1"/>
        <charset val="204"/>
      </rPr>
      <t xml:space="preserve"> об’єктів житлово-комунального господарства                                                                                                                                                                          </t>
    </r>
  </si>
  <si>
    <t>Будівництво підводного водогону від с. Зелена Балка до с.Нове Широківського району Дніпропетровської області</t>
  </si>
  <si>
    <t>1. Будівництво парку по вул Шкільна с.Новолатівка Дніпропетровської області (у т.ч. ПКД та експертиза)</t>
  </si>
  <si>
    <t>2.  Будівництво підводного водогону від с. Зелена Балка до с.Нове Широківського району Дніпропетровської області</t>
  </si>
  <si>
    <t>Довжина підвідного водогону від с.Зелена Балка до с.Нове Широківського району Дніпропетровської області</t>
  </si>
  <si>
    <t>Проектно-кошторисна документація</t>
  </si>
  <si>
    <t>Середні витрати на будівництво 1 км  підвідного водогону від с.Зелена Балка до с.Нове Широківського району Дніпропетровської області</t>
  </si>
  <si>
    <t>Обсяг видатків на будівництво підводного водогону</t>
  </si>
  <si>
    <t>Реалізація державної політики щодо забезпечення надійного та безперебійного функціонування житлово-експлуатаційного господарства</t>
  </si>
  <si>
    <t>Поповнення статутного фонду КП "Новолатівське" (придбання спец.техніки - навантажувач телескопічний JCB 535-95 Agri)</t>
  </si>
  <si>
    <t>Поповнення статутного фонду КП "Новолатівське" (придбання спец.техніки - екскаватор-навантажувач JCB 3CX SITEMASTER)</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</si>
  <si>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Наказ МФУ №836 від 26.08.2014 "Правила складання паспортів бюджетних програм місцевих бюджетів та звітів про їх виконання" зі змінами;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розвитку комунального підприємства "Новолатівське" на 2021-2025 роки, затверджена рішенням №24-2/VIІI від 21.12.2020 року;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№490;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t>
  </si>
  <si>
    <t>80-р</t>
  </si>
  <si>
    <t>Обсяг бюджетних призначень / бюджетних асигнувань - 9 236 850,00 гривень, у тому числі загального фонду -  8 341 250,00 гривень та спеціального фонду - 895 600,00 гривень.</t>
  </si>
  <si>
    <t>Обсяг бюджетних призначень / бюджетних асигнувань -2 542 896,00 гривень, у тому числі загального фонду - 2 542 896,00 гривень та спеціального фонду - 0,00 гривень.</t>
  </si>
  <si>
    <t>Субвенція з місцевого бюджету державному бюджету на виконання програм соціально-економічного розвитку регіонів для надання субвенції на покращення матеріально-технічної бази Управління Державної казначейської служби України у Широківському районі Дніпропетровської області, а саме проведення поточного ремонту приміщення.</t>
  </si>
  <si>
    <t>Програма сприяння впровадження державної політики органами виконавчої влади на території  Новолатівської  сільської  ради на 2021 рік (затверджена рішенням сесії №150-4/VIII від 11.05.2021)</t>
  </si>
  <si>
    <t>Обсяг бюджетних призначень / бюджетних асигнувань - 6 717 200,00 гривень, у тому числі загального фонду - 642 000,00 гривень та спеціального фонду -6 075 200,00 гривень.</t>
  </si>
  <si>
    <t>Виготовлення ПКД та проходження експертизи по об'єкту "Капітальний ремонт приміщень адміністративної будівлі, розташованої за адресою вул. Шкільна, буд.18, с.Новолатівка"</t>
  </si>
  <si>
    <t>Виготовлення ПКД та проходження експертизи по об'єкту "Реконструкція будівлі столової, розташованої за адресою вул. Шкільна, буд. 20, с. Новолатівка"</t>
  </si>
  <si>
    <t>Виготовлення ПКД та проходження експертизи по об'єкту "Капітальний ремонт приміщень будівлі в с.Нове"</t>
  </si>
  <si>
    <t>Обсяг бюджетних призначень / бюджетних асигнувань - 239 000,00 гривень, у тому числі загального фонду - 0,00 гривень та спеціального фонду - 239 000,00 гривень.</t>
  </si>
  <si>
    <t>Рішення сільської ради №105-3/VIII від 05.03.2021 та №154-4/VIII від 11.05.2021</t>
  </si>
  <si>
    <t>Обсяг бюджетних призначень / бюджетних асигнувань - 9 270 050,00 гривень, у тому числі загального фонду - 0,00 гривень та спеціального фонду - 9 270 050,00 гривень.</t>
  </si>
  <si>
    <t>Обсяг видатків на виготовлення ПКД та проходження експертизи по об'єкту "Капітальний ремонт дороги по вул.Кооперативна в с. Зелена Балка Широківського району Дніпропетровської області"</t>
  </si>
  <si>
    <t>Обсяг видатків на виготовлення ПКД та проходження експертизи по об'єкту "Капітальний ремонт дороги по вул.Вишнева в с.Зелена Балка Широківського району Дніпропетровської області"</t>
  </si>
  <si>
    <t>Обсяг видатків на виготовлення ПКД та проходження експертизи по об'єкту "Капітальний ремонт дороги по вул.Горького в с.Зелена Балка Широківського району Дніпропетровської області"</t>
  </si>
  <si>
    <t xml:space="preserve">Підстави для виконання бюджетної програми: Конституція України,  Бюджетний Кодекс України, Закон України "Про Державний бюджет на 2021 рік";  Закон України від 08.09.2005 № 2862-IV "Про атомобільні дороги"; наказ Державного комітету з питань житлово-комунального господарства від 23.09.2003 № 154 "Про затвердження Порядку проведення ремонту та утримання об"єктів благоустрою населених пунктів"; Закон України «Про місцеве самоврядування в Україні» від 21.05.1997 № 280/97-ВР; Закон України «Про державні цільові програми» від  18.03.2004 № 1621-IV; Наказ МФУ №836 від 26.08.2014 "Правила складання паспортів бюджетних програм місцевих бюджетів та звітів про їх виконання" зі змінами;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утримання та  розвитку інфраструктури доріг Новолатівської сільської ради на 2021-2025 роки, затверджена Рішенням №26-2/VІІI від 21.12.2020 р.(зі змінами); Нормативно-правові акти: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№490, Наказ Міністерства фінансів України № 945 від 27.07.2011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та інші нормативно-правові документи. </t>
  </si>
  <si>
    <t>Здійснення заходів із землеустрою (топографо-геодезичні роботи, розроблення технічної документації із землеустрою, розроблення проекту землеустрою)</t>
  </si>
  <si>
    <t>Обсяг видатків на здійснення заходів із землеустрою</t>
  </si>
  <si>
    <t>Рішення сесії №105-3/VIІI від 05.03.2021 та №154-4/VIII від 11.05.2021</t>
  </si>
  <si>
    <t>Площа земельних ділянок комунальної власності, по яким плануються заходи із землеустрою</t>
  </si>
  <si>
    <t>Обсяг бюджетних призначень / бюджетних асигнувань - 6 687 200,00 гривень, у тому числі загального фонду - 127 200,00 гривень та спеціального фонду - 6 560 000,00 гривень.</t>
  </si>
  <si>
    <t>Проведення інвентаризації земель та здійснення заходів із землеустрою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</si>
  <si>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</si>
  <si>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3160</t>
  </si>
  <si>
    <t>1010</t>
  </si>
  <si>
    <t>0213160</t>
  </si>
  <si>
    <t>Обсяг бюджетних призначень / бюджетних асигнувань - 4 350,00 гривень, у тому числі загального фонду - 4 350,00 гривень та спеціального фонду - 0,00 гривень.</t>
  </si>
  <si>
    <t>Реалізація державної політики щодо забезпечення соціальної підтримки населення</t>
  </si>
  <si>
    <t>Мета бюджетної програми: забезпечення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</si>
  <si>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виплати компенсації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постійної сторонньої допомоги</t>
  </si>
  <si>
    <t>Обсяг видатків на виплату компенсації</t>
  </si>
  <si>
    <t>Середні витрати на 1 одержувача</t>
  </si>
  <si>
    <t>Питома вага кількості отриманих компенсацій до кількості призначених компенсації</t>
  </si>
  <si>
    <t>Кількість осіб, яким призначено компенсацію</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</si>
  <si>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Закон України "Про соціальні послуги"; Постанова КМУ №859 від 23.09.2020 "Деякі питання призначення і виплати компенсації фізичним особам, які надають соціальні послуги з догляду на непрофесійній основі"; Постанова КМУ №558 від 29.04.2004 "Про затвердження Порядку призначення і виплати компенсації фізичним особам, які надають соціальні послуги"; Наказ МФУ №836 від 26.08.2014 "Правила складання паспортів бюджетних програм місцевих бюджетів та звітів про їх виконання" зі змінами;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№490; Наказ Міністерства соціальної політики України  від 14.05.2018  № 688 "Про затвердження Типового переліку бюджетних програм і результативних показників їх виконання для місцевих бюджетів у галузі "Соціальний захист та соціальне забезпечення" та інші нормативно-правові документи.</t>
  </si>
  <si>
    <t>Видатки на виплату допомоги</t>
  </si>
  <si>
    <t>Обсяг бюджетних призначень / бюджетних асигнувань - 1 045 000,00 гривень, у тому числі загального фонду - 1 045 000,00 гривень та спеціального фонду - 0,00 гривень.</t>
  </si>
  <si>
    <t>Підстави для виконання бюджетної програми: Конституція України,  Бюджетний Кодекс України, Закон України "Про Державний бюджет на 2021 рік";  Закон України «Про місцеве самоврядування в Україні» від 21.05.1997 № 280/97-ВР; Закон України «Про державні цільові програми» від  18.03.2004 № 1621-IV; Наказ МФУ №836 від 26.08.2014 "Правила складання паспортів бюджетних програм місцевих бюджетів та звітів про їх виконання" зі змінами; Рішення Новолатівської сільської ради "Про сільський бюджет Новолатівської сільської територіальної громади на 2021 рік" №31-2/VIII від 21.12.2020 зі змінами; Програма надання соціальної матеріальної допомоги населенню Новолатівської сільської на  2021-2025  роки, затверджена Рішенням сесії Новолатівської сільської ради № 23-2/VIІI від 21.12.2020 р. зі змінами; Нормативно-правові акти : Укази і розпорядження Президента України, Постанови і розпорядження Кабінету Міністрів України, Накази Мінфіну України Державної казначейської служби та інших центральних органів державної виконавчої влади, Наказ МФУ «Про деякі питання запровадження програмно-цільового методу складання та виконання місцевих бюджетів» від 26.08.2014р №490; Наказ Міністерства соціальної політики України  від 14.05.2018  № 688 "Про затвердження Типового переліку бюджетних програм і результативних показників їх виконання для місцевих бюджетів у галузі "Соціальний захист та соціальне забезпечення" та інші нормативно-правові документи.</t>
  </si>
  <si>
    <t>Кошторис, рішення №154-4/VIII від 11.05.2021</t>
  </si>
  <si>
    <t xml:space="preserve">Обсяг видатків на виготовлення ПКД на капітальний ремонт об'єктів </t>
  </si>
</sst>
</file>

<file path=xl/styles.xml><?xml version="1.0" encoding="utf-8"?>
<styleSheet xmlns="http://schemas.openxmlformats.org/spreadsheetml/2006/main">
  <numFmts count="2">
    <numFmt numFmtId="164" formatCode="0.000"/>
    <numFmt numFmtId="165" formatCode="0.0"/>
  </numFmts>
  <fonts count="22">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2"/>
      <color rgb="FF000000"/>
      <name val="Times New Roman"/>
      <family val="1"/>
      <charset val="204"/>
    </font>
    <font>
      <sz val="11"/>
      <color theme="1"/>
      <name val="Times New Roman"/>
      <family val="1"/>
      <charset val="204"/>
    </font>
    <font>
      <sz val="8"/>
      <color rgb="FF000000"/>
      <name val="Times New Roman"/>
      <family val="1"/>
      <charset val="204"/>
    </font>
    <font>
      <b/>
      <sz val="7.5"/>
      <color rgb="FF000000"/>
      <name val="Times New Roman"/>
      <family val="1"/>
      <charset val="204"/>
    </font>
    <font>
      <b/>
      <sz val="12"/>
      <color rgb="FF000000"/>
      <name val="Times New Roman"/>
      <family val="1"/>
      <charset val="204"/>
    </font>
    <font>
      <sz val="8"/>
      <color theme="1"/>
      <name val="Times New Roman"/>
      <family val="1"/>
      <charset val="204"/>
    </font>
    <font>
      <b/>
      <sz val="11"/>
      <color theme="1"/>
      <name val="Times New Roman"/>
      <family val="1"/>
      <charset val="204"/>
    </font>
    <font>
      <sz val="9"/>
      <color theme="1"/>
      <name val="Times New Roman"/>
      <family val="1"/>
      <charset val="204"/>
    </font>
    <font>
      <sz val="12"/>
      <color theme="1"/>
      <name val="Times New Roman"/>
      <family val="1"/>
      <charset val="204"/>
    </font>
    <font>
      <sz val="10"/>
      <color theme="1"/>
      <name val="Times New Roman"/>
      <family val="1"/>
      <charset val="204"/>
    </font>
    <font>
      <b/>
      <sz val="10"/>
      <color theme="1"/>
      <name val="Times New Roman"/>
      <family val="1"/>
      <charset val="204"/>
    </font>
    <font>
      <sz val="8.5"/>
      <color theme="1"/>
      <name val="Times New Roman"/>
      <family val="1"/>
      <charset val="204"/>
    </font>
    <font>
      <sz val="10"/>
      <name val="Times New Roman"/>
      <family val="1"/>
      <charset val="204"/>
    </font>
    <font>
      <sz val="12"/>
      <name val="Times New Roman"/>
      <family val="1"/>
      <charset val="204"/>
    </font>
    <font>
      <sz val="12"/>
      <color theme="1"/>
      <name val="Calibri"/>
      <family val="2"/>
      <charset val="204"/>
      <scheme val="minor"/>
    </font>
    <font>
      <b/>
      <sz val="11"/>
      <color theme="1"/>
      <name val="Calibri"/>
      <family val="2"/>
      <charset val="204"/>
    </font>
    <font>
      <sz val="10"/>
      <color rgb="FF000000"/>
      <name val="Times New Roman"/>
      <family val="1"/>
      <charset val="204"/>
    </font>
    <font>
      <sz val="11"/>
      <color rgb="FF000000"/>
      <name val="Times New Roman"/>
      <family val="1"/>
      <charset val="204"/>
    </font>
    <font>
      <sz val="10"/>
      <color indexed="8"/>
      <name val="Times New Roman"/>
      <family val="1"/>
      <charset val="204"/>
    </font>
  </fonts>
  <fills count="3">
    <fill>
      <patternFill patternType="none"/>
    </fill>
    <fill>
      <patternFill patternType="gray125"/>
    </fill>
    <fill>
      <patternFill patternType="solid">
        <fgColor rgb="FFFFFF00"/>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indexed="64"/>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000000"/>
      </right>
      <top style="thin">
        <color rgb="FF000000"/>
      </top>
      <bottom/>
      <diagonal/>
    </border>
    <border>
      <left style="thin">
        <color rgb="FF000000"/>
      </left>
      <right/>
      <top style="thin">
        <color rgb="FF000000"/>
      </top>
      <bottom/>
      <diagonal/>
    </border>
  </borders>
  <cellStyleXfs count="3">
    <xf numFmtId="0" fontId="0" fillId="0" borderId="0"/>
    <xf numFmtId="0" fontId="2" fillId="0" borderId="0"/>
    <xf numFmtId="0" fontId="1" fillId="0" borderId="0"/>
  </cellStyleXfs>
  <cellXfs count="431">
    <xf numFmtId="0" fontId="0" fillId="0" borderId="0" xfId="0"/>
    <xf numFmtId="0" fontId="3" fillId="0" borderId="0" xfId="0" applyFont="1"/>
    <xf numFmtId="0" fontId="4" fillId="0" borderId="0" xfId="0" applyFont="1"/>
    <xf numFmtId="0" fontId="4" fillId="0" borderId="0" xfId="0" applyFont="1" applyAlignment="1">
      <alignment vertical="center" wrapText="1"/>
    </xf>
    <xf numFmtId="0" fontId="3" fillId="0" borderId="2" xfId="0" applyFont="1" applyBorder="1" applyAlignment="1">
      <alignment vertical="center" wrapText="1"/>
    </xf>
    <xf numFmtId="0" fontId="4" fillId="0" borderId="0" xfId="0" applyFont="1" applyBorder="1" applyAlignment="1"/>
    <xf numFmtId="0" fontId="3" fillId="0" borderId="0" xfId="0" applyFont="1" applyAlignment="1">
      <alignment horizontal="center"/>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center" vertical="top" wrapText="1"/>
    </xf>
    <xf numFmtId="0" fontId="3" fillId="0" borderId="0" xfId="0" applyFont="1" applyAlignment="1">
      <alignment vertical="center" wrapText="1"/>
    </xf>
    <xf numFmtId="0" fontId="3" fillId="0" borderId="0" xfId="0" applyFont="1" applyAlignment="1">
      <alignment horizontal="center" vertical="top" wrapText="1"/>
    </xf>
    <xf numFmtId="0" fontId="9" fillId="0" borderId="1" xfId="0" applyFont="1" applyBorder="1" applyAlignment="1">
      <alignment vertical="center" wrapText="1"/>
    </xf>
    <xf numFmtId="0" fontId="8" fillId="0" borderId="3" xfId="0" applyFont="1" applyBorder="1" applyAlignment="1">
      <alignment vertical="top" wrapText="1"/>
    </xf>
    <xf numFmtId="0" fontId="9" fillId="0" borderId="1" xfId="0" applyFont="1" applyBorder="1" applyAlignment="1">
      <alignment vertical="top" wrapText="1"/>
    </xf>
    <xf numFmtId="0" fontId="9" fillId="0" borderId="0" xfId="0" applyFont="1" applyBorder="1" applyAlignment="1">
      <alignment wrapText="1"/>
    </xf>
    <xf numFmtId="0" fontId="9" fillId="0" borderId="1" xfId="0" applyFont="1" applyBorder="1" applyAlignment="1">
      <alignment horizontal="center" wrapText="1"/>
    </xf>
    <xf numFmtId="0" fontId="8" fillId="0" borderId="0" xfId="0" applyFont="1" applyBorder="1" applyAlignment="1">
      <alignment horizontal="center" vertical="top" wrapText="1"/>
    </xf>
    <xf numFmtId="0" fontId="8" fillId="0" borderId="3" xfId="0" applyFont="1" applyBorder="1" applyAlignment="1">
      <alignment horizontal="center" vertical="top" wrapText="1"/>
    </xf>
    <xf numFmtId="0" fontId="8" fillId="0" borderId="0" xfId="0" applyFont="1" applyBorder="1" applyAlignment="1">
      <alignment horizontal="center" vertical="top" wrapText="1"/>
    </xf>
    <xf numFmtId="0" fontId="9" fillId="0" borderId="0" xfId="0" applyFont="1" applyBorder="1" applyAlignment="1">
      <alignment vertical="center" wrapText="1"/>
    </xf>
    <xf numFmtId="0" fontId="8" fillId="0" borderId="0" xfId="0" applyFont="1" applyBorder="1" applyAlignment="1">
      <alignment vertical="top" wrapText="1"/>
    </xf>
    <xf numFmtId="0" fontId="9" fillId="0" borderId="0" xfId="0" applyFont="1" applyBorder="1" applyAlignment="1">
      <alignment vertical="top" wrapText="1"/>
    </xf>
    <xf numFmtId="0" fontId="9" fillId="0" borderId="0" xfId="0" applyFont="1" applyBorder="1" applyAlignment="1">
      <alignment horizontal="center" wrapText="1"/>
    </xf>
    <xf numFmtId="0" fontId="9" fillId="0" borderId="0" xfId="0" applyFont="1" applyBorder="1" applyAlignment="1">
      <alignment horizontal="center" wrapText="1"/>
    </xf>
    <xf numFmtId="0" fontId="8" fillId="0" borderId="0" xfId="0" applyFont="1" applyBorder="1" applyAlignment="1">
      <alignment vertical="top"/>
    </xf>
    <xf numFmtId="0" fontId="4" fillId="0" borderId="0" xfId="0" applyFont="1" applyBorder="1"/>
    <xf numFmtId="0" fontId="8" fillId="0" borderId="3" xfId="0" applyFont="1" applyBorder="1" applyAlignment="1">
      <alignment horizontal="center" vertical="top"/>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9" fillId="0" borderId="0" xfId="0" applyFont="1" applyBorder="1" applyAlignment="1">
      <alignment horizontal="center" wrapText="1"/>
    </xf>
    <xf numFmtId="0" fontId="8" fillId="0" borderId="0" xfId="0" applyFont="1" applyBorder="1" applyAlignment="1">
      <alignment horizontal="center" vertical="top" wrapText="1"/>
    </xf>
    <xf numFmtId="0" fontId="8" fillId="0" borderId="3" xfId="0" applyFont="1" applyBorder="1" applyAlignment="1">
      <alignment horizontal="center" vertical="top" wrapText="1"/>
    </xf>
    <xf numFmtId="0" fontId="8" fillId="0" borderId="0" xfId="0" applyFont="1" applyBorder="1" applyAlignment="1">
      <alignment horizontal="center" vertical="top"/>
    </xf>
    <xf numFmtId="0" fontId="3" fillId="0" borderId="0" xfId="0" applyFont="1" applyAlignment="1">
      <alignment vertical="center" wrapText="1"/>
    </xf>
    <xf numFmtId="0" fontId="5"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Alignment="1">
      <alignment horizontal="center" vertical="top" wrapText="1"/>
    </xf>
    <xf numFmtId="0" fontId="3" fillId="0" borderId="0" xfId="0" applyFont="1" applyBorder="1" applyAlignment="1">
      <alignment horizontal="center" vertical="top" wrapText="1"/>
    </xf>
    <xf numFmtId="0" fontId="12" fillId="0" borderId="0" xfId="0" applyFont="1"/>
    <xf numFmtId="0" fontId="12" fillId="0" borderId="2" xfId="0" applyFont="1" applyBorder="1" applyAlignment="1">
      <alignment wrapText="1"/>
    </xf>
    <xf numFmtId="0" fontId="8" fillId="0" borderId="0" xfId="0" applyFont="1" applyAlignment="1">
      <alignment vertical="top"/>
    </xf>
    <xf numFmtId="0" fontId="4" fillId="0" borderId="0" xfId="0" applyFont="1" applyAlignment="1">
      <alignment horizontal="right"/>
    </xf>
    <xf numFmtId="2" fontId="4" fillId="0" borderId="0" xfId="0" applyNumberFormat="1" applyFont="1"/>
    <xf numFmtId="2" fontId="3" fillId="0" borderId="2" xfId="0" applyNumberFormat="1" applyFont="1" applyBorder="1" applyAlignment="1">
      <alignment horizontal="center" vertical="center" wrapText="1"/>
    </xf>
    <xf numFmtId="2" fontId="7" fillId="0" borderId="2" xfId="0" applyNumberFormat="1" applyFont="1" applyBorder="1" applyAlignment="1">
      <alignment horizontal="right" vertical="center" wrapText="1"/>
    </xf>
    <xf numFmtId="2" fontId="7" fillId="0" borderId="2" xfId="0" applyNumberFormat="1" applyFont="1" applyBorder="1" applyAlignment="1">
      <alignment vertical="center" wrapText="1"/>
    </xf>
    <xf numFmtId="49" fontId="9" fillId="0" borderId="1" xfId="0" applyNumberFormat="1" applyFont="1" applyBorder="1" applyAlignment="1">
      <alignment horizontal="center" wrapText="1"/>
    </xf>
    <xf numFmtId="0" fontId="3" fillId="0" borderId="0" xfId="0" applyFont="1" applyAlignment="1">
      <alignment horizontal="center" vertical="top"/>
    </xf>
    <xf numFmtId="2" fontId="3" fillId="0" borderId="2" xfId="0" applyNumberFormat="1" applyFont="1" applyBorder="1" applyAlignment="1">
      <alignment vertical="center" wrapText="1"/>
    </xf>
    <xf numFmtId="0" fontId="4" fillId="0" borderId="2" xfId="0" applyFont="1" applyBorder="1" applyAlignment="1">
      <alignment horizontal="center"/>
    </xf>
    <xf numFmtId="0" fontId="7" fillId="0" borderId="2" xfId="0" applyFont="1" applyBorder="1" applyAlignment="1">
      <alignment vertical="center" wrapText="1"/>
    </xf>
    <xf numFmtId="0" fontId="3" fillId="0" borderId="8" xfId="0" applyFont="1" applyBorder="1" applyAlignment="1">
      <alignment horizontal="center" vertical="center" wrapText="1"/>
    </xf>
    <xf numFmtId="0" fontId="12" fillId="0" borderId="2" xfId="0" applyFont="1" applyBorder="1" applyAlignment="1">
      <alignment horizontal="center"/>
    </xf>
    <xf numFmtId="0" fontId="11" fillId="0" borderId="0" xfId="0" applyFont="1" applyBorder="1" applyAlignment="1">
      <alignment horizontal="left"/>
    </xf>
    <xf numFmtId="0" fontId="12" fillId="0" borderId="10" xfId="0" applyFont="1" applyBorder="1" applyAlignment="1">
      <alignment vertical="top" wrapText="1"/>
    </xf>
    <xf numFmtId="0" fontId="12" fillId="0" borderId="0" xfId="0" applyFont="1" applyBorder="1" applyAlignment="1">
      <alignment vertical="top" wrapText="1"/>
    </xf>
    <xf numFmtId="0" fontId="12" fillId="0" borderId="10" xfId="0" applyFont="1" applyBorder="1" applyAlignment="1">
      <alignment horizontal="center" vertical="top" wrapText="1"/>
    </xf>
    <xf numFmtId="0" fontId="3" fillId="0" borderId="0" xfId="0" applyFont="1" applyAlignment="1">
      <alignment wrapText="1"/>
    </xf>
    <xf numFmtId="0" fontId="7" fillId="0" borderId="0" xfId="0" applyFont="1" applyAlignment="1">
      <alignment vertical="center" wrapText="1"/>
    </xf>
    <xf numFmtId="0" fontId="12" fillId="0" borderId="0" xfId="0" applyFont="1" applyBorder="1" applyAlignment="1">
      <alignment horizontal="center" vertical="top" wrapText="1"/>
    </xf>
    <xf numFmtId="0" fontId="11" fillId="0" borderId="10" xfId="0" applyFont="1" applyBorder="1" applyAlignment="1">
      <alignment horizontal="center" vertical="top" wrapText="1"/>
    </xf>
    <xf numFmtId="0" fontId="0" fillId="0" borderId="0" xfId="0" applyBorder="1" applyAlignment="1">
      <alignment vertical="top" wrapText="1"/>
    </xf>
    <xf numFmtId="0" fontId="12" fillId="0" borderId="11" xfId="0" applyFont="1" applyBorder="1" applyAlignment="1">
      <alignment horizontal="center" vertical="top" wrapText="1"/>
    </xf>
    <xf numFmtId="0" fontId="12" fillId="0" borderId="0" xfId="0" applyFont="1" applyAlignment="1">
      <alignment wrapText="1"/>
    </xf>
    <xf numFmtId="0" fontId="11" fillId="0" borderId="10" xfId="0" applyFont="1" applyBorder="1" applyAlignment="1">
      <alignment horizontal="center" vertical="center" wrapText="1"/>
    </xf>
    <xf numFmtId="0" fontId="12" fillId="0" borderId="10" xfId="0" applyFont="1" applyBorder="1" applyAlignment="1">
      <alignment horizontal="center" vertical="center" wrapText="1"/>
    </xf>
    <xf numFmtId="0" fontId="3" fillId="0" borderId="0" xfId="0" applyFont="1" applyBorder="1" applyAlignment="1">
      <alignment vertical="center" wrapText="1"/>
    </xf>
    <xf numFmtId="0" fontId="11" fillId="0" borderId="0" xfId="0" applyFont="1" applyBorder="1" applyAlignment="1">
      <alignment horizontal="center" vertical="top" wrapText="1"/>
    </xf>
    <xf numFmtId="0" fontId="15" fillId="0" borderId="0" xfId="0" applyNumberFormat="1" applyFont="1" applyBorder="1" applyAlignment="1">
      <alignment vertical="center" wrapText="1"/>
    </xf>
    <xf numFmtId="0" fontId="11" fillId="0" borderId="0" xfId="0" applyFont="1" applyBorder="1" applyAlignment="1">
      <alignment horizontal="center" vertical="center" wrapText="1"/>
    </xf>
    <xf numFmtId="2" fontId="3" fillId="0" borderId="0" xfId="0" applyNumberFormat="1" applyFont="1" applyBorder="1" applyAlignment="1">
      <alignment horizontal="center" vertical="center" wrapText="1"/>
    </xf>
    <xf numFmtId="0" fontId="8" fillId="0" borderId="0" xfId="0" applyFont="1" applyBorder="1"/>
    <xf numFmtId="0" fontId="9" fillId="0" borderId="0" xfId="0" applyFont="1" applyBorder="1" applyAlignment="1">
      <alignment horizontal="center" vertical="top" wrapText="1"/>
    </xf>
    <xf numFmtId="49" fontId="9" fillId="0" borderId="0" xfId="0" applyNumberFormat="1" applyFont="1" applyBorder="1" applyAlignment="1">
      <alignment horizontal="center" wrapText="1"/>
    </xf>
    <xf numFmtId="0" fontId="3" fillId="0" borderId="0" xfId="0" applyFont="1" applyBorder="1"/>
    <xf numFmtId="0" fontId="3" fillId="0" borderId="0" xfId="0" applyFont="1" applyBorder="1" applyAlignment="1">
      <alignment horizontal="center" vertical="center"/>
    </xf>
    <xf numFmtId="0" fontId="3" fillId="0" borderId="0" xfId="0" applyFont="1" applyBorder="1" applyAlignment="1">
      <alignment horizontal="left" vertical="center" wrapText="1"/>
    </xf>
    <xf numFmtId="0" fontId="4" fillId="0" borderId="0" xfId="0" applyFont="1" applyBorder="1" applyAlignment="1">
      <alignment horizontal="right"/>
    </xf>
    <xf numFmtId="2" fontId="3" fillId="0" borderId="0" xfId="0" applyNumberFormat="1" applyFont="1" applyBorder="1" applyAlignment="1">
      <alignment vertical="center" wrapText="1"/>
    </xf>
    <xf numFmtId="2" fontId="7" fillId="0" borderId="0" xfId="0" applyNumberFormat="1" applyFont="1" applyBorder="1" applyAlignment="1">
      <alignment horizontal="right" vertical="center" wrapText="1"/>
    </xf>
    <xf numFmtId="2" fontId="7" fillId="0" borderId="0" xfId="0" applyNumberFormat="1" applyFont="1" applyBorder="1" applyAlignment="1">
      <alignment vertical="center" wrapText="1"/>
    </xf>
    <xf numFmtId="2" fontId="4" fillId="0" borderId="0" xfId="0" applyNumberFormat="1" applyFont="1" applyBorder="1"/>
    <xf numFmtId="0" fontId="7" fillId="0" borderId="0" xfId="0" applyFont="1" applyBorder="1" applyAlignment="1">
      <alignment vertical="center" wrapText="1"/>
    </xf>
    <xf numFmtId="0" fontId="12" fillId="0" borderId="0" xfId="0" applyFont="1" applyBorder="1" applyAlignment="1">
      <alignment horizontal="center" vertical="center" wrapText="1"/>
    </xf>
    <xf numFmtId="0" fontId="12" fillId="0" borderId="0" xfId="0" applyFont="1" applyBorder="1" applyAlignment="1">
      <alignment wrapText="1"/>
    </xf>
    <xf numFmtId="0" fontId="3" fillId="0" borderId="0" xfId="0" applyFont="1" applyBorder="1" applyAlignment="1">
      <alignment wrapText="1"/>
    </xf>
    <xf numFmtId="0" fontId="4" fillId="0" borderId="0" xfId="0" applyFont="1" applyBorder="1" applyAlignment="1">
      <alignment vertical="center" wrapText="1"/>
    </xf>
    <xf numFmtId="0" fontId="3" fillId="0" borderId="0" xfId="0" applyFont="1" applyBorder="1" applyAlignment="1">
      <alignment horizontal="left" vertical="center"/>
    </xf>
    <xf numFmtId="0" fontId="6" fillId="0" borderId="0" xfId="0" applyFont="1" applyBorder="1" applyAlignment="1">
      <alignment vertical="center"/>
    </xf>
    <xf numFmtId="0" fontId="6" fillId="0" borderId="0" xfId="0" applyFont="1" applyBorder="1"/>
    <xf numFmtId="0" fontId="5" fillId="0" borderId="0" xfId="0" applyFont="1" applyBorder="1" applyAlignment="1">
      <alignment vertical="top" wrapText="1"/>
    </xf>
    <xf numFmtId="0" fontId="7" fillId="0" borderId="0" xfId="0" applyFont="1" applyBorder="1" applyAlignment="1">
      <alignment vertical="center"/>
    </xf>
    <xf numFmtId="0" fontId="13" fillId="0" borderId="0" xfId="0" applyFont="1" applyBorder="1" applyAlignment="1">
      <alignment wrapText="1"/>
    </xf>
    <xf numFmtId="49" fontId="9" fillId="0" borderId="0" xfId="0" applyNumberFormat="1" applyFont="1" applyBorder="1" applyAlignment="1">
      <alignment wrapText="1"/>
    </xf>
    <xf numFmtId="0" fontId="10" fillId="0" borderId="0" xfId="0" applyFont="1" applyBorder="1" applyAlignment="1">
      <alignment vertical="top" wrapText="1"/>
    </xf>
    <xf numFmtId="0" fontId="3" fillId="0" borderId="0" xfId="0" applyFont="1" applyBorder="1" applyAlignment="1">
      <alignment vertical="top" wrapText="1"/>
    </xf>
    <xf numFmtId="0" fontId="11" fillId="0" borderId="0" xfId="0" applyFont="1" applyBorder="1" applyAlignment="1"/>
    <xf numFmtId="0" fontId="3" fillId="0" borderId="0" xfId="0" applyFont="1" applyBorder="1" applyAlignment="1">
      <alignment vertical="center"/>
    </xf>
    <xf numFmtId="0" fontId="12" fillId="0" borderId="0" xfId="0" applyFont="1" applyBorder="1" applyAlignment="1">
      <alignment vertical="center" wrapText="1"/>
    </xf>
    <xf numFmtId="2" fontId="9" fillId="0" borderId="0" xfId="0" applyNumberFormat="1" applyFont="1" applyBorder="1" applyAlignment="1"/>
    <xf numFmtId="0" fontId="14" fillId="0" borderId="0" xfId="0" applyFont="1" applyBorder="1" applyAlignment="1">
      <alignment vertical="center" wrapText="1"/>
    </xf>
    <xf numFmtId="2" fontId="9" fillId="0" borderId="0" xfId="0" applyNumberFormat="1" applyFont="1" applyBorder="1" applyAlignment="1">
      <alignment vertical="center"/>
    </xf>
    <xf numFmtId="0" fontId="9" fillId="0" borderId="0" xfId="0" applyFont="1" applyBorder="1" applyAlignment="1">
      <alignment vertical="center"/>
    </xf>
    <xf numFmtId="0" fontId="4" fillId="0" borderId="0" xfId="0" applyFont="1" applyFill="1" applyBorder="1"/>
    <xf numFmtId="0" fontId="4" fillId="0" borderId="0" xfId="0" applyFont="1" applyFill="1" applyBorder="1" applyAlignment="1"/>
    <xf numFmtId="0" fontId="8" fillId="0" borderId="0" xfId="0" applyFont="1" applyFill="1" applyBorder="1" applyAlignment="1">
      <alignment horizontal="center"/>
    </xf>
    <xf numFmtId="0" fontId="4" fillId="0" borderId="0" xfId="0" applyFont="1" applyFill="1" applyBorder="1" applyAlignment="1">
      <alignment horizontal="left"/>
    </xf>
    <xf numFmtId="0" fontId="5" fillId="0" borderId="0" xfId="0" applyFont="1" applyFill="1" applyBorder="1" applyAlignment="1">
      <alignment vertical="top" wrapText="1"/>
    </xf>
    <xf numFmtId="0" fontId="3" fillId="0" borderId="0" xfId="0" applyFont="1" applyFill="1" applyBorder="1" applyAlignment="1">
      <alignment vertical="center" wrapText="1"/>
    </xf>
    <xf numFmtId="0" fontId="4" fillId="0" borderId="0" xfId="0" applyFont="1" applyBorder="1" applyAlignment="1">
      <alignment vertical="center"/>
    </xf>
    <xf numFmtId="0" fontId="3" fillId="0" borderId="0" xfId="0" applyFont="1" applyAlignment="1">
      <alignment horizontal="center" wrapText="1"/>
    </xf>
    <xf numFmtId="0" fontId="3" fillId="0" borderId="2" xfId="0" applyFont="1" applyBorder="1" applyAlignment="1">
      <alignment horizontal="center" vertical="center" wrapText="1"/>
    </xf>
    <xf numFmtId="0" fontId="3" fillId="0" borderId="8" xfId="0" applyFont="1" applyBorder="1" applyAlignment="1">
      <alignment vertical="center" wrapText="1"/>
    </xf>
    <xf numFmtId="0" fontId="12" fillId="0" borderId="14" xfId="0" applyFont="1" applyBorder="1" applyAlignment="1">
      <alignment vertical="top" wrapText="1"/>
    </xf>
    <xf numFmtId="0" fontId="12" fillId="0" borderId="14" xfId="0" applyFont="1" applyBorder="1" applyAlignment="1">
      <alignment horizontal="center" vertical="top" wrapText="1"/>
    </xf>
    <xf numFmtId="0" fontId="12" fillId="0" borderId="2" xfId="0" applyFont="1" applyBorder="1" applyAlignment="1">
      <alignment vertical="top" wrapText="1"/>
    </xf>
    <xf numFmtId="0" fontId="12" fillId="0" borderId="2" xfId="0" applyFont="1" applyBorder="1" applyAlignment="1">
      <alignment horizontal="center" vertical="top" wrapText="1"/>
    </xf>
    <xf numFmtId="0" fontId="13" fillId="0" borderId="10" xfId="0" applyFont="1" applyBorder="1" applyAlignment="1">
      <alignment horizontal="center" vertical="top" wrapText="1"/>
    </xf>
    <xf numFmtId="2" fontId="11" fillId="0" borderId="10" xfId="0" applyNumberFormat="1" applyFont="1" applyBorder="1" applyAlignment="1">
      <alignment horizontal="center" vertical="top" wrapText="1"/>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9" fillId="0" borderId="0" xfId="0" applyFont="1" applyBorder="1" applyAlignment="1">
      <alignment horizontal="center" wrapText="1"/>
    </xf>
    <xf numFmtId="0" fontId="8" fillId="0" borderId="3" xfId="0" applyFont="1" applyBorder="1" applyAlignment="1">
      <alignment horizontal="center" vertical="top" wrapText="1"/>
    </xf>
    <xf numFmtId="0" fontId="8" fillId="0" borderId="0" xfId="0" applyFont="1" applyBorder="1" applyAlignment="1">
      <alignment horizontal="center" vertical="top" wrapText="1"/>
    </xf>
    <xf numFmtId="49" fontId="9" fillId="0" borderId="1" xfId="0" applyNumberFormat="1" applyFont="1" applyBorder="1" applyAlignment="1">
      <alignment horizont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0" xfId="0" applyFont="1" applyAlignment="1">
      <alignment horizontal="center" vertical="top" wrapText="1"/>
    </xf>
    <xf numFmtId="0" fontId="3" fillId="0" borderId="0" xfId="0" applyFont="1" applyAlignment="1">
      <alignment vertical="center" wrapText="1"/>
    </xf>
    <xf numFmtId="2" fontId="7" fillId="0" borderId="0" xfId="0" applyNumberFormat="1" applyFont="1" applyBorder="1" applyAlignment="1">
      <alignment vertical="center"/>
    </xf>
    <xf numFmtId="0" fontId="4" fillId="2" borderId="2" xfId="0" applyFont="1" applyFill="1" applyBorder="1"/>
    <xf numFmtId="14" fontId="4" fillId="2" borderId="2" xfId="0" applyNumberFormat="1" applyFont="1" applyFill="1" applyBorder="1"/>
    <xf numFmtId="0" fontId="10" fillId="0" borderId="0" xfId="0" applyFont="1"/>
    <xf numFmtId="0" fontId="4" fillId="0" borderId="1" xfId="0" applyFont="1" applyFill="1" applyBorder="1" applyAlignment="1"/>
    <xf numFmtId="0" fontId="8" fillId="0" borderId="1" xfId="0" applyFont="1" applyFill="1" applyBorder="1" applyAlignment="1">
      <alignment horizontal="center"/>
    </xf>
    <xf numFmtId="14" fontId="4" fillId="0" borderId="1" xfId="0" applyNumberFormat="1" applyFont="1" applyFill="1" applyBorder="1" applyAlignment="1">
      <alignment horizontal="left"/>
    </xf>
    <xf numFmtId="0" fontId="11" fillId="0" borderId="2" xfId="0" applyFont="1" applyBorder="1" applyAlignment="1">
      <alignment horizontal="center" vertical="top" wrapText="1"/>
    </xf>
    <xf numFmtId="164" fontId="3" fillId="0" borderId="2" xfId="0" applyNumberFormat="1" applyFont="1" applyBorder="1" applyAlignment="1">
      <alignment horizontal="center" vertical="center" wrapText="1"/>
    </xf>
    <xf numFmtId="0" fontId="3" fillId="0" borderId="0" xfId="0" applyFont="1" applyAlignment="1">
      <alignment horizontal="left" vertical="center" wrapText="1"/>
    </xf>
    <xf numFmtId="49" fontId="9" fillId="0" borderId="1" xfId="0" applyNumberFormat="1" applyFont="1" applyBorder="1" applyAlignment="1">
      <alignment horizontal="center" wrapText="1"/>
    </xf>
    <xf numFmtId="0" fontId="8" fillId="0" borderId="3" xfId="0" applyFont="1" applyBorder="1" applyAlignment="1">
      <alignment horizontal="center" vertical="top" wrapText="1"/>
    </xf>
    <xf numFmtId="0" fontId="8" fillId="0" borderId="0" xfId="0" applyFont="1" applyBorder="1" applyAlignment="1">
      <alignment horizontal="center" vertical="top" wrapText="1"/>
    </xf>
    <xf numFmtId="0" fontId="9" fillId="0" borderId="0" xfId="0" applyFont="1" applyBorder="1" applyAlignment="1">
      <alignment horizont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2" fontId="7" fillId="0" borderId="2" xfId="0" applyNumberFormat="1" applyFont="1" applyBorder="1" applyAlignment="1">
      <alignment vertical="center" wrapText="1"/>
    </xf>
    <xf numFmtId="2" fontId="3" fillId="0" borderId="2" xfId="0" applyNumberFormat="1" applyFont="1" applyBorder="1" applyAlignment="1">
      <alignment vertical="center" wrapText="1"/>
    </xf>
    <xf numFmtId="0" fontId="3" fillId="0" borderId="2" xfId="0" applyFont="1" applyBorder="1" applyAlignment="1">
      <alignment horizontal="center" vertical="center" wrapText="1"/>
    </xf>
    <xf numFmtId="0" fontId="8" fillId="0" borderId="0" xfId="0" applyFont="1"/>
    <xf numFmtId="0" fontId="8" fillId="0" borderId="1" xfId="0" applyFont="1" applyBorder="1" applyAlignment="1">
      <alignment horizontal="center"/>
    </xf>
    <xf numFmtId="0" fontId="3" fillId="0" borderId="0" xfId="0" applyFont="1" applyAlignment="1">
      <alignment horizontal="center" vertical="center"/>
    </xf>
    <xf numFmtId="0" fontId="12" fillId="0" borderId="11" xfId="0" applyFont="1" applyBorder="1" applyAlignment="1">
      <alignment horizontal="center" vertical="center" wrapText="1"/>
    </xf>
    <xf numFmtId="4" fontId="3" fillId="0" borderId="2" xfId="0" applyNumberFormat="1" applyFont="1" applyBorder="1" applyAlignment="1">
      <alignment vertical="center" wrapText="1"/>
    </xf>
    <xf numFmtId="4" fontId="7" fillId="0" borderId="2" xfId="0" applyNumberFormat="1" applyFont="1" applyBorder="1" applyAlignment="1">
      <alignment horizontal="right"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horizontal="center" vertical="center" wrapText="1"/>
    </xf>
    <xf numFmtId="0" fontId="12" fillId="0" borderId="15" xfId="0" applyFont="1" applyBorder="1" applyAlignment="1">
      <alignment wrapText="1"/>
    </xf>
    <xf numFmtId="0" fontId="12" fillId="0" borderId="2" xfId="0" applyFont="1" applyBorder="1" applyAlignment="1">
      <alignment horizontal="center" vertical="center" wrapText="1"/>
    </xf>
    <xf numFmtId="49" fontId="9" fillId="0" borderId="1" xfId="0" applyNumberFormat="1" applyFont="1" applyBorder="1" applyAlignment="1">
      <alignment horizont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vertical="center" wrapText="1"/>
    </xf>
    <xf numFmtId="4" fontId="3" fillId="0" borderId="8" xfId="0" applyNumberFormat="1" applyFont="1" applyBorder="1" applyAlignment="1">
      <alignment horizontal="center" vertical="center" wrapText="1"/>
    </xf>
    <xf numFmtId="3" fontId="3" fillId="0" borderId="2" xfId="0" applyNumberFormat="1" applyFont="1" applyBorder="1" applyAlignment="1">
      <alignment horizontal="center" vertical="center" wrapText="1"/>
    </xf>
    <xf numFmtId="4" fontId="3" fillId="0" borderId="2" xfId="0" applyNumberFormat="1" applyFont="1" applyFill="1" applyBorder="1" applyAlignment="1">
      <alignment vertical="center" wrapText="1"/>
    </xf>
    <xf numFmtId="0" fontId="4" fillId="0" borderId="1" xfId="0" applyFont="1" applyFill="1" applyBorder="1" applyAlignment="1">
      <alignment horizontal="left"/>
    </xf>
    <xf numFmtId="0" fontId="3" fillId="0" borderId="2" xfId="0" applyFont="1" applyBorder="1" applyAlignment="1">
      <alignment horizontal="center" vertical="center" wrapText="1"/>
    </xf>
    <xf numFmtId="0" fontId="4" fillId="0" borderId="1" xfId="0" applyFont="1" applyFill="1" applyBorder="1" applyAlignment="1">
      <alignment horizontal="left"/>
    </xf>
    <xf numFmtId="0" fontId="4" fillId="2" borderId="2" xfId="0" applyFont="1" applyFill="1" applyBorder="1" applyAlignment="1">
      <alignment horizontal="left"/>
    </xf>
    <xf numFmtId="0" fontId="3" fillId="0" borderId="2" xfId="0" applyFont="1" applyBorder="1" applyAlignment="1">
      <alignment horizontal="center" vertical="center" wrapText="1"/>
    </xf>
    <xf numFmtId="0" fontId="3" fillId="0" borderId="2" xfId="0" applyFont="1" applyBorder="1" applyAlignment="1">
      <alignment vertical="center" wrapText="1"/>
    </xf>
    <xf numFmtId="4" fontId="3" fillId="0" borderId="2" xfId="0" applyNumberFormat="1" applyFont="1" applyBorder="1" applyAlignment="1">
      <alignment vertical="center" wrapText="1"/>
    </xf>
    <xf numFmtId="0" fontId="12" fillId="0" borderId="2" xfId="0" applyFont="1" applyFill="1" applyBorder="1" applyAlignment="1">
      <alignment vertical="center" wrapText="1"/>
    </xf>
    <xf numFmtId="4" fontId="3" fillId="0" borderId="2" xfId="0" applyNumberFormat="1" applyFont="1" applyBorder="1" applyAlignment="1">
      <alignment horizontal="center" vertical="center" wrapText="1"/>
    </xf>
    <xf numFmtId="4" fontId="4" fillId="0" borderId="2" xfId="0" applyNumberFormat="1" applyFont="1" applyBorder="1" applyAlignment="1">
      <alignment horizontal="center"/>
    </xf>
    <xf numFmtId="4" fontId="3" fillId="0" borderId="0" xfId="0" applyNumberFormat="1" applyFont="1" applyBorder="1" applyAlignment="1">
      <alignment vertical="center" wrapText="1"/>
    </xf>
    <xf numFmtId="4" fontId="4" fillId="0" borderId="0" xfId="0" applyNumberFormat="1" applyFont="1" applyBorder="1"/>
    <xf numFmtId="0" fontId="3" fillId="0" borderId="2" xfId="0" applyFont="1" applyBorder="1" applyAlignment="1">
      <alignment horizontal="center" vertical="center" wrapText="1"/>
    </xf>
    <xf numFmtId="0" fontId="3" fillId="0" borderId="2" xfId="0" applyFont="1" applyBorder="1" applyAlignment="1">
      <alignment vertical="center" wrapText="1"/>
    </xf>
    <xf numFmtId="2"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8" fillId="0" borderId="0" xfId="0" applyNumberFormat="1" applyFont="1" applyBorder="1" applyAlignment="1">
      <alignment vertical="top" wrapText="1"/>
    </xf>
    <xf numFmtId="4" fontId="10" fillId="0" borderId="0" xfId="0" applyNumberFormat="1" applyFont="1" applyBorder="1" applyAlignment="1">
      <alignment vertical="top" wrapText="1"/>
    </xf>
    <xf numFmtId="0" fontId="3" fillId="0" borderId="2" xfId="0" applyFont="1" applyBorder="1" applyAlignment="1">
      <alignment horizontal="center"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12" fillId="0" borderId="2" xfId="0" applyFont="1" applyBorder="1" applyAlignment="1">
      <alignment wrapText="1"/>
    </xf>
    <xf numFmtId="4" fontId="3" fillId="0" borderId="2" xfId="0" applyNumberFormat="1" applyFont="1" applyBorder="1" applyAlignment="1">
      <alignment vertical="center" wrapText="1"/>
    </xf>
    <xf numFmtId="0" fontId="3" fillId="0" borderId="2" xfId="0" applyFont="1" applyFill="1" applyBorder="1" applyAlignment="1">
      <alignment horizontal="center" vertical="center" wrapText="1"/>
    </xf>
    <xf numFmtId="1" fontId="3" fillId="0" borderId="2" xfId="0" applyNumberFormat="1" applyFont="1" applyFill="1" applyBorder="1" applyAlignment="1">
      <alignment horizontal="center" vertical="center" wrapText="1"/>
    </xf>
    <xf numFmtId="2" fontId="3" fillId="0" borderId="2" xfId="0" applyNumberFormat="1" applyFont="1" applyBorder="1" applyAlignment="1">
      <alignment horizontal="center" vertical="center" wrapText="1"/>
    </xf>
    <xf numFmtId="0" fontId="9" fillId="0" borderId="1" xfId="0" applyFont="1" applyBorder="1" applyAlignment="1">
      <alignment horizontal="center" wrapText="1"/>
    </xf>
    <xf numFmtId="165"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vertical="center" wrapText="1"/>
    </xf>
    <xf numFmtId="4" fontId="7" fillId="0" borderId="2" xfId="0" applyNumberFormat="1" applyFont="1" applyBorder="1" applyAlignment="1">
      <alignment vertical="center" wrapText="1"/>
    </xf>
    <xf numFmtId="4" fontId="3" fillId="0" borderId="2" xfId="0" applyNumberFormat="1" applyFont="1" applyBorder="1" applyAlignment="1">
      <alignment horizontal="center" vertical="center" wrapText="1"/>
    </xf>
    <xf numFmtId="0" fontId="9" fillId="0" borderId="0" xfId="0" applyFont="1"/>
    <xf numFmtId="0" fontId="4" fillId="0" borderId="1" xfId="0" applyFont="1" applyBorder="1"/>
    <xf numFmtId="0" fontId="4" fillId="0" borderId="0" xfId="0" applyFont="1" applyAlignment="1">
      <alignment horizontal="left"/>
    </xf>
    <xf numFmtId="14" fontId="4" fillId="0" borderId="1" xfId="0" applyNumberFormat="1" applyFont="1" applyBorder="1"/>
    <xf numFmtId="4" fontId="4" fillId="0" borderId="0" xfId="0" applyNumberFormat="1" applyFont="1"/>
    <xf numFmtId="0" fontId="3"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14" fillId="0" borderId="0" xfId="0" applyFont="1" applyAlignment="1">
      <alignment vertical="center" wrapText="1"/>
    </xf>
    <xf numFmtId="0" fontId="4" fillId="0" borderId="0" xfId="0" applyFont="1" applyBorder="1" applyAlignment="1">
      <alignment horizontal="center" wrapText="1"/>
    </xf>
    <xf numFmtId="0" fontId="4" fillId="0" borderId="0" xfId="0" applyFont="1" applyBorder="1" applyAlignment="1">
      <alignment horizontal="center" vertical="top" wrapText="1"/>
    </xf>
    <xf numFmtId="4"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2" xfId="0" applyNumberFormat="1" applyFont="1" applyFill="1" applyBorder="1" applyAlignment="1">
      <alignment horizontal="center" vertical="center" wrapText="1"/>
    </xf>
    <xf numFmtId="4" fontId="11" fillId="0" borderId="10" xfId="0" applyNumberFormat="1" applyFont="1" applyBorder="1" applyAlignment="1">
      <alignment horizontal="center" vertical="top" wrapText="1"/>
    </xf>
    <xf numFmtId="1" fontId="3" fillId="0" borderId="2"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8" fillId="0" borderId="3" xfId="0" applyFont="1" applyBorder="1" applyAlignment="1">
      <alignment horizontal="center" vertical="top" wrapText="1"/>
    </xf>
    <xf numFmtId="0" fontId="3" fillId="0" borderId="0" xfId="0" applyFont="1" applyAlignment="1">
      <alignment horizontal="left" vertical="center" wrapText="1"/>
    </xf>
    <xf numFmtId="0" fontId="3" fillId="0" borderId="2" xfId="0" applyFont="1" applyBorder="1" applyAlignment="1">
      <alignment horizontal="center" vertical="center" wrapText="1"/>
    </xf>
    <xf numFmtId="0" fontId="9" fillId="0" borderId="1" xfId="0" applyFont="1" applyBorder="1" applyAlignment="1">
      <alignment horizontal="center" wrapText="1"/>
    </xf>
    <xf numFmtId="0" fontId="8" fillId="0" borderId="0" xfId="0" applyFont="1" applyBorder="1" applyAlignment="1">
      <alignment horizontal="center" vertical="top" wrapText="1"/>
    </xf>
    <xf numFmtId="4" fontId="3" fillId="0" borderId="2" xfId="0" applyNumberFormat="1" applyFont="1" applyBorder="1" applyAlignment="1">
      <alignment vertical="center" wrapText="1"/>
    </xf>
    <xf numFmtId="4" fontId="7" fillId="0" borderId="2" xfId="0" applyNumberFormat="1" applyFont="1" applyBorder="1" applyAlignment="1">
      <alignment vertical="center" wrapText="1"/>
    </xf>
    <xf numFmtId="0" fontId="9" fillId="0" borderId="0" xfId="0" applyFont="1" applyBorder="1" applyAlignment="1">
      <alignment horizontal="center" wrapText="1"/>
    </xf>
    <xf numFmtId="2"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3" fillId="0" borderId="0" xfId="0" applyFont="1" applyAlignment="1">
      <alignment horizontal="left" vertical="center" wrapText="1"/>
    </xf>
    <xf numFmtId="0" fontId="3" fillId="0" borderId="5" xfId="0" applyFont="1" applyBorder="1" applyAlignment="1">
      <alignment horizontal="center" vertical="center" wrapText="1"/>
    </xf>
    <xf numFmtId="0" fontId="9" fillId="0" borderId="1" xfId="0" applyFont="1" applyBorder="1" applyAlignment="1">
      <alignment horizontal="center" wrapText="1"/>
    </xf>
    <xf numFmtId="0" fontId="8" fillId="0" borderId="0" xfId="0" applyFont="1" applyBorder="1" applyAlignment="1">
      <alignment horizontal="center" vertical="top" wrapText="1"/>
    </xf>
    <xf numFmtId="0" fontId="8" fillId="0" borderId="3" xfId="0" applyFont="1" applyBorder="1" applyAlignment="1">
      <alignment horizontal="center" vertical="top" wrapText="1"/>
    </xf>
    <xf numFmtId="4" fontId="3" fillId="0" borderId="2" xfId="0" applyNumberFormat="1" applyFont="1" applyBorder="1" applyAlignment="1">
      <alignment horizontal="center" vertical="center" wrapText="1"/>
    </xf>
    <xf numFmtId="0" fontId="9" fillId="0" borderId="0" xfId="0" applyFont="1" applyBorder="1" applyAlignment="1">
      <alignment horizontal="center" wrapText="1"/>
    </xf>
    <xf numFmtId="4" fontId="7" fillId="0" borderId="2" xfId="0" applyNumberFormat="1" applyFont="1" applyBorder="1" applyAlignment="1">
      <alignment vertical="center" wrapText="1"/>
    </xf>
    <xf numFmtId="2" fontId="3" fillId="0" borderId="2" xfId="0" applyNumberFormat="1" applyFont="1" applyBorder="1" applyAlignment="1">
      <alignment horizontal="center" vertical="center" wrapText="1"/>
    </xf>
    <xf numFmtId="2" fontId="7" fillId="0" borderId="2" xfId="0" applyNumberFormat="1" applyFont="1" applyBorder="1" applyAlignment="1">
      <alignment vertical="center" wrapText="1"/>
    </xf>
    <xf numFmtId="49" fontId="9" fillId="0" borderId="1" xfId="0" applyNumberFormat="1" applyFont="1" applyBorder="1" applyAlignment="1">
      <alignment horizontal="center" wrapText="1"/>
    </xf>
    <xf numFmtId="0" fontId="9" fillId="0" borderId="1" xfId="0" applyFont="1" applyBorder="1" applyAlignment="1">
      <alignment horizontal="center" vertical="top" wrapText="1"/>
    </xf>
    <xf numFmtId="0" fontId="11" fillId="0" borderId="14" xfId="0" applyFont="1" applyBorder="1" applyAlignment="1">
      <alignment horizontal="center" vertical="top" wrapText="1"/>
    </xf>
    <xf numFmtId="2" fontId="3" fillId="0" borderId="8" xfId="0" applyNumberFormat="1" applyFont="1" applyBorder="1" applyAlignment="1">
      <alignment horizontal="center" vertical="center" wrapText="1"/>
    </xf>
    <xf numFmtId="4" fontId="0" fillId="0" borderId="10" xfId="0" applyNumberFormat="1" applyBorder="1" applyAlignment="1">
      <alignment horizontal="center" vertical="top" wrapText="1"/>
    </xf>
    <xf numFmtId="0" fontId="12" fillId="0" borderId="16" xfId="0" applyFont="1" applyBorder="1" applyAlignment="1">
      <alignment wrapText="1"/>
    </xf>
    <xf numFmtId="0" fontId="7" fillId="0" borderId="0" xfId="0" applyFont="1"/>
    <xf numFmtId="0" fontId="3" fillId="0" borderId="5"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2"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15" fillId="0" borderId="0" xfId="0" applyFont="1" applyAlignment="1">
      <alignment wrapText="1"/>
    </xf>
    <xf numFmtId="4" fontId="11" fillId="0" borderId="14" xfId="0" applyNumberFormat="1" applyFont="1" applyBorder="1" applyAlignment="1">
      <alignment horizontal="center" vertical="center" wrapText="1"/>
    </xf>
    <xf numFmtId="2" fontId="17"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9" fillId="0" borderId="1" xfId="0" applyFont="1" applyBorder="1" applyAlignment="1">
      <alignment horizont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8" fillId="0" borderId="3" xfId="0" applyFont="1" applyBorder="1" applyAlignment="1">
      <alignment horizontal="center" vertical="top" wrapText="1"/>
    </xf>
    <xf numFmtId="0" fontId="3" fillId="0" borderId="0" xfId="0" applyFont="1" applyAlignment="1">
      <alignment horizontal="left" vertical="center" wrapText="1"/>
    </xf>
    <xf numFmtId="0" fontId="8" fillId="0" borderId="0" xfId="0" applyFont="1" applyBorder="1" applyAlignment="1">
      <alignment horizontal="center" vertical="top" wrapText="1"/>
    </xf>
    <xf numFmtId="4" fontId="7" fillId="0" borderId="2" xfId="0" applyNumberFormat="1" applyFont="1" applyBorder="1" applyAlignment="1">
      <alignment vertical="center" wrapText="1"/>
    </xf>
    <xf numFmtId="0" fontId="9" fillId="0" borderId="0" xfId="0" applyFont="1" applyBorder="1" applyAlignment="1">
      <alignment horizontal="center" wrapText="1"/>
    </xf>
    <xf numFmtId="2"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12" fillId="0" borderId="8" xfId="0" applyFont="1" applyBorder="1" applyAlignment="1">
      <alignment wrapText="1"/>
    </xf>
    <xf numFmtId="0" fontId="7" fillId="0" borderId="17" xfId="0" applyFont="1" applyBorder="1" applyAlignment="1">
      <alignment vertical="center" wrapText="1"/>
    </xf>
    <xf numFmtId="0" fontId="3" fillId="0" borderId="17" xfId="0" applyFont="1" applyBorder="1" applyAlignment="1">
      <alignment horizontal="center" vertical="center" wrapText="1"/>
    </xf>
    <xf numFmtId="0" fontId="19" fillId="0" borderId="4" xfId="0" applyFont="1" applyBorder="1" applyAlignment="1">
      <alignment horizontal="center" vertical="center" wrapText="1"/>
    </xf>
    <xf numFmtId="0" fontId="1" fillId="0" borderId="0" xfId="2" applyBorder="1" applyAlignment="1">
      <alignment vertical="center" wrapText="1"/>
    </xf>
    <xf numFmtId="0" fontId="0" fillId="0" borderId="0" xfId="0" applyBorder="1" applyAlignment="1"/>
    <xf numFmtId="4"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2" fontId="3" fillId="0" borderId="2" xfId="0" applyNumberFormat="1" applyFont="1" applyBorder="1" applyAlignment="1">
      <alignment horizontal="center" vertical="center" wrapText="1"/>
    </xf>
    <xf numFmtId="0" fontId="3" fillId="0" borderId="0" xfId="0" applyFont="1" applyAlignment="1">
      <alignment horizontal="left" vertical="center" wrapText="1"/>
    </xf>
    <xf numFmtId="0" fontId="12" fillId="0" borderId="14" xfId="0" applyFont="1" applyBorder="1" applyAlignment="1">
      <alignment horizontal="center" vertical="center" wrapText="1"/>
    </xf>
    <xf numFmtId="0" fontId="12" fillId="0" borderId="8" xfId="0" applyFont="1" applyBorder="1" applyAlignment="1">
      <alignment vertical="top"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3" fillId="0" borderId="5"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9" fillId="0" borderId="1" xfId="0" applyFont="1" applyBorder="1" applyAlignment="1">
      <alignment horizontal="center" wrapText="1"/>
    </xf>
    <xf numFmtId="0" fontId="3" fillId="0" borderId="2" xfId="0" applyFont="1" applyBorder="1" applyAlignment="1">
      <alignment horizontal="center" vertical="center" wrapText="1"/>
    </xf>
    <xf numFmtId="4" fontId="3" fillId="0" borderId="2" xfId="0" applyNumberFormat="1" applyFont="1" applyBorder="1" applyAlignment="1">
      <alignment vertical="center" wrapText="1"/>
    </xf>
    <xf numFmtId="0" fontId="8" fillId="0" borderId="3" xfId="0" applyFont="1" applyBorder="1" applyAlignment="1">
      <alignment horizontal="center" vertical="top" wrapText="1"/>
    </xf>
    <xf numFmtId="0" fontId="3" fillId="0" borderId="0" xfId="0" applyFont="1" applyAlignment="1">
      <alignment horizontal="left" vertical="center" wrapText="1"/>
    </xf>
    <xf numFmtId="0" fontId="8" fillId="0" borderId="0" xfId="0" applyFont="1" applyBorder="1" applyAlignment="1">
      <alignment horizontal="center" vertical="top" wrapText="1"/>
    </xf>
    <xf numFmtId="4" fontId="7" fillId="0" borderId="2" xfId="0" applyNumberFormat="1" applyFont="1" applyBorder="1" applyAlignment="1">
      <alignment vertical="center" wrapText="1"/>
    </xf>
    <xf numFmtId="0" fontId="9" fillId="0" borderId="0" xfId="0" applyFont="1" applyBorder="1" applyAlignment="1">
      <alignment horizontal="center" wrapText="1"/>
    </xf>
    <xf numFmtId="2" fontId="3" fillId="0" borderId="2" xfId="0" applyNumberFormat="1" applyFont="1" applyBorder="1" applyAlignment="1">
      <alignment horizontal="center" vertical="center" wrapText="1"/>
    </xf>
    <xf numFmtId="0" fontId="12" fillId="0" borderId="2" xfId="0" applyFont="1" applyFill="1" applyBorder="1" applyAlignment="1">
      <alignment horizontal="left" vertical="center" wrapText="1"/>
    </xf>
    <xf numFmtId="0" fontId="15" fillId="0" borderId="2" xfId="0" applyFont="1" applyFill="1" applyBorder="1" applyAlignment="1">
      <alignment vertical="center" wrapText="1"/>
    </xf>
    <xf numFmtId="0" fontId="15" fillId="0" borderId="2" xfId="1" applyFont="1" applyFill="1" applyBorder="1" applyAlignment="1">
      <alignment vertical="center" wrapText="1"/>
    </xf>
    <xf numFmtId="0" fontId="11" fillId="0" borderId="14" xfId="0" applyFont="1" applyBorder="1" applyAlignment="1">
      <alignment horizontal="center" vertical="center" wrapText="1"/>
    </xf>
    <xf numFmtId="0" fontId="21" fillId="0" borderId="10" xfId="0" applyFont="1" applyBorder="1" applyAlignment="1">
      <alignment vertical="top"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4" fontId="3" fillId="0" borderId="5"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0" fontId="4" fillId="0" borderId="0" xfId="0" applyFont="1" applyBorder="1" applyAlignment="1">
      <alignment horizontal="center"/>
    </xf>
    <xf numFmtId="4"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12" fillId="0" borderId="5" xfId="0" applyFont="1" applyBorder="1" applyAlignment="1">
      <alignment wrapText="1"/>
    </xf>
    <xf numFmtId="0" fontId="12" fillId="0" borderId="7" xfId="0" applyFont="1" applyBorder="1" applyAlignment="1">
      <alignment wrapText="1"/>
    </xf>
    <xf numFmtId="4" fontId="3" fillId="0" borderId="2" xfId="0" applyNumberFormat="1" applyFont="1" applyBorder="1" applyAlignment="1">
      <alignment vertical="center" wrapText="1"/>
    </xf>
    <xf numFmtId="4" fontId="9" fillId="0" borderId="2" xfId="0" applyNumberFormat="1" applyFont="1" applyBorder="1"/>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4" fillId="0" borderId="2" xfId="0" applyFont="1" applyBorder="1" applyAlignment="1">
      <alignment horizontal="center" vertical="center"/>
    </xf>
    <xf numFmtId="2" fontId="9" fillId="0" borderId="5" xfId="0" applyNumberFormat="1" applyFont="1" applyBorder="1" applyAlignment="1">
      <alignment horizontal="right"/>
    </xf>
    <xf numFmtId="2" fontId="9" fillId="0" borderId="6" xfId="0" applyNumberFormat="1" applyFont="1" applyBorder="1" applyAlignment="1">
      <alignment horizontal="right"/>
    </xf>
    <xf numFmtId="2" fontId="9" fillId="0" borderId="7" xfId="0" applyNumberFormat="1" applyFont="1" applyBorder="1" applyAlignment="1">
      <alignment horizontal="right"/>
    </xf>
    <xf numFmtId="2" fontId="3" fillId="0" borderId="5"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1" fontId="3" fillId="0" borderId="5" xfId="0"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0" fontId="3" fillId="0" borderId="0" xfId="0" applyFont="1" applyAlignment="1">
      <alignment horizontal="left" vertical="center" wrapText="1"/>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8" fillId="0" borderId="0" xfId="0" applyFont="1" applyBorder="1" applyAlignment="1">
      <alignment horizontal="center" vertical="top" wrapText="1"/>
    </xf>
    <xf numFmtId="0" fontId="8" fillId="0" borderId="0" xfId="0" applyFont="1" applyBorder="1" applyAlignment="1">
      <alignment horizontal="center" vertical="top"/>
    </xf>
    <xf numFmtId="0" fontId="7" fillId="0" borderId="0" xfId="0" applyFont="1" applyAlignment="1">
      <alignment horizontal="center" vertical="center"/>
    </xf>
    <xf numFmtId="0" fontId="13" fillId="0" borderId="1" xfId="0" applyFont="1" applyBorder="1" applyAlignment="1">
      <alignment horizontal="center" wrapText="1"/>
    </xf>
    <xf numFmtId="0" fontId="9" fillId="0" borderId="0" xfId="0" applyFont="1" applyBorder="1" applyAlignment="1">
      <alignment horizontal="center" vertical="center" wrapText="1"/>
    </xf>
    <xf numFmtId="0" fontId="10" fillId="0" borderId="0" xfId="0" applyFont="1" applyAlignment="1">
      <alignment horizontal="center" vertical="top" wrapText="1"/>
    </xf>
    <xf numFmtId="0" fontId="10" fillId="0" borderId="0" xfId="0" applyFont="1" applyBorder="1" applyAlignment="1">
      <alignment horizontal="center" vertical="top" wrapText="1"/>
    </xf>
    <xf numFmtId="0" fontId="8" fillId="0" borderId="0" xfId="0" applyFont="1" applyAlignment="1">
      <alignment horizontal="center" vertical="top" wrapText="1"/>
    </xf>
    <xf numFmtId="0" fontId="8" fillId="0" borderId="3" xfId="0" applyFont="1" applyBorder="1" applyAlignment="1">
      <alignment horizontal="center" vertical="top" wrapText="1"/>
    </xf>
    <xf numFmtId="0" fontId="3" fillId="0" borderId="1" xfId="0" applyFont="1" applyBorder="1" applyAlignment="1">
      <alignment horizontal="right" wrapText="1"/>
    </xf>
    <xf numFmtId="0" fontId="8" fillId="0" borderId="0" xfId="0" applyFont="1" applyAlignment="1">
      <alignment horizontal="left" vertical="top" wrapText="1"/>
    </xf>
    <xf numFmtId="0" fontId="5" fillId="0" borderId="3" xfId="0" applyFont="1" applyBorder="1" applyAlignment="1">
      <alignment horizontal="center" vertical="top" wrapText="1"/>
    </xf>
    <xf numFmtId="0" fontId="4" fillId="0" borderId="1" xfId="0" applyFont="1" applyBorder="1" applyAlignment="1">
      <alignment horizontal="center"/>
    </xf>
    <xf numFmtId="0" fontId="3" fillId="0" borderId="0" xfId="0" applyFont="1" applyAlignment="1">
      <alignment horizontal="left" vertical="top" wrapText="1"/>
    </xf>
    <xf numFmtId="0" fontId="3" fillId="0" borderId="2" xfId="0" applyFont="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wrapText="1"/>
    </xf>
    <xf numFmtId="0" fontId="9" fillId="0" borderId="1" xfId="0" applyFont="1" applyBorder="1" applyAlignment="1">
      <alignment horizont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4" fillId="0" borderId="0" xfId="0" applyFont="1" applyAlignment="1">
      <alignment horizontal="left" vertical="top" wrapText="1"/>
    </xf>
    <xf numFmtId="0" fontId="4" fillId="0" borderId="1" xfId="0" applyFont="1" applyBorder="1" applyAlignment="1">
      <alignment horizontal="left"/>
    </xf>
    <xf numFmtId="0" fontId="3" fillId="0" borderId="6" xfId="0" applyFont="1" applyBorder="1" applyAlignment="1">
      <alignment horizontal="center" vertical="center" wrapText="1"/>
    </xf>
    <xf numFmtId="0" fontId="4" fillId="0" borderId="1" xfId="0" applyFont="1" applyBorder="1" applyAlignment="1">
      <alignment horizontal="right"/>
    </xf>
    <xf numFmtId="4" fontId="3" fillId="0" borderId="4" xfId="0" applyNumberFormat="1" applyFont="1" applyBorder="1" applyAlignment="1">
      <alignment horizontal="center" vertical="center" wrapText="1"/>
    </xf>
    <xf numFmtId="4" fontId="3" fillId="0" borderId="9"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9" fillId="0" borderId="0" xfId="0" applyFont="1" applyBorder="1" applyAlignment="1">
      <alignment horizontal="center" wrapText="1"/>
    </xf>
    <xf numFmtId="0" fontId="20" fillId="0" borderId="5" xfId="0" applyFont="1" applyBorder="1" applyAlignment="1">
      <alignment horizontal="left" vertical="center" wrapText="1"/>
    </xf>
    <xf numFmtId="0" fontId="0" fillId="0" borderId="6" xfId="0" applyFont="1" applyBorder="1" applyAlignment="1">
      <alignment horizontal="left"/>
    </xf>
    <xf numFmtId="0" fontId="0" fillId="0" borderId="7" xfId="0" applyFont="1" applyBorder="1" applyAlignment="1">
      <alignment horizontal="left"/>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11" fillId="0" borderId="2" xfId="0" applyFont="1" applyBorder="1" applyAlignment="1">
      <alignment horizontal="left"/>
    </xf>
    <xf numFmtId="0" fontId="14" fillId="0" borderId="5" xfId="0" applyFont="1" applyBorder="1" applyAlignment="1">
      <alignment horizontal="left" wrapText="1"/>
    </xf>
    <xf numFmtId="0" fontId="14" fillId="0" borderId="7" xfId="0" applyFont="1" applyBorder="1" applyAlignment="1">
      <alignment horizontal="left" wrapText="1"/>
    </xf>
    <xf numFmtId="4" fontId="9" fillId="0" borderId="5" xfId="0" applyNumberFormat="1" applyFont="1" applyBorder="1" applyAlignment="1">
      <alignment horizontal="right" vertical="center"/>
    </xf>
    <xf numFmtId="4" fontId="9" fillId="0" borderId="6" xfId="0" applyNumberFormat="1" applyFont="1" applyBorder="1" applyAlignment="1">
      <alignment horizontal="right" vertical="center"/>
    </xf>
    <xf numFmtId="4" fontId="9" fillId="0" borderId="7" xfId="0" applyNumberFormat="1" applyFont="1" applyBorder="1" applyAlignment="1">
      <alignment horizontal="right" vertical="center"/>
    </xf>
    <xf numFmtId="0" fontId="12" fillId="0" borderId="5" xfId="0" applyFont="1" applyBorder="1" applyAlignment="1">
      <alignment horizontal="left" vertical="center" wrapText="1"/>
    </xf>
    <xf numFmtId="0" fontId="12" fillId="0" borderId="7" xfId="0" applyFont="1" applyBorder="1" applyAlignment="1">
      <alignment horizontal="left" vertical="center" wrapText="1"/>
    </xf>
    <xf numFmtId="4" fontId="7" fillId="0" borderId="2" xfId="0" applyNumberFormat="1" applyFont="1" applyBorder="1" applyAlignment="1">
      <alignment vertical="center" wrapText="1"/>
    </xf>
    <xf numFmtId="4" fontId="9" fillId="0" borderId="5" xfId="0" applyNumberFormat="1" applyFont="1" applyBorder="1"/>
    <xf numFmtId="4" fontId="9" fillId="0" borderId="6" xfId="0" applyNumberFormat="1" applyFont="1" applyBorder="1"/>
    <xf numFmtId="4" fontId="9" fillId="0" borderId="7" xfId="0" applyNumberFormat="1" applyFont="1" applyBorder="1"/>
    <xf numFmtId="4" fontId="9" fillId="0" borderId="5" xfId="0" applyNumberFormat="1" applyFont="1" applyBorder="1" applyAlignment="1">
      <alignment horizontal="right"/>
    </xf>
    <xf numFmtId="4" fontId="9" fillId="0" borderId="6" xfId="0" applyNumberFormat="1" applyFont="1" applyBorder="1" applyAlignment="1">
      <alignment horizontal="right"/>
    </xf>
    <xf numFmtId="4" fontId="9" fillId="0" borderId="7" xfId="0" applyNumberFormat="1" applyFont="1" applyBorder="1" applyAlignment="1">
      <alignment horizontal="right"/>
    </xf>
    <xf numFmtId="3" fontId="3" fillId="0" borderId="5"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0" fontId="0" fillId="0" borderId="6" xfId="0" applyBorder="1" applyAlignment="1">
      <alignment horizontal="left"/>
    </xf>
    <xf numFmtId="0" fontId="0" fillId="0" borderId="7" xfId="0" applyBorder="1" applyAlignment="1">
      <alignment horizontal="left"/>
    </xf>
    <xf numFmtId="2" fontId="3"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2" fontId="7" fillId="0" borderId="2" xfId="0" applyNumberFormat="1" applyFont="1" applyBorder="1" applyAlignment="1">
      <alignment vertical="center" wrapText="1"/>
    </xf>
    <xf numFmtId="2" fontId="9" fillId="0" borderId="5" xfId="0" applyNumberFormat="1" applyFont="1" applyBorder="1"/>
    <xf numFmtId="2" fontId="9" fillId="0" borderId="6" xfId="0" applyNumberFormat="1" applyFont="1" applyBorder="1"/>
    <xf numFmtId="2" fontId="9" fillId="0" borderId="7" xfId="0" applyNumberFormat="1" applyFont="1" applyBorder="1"/>
    <xf numFmtId="0" fontId="14" fillId="0" borderId="5" xfId="0" applyFont="1" applyBorder="1" applyAlignment="1">
      <alignment horizontal="left" vertical="center" wrapText="1"/>
    </xf>
    <xf numFmtId="0" fontId="14" fillId="0" borderId="7" xfId="0" applyFont="1" applyBorder="1" applyAlignment="1">
      <alignment horizontal="left" vertical="center" wrapText="1"/>
    </xf>
    <xf numFmtId="2" fontId="9" fillId="0" borderId="5" xfId="0" applyNumberFormat="1" applyFont="1" applyBorder="1" applyAlignment="1">
      <alignment horizontal="right" vertical="center"/>
    </xf>
    <xf numFmtId="0" fontId="9" fillId="0" borderId="6" xfId="0" applyFont="1" applyBorder="1" applyAlignment="1">
      <alignment horizontal="right" vertical="center"/>
    </xf>
    <xf numFmtId="0" fontId="9" fillId="0" borderId="7" xfId="0" applyFont="1" applyBorder="1" applyAlignment="1">
      <alignment horizontal="right" vertical="center"/>
    </xf>
    <xf numFmtId="0" fontId="15" fillId="0" borderId="5" xfId="0" applyNumberFormat="1" applyFont="1" applyBorder="1" applyAlignment="1">
      <alignment horizontal="left" vertical="center" wrapText="1"/>
    </xf>
    <xf numFmtId="0" fontId="15" fillId="0" borderId="6" xfId="0" applyNumberFormat="1" applyFont="1" applyBorder="1" applyAlignment="1">
      <alignment horizontal="left" vertical="center" wrapText="1"/>
    </xf>
    <xf numFmtId="0" fontId="15" fillId="0" borderId="7" xfId="0" applyNumberFormat="1" applyFont="1" applyBorder="1" applyAlignment="1">
      <alignment horizontal="left" vertical="center" wrapText="1"/>
    </xf>
    <xf numFmtId="0" fontId="4" fillId="0" borderId="3" xfId="0" applyFont="1" applyBorder="1" applyAlignment="1">
      <alignment horizontal="left" vertical="center" wrapText="1"/>
    </xf>
    <xf numFmtId="0" fontId="12" fillId="0" borderId="5" xfId="0" applyFont="1" applyBorder="1" applyAlignment="1">
      <alignment vertical="center" wrapText="1"/>
    </xf>
    <xf numFmtId="0" fontId="12" fillId="0" borderId="7" xfId="0" applyFont="1" applyBorder="1" applyAlignment="1">
      <alignment vertical="center" wrapText="1"/>
    </xf>
    <xf numFmtId="4" fontId="7" fillId="0" borderId="5" xfId="0" applyNumberFormat="1" applyFont="1" applyBorder="1" applyAlignment="1">
      <alignment vertical="center" wrapText="1"/>
    </xf>
    <xf numFmtId="4" fontId="7" fillId="0" borderId="6" xfId="0" applyNumberFormat="1" applyFont="1" applyBorder="1" applyAlignment="1">
      <alignment vertical="center" wrapText="1"/>
    </xf>
    <xf numFmtId="4" fontId="7" fillId="0" borderId="7" xfId="0" applyNumberFormat="1" applyFont="1" applyBorder="1" applyAlignment="1">
      <alignment vertical="center" wrapText="1"/>
    </xf>
    <xf numFmtId="0" fontId="3"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2" xfId="0" applyFont="1" applyBorder="1" applyAlignment="1">
      <alignment horizontal="left"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3" xfId="0" applyFont="1" applyBorder="1" applyAlignment="1">
      <alignment horizontal="center" vertical="center" wrapText="1"/>
    </xf>
    <xf numFmtId="165" fontId="3" fillId="0" borderId="2" xfId="0" applyNumberFormat="1" applyFont="1" applyBorder="1" applyAlignment="1">
      <alignment horizontal="center" vertical="center" wrapText="1"/>
    </xf>
    <xf numFmtId="0" fontId="16" fillId="0" borderId="5" xfId="0" applyNumberFormat="1" applyFont="1" applyBorder="1" applyAlignment="1">
      <alignment horizontal="left" vertical="center" wrapText="1"/>
    </xf>
    <xf numFmtId="0" fontId="16" fillId="0" borderId="6" xfId="0" applyNumberFormat="1" applyFont="1" applyBorder="1" applyAlignment="1">
      <alignment horizontal="left" vertical="center" wrapText="1"/>
    </xf>
    <xf numFmtId="0" fontId="16" fillId="0" borderId="7" xfId="0" applyNumberFormat="1" applyFont="1" applyBorder="1" applyAlignment="1">
      <alignment horizontal="left" vertical="center" wrapText="1"/>
    </xf>
    <xf numFmtId="0" fontId="19" fillId="0" borderId="2" xfId="0" applyFont="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G77"/>
  <sheetViews>
    <sheetView workbookViewId="0">
      <selection activeCell="B6" sqref="B6"/>
    </sheetView>
  </sheetViews>
  <sheetFormatPr defaultColWidth="21.5703125" defaultRowHeight="15"/>
  <cols>
    <col min="1" max="1" width="10.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s="32" customFormat="1" ht="48" customHeight="1">
      <c r="B1" s="117" t="s">
        <v>140</v>
      </c>
      <c r="E1" s="27"/>
      <c r="F1" s="27"/>
      <c r="G1" s="27"/>
      <c r="H1" s="27"/>
    </row>
    <row r="2" spans="1:17" s="32" customFormat="1">
      <c r="B2" s="57" t="s">
        <v>12</v>
      </c>
      <c r="C2" s="57" t="s">
        <v>13</v>
      </c>
      <c r="D2" s="57" t="s">
        <v>139</v>
      </c>
      <c r="F2" s="31"/>
      <c r="G2" s="31"/>
      <c r="H2" s="31"/>
    </row>
    <row r="3" spans="1:17" s="32" customFormat="1" ht="15.75">
      <c r="A3" s="74"/>
      <c r="B3" s="183">
        <f>'0150'!D40+'3242'!D38+'6030'!C41+'6071'!D38+'7310'!D38+'7461'!D37+'7670'!D38+'8340'!D40+'9770'!D40+'7330'!D39+'7130'!D37+'7350'!D36+'9800'!D42+'3050'!D38+'3160'!D37</f>
        <v>14308789</v>
      </c>
      <c r="C3" s="184">
        <f>'0150'!E40+'3242'!E38+'6030'!D41+'6071'!E38+'7310'!E38+'7461'!E37+'7670'!E38+'8340'!E40+'9770'!E40+'7330'!E39+'7130'!E37+'7350'!E36+'9800'!E42+'3050'!E38+'3160'!E37</f>
        <v>40486450</v>
      </c>
      <c r="D3" s="184">
        <f>C3+B3</f>
        <v>54795239</v>
      </c>
      <c r="E3" s="79"/>
      <c r="F3" s="112"/>
      <c r="G3" s="113"/>
      <c r="H3" s="114"/>
    </row>
    <row r="4" spans="1:17" s="32" customFormat="1" ht="15.75">
      <c r="A4" s="74"/>
      <c r="B4" s="185" t="s">
        <v>202</v>
      </c>
      <c r="C4" s="186"/>
      <c r="D4" s="186"/>
      <c r="E4" s="5"/>
      <c r="F4" s="112"/>
      <c r="G4" s="112"/>
      <c r="H4" s="112"/>
    </row>
    <row r="5" spans="1:17" s="32" customFormat="1" ht="15" customHeight="1">
      <c r="A5" s="74"/>
      <c r="B5" s="184" t="s">
        <v>12</v>
      </c>
      <c r="C5" s="184" t="s">
        <v>13</v>
      </c>
      <c r="D5" s="184" t="s">
        <v>139</v>
      </c>
      <c r="E5" s="98"/>
      <c r="F5" s="115"/>
      <c r="G5" s="115"/>
      <c r="H5" s="115"/>
    </row>
    <row r="6" spans="1:17" s="32" customFormat="1" ht="15.75">
      <c r="A6" s="74"/>
      <c r="B6" s="183">
        <f>'0150'!D48+'3242'!D47+'6030'!C48+'6071'!D47+'7310'!D46+'7461'!D46+'7670'!D45+'8340'!D47+'9770'!D49+'7330'!D47+'7130'!D45+'7350'!D44+'9800'!D53+'3050'!D47+'3160'!D46</f>
        <v>5963639</v>
      </c>
      <c r="C6" s="183">
        <f>'0150'!E48+'3242'!E47+'6030'!D48+'6071'!E47+'7310'!E46+'7461'!E46+'7670'!E45+'8340'!E47+'9770'!E49+'7330'!E47+'7130'!E45+'7350'!E44+'9800'!E53+'3050'!E47+'3160'!E46</f>
        <v>39590850</v>
      </c>
      <c r="D6" s="184">
        <f>C6+B6</f>
        <v>45554489</v>
      </c>
      <c r="E6" s="74"/>
      <c r="F6" s="116"/>
      <c r="G6" s="116"/>
      <c r="H6" s="116"/>
    </row>
    <row r="7" spans="1:17" s="32" customFormat="1">
      <c r="B7" s="186"/>
      <c r="C7" s="186"/>
      <c r="D7" s="186"/>
      <c r="F7" s="111"/>
      <c r="G7" s="111"/>
      <c r="H7" s="111"/>
    </row>
    <row r="8" spans="1:17" s="32" customFormat="1" ht="15.75">
      <c r="A8" s="99"/>
      <c r="B8" s="137"/>
      <c r="C8" s="137"/>
      <c r="D8" s="137"/>
      <c r="E8" s="99"/>
      <c r="F8" s="99"/>
      <c r="G8" s="99"/>
      <c r="H8" s="99"/>
    </row>
    <row r="9" spans="1:17" s="32" customFormat="1" ht="15.75">
      <c r="A9" s="99"/>
      <c r="B9" s="99"/>
      <c r="C9" s="137"/>
      <c r="D9" s="99"/>
      <c r="E9" s="99"/>
      <c r="F9" s="99"/>
      <c r="G9" s="99"/>
      <c r="H9" s="99"/>
    </row>
    <row r="10" spans="1:17" s="32" customFormat="1">
      <c r="A10" s="138" t="s">
        <v>203</v>
      </c>
      <c r="B10" s="138"/>
      <c r="C10" s="178" t="s">
        <v>407</v>
      </c>
      <c r="D10" s="139">
        <v>44328</v>
      </c>
    </row>
    <row r="11" spans="1:17" s="32" customFormat="1">
      <c r="A11" s="37"/>
      <c r="B11" s="100"/>
      <c r="C11" s="100"/>
      <c r="D11" s="101"/>
      <c r="E11" s="101"/>
      <c r="F11" s="26"/>
      <c r="G11" s="26"/>
      <c r="H11" s="37"/>
      <c r="I11" s="26"/>
      <c r="J11" s="26"/>
      <c r="K11" s="26"/>
      <c r="L11" s="26"/>
      <c r="M11" s="26"/>
      <c r="N11" s="26"/>
      <c r="O11" s="26"/>
      <c r="P11" s="26"/>
      <c r="Q11" s="26"/>
    </row>
    <row r="12" spans="1:17" s="32" customFormat="1">
      <c r="A12" s="27"/>
      <c r="B12" s="191"/>
      <c r="C12" s="191"/>
      <c r="D12" s="192"/>
      <c r="E12" s="102"/>
      <c r="F12" s="27"/>
      <c r="G12" s="27"/>
      <c r="H12" s="40"/>
      <c r="I12" s="31"/>
      <c r="J12" s="38"/>
      <c r="K12" s="38"/>
      <c r="L12" s="38"/>
      <c r="M12" s="102"/>
      <c r="N12" s="102"/>
      <c r="O12" s="27"/>
      <c r="P12" s="31"/>
      <c r="Q12" s="31"/>
    </row>
    <row r="13" spans="1:17" s="32" customFormat="1">
      <c r="A13" s="80"/>
      <c r="B13" s="100"/>
      <c r="C13" s="100"/>
      <c r="D13" s="101"/>
      <c r="E13" s="101"/>
      <c r="F13" s="28"/>
      <c r="G13" s="28"/>
      <c r="H13" s="37"/>
      <c r="I13" s="28"/>
      <c r="J13" s="28"/>
      <c r="K13" s="28"/>
      <c r="L13" s="28"/>
      <c r="M13" s="28"/>
      <c r="N13" s="28"/>
      <c r="O13" s="28"/>
      <c r="P13" s="28"/>
      <c r="Q13" s="28"/>
    </row>
    <row r="14" spans="1:17" s="32" customFormat="1">
      <c r="A14" s="27"/>
      <c r="B14" s="27"/>
      <c r="C14" s="27"/>
      <c r="D14" s="27"/>
      <c r="E14" s="27"/>
      <c r="F14" s="27"/>
      <c r="G14" s="27"/>
      <c r="H14" s="40"/>
      <c r="I14" s="31"/>
      <c r="J14" s="38"/>
      <c r="K14" s="38"/>
      <c r="L14" s="38"/>
      <c r="M14" s="27"/>
      <c r="N14" s="27"/>
      <c r="O14" s="27"/>
      <c r="P14" s="31"/>
      <c r="Q14" s="31"/>
    </row>
    <row r="15" spans="1:17" s="32" customFormat="1">
      <c r="A15" s="37"/>
      <c r="B15" t="s">
        <v>141</v>
      </c>
      <c r="C15" s="81"/>
      <c r="D15" s="81"/>
      <c r="E15" s="21"/>
      <c r="F15" s="21"/>
      <c r="G15" s="21"/>
      <c r="H15" s="81"/>
      <c r="I15" s="37"/>
      <c r="J15" s="21"/>
      <c r="K15" s="37"/>
      <c r="L15" s="21"/>
      <c r="M15" s="21"/>
      <c r="N15" s="21"/>
      <c r="O15" s="21"/>
      <c r="P15" s="21"/>
      <c r="Q15" s="37"/>
    </row>
    <row r="16" spans="1:17" s="32" customFormat="1">
      <c r="B16" t="s">
        <v>142</v>
      </c>
      <c r="C16" s="38"/>
      <c r="D16" s="38"/>
      <c r="E16" s="27"/>
      <c r="F16" s="27"/>
      <c r="G16" s="38"/>
      <c r="H16" s="38"/>
      <c r="J16" s="38"/>
      <c r="K16" s="38"/>
      <c r="L16" s="27"/>
      <c r="M16" s="27"/>
      <c r="N16" s="27"/>
      <c r="O16" s="27"/>
      <c r="P16" s="27"/>
      <c r="Q16" s="27"/>
    </row>
    <row r="17" spans="1:59" s="32" customFormat="1" ht="15.75">
      <c r="A17" s="45"/>
      <c r="B17" t="s">
        <v>143</v>
      </c>
      <c r="C17" s="103"/>
      <c r="D17" s="103"/>
      <c r="E17" s="103"/>
      <c r="F17" s="103"/>
      <c r="G17" s="103"/>
      <c r="H17" s="103"/>
    </row>
    <row r="18" spans="1:59" s="32" customFormat="1" ht="15.75">
      <c r="A18" s="45"/>
      <c r="B18" t="s">
        <v>144</v>
      </c>
      <c r="C18" s="103"/>
      <c r="D18" s="103"/>
      <c r="E18" s="103"/>
      <c r="F18" s="103"/>
      <c r="G18" s="103"/>
      <c r="H18" s="103"/>
    </row>
    <row r="19" spans="1:59" s="32" customFormat="1" ht="15.75">
      <c r="A19" s="43"/>
      <c r="B19" t="s">
        <v>145</v>
      </c>
      <c r="C19" s="74"/>
      <c r="D19" s="74"/>
      <c r="E19" s="74"/>
      <c r="F19" s="74"/>
      <c r="G19" s="74"/>
      <c r="H19" s="74"/>
    </row>
    <row r="20" spans="1:59" s="32" customFormat="1" ht="15.75">
      <c r="A20" s="82"/>
      <c r="B20" t="s">
        <v>146</v>
      </c>
    </row>
    <row r="21" spans="1:59" s="32" customFormat="1" ht="15.75">
      <c r="A21" s="43"/>
      <c r="B21" t="s">
        <v>147</v>
      </c>
      <c r="C21" s="74"/>
      <c r="D21" s="74"/>
      <c r="E21" s="74"/>
      <c r="F21" s="74"/>
      <c r="G21" s="74"/>
      <c r="H21" s="74"/>
    </row>
    <row r="22" spans="1:59" s="32" customFormat="1" ht="15.75">
      <c r="A22" s="43"/>
      <c r="B22" s="76"/>
      <c r="C22" s="76"/>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c r="AK22" s="76"/>
      <c r="AL22" s="76"/>
      <c r="AM22" s="76"/>
      <c r="AN22" s="76"/>
      <c r="AO22" s="76"/>
      <c r="AP22" s="76"/>
      <c r="AQ22" s="76"/>
      <c r="AR22" s="76"/>
      <c r="AS22" s="76"/>
      <c r="AT22" s="76"/>
      <c r="AU22" s="76"/>
      <c r="AV22" s="76"/>
      <c r="AW22" s="76"/>
      <c r="AX22" s="76"/>
      <c r="AY22" s="76"/>
      <c r="AZ22" s="76"/>
      <c r="BA22" s="76"/>
      <c r="BB22" s="76"/>
      <c r="BC22" s="76"/>
      <c r="BD22" s="76"/>
      <c r="BE22" s="76"/>
      <c r="BF22" s="76"/>
      <c r="BG22" s="76"/>
    </row>
    <row r="23" spans="1:59" s="32" customFormat="1" ht="15.75">
      <c r="A23" s="43"/>
      <c r="B23" s="76"/>
      <c r="C23" s="76"/>
      <c r="D23" s="76"/>
      <c r="E23" s="76"/>
      <c r="F23" s="76"/>
      <c r="G23" s="76"/>
      <c r="H23" s="76"/>
    </row>
    <row r="24" spans="1:59" s="32" customFormat="1" ht="15.75">
      <c r="A24" s="83"/>
      <c r="B24" s="94"/>
      <c r="C24" s="94"/>
      <c r="D24" s="94"/>
      <c r="E24" s="94"/>
      <c r="F24" s="94"/>
      <c r="G24" s="94"/>
      <c r="H24" s="94"/>
    </row>
    <row r="25" spans="1:59" s="32" customFormat="1" ht="15.75">
      <c r="A25" s="43"/>
      <c r="B25" s="74"/>
      <c r="C25" s="74"/>
      <c r="D25" s="74"/>
      <c r="E25" s="74"/>
      <c r="F25" s="74"/>
      <c r="G25" s="74"/>
      <c r="H25" s="74"/>
    </row>
    <row r="26" spans="1:59" s="32" customFormat="1" ht="15.75">
      <c r="A26" s="43"/>
      <c r="B26" t="s">
        <v>148</v>
      </c>
      <c r="C26" s="84"/>
      <c r="D26" s="84"/>
      <c r="E26" s="84"/>
      <c r="F26" s="84"/>
      <c r="G26" s="84"/>
      <c r="H26" s="84"/>
    </row>
    <row r="27" spans="1:59" s="32" customFormat="1" ht="15.75">
      <c r="A27" s="43"/>
      <c r="B27" t="s">
        <v>149</v>
      </c>
      <c r="C27" s="74"/>
      <c r="D27" s="74"/>
      <c r="E27" s="74"/>
      <c r="F27" s="74"/>
      <c r="G27" s="74"/>
      <c r="H27" s="74"/>
    </row>
    <row r="28" spans="1:59" s="32" customFormat="1" ht="15.75">
      <c r="A28" s="43"/>
      <c r="B28" t="s">
        <v>150</v>
      </c>
      <c r="C28" s="74"/>
      <c r="D28" s="74"/>
      <c r="E28" s="74"/>
      <c r="F28" s="74"/>
      <c r="G28" s="74"/>
      <c r="H28" s="74"/>
    </row>
    <row r="29" spans="1:59" s="32" customFormat="1" ht="15.75">
      <c r="A29" s="43"/>
      <c r="B29" t="s">
        <v>151</v>
      </c>
      <c r="C29" s="104"/>
      <c r="D29" s="104"/>
      <c r="E29" s="104"/>
      <c r="F29" s="104"/>
      <c r="G29" s="104"/>
      <c r="H29" s="104"/>
    </row>
    <row r="30" spans="1:59" s="32" customFormat="1" ht="15.75">
      <c r="A30" s="43"/>
      <c r="B30" t="s">
        <v>152</v>
      </c>
      <c r="C30" s="61"/>
      <c r="D30" s="61"/>
      <c r="E30" s="61"/>
      <c r="F30" s="61"/>
      <c r="G30" s="61"/>
      <c r="H30" s="61"/>
    </row>
    <row r="31" spans="1:59" s="32" customFormat="1" ht="15.75">
      <c r="A31" s="43"/>
      <c r="B31" t="s">
        <v>153</v>
      </c>
      <c r="C31" s="105"/>
      <c r="D31" s="105"/>
      <c r="E31" s="105"/>
      <c r="F31" s="84"/>
      <c r="G31" s="84"/>
      <c r="H31" s="84"/>
    </row>
    <row r="32" spans="1:59" s="32" customFormat="1" ht="15.75">
      <c r="A32" s="82"/>
      <c r="B32" t="s">
        <v>154</v>
      </c>
      <c r="E32" s="85"/>
      <c r="H32" s="85"/>
    </row>
    <row r="33" spans="1:8" s="32" customFormat="1" ht="15.75">
      <c r="A33" s="43"/>
      <c r="B33" t="s">
        <v>155</v>
      </c>
      <c r="C33" s="74"/>
      <c r="D33" s="43"/>
      <c r="E33" s="43"/>
      <c r="F33" s="74"/>
      <c r="G33" s="74"/>
      <c r="H33" s="74"/>
    </row>
    <row r="34" spans="1:8" s="32" customFormat="1" ht="15.75">
      <c r="A34" s="43"/>
      <c r="B34" t="s">
        <v>156</v>
      </c>
      <c r="C34" s="74"/>
      <c r="D34" s="43"/>
      <c r="E34" s="43"/>
      <c r="F34" s="74"/>
      <c r="G34" s="74"/>
      <c r="H34" s="74"/>
    </row>
    <row r="35" spans="1:8" s="32" customFormat="1" ht="15.75">
      <c r="A35" s="43"/>
      <c r="B35" t="s">
        <v>157</v>
      </c>
      <c r="C35" s="106"/>
      <c r="D35" s="86"/>
      <c r="E35" s="86"/>
      <c r="F35" s="88"/>
      <c r="G35" s="88"/>
      <c r="H35" s="88"/>
    </row>
    <row r="36" spans="1:8" s="32" customFormat="1" ht="15.75">
      <c r="A36" s="90"/>
      <c r="B36" t="s">
        <v>158</v>
      </c>
      <c r="C36" s="90"/>
      <c r="D36" s="87"/>
      <c r="E36" s="87"/>
      <c r="F36" s="107"/>
      <c r="G36" s="107"/>
      <c r="H36" s="107"/>
    </row>
    <row r="37" spans="1:8" s="32" customFormat="1" ht="15.75">
      <c r="A37" s="82"/>
      <c r="B37" t="s">
        <v>159</v>
      </c>
    </row>
    <row r="38" spans="1:8" s="32" customFormat="1" ht="15.75">
      <c r="A38" s="82"/>
    </row>
    <row r="39" spans="1:8" s="32" customFormat="1" ht="15.75">
      <c r="A39" s="74"/>
      <c r="B39" s="74"/>
      <c r="C39" s="74"/>
      <c r="D39" s="74"/>
      <c r="E39" s="74"/>
      <c r="F39" s="74"/>
      <c r="G39" s="74"/>
      <c r="H39" s="74"/>
    </row>
    <row r="40" spans="1:8" s="32" customFormat="1" ht="15.75">
      <c r="A40" s="82"/>
    </row>
    <row r="41" spans="1:8" s="32" customFormat="1" ht="15.75">
      <c r="A41" s="82"/>
      <c r="E41" s="85"/>
      <c r="H41" s="85"/>
    </row>
    <row r="42" spans="1:8" s="32" customFormat="1" ht="15.75">
      <c r="A42" s="43"/>
      <c r="B42" s="74"/>
      <c r="C42" s="74"/>
      <c r="D42" s="43"/>
      <c r="E42" s="43"/>
      <c r="F42" s="74"/>
      <c r="G42" s="74"/>
      <c r="H42" s="74"/>
    </row>
    <row r="43" spans="1:8" s="32" customFormat="1" ht="15.75">
      <c r="A43" s="43"/>
      <c r="B43" s="74"/>
      <c r="C43" s="74"/>
      <c r="D43" s="43"/>
      <c r="E43" s="43"/>
      <c r="F43" s="74"/>
      <c r="G43" s="74"/>
      <c r="H43" s="74"/>
    </row>
    <row r="44" spans="1:8" s="32" customFormat="1" ht="15.75">
      <c r="A44" s="43"/>
      <c r="B44" s="108"/>
      <c r="C44" s="108"/>
      <c r="D44" s="86"/>
      <c r="E44" s="86"/>
      <c r="F44" s="109"/>
      <c r="G44" s="110"/>
      <c r="H44" s="110"/>
    </row>
    <row r="45" spans="1:8" s="32" customFormat="1" ht="15.75">
      <c r="A45" s="90"/>
      <c r="B45" s="90"/>
      <c r="C45" s="90"/>
      <c r="D45" s="88"/>
      <c r="E45" s="88"/>
      <c r="F45" s="107"/>
      <c r="G45" s="107"/>
      <c r="H45" s="107"/>
    </row>
    <row r="46" spans="1:8" s="32" customFormat="1" ht="15.75">
      <c r="A46" s="82"/>
      <c r="E46" s="89"/>
    </row>
    <row r="47" spans="1:8" s="32" customFormat="1" ht="15.75">
      <c r="A47" s="43"/>
      <c r="B47" s="74"/>
      <c r="C47" s="74"/>
      <c r="D47" s="74"/>
      <c r="E47" s="74"/>
      <c r="F47" s="74"/>
      <c r="G47" s="74"/>
      <c r="H47" s="74"/>
    </row>
    <row r="48" spans="1:8" s="32" customFormat="1" ht="15.75">
      <c r="A48" s="82"/>
    </row>
    <row r="49" spans="1:12" s="32" customFormat="1" ht="15.75">
      <c r="A49" s="43"/>
      <c r="B49" s="43"/>
      <c r="C49" s="43"/>
      <c r="D49" s="43"/>
      <c r="E49" s="43"/>
      <c r="F49" s="74"/>
      <c r="G49" s="74"/>
      <c r="H49" s="43"/>
    </row>
    <row r="50" spans="1:12" s="32" customFormat="1" ht="15.75">
      <c r="A50" s="43"/>
      <c r="B50" s="43"/>
      <c r="C50" s="43"/>
      <c r="D50" s="43"/>
      <c r="E50" s="43"/>
      <c r="F50" s="74"/>
      <c r="G50" s="74"/>
      <c r="H50" s="43"/>
    </row>
    <row r="51" spans="1:12" s="32" customFormat="1" ht="15.75">
      <c r="A51" s="43"/>
      <c r="B51" s="90"/>
      <c r="C51" s="77"/>
      <c r="D51" s="91"/>
      <c r="E51" s="78"/>
      <c r="F51" s="86"/>
      <c r="G51" s="86"/>
      <c r="H51" s="78"/>
    </row>
    <row r="52" spans="1:12" s="32" customFormat="1" ht="15.75">
      <c r="A52" s="43"/>
      <c r="B52" s="63"/>
      <c r="C52" s="75"/>
      <c r="D52" s="75"/>
      <c r="E52" s="78"/>
      <c r="F52" s="86"/>
      <c r="G52" s="86"/>
      <c r="H52" s="78"/>
    </row>
    <row r="53" spans="1:12" s="32" customFormat="1" ht="15.75">
      <c r="A53" s="43"/>
      <c r="B53" s="90"/>
      <c r="C53" s="43"/>
      <c r="D53" s="43"/>
      <c r="E53" s="43"/>
      <c r="F53" s="74"/>
      <c r="G53" s="74"/>
      <c r="H53" s="43"/>
      <c r="L53" s="63"/>
    </row>
    <row r="54" spans="1:12" s="32" customFormat="1" ht="15.75">
      <c r="A54" s="43"/>
      <c r="B54" s="63"/>
      <c r="C54" s="75"/>
      <c r="D54" s="67"/>
      <c r="E54" s="43"/>
      <c r="F54" s="74"/>
      <c r="G54" s="74"/>
      <c r="H54" s="43"/>
      <c r="L54" s="63"/>
    </row>
    <row r="55" spans="1:12" s="32" customFormat="1" ht="15.75">
      <c r="A55" s="43"/>
      <c r="B55" s="90"/>
      <c r="C55" s="43"/>
      <c r="D55" s="43"/>
      <c r="E55" s="43"/>
      <c r="F55" s="74"/>
      <c r="G55" s="74"/>
      <c r="H55" s="43"/>
    </row>
    <row r="56" spans="1:12" s="32" customFormat="1" ht="15.75">
      <c r="A56" s="43"/>
      <c r="B56" s="63"/>
      <c r="C56" s="67"/>
      <c r="D56" s="67"/>
      <c r="E56" s="69"/>
      <c r="F56" s="74"/>
      <c r="G56" s="74"/>
      <c r="H56" s="78"/>
    </row>
    <row r="57" spans="1:12" s="32" customFormat="1" ht="15.75">
      <c r="A57" s="43"/>
      <c r="B57" s="90"/>
      <c r="C57" s="43"/>
      <c r="D57" s="43"/>
      <c r="E57" s="43"/>
      <c r="F57" s="74"/>
      <c r="G57" s="74"/>
      <c r="H57" s="43"/>
    </row>
    <row r="58" spans="1:12" s="32" customFormat="1" ht="15.75">
      <c r="A58" s="74"/>
      <c r="B58" s="92"/>
      <c r="C58" s="67"/>
      <c r="D58" s="67"/>
      <c r="E58" s="43"/>
      <c r="F58" s="74"/>
      <c r="G58" s="74"/>
      <c r="H58" s="43"/>
    </row>
    <row r="59" spans="1:12" s="32" customFormat="1" ht="15.75">
      <c r="A59" s="82"/>
    </row>
    <row r="60" spans="1:12" s="32" customFormat="1" ht="15.75">
      <c r="A60" s="90"/>
      <c r="B60" s="90"/>
      <c r="C60" s="90"/>
      <c r="D60" s="74"/>
    </row>
    <row r="61" spans="1:12" s="32" customFormat="1" ht="15.75">
      <c r="A61" s="93"/>
      <c r="B61" s="93"/>
      <c r="C61" s="93"/>
      <c r="D61" s="74"/>
      <c r="E61" s="5"/>
      <c r="F61" s="5"/>
      <c r="G61" s="5"/>
      <c r="H61" s="5"/>
    </row>
    <row r="62" spans="1:12" s="32" customFormat="1" ht="15.75">
      <c r="A62" s="94"/>
      <c r="B62" s="43"/>
      <c r="D62" s="42"/>
      <c r="F62" s="98"/>
      <c r="G62" s="98"/>
      <c r="H62" s="98"/>
    </row>
    <row r="63" spans="1:12" s="32" customFormat="1" ht="15.75">
      <c r="A63" s="74"/>
      <c r="B63" s="74"/>
      <c r="C63" s="43"/>
      <c r="D63" s="43"/>
    </row>
    <row r="64" spans="1:12" s="32" customFormat="1" ht="15.75">
      <c r="A64" s="95"/>
      <c r="B64" s="84"/>
      <c r="C64" s="43"/>
      <c r="D64" s="43"/>
    </row>
    <row r="65" spans="1:8" s="32" customFormat="1" ht="15.75">
      <c r="A65" s="74"/>
      <c r="B65" s="74"/>
      <c r="C65" s="74"/>
      <c r="D65" s="74"/>
      <c r="E65" s="5"/>
      <c r="F65" s="5"/>
      <c r="G65" s="5"/>
      <c r="H65" s="5"/>
    </row>
    <row r="66" spans="1:8" s="32" customFormat="1" ht="15.75">
      <c r="A66" s="74"/>
      <c r="B66" s="43"/>
      <c r="C66" s="43"/>
      <c r="D66" s="42"/>
      <c r="F66" s="98"/>
      <c r="G66" s="98"/>
      <c r="H66" s="98"/>
    </row>
    <row r="67" spans="1:8" s="32" customFormat="1">
      <c r="A67" s="96"/>
    </row>
    <row r="68" spans="1:8" s="32" customFormat="1">
      <c r="A68" s="97"/>
    </row>
    <row r="69" spans="1:8" s="32" customFormat="1"/>
    <row r="70" spans="1:8" s="32" customFormat="1"/>
    <row r="71" spans="1:8" s="32" customFormat="1"/>
    <row r="72" spans="1:8" s="32" customFormat="1"/>
    <row r="73" spans="1:8" s="32" customFormat="1"/>
    <row r="74" spans="1:8" s="32" customFormat="1"/>
    <row r="75" spans="1:8" s="32" customFormat="1"/>
    <row r="76" spans="1:8" s="32" customFormat="1"/>
    <row r="77" spans="1:8" s="32" customFormat="1"/>
  </sheetData>
  <pageMargins left="0.18" right="0.16" top="0.52" bottom="0.28999999999999998" header="0.3" footer="0.3"/>
  <pageSetup paperSize="9" orientation="landscape" verticalDpi="0" r:id="rId1"/>
</worksheet>
</file>

<file path=xl/worksheets/sheet10.xml><?xml version="1.0" encoding="utf-8"?>
<worksheet xmlns="http://schemas.openxmlformats.org/spreadsheetml/2006/main" xmlns:r="http://schemas.openxmlformats.org/officeDocument/2006/relationships">
  <sheetPr>
    <tabColor rgb="FFFF0000"/>
  </sheetPr>
  <dimension ref="A1:Q83"/>
  <sheetViews>
    <sheetView topLeftCell="A64" workbookViewId="0">
      <selection activeCell="B56" sqref="B56"/>
    </sheetView>
  </sheetViews>
  <sheetFormatPr defaultColWidth="21.5703125" defaultRowHeight="15"/>
  <cols>
    <col min="1" max="1" width="6.5703125" style="2" customWidth="1"/>
    <col min="2" max="2" width="25.140625" style="2" customWidth="1"/>
    <col min="3" max="3" width="21.5703125" style="2"/>
    <col min="4" max="4" width="23" style="2" customWidth="1"/>
    <col min="5" max="5" width="29.5703125" style="2" customWidth="1"/>
    <col min="6" max="6" width="15.85546875" style="2" customWidth="1"/>
    <col min="7" max="7" width="4.28515625" style="2" customWidth="1"/>
    <col min="8" max="8" width="16.42578125" style="2" customWidth="1"/>
    <col min="9" max="10" width="10.28515625" style="2" customWidth="1"/>
    <col min="11" max="11" width="12.5703125" style="2" customWidth="1"/>
    <col min="12" max="39" width="10.28515625" style="2" customWidth="1"/>
    <col min="40" max="16384" width="21.5703125" style="2"/>
  </cols>
  <sheetData>
    <row r="1" spans="1:17" ht="48" customHeight="1">
      <c r="E1" s="351" t="s">
        <v>37</v>
      </c>
      <c r="F1" s="351"/>
      <c r="G1" s="351"/>
      <c r="H1" s="351"/>
    </row>
    <row r="2" spans="1:17" ht="15.75">
      <c r="A2" s="136"/>
      <c r="E2" s="136" t="s">
        <v>0</v>
      </c>
      <c r="L2" s="48"/>
      <c r="M2" s="48"/>
    </row>
    <row r="3" spans="1:17" ht="15.75">
      <c r="A3" s="136"/>
      <c r="B3" s="136"/>
      <c r="E3" s="140" t="s">
        <v>48</v>
      </c>
      <c r="F3" s="177" t="str">
        <f>'Проверка Всего'!$C$10</f>
        <v>80-р</v>
      </c>
      <c r="G3" s="142" t="s">
        <v>47</v>
      </c>
      <c r="H3" s="143">
        <f>'Проверка Всего'!$D$10</f>
        <v>44328</v>
      </c>
    </row>
    <row r="4" spans="1:17" ht="15" customHeight="1">
      <c r="A4" s="136"/>
      <c r="E4" s="352"/>
      <c r="F4" s="352"/>
      <c r="G4" s="352"/>
      <c r="H4" s="352"/>
    </row>
    <row r="5" spans="1:17" ht="15.75">
      <c r="A5" s="136"/>
      <c r="B5" s="136"/>
      <c r="E5" s="353" t="s">
        <v>49</v>
      </c>
      <c r="F5" s="353"/>
      <c r="G5" s="353"/>
      <c r="H5" s="353"/>
    </row>
    <row r="6" spans="1:17" ht="15" customHeight="1">
      <c r="A6" s="136"/>
      <c r="E6" s="352" t="s">
        <v>1</v>
      </c>
      <c r="F6" s="352"/>
      <c r="G6" s="352"/>
      <c r="H6" s="352"/>
    </row>
    <row r="7" spans="1:17" ht="15.75">
      <c r="A7" s="136"/>
      <c r="E7" s="335"/>
      <c r="F7" s="335"/>
      <c r="G7" s="335"/>
      <c r="H7" s="335"/>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26.25" customHeight="1">
      <c r="A12" s="217" t="s">
        <v>38</v>
      </c>
      <c r="B12" s="344">
        <v>200000</v>
      </c>
      <c r="C12" s="344"/>
      <c r="D12" s="344" t="s">
        <v>49</v>
      </c>
      <c r="E12" s="344"/>
      <c r="F12" s="18"/>
      <c r="G12" s="18"/>
      <c r="H12" s="242">
        <v>40982291</v>
      </c>
      <c r="I12" s="26"/>
      <c r="J12" s="26"/>
      <c r="K12" s="26"/>
      <c r="L12" s="26"/>
      <c r="M12" s="345"/>
      <c r="N12" s="345"/>
      <c r="O12" s="26"/>
      <c r="P12" s="345"/>
      <c r="Q12" s="345"/>
    </row>
    <row r="13" spans="1:17" ht="21.75" customHeight="1">
      <c r="A13" s="27"/>
      <c r="B13" s="349" t="s">
        <v>42</v>
      </c>
      <c r="C13" s="349"/>
      <c r="D13" s="346" t="s">
        <v>1</v>
      </c>
      <c r="E13" s="346"/>
      <c r="F13" s="19"/>
      <c r="G13" s="19"/>
      <c r="H13" s="33" t="s">
        <v>39</v>
      </c>
      <c r="I13" s="31"/>
      <c r="J13" s="243"/>
      <c r="K13" s="243"/>
      <c r="L13" s="243"/>
      <c r="M13" s="347"/>
      <c r="N13" s="347"/>
      <c r="O13" s="27"/>
      <c r="P13" s="342"/>
      <c r="Q13" s="342"/>
    </row>
    <row r="14" spans="1:17" ht="20.25" customHeight="1">
      <c r="A14" s="218" t="s">
        <v>40</v>
      </c>
      <c r="B14" s="344">
        <v>210000</v>
      </c>
      <c r="C14" s="344"/>
      <c r="D14" s="344" t="s">
        <v>49</v>
      </c>
      <c r="E14" s="344"/>
      <c r="F14" s="20"/>
      <c r="G14" s="20"/>
      <c r="H14" s="242">
        <v>40982291</v>
      </c>
      <c r="I14" s="28"/>
      <c r="J14" s="28"/>
      <c r="K14" s="28"/>
      <c r="L14" s="28"/>
      <c r="M14" s="28"/>
      <c r="N14" s="28"/>
      <c r="O14" s="28"/>
      <c r="P14" s="28"/>
      <c r="Q14" s="28"/>
    </row>
    <row r="15" spans="1:17" ht="26.25" customHeight="1">
      <c r="A15" s="27"/>
      <c r="B15" s="349" t="s">
        <v>42</v>
      </c>
      <c r="C15" s="349"/>
      <c r="D15" s="348" t="s">
        <v>29</v>
      </c>
      <c r="E15" s="348"/>
      <c r="F15" s="19"/>
      <c r="G15" s="19"/>
      <c r="H15" s="33" t="s">
        <v>39</v>
      </c>
      <c r="I15" s="31"/>
      <c r="J15" s="243"/>
      <c r="K15" s="243"/>
      <c r="L15" s="243"/>
      <c r="M15" s="341"/>
      <c r="N15" s="341"/>
      <c r="O15" s="27"/>
      <c r="P15" s="342"/>
      <c r="Q15" s="342"/>
    </row>
    <row r="16" spans="1:17" ht="33.75" customHeight="1">
      <c r="A16" s="217" t="s">
        <v>41</v>
      </c>
      <c r="B16" s="250" t="s">
        <v>351</v>
      </c>
      <c r="C16" s="250" t="s">
        <v>350</v>
      </c>
      <c r="D16" s="250" t="s">
        <v>88</v>
      </c>
      <c r="E16" s="358" t="s">
        <v>352</v>
      </c>
      <c r="F16" s="358"/>
      <c r="G16" s="358"/>
      <c r="H16" s="250" t="s">
        <v>83</v>
      </c>
      <c r="I16" s="246"/>
      <c r="J16" s="21"/>
      <c r="K16" s="246"/>
      <c r="L16" s="371"/>
      <c r="M16" s="371"/>
      <c r="N16" s="371"/>
      <c r="O16" s="371"/>
      <c r="P16" s="371"/>
      <c r="Q16" s="246"/>
    </row>
    <row r="17" spans="1:17" ht="48" customHeight="1">
      <c r="B17" s="243" t="s">
        <v>42</v>
      </c>
      <c r="C17" s="244" t="s">
        <v>43</v>
      </c>
      <c r="D17" s="244" t="s">
        <v>44</v>
      </c>
      <c r="E17" s="349" t="s">
        <v>45</v>
      </c>
      <c r="F17" s="349"/>
      <c r="G17" s="244"/>
      <c r="H17" s="244" t="s">
        <v>46</v>
      </c>
      <c r="I17" s="32"/>
      <c r="J17" s="243"/>
      <c r="K17" s="243"/>
      <c r="L17" s="341"/>
      <c r="M17" s="341"/>
      <c r="N17" s="341"/>
      <c r="O17" s="341"/>
      <c r="P17" s="341"/>
      <c r="Q17" s="27"/>
    </row>
    <row r="18" spans="1:17" ht="42" customHeight="1">
      <c r="A18" s="135" t="s">
        <v>3</v>
      </c>
      <c r="B18" s="354" t="s">
        <v>416</v>
      </c>
      <c r="C18" s="354"/>
      <c r="D18" s="354"/>
      <c r="E18" s="354"/>
      <c r="F18" s="354"/>
      <c r="G18" s="354"/>
      <c r="H18" s="354"/>
    </row>
    <row r="19" spans="1:17" ht="198" customHeight="1">
      <c r="A19" s="135" t="s">
        <v>4</v>
      </c>
      <c r="B19" s="354" t="s">
        <v>385</v>
      </c>
      <c r="C19" s="354"/>
      <c r="D19" s="354"/>
      <c r="E19" s="354"/>
      <c r="F19" s="354"/>
      <c r="G19" s="354"/>
      <c r="H19" s="354"/>
    </row>
    <row r="20" spans="1:17" ht="26.25" customHeight="1">
      <c r="A20" s="118" t="s">
        <v>5</v>
      </c>
      <c r="B20" s="357" t="s">
        <v>30</v>
      </c>
      <c r="C20" s="357"/>
      <c r="D20" s="357"/>
      <c r="E20" s="357"/>
      <c r="F20" s="357"/>
      <c r="G20" s="357"/>
      <c r="H20" s="357"/>
    </row>
    <row r="21" spans="1:17" ht="15.75">
      <c r="A21" s="1"/>
    </row>
    <row r="22" spans="1:17" ht="15.75">
      <c r="A22" s="238" t="s">
        <v>7</v>
      </c>
      <c r="B22" s="320" t="s">
        <v>31</v>
      </c>
      <c r="C22" s="320"/>
      <c r="D22" s="320"/>
      <c r="E22" s="320"/>
      <c r="F22" s="320"/>
      <c r="G22" s="320"/>
      <c r="H22" s="320"/>
    </row>
    <row r="23" spans="1:17" ht="21.75" customHeight="1">
      <c r="A23" s="238">
        <v>1</v>
      </c>
      <c r="B23" s="361" t="s">
        <v>392</v>
      </c>
      <c r="C23" s="362"/>
      <c r="D23" s="362"/>
      <c r="E23" s="362"/>
      <c r="F23" s="362"/>
      <c r="G23" s="362"/>
      <c r="H23" s="363"/>
    </row>
    <row r="24" spans="1:17" ht="15.75">
      <c r="A24" s="1"/>
    </row>
    <row r="25" spans="1:17" ht="35.25" customHeight="1">
      <c r="A25" s="55" t="s">
        <v>6</v>
      </c>
      <c r="B25" s="364" t="s">
        <v>355</v>
      </c>
      <c r="C25" s="364"/>
      <c r="D25" s="364"/>
      <c r="E25" s="364"/>
      <c r="F25" s="364"/>
      <c r="G25" s="364"/>
      <c r="H25" s="364"/>
    </row>
    <row r="26" spans="1:17" ht="15.75">
      <c r="A26" s="133" t="s">
        <v>9</v>
      </c>
      <c r="B26" s="335" t="s">
        <v>32</v>
      </c>
      <c r="C26" s="335"/>
      <c r="D26" s="335"/>
      <c r="E26" s="335"/>
      <c r="F26" s="335"/>
      <c r="G26" s="335"/>
      <c r="H26" s="335"/>
    </row>
    <row r="27" spans="1:17" ht="15.75">
      <c r="A27" s="133"/>
      <c r="B27" s="240"/>
      <c r="C27" s="240"/>
      <c r="D27" s="240"/>
      <c r="E27" s="240"/>
      <c r="F27" s="240"/>
      <c r="G27" s="240"/>
      <c r="H27" s="240"/>
    </row>
    <row r="28" spans="1:17" ht="15.75">
      <c r="A28" s="238" t="s">
        <v>7</v>
      </c>
      <c r="B28" s="320" t="s">
        <v>8</v>
      </c>
      <c r="C28" s="320"/>
      <c r="D28" s="320"/>
      <c r="E28" s="320"/>
      <c r="F28" s="320"/>
      <c r="G28" s="320"/>
      <c r="H28" s="320"/>
    </row>
    <row r="29" spans="1:17" ht="21" customHeight="1">
      <c r="A29" s="238">
        <v>1</v>
      </c>
      <c r="B29" s="361" t="s">
        <v>353</v>
      </c>
      <c r="C29" s="362"/>
      <c r="D29" s="362"/>
      <c r="E29" s="362"/>
      <c r="F29" s="362"/>
      <c r="G29" s="362"/>
      <c r="H29" s="363"/>
    </row>
    <row r="30" spans="1:17" ht="15.75">
      <c r="A30" s="238">
        <v>2</v>
      </c>
      <c r="B30" s="377" t="s">
        <v>354</v>
      </c>
      <c r="C30" s="377"/>
      <c r="D30" s="377"/>
      <c r="E30" s="377"/>
      <c r="F30" s="377"/>
      <c r="G30" s="377"/>
      <c r="H30" s="377"/>
    </row>
    <row r="31" spans="1:17" ht="15.75">
      <c r="A31" s="134"/>
      <c r="B31" s="61"/>
      <c r="C31" s="61"/>
      <c r="D31" s="61"/>
      <c r="E31" s="61"/>
      <c r="F31" s="61"/>
      <c r="G31" s="61"/>
      <c r="H31" s="61"/>
    </row>
    <row r="32" spans="1:17" ht="15.75">
      <c r="A32" s="133" t="s">
        <v>15</v>
      </c>
      <c r="B32" s="356" t="s">
        <v>10</v>
      </c>
      <c r="C32" s="356"/>
      <c r="D32" s="356"/>
      <c r="E32" s="356"/>
      <c r="F32" s="240"/>
      <c r="G32" s="240"/>
      <c r="H32" s="240"/>
    </row>
    <row r="33" spans="1:10" ht="15.75">
      <c r="A33" s="1"/>
      <c r="E33" s="49"/>
      <c r="H33" s="49" t="s">
        <v>33</v>
      </c>
    </row>
    <row r="34" spans="1:10" ht="31.5" customHeight="1">
      <c r="A34" s="238" t="s">
        <v>7</v>
      </c>
      <c r="B34" s="314" t="s">
        <v>11</v>
      </c>
      <c r="C34" s="315"/>
      <c r="D34" s="238" t="s">
        <v>12</v>
      </c>
      <c r="E34" s="238" t="s">
        <v>13</v>
      </c>
      <c r="F34" s="320" t="s">
        <v>14</v>
      </c>
      <c r="G34" s="320"/>
      <c r="H34" s="320"/>
    </row>
    <row r="35" spans="1:10" ht="15.75">
      <c r="A35" s="238">
        <v>1</v>
      </c>
      <c r="B35" s="314">
        <v>2</v>
      </c>
      <c r="C35" s="315"/>
      <c r="D35" s="238">
        <v>3</v>
      </c>
      <c r="E35" s="238">
        <v>4</v>
      </c>
      <c r="F35" s="320">
        <v>5</v>
      </c>
      <c r="G35" s="320"/>
      <c r="H35" s="320"/>
    </row>
    <row r="36" spans="1:10" ht="62.25" customHeight="1">
      <c r="A36" s="238">
        <v>1</v>
      </c>
      <c r="B36" s="411" t="s">
        <v>413</v>
      </c>
      <c r="C36" s="412"/>
      <c r="D36" s="154">
        <v>0</v>
      </c>
      <c r="E36" s="239">
        <v>141000</v>
      </c>
      <c r="F36" s="385">
        <f>E36+D36</f>
        <v>141000</v>
      </c>
      <c r="G36" s="385"/>
      <c r="H36" s="385"/>
    </row>
    <row r="37" spans="1:10" ht="48.75" customHeight="1">
      <c r="A37" s="241">
        <v>2</v>
      </c>
      <c r="B37" s="411" t="s">
        <v>414</v>
      </c>
      <c r="C37" s="412"/>
      <c r="D37" s="154">
        <v>0</v>
      </c>
      <c r="E37" s="239">
        <v>49000</v>
      </c>
      <c r="F37" s="385">
        <f>E37+D37</f>
        <v>49000</v>
      </c>
      <c r="G37" s="385"/>
      <c r="H37" s="385"/>
    </row>
    <row r="38" spans="1:10" ht="48.75" customHeight="1">
      <c r="A38" s="298">
        <v>3</v>
      </c>
      <c r="B38" s="411" t="s">
        <v>415</v>
      </c>
      <c r="C38" s="412"/>
      <c r="D38" s="154">
        <v>0</v>
      </c>
      <c r="E38" s="302">
        <v>49000</v>
      </c>
      <c r="F38" s="385">
        <f>E38+D38</f>
        <v>49000</v>
      </c>
      <c r="G38" s="385"/>
      <c r="H38" s="385"/>
    </row>
    <row r="39" spans="1:10" ht="15.75" customHeight="1">
      <c r="A39" s="338" t="s">
        <v>14</v>
      </c>
      <c r="B39" s="339"/>
      <c r="C39" s="340"/>
      <c r="D39" s="52">
        <f>SUM(D36:D38)</f>
        <v>0</v>
      </c>
      <c r="E39" s="161">
        <f>SUM(E36:E38)</f>
        <v>239000</v>
      </c>
      <c r="F39" s="386">
        <f>SUM(F36:H38)</f>
        <v>239000</v>
      </c>
      <c r="G39" s="387"/>
      <c r="H39" s="388"/>
      <c r="J39" s="213"/>
    </row>
    <row r="40" spans="1:10" ht="15.75">
      <c r="A40" s="1"/>
    </row>
    <row r="41" spans="1:10" ht="15.75">
      <c r="A41" s="1"/>
    </row>
    <row r="42" spans="1:10" ht="15.75">
      <c r="A42" s="136" t="s">
        <v>18</v>
      </c>
      <c r="B42" s="335" t="s">
        <v>16</v>
      </c>
      <c r="C42" s="335"/>
      <c r="D42" s="335"/>
      <c r="E42" s="335"/>
      <c r="F42" s="335"/>
      <c r="G42" s="335"/>
      <c r="H42" s="335"/>
    </row>
    <row r="43" spans="1:10" ht="15.75">
      <c r="A43" s="1"/>
      <c r="E43" s="49"/>
      <c r="H43" s="49" t="s">
        <v>33</v>
      </c>
    </row>
    <row r="44" spans="1:10" ht="31.5" customHeight="1">
      <c r="A44" s="238" t="s">
        <v>7</v>
      </c>
      <c r="B44" s="314" t="s">
        <v>17</v>
      </c>
      <c r="C44" s="315"/>
      <c r="D44" s="238" t="s">
        <v>12</v>
      </c>
      <c r="E44" s="238" t="s">
        <v>13</v>
      </c>
      <c r="F44" s="320" t="s">
        <v>14</v>
      </c>
      <c r="G44" s="320"/>
      <c r="H44" s="320"/>
    </row>
    <row r="45" spans="1:10" ht="15.75">
      <c r="A45" s="238">
        <v>1</v>
      </c>
      <c r="B45" s="314">
        <v>2</v>
      </c>
      <c r="C45" s="315"/>
      <c r="D45" s="238">
        <v>3</v>
      </c>
      <c r="E45" s="238">
        <v>4</v>
      </c>
      <c r="F45" s="320">
        <v>5</v>
      </c>
      <c r="G45" s="320"/>
      <c r="H45" s="320"/>
    </row>
    <row r="46" spans="1:10" ht="59.25" customHeight="1">
      <c r="A46" s="238">
        <v>1</v>
      </c>
      <c r="B46" s="402" t="s">
        <v>336</v>
      </c>
      <c r="C46" s="403"/>
      <c r="D46" s="154">
        <v>0</v>
      </c>
      <c r="E46" s="239">
        <f>E39</f>
        <v>239000</v>
      </c>
      <c r="F46" s="380">
        <f>E46+D46</f>
        <v>239000</v>
      </c>
      <c r="G46" s="381"/>
      <c r="H46" s="382"/>
    </row>
    <row r="47" spans="1:10" ht="15.75" customHeight="1">
      <c r="A47" s="338" t="s">
        <v>14</v>
      </c>
      <c r="B47" s="339"/>
      <c r="C47" s="340"/>
      <c r="D47" s="249">
        <f>SUM(D46:D46)</f>
        <v>0</v>
      </c>
      <c r="E47" s="247">
        <f>SUM(E46:E46)</f>
        <v>239000</v>
      </c>
      <c r="F47" s="389">
        <f>SUM(F46)</f>
        <v>239000</v>
      </c>
      <c r="G47" s="390"/>
      <c r="H47" s="391"/>
    </row>
    <row r="48" spans="1:10" ht="15.75">
      <c r="A48" s="1"/>
      <c r="E48" s="50"/>
    </row>
    <row r="49" spans="1:12" ht="15.75">
      <c r="A49" s="133" t="s">
        <v>34</v>
      </c>
      <c r="B49" s="335" t="s">
        <v>19</v>
      </c>
      <c r="C49" s="335"/>
      <c r="D49" s="335"/>
      <c r="E49" s="335"/>
      <c r="F49" s="335"/>
      <c r="G49" s="335"/>
      <c r="H49" s="335"/>
    </row>
    <row r="50" spans="1:12" ht="15.75">
      <c r="A50" s="1"/>
    </row>
    <row r="51" spans="1:12" ht="46.5" customHeight="1">
      <c r="A51" s="238" t="s">
        <v>7</v>
      </c>
      <c r="B51" s="238" t="s">
        <v>20</v>
      </c>
      <c r="C51" s="238" t="s">
        <v>21</v>
      </c>
      <c r="D51" s="238" t="s">
        <v>22</v>
      </c>
      <c r="E51" s="238" t="s">
        <v>12</v>
      </c>
      <c r="F51" s="314" t="s">
        <v>13</v>
      </c>
      <c r="G51" s="315"/>
      <c r="H51" s="238" t="s">
        <v>14</v>
      </c>
    </row>
    <row r="52" spans="1:12" ht="15.75">
      <c r="A52" s="238">
        <v>1</v>
      </c>
      <c r="B52" s="238">
        <v>2</v>
      </c>
      <c r="C52" s="238">
        <v>3</v>
      </c>
      <c r="D52" s="238">
        <v>4</v>
      </c>
      <c r="E52" s="238">
        <v>5</v>
      </c>
      <c r="F52" s="314">
        <v>6</v>
      </c>
      <c r="G52" s="315"/>
      <c r="H52" s="238">
        <v>7</v>
      </c>
    </row>
    <row r="53" spans="1:12" ht="15.75">
      <c r="A53" s="259"/>
      <c r="B53" s="314" t="s">
        <v>356</v>
      </c>
      <c r="C53" s="366"/>
      <c r="D53" s="366"/>
      <c r="E53" s="366"/>
      <c r="F53" s="366"/>
      <c r="G53" s="366"/>
      <c r="H53" s="315"/>
    </row>
    <row r="54" spans="1:12" ht="15.75">
      <c r="A54" s="238">
        <v>1</v>
      </c>
      <c r="B54" s="58" t="s">
        <v>23</v>
      </c>
      <c r="C54" s="238"/>
      <c r="D54" s="238"/>
      <c r="E54" s="238"/>
      <c r="F54" s="314"/>
      <c r="G54" s="315"/>
      <c r="H54" s="238"/>
    </row>
    <row r="55" spans="1:12" ht="44.25" customHeight="1">
      <c r="A55" s="238"/>
      <c r="B55" s="123" t="s">
        <v>446</v>
      </c>
      <c r="C55" s="271" t="s">
        <v>56</v>
      </c>
      <c r="D55" s="165" t="s">
        <v>77</v>
      </c>
      <c r="E55" s="248">
        <v>0</v>
      </c>
      <c r="F55" s="319">
        <f>E36+E38</f>
        <v>190000</v>
      </c>
      <c r="G55" s="319"/>
      <c r="H55" s="245">
        <f>F55+E55</f>
        <v>190000</v>
      </c>
    </row>
    <row r="56" spans="1:12" ht="15.75">
      <c r="A56" s="238">
        <v>2</v>
      </c>
      <c r="B56" s="58" t="s">
        <v>24</v>
      </c>
      <c r="C56" s="238"/>
      <c r="D56" s="238"/>
      <c r="E56" s="238"/>
      <c r="F56" s="314"/>
      <c r="G56" s="315"/>
      <c r="H56" s="238"/>
      <c r="L56" s="63"/>
    </row>
    <row r="57" spans="1:12" ht="51">
      <c r="A57" s="238"/>
      <c r="B57" s="62" t="s">
        <v>358</v>
      </c>
      <c r="C57" s="64" t="s">
        <v>71</v>
      </c>
      <c r="D57" s="64" t="s">
        <v>417</v>
      </c>
      <c r="E57" s="262">
        <v>0</v>
      </c>
      <c r="F57" s="314">
        <v>2</v>
      </c>
      <c r="G57" s="315"/>
      <c r="H57" s="238">
        <f>E57+F57</f>
        <v>2</v>
      </c>
      <c r="L57" s="63"/>
    </row>
    <row r="58" spans="1:12" ht="15.75">
      <c r="A58" s="238">
        <v>3</v>
      </c>
      <c r="B58" s="58" t="s">
        <v>25</v>
      </c>
      <c r="C58" s="238"/>
      <c r="D58" s="238"/>
      <c r="E58" s="238"/>
      <c r="F58" s="314"/>
      <c r="G58" s="315"/>
      <c r="H58" s="238"/>
    </row>
    <row r="59" spans="1:12" ht="38.25">
      <c r="A59" s="238"/>
      <c r="B59" s="62" t="s">
        <v>359</v>
      </c>
      <c r="C59" s="64" t="s">
        <v>56</v>
      </c>
      <c r="D59" s="64" t="s">
        <v>79</v>
      </c>
      <c r="E59" s="248">
        <v>0</v>
      </c>
      <c r="F59" s="316">
        <f>F55/F57</f>
        <v>95000</v>
      </c>
      <c r="G59" s="317"/>
      <c r="H59" s="245">
        <f>E59+F59</f>
        <v>95000</v>
      </c>
    </row>
    <row r="60" spans="1:12" ht="15.75">
      <c r="A60" s="59">
        <v>4</v>
      </c>
      <c r="B60" s="58" t="s">
        <v>26</v>
      </c>
      <c r="C60" s="59"/>
      <c r="D60" s="59"/>
      <c r="E60" s="59"/>
      <c r="F60" s="325"/>
      <c r="G60" s="326"/>
      <c r="H60" s="59"/>
    </row>
    <row r="61" spans="1:12" ht="25.5">
      <c r="A61" s="188"/>
      <c r="B61" s="62" t="s">
        <v>360</v>
      </c>
      <c r="C61" s="64" t="s">
        <v>76</v>
      </c>
      <c r="D61" s="64" t="s">
        <v>75</v>
      </c>
      <c r="E61" s="262">
        <v>0</v>
      </c>
      <c r="F61" s="320">
        <v>100</v>
      </c>
      <c r="G61" s="320"/>
      <c r="H61" s="238">
        <f>E61+F61</f>
        <v>100</v>
      </c>
    </row>
    <row r="62" spans="1:12" ht="15.75">
      <c r="A62" s="259"/>
      <c r="B62" s="314" t="s">
        <v>357</v>
      </c>
      <c r="C62" s="366"/>
      <c r="D62" s="366"/>
      <c r="E62" s="366"/>
      <c r="F62" s="366"/>
      <c r="G62" s="366"/>
      <c r="H62" s="315"/>
    </row>
    <row r="63" spans="1:12" ht="15.75">
      <c r="A63" s="259">
        <v>1</v>
      </c>
      <c r="B63" s="58" t="s">
        <v>23</v>
      </c>
      <c r="C63" s="259"/>
      <c r="D63" s="259"/>
      <c r="E63" s="259"/>
      <c r="F63" s="314"/>
      <c r="G63" s="315"/>
      <c r="H63" s="259"/>
    </row>
    <row r="64" spans="1:12" ht="76.5">
      <c r="A64" s="259"/>
      <c r="B64" s="123" t="s">
        <v>393</v>
      </c>
      <c r="C64" s="271" t="s">
        <v>56</v>
      </c>
      <c r="D64" s="165" t="s">
        <v>77</v>
      </c>
      <c r="E64" s="261">
        <v>0</v>
      </c>
      <c r="F64" s="319">
        <f>E37</f>
        <v>49000</v>
      </c>
      <c r="G64" s="319"/>
      <c r="H64" s="258">
        <f>F64+E64</f>
        <v>49000</v>
      </c>
    </row>
    <row r="65" spans="1:12" ht="15.75">
      <c r="A65" s="259">
        <v>2</v>
      </c>
      <c r="B65" s="58" t="s">
        <v>24</v>
      </c>
      <c r="C65" s="259"/>
      <c r="D65" s="259"/>
      <c r="E65" s="259"/>
      <c r="F65" s="314"/>
      <c r="G65" s="315"/>
      <c r="H65" s="259"/>
      <c r="L65" s="63"/>
    </row>
    <row r="66" spans="1:12" ht="30" customHeight="1">
      <c r="A66" s="259"/>
      <c r="B66" s="62" t="s">
        <v>363</v>
      </c>
      <c r="C66" s="64" t="s">
        <v>71</v>
      </c>
      <c r="D66" s="64" t="s">
        <v>375</v>
      </c>
      <c r="E66" s="262">
        <v>0</v>
      </c>
      <c r="F66" s="314">
        <v>1</v>
      </c>
      <c r="G66" s="315"/>
      <c r="H66" s="259">
        <f>E66+F66</f>
        <v>1</v>
      </c>
      <c r="L66" s="63"/>
    </row>
    <row r="67" spans="1:12" ht="15.75">
      <c r="A67" s="259">
        <v>3</v>
      </c>
      <c r="B67" s="58" t="s">
        <v>25</v>
      </c>
      <c r="C67" s="259"/>
      <c r="D67" s="259"/>
      <c r="E67" s="259"/>
      <c r="F67" s="314"/>
      <c r="G67" s="315"/>
      <c r="H67" s="259"/>
    </row>
    <row r="68" spans="1:12" ht="38.25">
      <c r="A68" s="259"/>
      <c r="B68" s="62" t="s">
        <v>361</v>
      </c>
      <c r="C68" s="64" t="s">
        <v>56</v>
      </c>
      <c r="D68" s="64" t="s">
        <v>79</v>
      </c>
      <c r="E68" s="261">
        <v>0</v>
      </c>
      <c r="F68" s="316">
        <f>F64/F66</f>
        <v>49000</v>
      </c>
      <c r="G68" s="317"/>
      <c r="H68" s="258">
        <f>E68+F68</f>
        <v>49000</v>
      </c>
    </row>
    <row r="69" spans="1:12" ht="15.75">
      <c r="A69" s="59">
        <v>4</v>
      </c>
      <c r="B69" s="58" t="s">
        <v>26</v>
      </c>
      <c r="C69" s="59"/>
      <c r="D69" s="59"/>
      <c r="E69" s="59"/>
      <c r="F69" s="325"/>
      <c r="G69" s="326"/>
      <c r="H69" s="59"/>
    </row>
    <row r="70" spans="1:12" ht="25.5">
      <c r="A70" s="188"/>
      <c r="B70" s="62" t="s">
        <v>362</v>
      </c>
      <c r="C70" s="64" t="s">
        <v>76</v>
      </c>
      <c r="D70" s="64" t="s">
        <v>75</v>
      </c>
      <c r="E70" s="262">
        <v>0</v>
      </c>
      <c r="F70" s="320">
        <v>100</v>
      </c>
      <c r="G70" s="320"/>
      <c r="H70" s="259">
        <f>E70+F70</f>
        <v>100</v>
      </c>
    </row>
    <row r="71" spans="1:12" ht="15.75">
      <c r="A71" s="1"/>
    </row>
    <row r="72" spans="1:12" ht="15.75" customHeight="1">
      <c r="A72" s="66"/>
      <c r="B72" s="66"/>
      <c r="C72" s="66"/>
      <c r="D72" s="136"/>
    </row>
    <row r="73" spans="1:12" ht="32.25" customHeight="1">
      <c r="A73" s="350" t="s">
        <v>80</v>
      </c>
      <c r="B73" s="350"/>
      <c r="C73" s="65"/>
      <c r="D73" s="14"/>
      <c r="E73" s="5"/>
      <c r="F73" s="365" t="s">
        <v>204</v>
      </c>
      <c r="G73" s="365"/>
      <c r="H73" s="365"/>
    </row>
    <row r="74" spans="1:12" ht="15.75" customHeight="1">
      <c r="A74" s="3"/>
      <c r="B74" s="133"/>
      <c r="D74" s="15" t="s">
        <v>27</v>
      </c>
      <c r="F74" s="352" t="s">
        <v>36</v>
      </c>
      <c r="G74" s="352"/>
      <c r="H74" s="352"/>
    </row>
    <row r="75" spans="1:12">
      <c r="A75" s="209" t="s">
        <v>28</v>
      </c>
      <c r="B75" s="209"/>
    </row>
    <row r="76" spans="1:12">
      <c r="A76" s="210" t="s">
        <v>276</v>
      </c>
      <c r="B76" s="210"/>
      <c r="C76" s="210"/>
    </row>
    <row r="78" spans="1:12" ht="21" customHeight="1">
      <c r="A78" s="367" t="s">
        <v>277</v>
      </c>
      <c r="B78" s="367"/>
      <c r="D78" s="14"/>
      <c r="F78" s="365" t="s">
        <v>278</v>
      </c>
      <c r="G78" s="365"/>
      <c r="H78" s="365"/>
    </row>
    <row r="79" spans="1:12">
      <c r="D79" s="15" t="s">
        <v>27</v>
      </c>
      <c r="F79" s="352" t="s">
        <v>36</v>
      </c>
      <c r="G79" s="352"/>
      <c r="H79" s="352"/>
    </row>
    <row r="81" spans="2:3">
      <c r="B81" s="211" t="s">
        <v>35</v>
      </c>
      <c r="C81" s="212">
        <v>44334</v>
      </c>
    </row>
    <row r="83" spans="2:3">
      <c r="B83" s="2" t="s">
        <v>279</v>
      </c>
    </row>
  </sheetData>
  <mergeCells count="86">
    <mergeCell ref="B38:C38"/>
    <mergeCell ref="F38:H38"/>
    <mergeCell ref="F70:G70"/>
    <mergeCell ref="F65:G65"/>
    <mergeCell ref="F66:G66"/>
    <mergeCell ref="F67:G67"/>
    <mergeCell ref="F68:G68"/>
    <mergeCell ref="F69:G69"/>
    <mergeCell ref="F47:H47"/>
    <mergeCell ref="B49:H49"/>
    <mergeCell ref="F51:G51"/>
    <mergeCell ref="F52:G52"/>
    <mergeCell ref="F54:G54"/>
    <mergeCell ref="A9:H9"/>
    <mergeCell ref="B53:H53"/>
    <mergeCell ref="B62:H62"/>
    <mergeCell ref="F63:G63"/>
    <mergeCell ref="F64:G64"/>
    <mergeCell ref="E16:G16"/>
    <mergeCell ref="B34:C34"/>
    <mergeCell ref="F34:H34"/>
    <mergeCell ref="B18:H18"/>
    <mergeCell ref="B19:H19"/>
    <mergeCell ref="B20:H20"/>
    <mergeCell ref="B22:H22"/>
    <mergeCell ref="B23:H23"/>
    <mergeCell ref="B25:H25"/>
    <mergeCell ref="B26:H26"/>
    <mergeCell ref="B28:H28"/>
    <mergeCell ref="E1:H1"/>
    <mergeCell ref="E4:H4"/>
    <mergeCell ref="E5:H5"/>
    <mergeCell ref="E6:H6"/>
    <mergeCell ref="E7:H7"/>
    <mergeCell ref="P15:Q15"/>
    <mergeCell ref="A10:H10"/>
    <mergeCell ref="B12:C12"/>
    <mergeCell ref="D12:E12"/>
    <mergeCell ref="M12:N12"/>
    <mergeCell ref="P12:Q12"/>
    <mergeCell ref="B13:C13"/>
    <mergeCell ref="D13:E13"/>
    <mergeCell ref="M13:N13"/>
    <mergeCell ref="P13:Q13"/>
    <mergeCell ref="B14:C14"/>
    <mergeCell ref="D14:E14"/>
    <mergeCell ref="B15:C15"/>
    <mergeCell ref="D15:E15"/>
    <mergeCell ref="M15:N15"/>
    <mergeCell ref="L16:N16"/>
    <mergeCell ref="O16:P16"/>
    <mergeCell ref="E17:F17"/>
    <mergeCell ref="L17:M17"/>
    <mergeCell ref="N17:P17"/>
    <mergeCell ref="B29:H29"/>
    <mergeCell ref="B30:H30"/>
    <mergeCell ref="B32:E32"/>
    <mergeCell ref="B46:C46"/>
    <mergeCell ref="F46:H46"/>
    <mergeCell ref="B35:C35"/>
    <mergeCell ref="F35:H35"/>
    <mergeCell ref="B36:C36"/>
    <mergeCell ref="F36:H36"/>
    <mergeCell ref="A39:C39"/>
    <mergeCell ref="F39:H39"/>
    <mergeCell ref="B42:H42"/>
    <mergeCell ref="B44:C44"/>
    <mergeCell ref="F44:H44"/>
    <mergeCell ref="B45:C45"/>
    <mergeCell ref="F45:H45"/>
    <mergeCell ref="F79:H79"/>
    <mergeCell ref="B37:C37"/>
    <mergeCell ref="F37:H37"/>
    <mergeCell ref="F61:G61"/>
    <mergeCell ref="A73:B73"/>
    <mergeCell ref="F73:H73"/>
    <mergeCell ref="F74:H74"/>
    <mergeCell ref="A78:B78"/>
    <mergeCell ref="F78:H78"/>
    <mergeCell ref="F55:G55"/>
    <mergeCell ref="F56:G56"/>
    <mergeCell ref="F57:G57"/>
    <mergeCell ref="F58:G58"/>
    <mergeCell ref="F59:G59"/>
    <mergeCell ref="F60:G60"/>
    <mergeCell ref="A47:C47"/>
  </mergeCells>
  <pageMargins left="0.59055118110236227" right="0.15748031496062992" top="0.51181102362204722" bottom="0.27559055118110237" header="0.31496062992125984" footer="0.31496062992125984"/>
  <pageSetup paperSize="9" scale="68" fitToHeight="3" orientation="landscape" verticalDpi="0" r:id="rId1"/>
  <rowBreaks count="2" manualBreakCount="2">
    <brk id="25" max="7" man="1"/>
    <brk id="55" max="7" man="1"/>
  </rowBreaks>
</worksheet>
</file>

<file path=xl/worksheets/sheet11.xml><?xml version="1.0" encoding="utf-8"?>
<worksheet xmlns="http://schemas.openxmlformats.org/spreadsheetml/2006/main" xmlns:r="http://schemas.openxmlformats.org/officeDocument/2006/relationships">
  <dimension ref="A1:Q70"/>
  <sheetViews>
    <sheetView topLeftCell="A22" workbookViewId="0">
      <selection activeCell="F49" sqref="F49:G49"/>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1" t="s">
        <v>37</v>
      </c>
      <c r="F1" s="351"/>
      <c r="G1" s="351"/>
      <c r="H1" s="351"/>
    </row>
    <row r="2" spans="1:17" ht="15.75">
      <c r="A2" s="136"/>
      <c r="E2" s="136" t="s">
        <v>0</v>
      </c>
      <c r="L2" s="48"/>
      <c r="M2" s="48"/>
    </row>
    <row r="3" spans="1:17" ht="15.75">
      <c r="A3" s="136"/>
      <c r="B3" s="136"/>
      <c r="E3" s="140" t="s">
        <v>48</v>
      </c>
      <c r="F3" s="141" t="str">
        <f>'Проверка Всего'!C10</f>
        <v>80-р</v>
      </c>
      <c r="G3" s="142" t="s">
        <v>47</v>
      </c>
      <c r="H3" s="143">
        <f>'Проверка Всего'!D10</f>
        <v>44328</v>
      </c>
    </row>
    <row r="4" spans="1:17" ht="15" customHeight="1">
      <c r="A4" s="136"/>
      <c r="E4" s="352"/>
      <c r="F4" s="352"/>
      <c r="G4" s="352"/>
      <c r="H4" s="352"/>
    </row>
    <row r="5" spans="1:17" ht="15.75">
      <c r="A5" s="136"/>
      <c r="B5" s="136"/>
      <c r="E5" s="353" t="s">
        <v>49</v>
      </c>
      <c r="F5" s="353"/>
      <c r="G5" s="353"/>
      <c r="H5" s="353"/>
    </row>
    <row r="6" spans="1:17" ht="15" customHeight="1">
      <c r="A6" s="136"/>
      <c r="E6" s="352" t="s">
        <v>1</v>
      </c>
      <c r="F6" s="352"/>
      <c r="G6" s="352"/>
      <c r="H6" s="352"/>
    </row>
    <row r="7" spans="1:17" ht="15.75">
      <c r="A7" s="136"/>
      <c r="E7" s="335"/>
      <c r="F7" s="335"/>
      <c r="G7" s="335"/>
      <c r="H7" s="335"/>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26.25" customHeight="1">
      <c r="A12" s="231" t="s">
        <v>38</v>
      </c>
      <c r="B12" s="344">
        <v>200000</v>
      </c>
      <c r="C12" s="344"/>
      <c r="D12" s="344" t="s">
        <v>49</v>
      </c>
      <c r="E12" s="344"/>
      <c r="F12" s="18"/>
      <c r="G12" s="18"/>
      <c r="H12" s="242">
        <v>40982291</v>
      </c>
      <c r="I12" s="26"/>
      <c r="J12" s="26"/>
      <c r="K12" s="26"/>
      <c r="L12" s="26"/>
      <c r="M12" s="345"/>
      <c r="N12" s="345"/>
      <c r="O12" s="26"/>
      <c r="P12" s="345"/>
      <c r="Q12" s="345"/>
    </row>
    <row r="13" spans="1:17" ht="36.75" customHeight="1">
      <c r="A13" s="19"/>
      <c r="B13" s="349" t="s">
        <v>42</v>
      </c>
      <c r="C13" s="349"/>
      <c r="D13" s="346" t="s">
        <v>1</v>
      </c>
      <c r="E13" s="346"/>
      <c r="F13" s="19"/>
      <c r="G13" s="19"/>
      <c r="H13" s="33" t="s">
        <v>39</v>
      </c>
      <c r="I13" s="31"/>
      <c r="J13" s="232"/>
      <c r="K13" s="232"/>
      <c r="L13" s="232"/>
      <c r="M13" s="347"/>
      <c r="N13" s="347"/>
      <c r="O13" s="27"/>
      <c r="P13" s="342"/>
      <c r="Q13" s="342"/>
    </row>
    <row r="14" spans="1:17" ht="20.25" customHeight="1">
      <c r="A14" s="251" t="s">
        <v>40</v>
      </c>
      <c r="B14" s="344">
        <v>210000</v>
      </c>
      <c r="C14" s="344"/>
      <c r="D14" s="344" t="s">
        <v>49</v>
      </c>
      <c r="E14" s="344"/>
      <c r="F14" s="20"/>
      <c r="G14" s="20"/>
      <c r="H14" s="242">
        <v>40982291</v>
      </c>
      <c r="I14" s="28"/>
      <c r="J14" s="28"/>
      <c r="K14" s="28"/>
      <c r="L14" s="28"/>
      <c r="M14" s="28"/>
      <c r="N14" s="28"/>
      <c r="O14" s="28"/>
      <c r="P14" s="28"/>
      <c r="Q14" s="28"/>
    </row>
    <row r="15" spans="1:17" ht="38.25" customHeight="1">
      <c r="A15" s="19"/>
      <c r="B15" s="349" t="s">
        <v>42</v>
      </c>
      <c r="C15" s="349"/>
      <c r="D15" s="348" t="s">
        <v>29</v>
      </c>
      <c r="E15" s="348"/>
      <c r="F15" s="19"/>
      <c r="G15" s="19"/>
      <c r="H15" s="33" t="s">
        <v>39</v>
      </c>
      <c r="I15" s="31"/>
      <c r="J15" s="232"/>
      <c r="K15" s="232"/>
      <c r="L15" s="232"/>
      <c r="M15" s="341"/>
      <c r="N15" s="341"/>
      <c r="O15" s="27"/>
      <c r="P15" s="342"/>
      <c r="Q15" s="342"/>
    </row>
    <row r="16" spans="1:17" ht="33.75" customHeight="1">
      <c r="A16" s="235" t="s">
        <v>41</v>
      </c>
      <c r="B16" s="166" t="s">
        <v>320</v>
      </c>
      <c r="C16" s="166" t="s">
        <v>321</v>
      </c>
      <c r="D16" s="166" t="s">
        <v>88</v>
      </c>
      <c r="E16" s="358" t="s">
        <v>322</v>
      </c>
      <c r="F16" s="358"/>
      <c r="G16" s="358"/>
      <c r="H16" s="166" t="s">
        <v>83</v>
      </c>
      <c r="I16" s="235"/>
      <c r="J16" s="21"/>
      <c r="K16" s="235"/>
      <c r="L16" s="371"/>
      <c r="M16" s="371"/>
      <c r="N16" s="371"/>
      <c r="O16" s="371"/>
      <c r="P16" s="371"/>
      <c r="Q16" s="235"/>
    </row>
    <row r="17" spans="1:17" ht="48" customHeight="1">
      <c r="B17" s="232" t="s">
        <v>42</v>
      </c>
      <c r="C17" s="228" t="s">
        <v>43</v>
      </c>
      <c r="D17" s="228" t="s">
        <v>44</v>
      </c>
      <c r="E17" s="349" t="s">
        <v>45</v>
      </c>
      <c r="F17" s="349"/>
      <c r="G17" s="228"/>
      <c r="H17" s="228" t="s">
        <v>46</v>
      </c>
      <c r="I17" s="32"/>
      <c r="J17" s="232"/>
      <c r="K17" s="232"/>
      <c r="L17" s="341"/>
      <c r="M17" s="341"/>
      <c r="N17" s="341"/>
      <c r="O17" s="341"/>
      <c r="P17" s="341"/>
      <c r="Q17" s="27"/>
    </row>
    <row r="18" spans="1:17" ht="42" customHeight="1">
      <c r="A18" s="135" t="s">
        <v>3</v>
      </c>
      <c r="B18" s="354" t="s">
        <v>342</v>
      </c>
      <c r="C18" s="354"/>
      <c r="D18" s="354"/>
      <c r="E18" s="354"/>
      <c r="F18" s="354"/>
      <c r="G18" s="354"/>
      <c r="H18" s="354"/>
    </row>
    <row r="19" spans="1:17" ht="193.5" customHeight="1">
      <c r="A19" s="135" t="s">
        <v>4</v>
      </c>
      <c r="B19" s="354" t="s">
        <v>386</v>
      </c>
      <c r="C19" s="354"/>
      <c r="D19" s="354"/>
      <c r="E19" s="354"/>
      <c r="F19" s="354"/>
      <c r="G19" s="354"/>
      <c r="H19" s="354"/>
    </row>
    <row r="20" spans="1:17" ht="26.25" customHeight="1">
      <c r="A20" s="118" t="s">
        <v>5</v>
      </c>
      <c r="B20" s="357" t="s">
        <v>30</v>
      </c>
      <c r="C20" s="357"/>
      <c r="D20" s="357"/>
      <c r="E20" s="357"/>
      <c r="F20" s="357"/>
      <c r="G20" s="357"/>
      <c r="H20" s="357"/>
    </row>
    <row r="21" spans="1:17" ht="15.75">
      <c r="A21" s="1"/>
    </row>
    <row r="22" spans="1:17" ht="15.75">
      <c r="A22" s="230" t="s">
        <v>7</v>
      </c>
      <c r="B22" s="320" t="s">
        <v>31</v>
      </c>
      <c r="C22" s="320"/>
      <c r="D22" s="320"/>
      <c r="E22" s="320"/>
      <c r="F22" s="320"/>
      <c r="G22" s="320"/>
      <c r="H22" s="320"/>
    </row>
    <row r="23" spans="1:17" ht="39" customHeight="1">
      <c r="A23" s="230">
        <v>1</v>
      </c>
      <c r="B23" s="361" t="s">
        <v>389</v>
      </c>
      <c r="C23" s="362"/>
      <c r="D23" s="362"/>
      <c r="E23" s="362"/>
      <c r="F23" s="362"/>
      <c r="G23" s="362"/>
      <c r="H23" s="363"/>
    </row>
    <row r="24" spans="1:17" ht="15.75">
      <c r="A24" s="1"/>
    </row>
    <row r="25" spans="1:17" ht="28.5" customHeight="1">
      <c r="A25" s="55" t="s">
        <v>6</v>
      </c>
      <c r="B25" s="364" t="s">
        <v>323</v>
      </c>
      <c r="C25" s="364"/>
      <c r="D25" s="364"/>
      <c r="E25" s="364"/>
      <c r="F25" s="364"/>
      <c r="G25" s="364"/>
      <c r="H25" s="364"/>
    </row>
    <row r="26" spans="1:17" ht="15.75">
      <c r="A26" s="133" t="s">
        <v>9</v>
      </c>
      <c r="B26" s="335" t="s">
        <v>32</v>
      </c>
      <c r="C26" s="335"/>
      <c r="D26" s="335"/>
      <c r="E26" s="335"/>
      <c r="F26" s="335"/>
      <c r="G26" s="335"/>
      <c r="H26" s="335"/>
    </row>
    <row r="27" spans="1:17" ht="15.75">
      <c r="A27" s="133"/>
      <c r="B27" s="229"/>
      <c r="C27" s="229"/>
      <c r="D27" s="229"/>
      <c r="E27" s="229"/>
      <c r="F27" s="229"/>
      <c r="G27" s="229"/>
      <c r="H27" s="229"/>
    </row>
    <row r="28" spans="1:17" ht="15.75">
      <c r="A28" s="230" t="s">
        <v>7</v>
      </c>
      <c r="B28" s="320" t="s">
        <v>8</v>
      </c>
      <c r="C28" s="320"/>
      <c r="D28" s="320"/>
      <c r="E28" s="320"/>
      <c r="F28" s="320"/>
      <c r="G28" s="320"/>
      <c r="H28" s="320"/>
    </row>
    <row r="29" spans="1:17" ht="21" customHeight="1">
      <c r="A29" s="230">
        <v>1</v>
      </c>
      <c r="B29" s="361" t="s">
        <v>324</v>
      </c>
      <c r="C29" s="362"/>
      <c r="D29" s="362"/>
      <c r="E29" s="362"/>
      <c r="F29" s="362"/>
      <c r="G29" s="362"/>
      <c r="H29" s="363"/>
    </row>
    <row r="30" spans="1:17" ht="15.75">
      <c r="A30" s="134"/>
      <c r="B30" s="61"/>
      <c r="C30" s="61"/>
      <c r="D30" s="61"/>
      <c r="E30" s="61"/>
      <c r="F30" s="61"/>
      <c r="G30" s="61"/>
      <c r="H30" s="61"/>
    </row>
    <row r="31" spans="1:17" ht="15.75">
      <c r="A31" s="133" t="s">
        <v>15</v>
      </c>
      <c r="B31" s="356" t="s">
        <v>10</v>
      </c>
      <c r="C31" s="356"/>
      <c r="D31" s="356"/>
      <c r="E31" s="356"/>
      <c r="F31" s="229"/>
      <c r="G31" s="229"/>
      <c r="H31" s="229"/>
    </row>
    <row r="32" spans="1:17" ht="15.75">
      <c r="A32" s="1"/>
      <c r="E32" s="49"/>
      <c r="H32" s="49" t="s">
        <v>33</v>
      </c>
    </row>
    <row r="33" spans="1:8" ht="31.5" customHeight="1">
      <c r="A33" s="230" t="s">
        <v>7</v>
      </c>
      <c r="B33" s="314" t="s">
        <v>11</v>
      </c>
      <c r="C33" s="315"/>
      <c r="D33" s="230" t="s">
        <v>12</v>
      </c>
      <c r="E33" s="230" t="s">
        <v>13</v>
      </c>
      <c r="F33" s="320" t="s">
        <v>14</v>
      </c>
      <c r="G33" s="320"/>
      <c r="H33" s="320"/>
    </row>
    <row r="34" spans="1:8" ht="15.75">
      <c r="A34" s="230">
        <v>1</v>
      </c>
      <c r="B34" s="314">
        <v>2</v>
      </c>
      <c r="C34" s="315"/>
      <c r="D34" s="230">
        <v>3</v>
      </c>
      <c r="E34" s="230">
        <v>4</v>
      </c>
      <c r="F34" s="320">
        <v>5</v>
      </c>
      <c r="G34" s="320"/>
      <c r="H34" s="320"/>
    </row>
    <row r="35" spans="1:8" ht="27.75" customHeight="1">
      <c r="A35" s="230">
        <v>1</v>
      </c>
      <c r="B35" s="321" t="s">
        <v>324</v>
      </c>
      <c r="C35" s="322"/>
      <c r="D35" s="233">
        <v>49900</v>
      </c>
      <c r="E35" s="233">
        <v>0</v>
      </c>
      <c r="F35" s="385">
        <f>E35+D35</f>
        <v>49900</v>
      </c>
      <c r="G35" s="385"/>
      <c r="H35" s="385"/>
    </row>
    <row r="36" spans="1:8" ht="15.75" customHeight="1">
      <c r="A36" s="338" t="s">
        <v>14</v>
      </c>
      <c r="B36" s="339"/>
      <c r="C36" s="340"/>
      <c r="D36" s="161">
        <f>SUM(D35:D35)</f>
        <v>49900</v>
      </c>
      <c r="E36" s="161">
        <f>SUM(E35:E35)</f>
        <v>0</v>
      </c>
      <c r="F36" s="386">
        <f>SUM(F35:H35)</f>
        <v>49900</v>
      </c>
      <c r="G36" s="387"/>
      <c r="H36" s="388"/>
    </row>
    <row r="37" spans="1:8" ht="15.75">
      <c r="A37" s="1"/>
    </row>
    <row r="38" spans="1:8" ht="15.75">
      <c r="A38" s="1"/>
    </row>
    <row r="39" spans="1:8" ht="15.75">
      <c r="A39" s="136" t="s">
        <v>18</v>
      </c>
      <c r="B39" s="335" t="s">
        <v>16</v>
      </c>
      <c r="C39" s="335"/>
      <c r="D39" s="335"/>
      <c r="E39" s="335"/>
      <c r="F39" s="335"/>
      <c r="G39" s="335"/>
      <c r="H39" s="335"/>
    </row>
    <row r="40" spans="1:8" ht="15.75">
      <c r="A40" s="1"/>
      <c r="E40" s="49"/>
      <c r="H40" s="49" t="s">
        <v>33</v>
      </c>
    </row>
    <row r="41" spans="1:8" ht="31.5" customHeight="1">
      <c r="A41" s="230" t="s">
        <v>7</v>
      </c>
      <c r="B41" s="314" t="s">
        <v>17</v>
      </c>
      <c r="C41" s="315"/>
      <c r="D41" s="230" t="s">
        <v>12</v>
      </c>
      <c r="E41" s="230" t="s">
        <v>13</v>
      </c>
      <c r="F41" s="320" t="s">
        <v>14</v>
      </c>
      <c r="G41" s="320"/>
      <c r="H41" s="320"/>
    </row>
    <row r="42" spans="1:8" ht="15.75">
      <c r="A42" s="230">
        <v>1</v>
      </c>
      <c r="B42" s="314">
        <v>2</v>
      </c>
      <c r="C42" s="315"/>
      <c r="D42" s="230">
        <v>3</v>
      </c>
      <c r="E42" s="230">
        <v>4</v>
      </c>
      <c r="F42" s="320">
        <v>5</v>
      </c>
      <c r="G42" s="320"/>
      <c r="H42" s="320"/>
    </row>
    <row r="43" spans="1:8" ht="37.5" customHeight="1">
      <c r="A43" s="230">
        <v>1</v>
      </c>
      <c r="B43" s="378" t="s">
        <v>325</v>
      </c>
      <c r="C43" s="379"/>
      <c r="D43" s="233">
        <f>D35</f>
        <v>49900</v>
      </c>
      <c r="E43" s="233">
        <v>0</v>
      </c>
      <c r="F43" s="380">
        <f>E43+D43</f>
        <v>49900</v>
      </c>
      <c r="G43" s="381"/>
      <c r="H43" s="382"/>
    </row>
    <row r="44" spans="1:8" ht="15.75" customHeight="1">
      <c r="A44" s="338" t="s">
        <v>14</v>
      </c>
      <c r="B44" s="339"/>
      <c r="C44" s="340"/>
      <c r="D44" s="234">
        <f>SUM(D43:D43)</f>
        <v>49900</v>
      </c>
      <c r="E44" s="234">
        <f>SUM(E43:E43)</f>
        <v>0</v>
      </c>
      <c r="F44" s="389">
        <f>SUM(F43)</f>
        <v>49900</v>
      </c>
      <c r="G44" s="390"/>
      <c r="H44" s="391"/>
    </row>
    <row r="45" spans="1:8" ht="15.75">
      <c r="A45" s="1"/>
      <c r="E45" s="50"/>
    </row>
    <row r="46" spans="1:8" ht="15.75">
      <c r="A46" s="133" t="s">
        <v>34</v>
      </c>
      <c r="B46" s="335" t="s">
        <v>19</v>
      </c>
      <c r="C46" s="335"/>
      <c r="D46" s="335"/>
      <c r="E46" s="335"/>
      <c r="F46" s="335"/>
      <c r="G46" s="335"/>
      <c r="H46" s="335"/>
    </row>
    <row r="47" spans="1:8" ht="15.75">
      <c r="A47" s="1"/>
    </row>
    <row r="48" spans="1:8" ht="46.5" customHeight="1">
      <c r="A48" s="230" t="s">
        <v>7</v>
      </c>
      <c r="B48" s="230" t="s">
        <v>20</v>
      </c>
      <c r="C48" s="230" t="s">
        <v>21</v>
      </c>
      <c r="D48" s="230" t="s">
        <v>22</v>
      </c>
      <c r="E48" s="230" t="s">
        <v>12</v>
      </c>
      <c r="F48" s="314" t="s">
        <v>13</v>
      </c>
      <c r="G48" s="315"/>
      <c r="H48" s="230" t="s">
        <v>14</v>
      </c>
    </row>
    <row r="49" spans="1:12" ht="15.75">
      <c r="A49" s="230">
        <v>1</v>
      </c>
      <c r="B49" s="230">
        <v>2</v>
      </c>
      <c r="C49" s="230">
        <v>3</v>
      </c>
      <c r="D49" s="230">
        <v>4</v>
      </c>
      <c r="E49" s="230">
        <v>5</v>
      </c>
      <c r="F49" s="314">
        <v>6</v>
      </c>
      <c r="G49" s="315"/>
      <c r="H49" s="230">
        <v>7</v>
      </c>
    </row>
    <row r="50" spans="1:12" ht="15.75">
      <c r="A50" s="230">
        <v>1</v>
      </c>
      <c r="B50" s="58" t="s">
        <v>23</v>
      </c>
      <c r="C50" s="230"/>
      <c r="D50" s="230"/>
      <c r="E50" s="230"/>
      <c r="F50" s="314"/>
      <c r="G50" s="315"/>
      <c r="H50" s="230"/>
    </row>
    <row r="51" spans="1:12" ht="38.25">
      <c r="A51" s="230"/>
      <c r="B51" s="62" t="s">
        <v>326</v>
      </c>
      <c r="C51" s="68" t="s">
        <v>56</v>
      </c>
      <c r="D51" s="64" t="s">
        <v>374</v>
      </c>
      <c r="E51" s="227">
        <f>D35</f>
        <v>49900</v>
      </c>
      <c r="F51" s="316">
        <v>0</v>
      </c>
      <c r="G51" s="317"/>
      <c r="H51" s="227">
        <f>F51+E51</f>
        <v>49900</v>
      </c>
    </row>
    <row r="52" spans="1:12" ht="15.75">
      <c r="A52" s="230">
        <v>2</v>
      </c>
      <c r="B52" s="58" t="s">
        <v>24</v>
      </c>
      <c r="C52" s="230"/>
      <c r="D52" s="230"/>
      <c r="E52" s="230"/>
      <c r="F52" s="314"/>
      <c r="G52" s="315"/>
      <c r="H52" s="227"/>
      <c r="L52" s="63"/>
    </row>
    <row r="53" spans="1:12" ht="24.75" customHeight="1">
      <c r="A53" s="230"/>
      <c r="B53" s="62" t="s">
        <v>327</v>
      </c>
      <c r="C53" s="64" t="s">
        <v>71</v>
      </c>
      <c r="D53" s="64" t="s">
        <v>100</v>
      </c>
      <c r="E53" s="230">
        <v>2</v>
      </c>
      <c r="F53" s="314">
        <v>0</v>
      </c>
      <c r="G53" s="315"/>
      <c r="H53" s="173">
        <f>F53+E53</f>
        <v>2</v>
      </c>
      <c r="L53" s="63"/>
    </row>
    <row r="54" spans="1:12" ht="15.75">
      <c r="A54" s="230">
        <v>3</v>
      </c>
      <c r="B54" s="58" t="s">
        <v>25</v>
      </c>
      <c r="C54" s="230"/>
      <c r="D54" s="230"/>
      <c r="E54" s="230"/>
      <c r="F54" s="314"/>
      <c r="G54" s="315"/>
      <c r="H54" s="227"/>
    </row>
    <row r="55" spans="1:12" ht="25.5">
      <c r="A55" s="230"/>
      <c r="B55" s="62" t="s">
        <v>328</v>
      </c>
      <c r="C55" s="64" t="s">
        <v>56</v>
      </c>
      <c r="D55" s="64" t="s">
        <v>79</v>
      </c>
      <c r="E55" s="254">
        <f>E51/E53</f>
        <v>24950</v>
      </c>
      <c r="F55" s="316">
        <v>0</v>
      </c>
      <c r="G55" s="317"/>
      <c r="H55" s="227">
        <f>F55+E55</f>
        <v>24950</v>
      </c>
    </row>
    <row r="56" spans="1:12" ht="15.75">
      <c r="A56" s="59">
        <v>4</v>
      </c>
      <c r="B56" s="58" t="s">
        <v>26</v>
      </c>
      <c r="C56" s="59"/>
      <c r="D56" s="59"/>
      <c r="E56" s="59"/>
      <c r="F56" s="325"/>
      <c r="G56" s="326"/>
      <c r="H56" s="172"/>
    </row>
    <row r="57" spans="1:12" ht="26.25">
      <c r="A57" s="230"/>
      <c r="B57" s="255" t="s">
        <v>318</v>
      </c>
      <c r="C57" s="64" t="s">
        <v>76</v>
      </c>
      <c r="D57" s="64" t="s">
        <v>75</v>
      </c>
      <c r="E57" s="230">
        <v>100</v>
      </c>
      <c r="F57" s="320">
        <v>0</v>
      </c>
      <c r="G57" s="320"/>
      <c r="H57" s="237">
        <v>100</v>
      </c>
    </row>
    <row r="58" spans="1:12" ht="15.75">
      <c r="A58" s="1"/>
    </row>
    <row r="59" spans="1:12" ht="15.75" customHeight="1">
      <c r="A59" s="66"/>
      <c r="B59" s="66"/>
      <c r="C59" s="66"/>
      <c r="D59" s="136"/>
    </row>
    <row r="60" spans="1:12" ht="32.25" customHeight="1">
      <c r="A60" s="350" t="s">
        <v>80</v>
      </c>
      <c r="B60" s="350"/>
      <c r="C60" s="65"/>
      <c r="D60" s="14"/>
      <c r="E60" s="5"/>
      <c r="F60" s="365" t="s">
        <v>204</v>
      </c>
      <c r="G60" s="365"/>
      <c r="H60" s="365"/>
    </row>
    <row r="61" spans="1:12" ht="15.75" customHeight="1">
      <c r="A61" s="3"/>
      <c r="B61" s="133"/>
      <c r="D61" s="15" t="s">
        <v>27</v>
      </c>
      <c r="F61" s="352" t="s">
        <v>36</v>
      </c>
      <c r="G61" s="352"/>
      <c r="H61" s="352"/>
    </row>
    <row r="62" spans="1:12">
      <c r="A62" s="209" t="s">
        <v>28</v>
      </c>
      <c r="B62" s="209"/>
    </row>
    <row r="63" spans="1:12">
      <c r="A63" s="210" t="s">
        <v>276</v>
      </c>
      <c r="B63" s="210"/>
      <c r="C63" s="210"/>
    </row>
    <row r="65" spans="1:8" ht="15.75">
      <c r="A65" s="367" t="s">
        <v>277</v>
      </c>
      <c r="B65" s="367"/>
      <c r="D65" s="14"/>
      <c r="F65" s="365" t="s">
        <v>278</v>
      </c>
      <c r="G65" s="365"/>
      <c r="H65" s="365"/>
    </row>
    <row r="66" spans="1:8">
      <c r="D66" s="15" t="s">
        <v>27</v>
      </c>
      <c r="F66" s="352" t="s">
        <v>36</v>
      </c>
      <c r="G66" s="352"/>
      <c r="H66" s="352"/>
    </row>
    <row r="68" spans="1:8">
      <c r="B68" s="211" t="s">
        <v>35</v>
      </c>
      <c r="C68" s="212">
        <f>H3</f>
        <v>44328</v>
      </c>
    </row>
    <row r="70" spans="1:8">
      <c r="B70" s="2" t="s">
        <v>279</v>
      </c>
    </row>
  </sheetData>
  <mergeCells count="71">
    <mergeCell ref="F49:G49"/>
    <mergeCell ref="F57:G57"/>
    <mergeCell ref="A60:B60"/>
    <mergeCell ref="F60:H60"/>
    <mergeCell ref="F61:H61"/>
    <mergeCell ref="F51:G51"/>
    <mergeCell ref="F52:G52"/>
    <mergeCell ref="F53:G53"/>
    <mergeCell ref="F54:G54"/>
    <mergeCell ref="F55:G55"/>
    <mergeCell ref="F56:G56"/>
    <mergeCell ref="B35:C35"/>
    <mergeCell ref="F35:H35"/>
    <mergeCell ref="A36:C36"/>
    <mergeCell ref="F36:H36"/>
    <mergeCell ref="F50:G50"/>
    <mergeCell ref="B39:H39"/>
    <mergeCell ref="B41:C41"/>
    <mergeCell ref="F41:H41"/>
    <mergeCell ref="B42:C42"/>
    <mergeCell ref="F42:H42"/>
    <mergeCell ref="B43:C43"/>
    <mergeCell ref="F43:H43"/>
    <mergeCell ref="A44:C44"/>
    <mergeCell ref="F44:H44"/>
    <mergeCell ref="B46:H46"/>
    <mergeCell ref="F48:G48"/>
    <mergeCell ref="B31:E31"/>
    <mergeCell ref="B33:C33"/>
    <mergeCell ref="F33:H33"/>
    <mergeCell ref="B34:C34"/>
    <mergeCell ref="F34:H34"/>
    <mergeCell ref="L16:N16"/>
    <mergeCell ref="O16:P16"/>
    <mergeCell ref="E17:F17"/>
    <mergeCell ref="L17:M17"/>
    <mergeCell ref="N17:P17"/>
    <mergeCell ref="P15:Q15"/>
    <mergeCell ref="A10:H10"/>
    <mergeCell ref="B12:C12"/>
    <mergeCell ref="D12:E12"/>
    <mergeCell ref="M12:N12"/>
    <mergeCell ref="P12:Q12"/>
    <mergeCell ref="D13:E13"/>
    <mergeCell ref="M13:N13"/>
    <mergeCell ref="P13:Q13"/>
    <mergeCell ref="B14:C14"/>
    <mergeCell ref="D14:E14"/>
    <mergeCell ref="D15:E15"/>
    <mergeCell ref="M15:N15"/>
    <mergeCell ref="E1:H1"/>
    <mergeCell ref="E4:H4"/>
    <mergeCell ref="E5:H5"/>
    <mergeCell ref="E6:H6"/>
    <mergeCell ref="E7:H7"/>
    <mergeCell ref="F66:H66"/>
    <mergeCell ref="A9:H9"/>
    <mergeCell ref="B13:C13"/>
    <mergeCell ref="B15:C15"/>
    <mergeCell ref="A65:B65"/>
    <mergeCell ref="F65:H65"/>
    <mergeCell ref="B25:H25"/>
    <mergeCell ref="E16:G16"/>
    <mergeCell ref="B18:H18"/>
    <mergeCell ref="B19:H19"/>
    <mergeCell ref="B20:H20"/>
    <mergeCell ref="B22:H22"/>
    <mergeCell ref="B23:H23"/>
    <mergeCell ref="B26:H26"/>
    <mergeCell ref="B28:H28"/>
    <mergeCell ref="B29:H29"/>
  </mergeCells>
  <pageMargins left="0.19685039370078741" right="0.15748031496062992" top="0.51181102362204722" bottom="0.27559055118110237" header="0.31496062992125984" footer="0.31496062992125984"/>
  <pageSetup paperSize="9" scale="86" fitToHeight="3" orientation="landscape" verticalDpi="0" r:id="rId1"/>
  <rowBreaks count="2" manualBreakCount="2">
    <brk id="19" max="7" man="1"/>
    <brk id="45" max="7" man="1"/>
  </rowBreaks>
</worksheet>
</file>

<file path=xl/worksheets/sheet12.xml><?xml version="1.0" encoding="utf-8"?>
<worksheet xmlns="http://schemas.openxmlformats.org/spreadsheetml/2006/main" xmlns:r="http://schemas.openxmlformats.org/officeDocument/2006/relationships">
  <sheetPr>
    <tabColor rgb="FFFF0000"/>
  </sheetPr>
  <dimension ref="A1:Q78"/>
  <sheetViews>
    <sheetView topLeftCell="A18" workbookViewId="0">
      <selection activeCell="E36" sqref="E36"/>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11" width="10.28515625" style="2" customWidth="1"/>
    <col min="12" max="12" width="14.28515625" style="2" customWidth="1"/>
    <col min="13" max="39" width="10.28515625" style="2" customWidth="1"/>
    <col min="40" max="16384" width="21.5703125" style="2"/>
  </cols>
  <sheetData>
    <row r="1" spans="1:17" ht="48" customHeight="1">
      <c r="E1" s="351" t="s">
        <v>37</v>
      </c>
      <c r="F1" s="351"/>
      <c r="G1" s="351"/>
      <c r="H1" s="351"/>
    </row>
    <row r="2" spans="1:17" ht="15.75">
      <c r="A2" s="41"/>
      <c r="E2" s="41" t="s">
        <v>0</v>
      </c>
      <c r="L2" s="48"/>
      <c r="M2" s="48"/>
    </row>
    <row r="3" spans="1:17" ht="15.75">
      <c r="A3" s="41"/>
      <c r="B3" s="41"/>
      <c r="E3" s="140" t="s">
        <v>48</v>
      </c>
      <c r="F3" s="177" t="str">
        <f>'Проверка Всего'!$C$10</f>
        <v>80-р</v>
      </c>
      <c r="G3" s="142" t="s">
        <v>47</v>
      </c>
      <c r="H3" s="143">
        <f>'Проверка Всего'!$D$10</f>
        <v>44328</v>
      </c>
    </row>
    <row r="4" spans="1:17" ht="15" customHeight="1">
      <c r="A4" s="41"/>
      <c r="E4" s="352"/>
      <c r="F4" s="352"/>
      <c r="G4" s="352"/>
      <c r="H4" s="352"/>
    </row>
    <row r="5" spans="1:17" ht="15.75">
      <c r="A5" s="41"/>
      <c r="B5" s="41"/>
      <c r="E5" s="353" t="s">
        <v>49</v>
      </c>
      <c r="F5" s="353"/>
      <c r="G5" s="353"/>
      <c r="H5" s="353"/>
    </row>
    <row r="6" spans="1:17" ht="15" customHeight="1">
      <c r="A6" s="41"/>
      <c r="E6" s="352" t="s">
        <v>1</v>
      </c>
      <c r="F6" s="352"/>
      <c r="G6" s="352"/>
      <c r="H6" s="352"/>
    </row>
    <row r="7" spans="1:17" ht="15.75">
      <c r="A7" s="41"/>
      <c r="E7" s="335"/>
      <c r="F7" s="335"/>
      <c r="G7" s="335"/>
      <c r="H7" s="335"/>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26.25" customHeight="1">
      <c r="A12" s="217" t="s">
        <v>38</v>
      </c>
      <c r="B12" s="344">
        <v>200000</v>
      </c>
      <c r="C12" s="344"/>
      <c r="D12" s="344" t="s">
        <v>49</v>
      </c>
      <c r="E12" s="344"/>
      <c r="F12" s="18"/>
      <c r="G12" s="18"/>
      <c r="H12" s="203">
        <v>40982291</v>
      </c>
      <c r="I12" s="26"/>
      <c r="J12" s="26"/>
      <c r="K12" s="26"/>
      <c r="L12" s="26"/>
      <c r="M12" s="345"/>
      <c r="N12" s="345"/>
      <c r="O12" s="26"/>
      <c r="P12" s="345"/>
      <c r="Q12" s="345"/>
    </row>
    <row r="13" spans="1:17" ht="23.25" customHeight="1">
      <c r="A13" s="27"/>
      <c r="B13" s="349" t="s">
        <v>42</v>
      </c>
      <c r="C13" s="349"/>
      <c r="D13" s="346" t="s">
        <v>1</v>
      </c>
      <c r="E13" s="346"/>
      <c r="F13" s="19"/>
      <c r="G13" s="19"/>
      <c r="H13" s="33" t="s">
        <v>39</v>
      </c>
      <c r="I13" s="31"/>
      <c r="J13" s="38"/>
      <c r="K13" s="38"/>
      <c r="L13" s="38"/>
      <c r="M13" s="347"/>
      <c r="N13" s="347"/>
      <c r="O13" s="27"/>
      <c r="P13" s="342"/>
      <c r="Q13" s="342"/>
    </row>
    <row r="14" spans="1:17" ht="20.25" customHeight="1">
      <c r="A14" s="218" t="s">
        <v>40</v>
      </c>
      <c r="B14" s="344">
        <v>210000</v>
      </c>
      <c r="C14" s="344"/>
      <c r="D14" s="344" t="s">
        <v>49</v>
      </c>
      <c r="E14" s="344"/>
      <c r="F14" s="20"/>
      <c r="G14" s="20"/>
      <c r="H14" s="203">
        <v>40982291</v>
      </c>
      <c r="I14" s="28"/>
      <c r="J14" s="28"/>
      <c r="K14" s="28"/>
      <c r="L14" s="28"/>
      <c r="M14" s="28"/>
      <c r="N14" s="28"/>
      <c r="O14" s="28"/>
      <c r="P14" s="28"/>
      <c r="Q14" s="28"/>
    </row>
    <row r="15" spans="1:17" ht="24.75" customHeight="1">
      <c r="A15" s="27"/>
      <c r="B15" s="349" t="s">
        <v>42</v>
      </c>
      <c r="C15" s="349"/>
      <c r="D15" s="348" t="s">
        <v>29</v>
      </c>
      <c r="E15" s="348"/>
      <c r="F15" s="19"/>
      <c r="G15" s="19"/>
      <c r="H15" s="33" t="s">
        <v>39</v>
      </c>
      <c r="I15" s="31"/>
      <c r="J15" s="38"/>
      <c r="K15" s="38"/>
      <c r="L15" s="38"/>
      <c r="M15" s="341"/>
      <c r="N15" s="341"/>
      <c r="O15" s="27"/>
      <c r="P15" s="342"/>
      <c r="Q15" s="342"/>
    </row>
    <row r="16" spans="1:17" ht="51.75" customHeight="1">
      <c r="A16" s="217" t="s">
        <v>41</v>
      </c>
      <c r="B16" s="132" t="s">
        <v>93</v>
      </c>
      <c r="C16" s="54" t="s">
        <v>94</v>
      </c>
      <c r="D16" s="54" t="s">
        <v>95</v>
      </c>
      <c r="E16" s="358" t="s">
        <v>96</v>
      </c>
      <c r="F16" s="358"/>
      <c r="G16" s="358"/>
      <c r="H16" s="54" t="s">
        <v>83</v>
      </c>
      <c r="I16" s="37"/>
      <c r="J16" s="21"/>
      <c r="K16" s="37"/>
      <c r="L16" s="371"/>
      <c r="M16" s="371"/>
      <c r="N16" s="371"/>
      <c r="O16" s="371"/>
      <c r="P16" s="371"/>
      <c r="Q16" s="37"/>
    </row>
    <row r="17" spans="1:17" ht="51" customHeight="1">
      <c r="B17" s="38" t="s">
        <v>42</v>
      </c>
      <c r="C17" s="39" t="s">
        <v>43</v>
      </c>
      <c r="D17" s="39" t="s">
        <v>44</v>
      </c>
      <c r="E17" s="349" t="s">
        <v>45</v>
      </c>
      <c r="F17" s="349"/>
      <c r="G17" s="39"/>
      <c r="H17" s="39" t="s">
        <v>46</v>
      </c>
      <c r="I17" s="32"/>
      <c r="J17" s="38"/>
      <c r="K17" s="38"/>
      <c r="L17" s="341"/>
      <c r="M17" s="341"/>
      <c r="N17" s="341"/>
      <c r="O17" s="341"/>
      <c r="P17" s="341"/>
      <c r="Q17" s="27"/>
    </row>
    <row r="18" spans="1:17" ht="42" customHeight="1">
      <c r="A18" s="44" t="s">
        <v>3</v>
      </c>
      <c r="B18" s="354" t="s">
        <v>418</v>
      </c>
      <c r="C18" s="354"/>
      <c r="D18" s="354"/>
      <c r="E18" s="354"/>
      <c r="F18" s="354"/>
      <c r="G18" s="354"/>
      <c r="H18" s="354"/>
    </row>
    <row r="19" spans="1:17" ht="216.75" customHeight="1">
      <c r="A19" s="44" t="s">
        <v>4</v>
      </c>
      <c r="B19" s="354" t="s">
        <v>422</v>
      </c>
      <c r="C19" s="354"/>
      <c r="D19" s="354"/>
      <c r="E19" s="354"/>
      <c r="F19" s="354"/>
      <c r="G19" s="354"/>
      <c r="H19" s="354"/>
    </row>
    <row r="20" spans="1:17" ht="24.75" customHeight="1">
      <c r="A20" s="118" t="s">
        <v>5</v>
      </c>
      <c r="B20" s="357" t="s">
        <v>30</v>
      </c>
      <c r="C20" s="357"/>
      <c r="D20" s="357"/>
      <c r="E20" s="357"/>
      <c r="F20" s="357"/>
      <c r="G20" s="357"/>
      <c r="H20" s="357"/>
    </row>
    <row r="21" spans="1:17" ht="15.75">
      <c r="A21" s="1"/>
    </row>
    <row r="22" spans="1:17" ht="15.75">
      <c r="A22" s="34" t="s">
        <v>7</v>
      </c>
      <c r="B22" s="320" t="s">
        <v>31</v>
      </c>
      <c r="C22" s="320"/>
      <c r="D22" s="320"/>
      <c r="E22" s="320"/>
      <c r="F22" s="320"/>
      <c r="G22" s="320"/>
      <c r="H22" s="320"/>
    </row>
    <row r="23" spans="1:17" ht="26.25" customHeight="1">
      <c r="A23" s="34">
        <v>1</v>
      </c>
      <c r="B23" s="361" t="s">
        <v>103</v>
      </c>
      <c r="C23" s="394"/>
      <c r="D23" s="394"/>
      <c r="E23" s="394"/>
      <c r="F23" s="394"/>
      <c r="G23" s="394"/>
      <c r="H23" s="395"/>
    </row>
    <row r="24" spans="1:17" ht="15.75">
      <c r="A24" s="1"/>
    </row>
    <row r="25" spans="1:17" ht="33.75" customHeight="1">
      <c r="A25" s="55" t="s">
        <v>6</v>
      </c>
      <c r="B25" s="364" t="s">
        <v>98</v>
      </c>
      <c r="C25" s="364"/>
      <c r="D25" s="364"/>
      <c r="E25" s="364"/>
      <c r="F25" s="364"/>
      <c r="G25" s="364"/>
      <c r="H25" s="364"/>
    </row>
    <row r="26" spans="1:17" ht="15.75">
      <c r="A26" s="36" t="s">
        <v>9</v>
      </c>
      <c r="B26" s="335" t="s">
        <v>32</v>
      </c>
      <c r="C26" s="335"/>
      <c r="D26" s="335"/>
      <c r="E26" s="335"/>
      <c r="F26" s="335"/>
      <c r="G26" s="335"/>
      <c r="H26" s="335"/>
    </row>
    <row r="27" spans="1:17" ht="15.75">
      <c r="A27" s="36"/>
      <c r="B27" s="35"/>
      <c r="C27" s="35"/>
      <c r="D27" s="35"/>
      <c r="E27" s="35"/>
      <c r="F27" s="35"/>
      <c r="G27" s="35"/>
      <c r="H27" s="35"/>
    </row>
    <row r="28" spans="1:17" ht="15.75">
      <c r="A28" s="34" t="s">
        <v>7</v>
      </c>
      <c r="B28" s="320" t="s">
        <v>8</v>
      </c>
      <c r="C28" s="320"/>
      <c r="D28" s="320"/>
      <c r="E28" s="320"/>
      <c r="F28" s="320"/>
      <c r="G28" s="320"/>
      <c r="H28" s="320"/>
    </row>
    <row r="29" spans="1:17" ht="21" customHeight="1">
      <c r="A29" s="34">
        <v>1</v>
      </c>
      <c r="B29" s="361" t="s">
        <v>97</v>
      </c>
      <c r="C29" s="362"/>
      <c r="D29" s="362"/>
      <c r="E29" s="362"/>
      <c r="F29" s="362"/>
      <c r="G29" s="362"/>
      <c r="H29" s="363"/>
    </row>
    <row r="30" spans="1:17" ht="15.75">
      <c r="A30" s="34"/>
      <c r="B30" s="377"/>
      <c r="C30" s="377"/>
      <c r="D30" s="377"/>
      <c r="E30" s="377"/>
      <c r="F30" s="377"/>
      <c r="G30" s="377"/>
      <c r="H30" s="377"/>
    </row>
    <row r="31" spans="1:17" ht="15.75">
      <c r="A31" s="43"/>
      <c r="B31" s="61"/>
      <c r="C31" s="61"/>
      <c r="D31" s="61"/>
      <c r="E31" s="61"/>
      <c r="F31" s="61"/>
      <c r="G31" s="61"/>
      <c r="H31" s="61"/>
    </row>
    <row r="32" spans="1:17" ht="15.75">
      <c r="A32" s="36" t="s">
        <v>15</v>
      </c>
      <c r="B32" s="356" t="s">
        <v>10</v>
      </c>
      <c r="C32" s="356"/>
      <c r="D32" s="356"/>
      <c r="E32" s="356"/>
      <c r="F32" s="35"/>
      <c r="G32" s="35"/>
      <c r="H32" s="35"/>
    </row>
    <row r="33" spans="1:8" ht="15.75">
      <c r="A33" s="1"/>
      <c r="E33" s="49"/>
      <c r="H33" s="49" t="s">
        <v>33</v>
      </c>
    </row>
    <row r="34" spans="1:8" ht="31.5" customHeight="1">
      <c r="A34" s="34" t="s">
        <v>7</v>
      </c>
      <c r="B34" s="314" t="s">
        <v>11</v>
      </c>
      <c r="C34" s="315"/>
      <c r="D34" s="34" t="s">
        <v>12</v>
      </c>
      <c r="E34" s="34" t="s">
        <v>13</v>
      </c>
      <c r="F34" s="320" t="s">
        <v>14</v>
      </c>
      <c r="G34" s="320"/>
      <c r="H34" s="320"/>
    </row>
    <row r="35" spans="1:8" ht="15.75">
      <c r="A35" s="34">
        <v>1</v>
      </c>
      <c r="B35" s="314">
        <v>2</v>
      </c>
      <c r="C35" s="315"/>
      <c r="D35" s="34">
        <v>3</v>
      </c>
      <c r="E35" s="34">
        <v>4</v>
      </c>
      <c r="F35" s="320">
        <v>5</v>
      </c>
      <c r="G35" s="320"/>
      <c r="H35" s="320"/>
    </row>
    <row r="36" spans="1:8" ht="43.5" customHeight="1">
      <c r="A36" s="34">
        <v>1</v>
      </c>
      <c r="B36" s="417" t="s">
        <v>99</v>
      </c>
      <c r="C36" s="418"/>
      <c r="D36" s="56">
        <v>0</v>
      </c>
      <c r="E36" s="171">
        <f>8130000+990050+150000</f>
        <v>9270050</v>
      </c>
      <c r="F36" s="385">
        <f>E36+D36</f>
        <v>9270050</v>
      </c>
      <c r="G36" s="385"/>
      <c r="H36" s="385"/>
    </row>
    <row r="37" spans="1:8" ht="15.75" customHeight="1">
      <c r="A37" s="338" t="s">
        <v>14</v>
      </c>
      <c r="B37" s="339"/>
      <c r="C37" s="340"/>
      <c r="D37" s="52">
        <f>SUM(D36:D36)</f>
        <v>0</v>
      </c>
      <c r="E37" s="161">
        <f>SUM(E36:E36)</f>
        <v>9270050</v>
      </c>
      <c r="F37" s="386">
        <f>SUM(F36:H36)</f>
        <v>9270050</v>
      </c>
      <c r="G37" s="387"/>
      <c r="H37" s="388"/>
    </row>
    <row r="38" spans="1:8" ht="15.75">
      <c r="A38" s="1"/>
    </row>
    <row r="39" spans="1:8" ht="15.75">
      <c r="A39" s="1"/>
    </row>
    <row r="40" spans="1:8" ht="15.75">
      <c r="A40" s="41" t="s">
        <v>18</v>
      </c>
      <c r="B40" s="335" t="s">
        <v>16</v>
      </c>
      <c r="C40" s="335"/>
      <c r="D40" s="335"/>
      <c r="E40" s="335"/>
      <c r="F40" s="335"/>
      <c r="G40" s="335"/>
      <c r="H40" s="335"/>
    </row>
    <row r="41" spans="1:8" ht="15.75">
      <c r="A41" s="1"/>
    </row>
    <row r="42" spans="1:8" ht="15.75">
      <c r="A42" s="1"/>
      <c r="E42" s="49"/>
      <c r="H42" s="49" t="s">
        <v>33</v>
      </c>
    </row>
    <row r="43" spans="1:8" ht="31.5" customHeight="1">
      <c r="A43" s="34" t="s">
        <v>7</v>
      </c>
      <c r="B43" s="314" t="s">
        <v>17</v>
      </c>
      <c r="C43" s="315"/>
      <c r="D43" s="34" t="s">
        <v>12</v>
      </c>
      <c r="E43" s="34" t="s">
        <v>13</v>
      </c>
      <c r="F43" s="320" t="s">
        <v>14</v>
      </c>
      <c r="G43" s="320"/>
      <c r="H43" s="320"/>
    </row>
    <row r="44" spans="1:8" ht="15.75">
      <c r="A44" s="34">
        <v>1</v>
      </c>
      <c r="B44" s="314">
        <v>2</v>
      </c>
      <c r="C44" s="315"/>
      <c r="D44" s="34">
        <v>3</v>
      </c>
      <c r="E44" s="34">
        <v>4</v>
      </c>
      <c r="F44" s="320">
        <v>5</v>
      </c>
      <c r="G44" s="320"/>
      <c r="H44" s="320"/>
    </row>
    <row r="45" spans="1:8" ht="41.25" customHeight="1">
      <c r="A45" s="34">
        <v>1</v>
      </c>
      <c r="B45" s="378" t="s">
        <v>284</v>
      </c>
      <c r="C45" s="379"/>
      <c r="D45" s="171">
        <v>0</v>
      </c>
      <c r="E45" s="171">
        <f>E37</f>
        <v>9270050</v>
      </c>
      <c r="F45" s="380">
        <f>E45+D45</f>
        <v>9270050</v>
      </c>
      <c r="G45" s="381"/>
      <c r="H45" s="382"/>
    </row>
    <row r="46" spans="1:8" ht="15.75" customHeight="1">
      <c r="A46" s="338" t="s">
        <v>14</v>
      </c>
      <c r="B46" s="339"/>
      <c r="C46" s="340"/>
      <c r="D46" s="170">
        <f>D45</f>
        <v>0</v>
      </c>
      <c r="E46" s="170">
        <f>SUM(E45:E45)</f>
        <v>9270050</v>
      </c>
      <c r="F46" s="389">
        <f>SUM(F45)</f>
        <v>9270050</v>
      </c>
      <c r="G46" s="390"/>
      <c r="H46" s="391"/>
    </row>
    <row r="47" spans="1:8" ht="15.75">
      <c r="A47" s="1"/>
      <c r="E47" s="50"/>
    </row>
    <row r="48" spans="1:8" ht="15.75">
      <c r="A48" s="36" t="s">
        <v>34</v>
      </c>
      <c r="B48" s="335" t="s">
        <v>19</v>
      </c>
      <c r="C48" s="335"/>
      <c r="D48" s="335"/>
      <c r="E48" s="335"/>
      <c r="F48" s="335"/>
      <c r="G48" s="335"/>
      <c r="H48" s="335"/>
    </row>
    <row r="49" spans="1:12" ht="15.75">
      <c r="A49" s="1"/>
    </row>
    <row r="50" spans="1:12" ht="46.5" customHeight="1">
      <c r="A50" s="34" t="s">
        <v>7</v>
      </c>
      <c r="B50" s="34" t="s">
        <v>20</v>
      </c>
      <c r="C50" s="34" t="s">
        <v>21</v>
      </c>
      <c r="D50" s="34" t="s">
        <v>22</v>
      </c>
      <c r="E50" s="34" t="s">
        <v>12</v>
      </c>
      <c r="F50" s="314" t="s">
        <v>13</v>
      </c>
      <c r="G50" s="315"/>
      <c r="H50" s="34" t="s">
        <v>14</v>
      </c>
    </row>
    <row r="51" spans="1:12" ht="15.75">
      <c r="A51" s="34">
        <v>1</v>
      </c>
      <c r="B51" s="34">
        <v>2</v>
      </c>
      <c r="C51" s="34">
        <v>3</v>
      </c>
      <c r="D51" s="34">
        <v>4</v>
      </c>
      <c r="E51" s="34">
        <v>5</v>
      </c>
      <c r="F51" s="314">
        <v>6</v>
      </c>
      <c r="G51" s="315"/>
      <c r="H51" s="34">
        <v>7</v>
      </c>
    </row>
    <row r="52" spans="1:12" ht="15.75">
      <c r="A52" s="34">
        <v>1</v>
      </c>
      <c r="B52" s="58" t="s">
        <v>23</v>
      </c>
      <c r="C52" s="34"/>
      <c r="D52" s="34"/>
      <c r="E52" s="34"/>
      <c r="F52" s="314"/>
      <c r="G52" s="315"/>
      <c r="H52" s="34"/>
    </row>
    <row r="53" spans="1:12" ht="76.5" customHeight="1">
      <c r="A53" s="34"/>
      <c r="B53" s="309" t="s">
        <v>251</v>
      </c>
      <c r="C53" s="72" t="s">
        <v>56</v>
      </c>
      <c r="D53" s="73" t="s">
        <v>77</v>
      </c>
      <c r="E53" s="51">
        <v>0</v>
      </c>
      <c r="F53" s="316">
        <f>3403000-548541</f>
        <v>2854459</v>
      </c>
      <c r="G53" s="317"/>
      <c r="H53" s="163">
        <f>F53+E53</f>
        <v>2854459</v>
      </c>
    </row>
    <row r="54" spans="1:12" ht="96" customHeight="1">
      <c r="A54" s="34"/>
      <c r="B54" s="310" t="s">
        <v>252</v>
      </c>
      <c r="C54" s="72" t="s">
        <v>56</v>
      </c>
      <c r="D54" s="73" t="s">
        <v>77</v>
      </c>
      <c r="E54" s="51">
        <v>0</v>
      </c>
      <c r="F54" s="316">
        <f>2300000+747177</f>
        <v>3047177</v>
      </c>
      <c r="G54" s="317"/>
      <c r="H54" s="163">
        <f t="shared" ref="H54:H59" si="0">F54+E54</f>
        <v>3047177</v>
      </c>
    </row>
    <row r="55" spans="1:12" ht="111" customHeight="1">
      <c r="A55" s="34"/>
      <c r="B55" s="310" t="s">
        <v>253</v>
      </c>
      <c r="C55" s="72" t="s">
        <v>56</v>
      </c>
      <c r="D55" s="73" t="s">
        <v>77</v>
      </c>
      <c r="E55" s="51">
        <v>0</v>
      </c>
      <c r="F55" s="316">
        <f>1367000+93873+313589+150000</f>
        <v>1924462</v>
      </c>
      <c r="G55" s="317"/>
      <c r="H55" s="163">
        <f>F55+E55</f>
        <v>1924462</v>
      </c>
    </row>
    <row r="56" spans="1:12" ht="105.75" customHeight="1">
      <c r="A56" s="34"/>
      <c r="B56" s="310" t="s">
        <v>254</v>
      </c>
      <c r="C56" s="312" t="s">
        <v>56</v>
      </c>
      <c r="D56" s="294" t="s">
        <v>77</v>
      </c>
      <c r="E56" s="253">
        <v>0</v>
      </c>
      <c r="F56" s="368">
        <f>1060000+234952</f>
        <v>1294952</v>
      </c>
      <c r="G56" s="369"/>
      <c r="H56" s="172">
        <f t="shared" si="0"/>
        <v>1294952</v>
      </c>
    </row>
    <row r="57" spans="1:12" ht="111.75" customHeight="1">
      <c r="A57" s="301"/>
      <c r="B57" s="311" t="s">
        <v>419</v>
      </c>
      <c r="C57" s="312" t="s">
        <v>56</v>
      </c>
      <c r="D57" s="294" t="s">
        <v>77</v>
      </c>
      <c r="E57" s="308">
        <v>0</v>
      </c>
      <c r="F57" s="368">
        <v>49600</v>
      </c>
      <c r="G57" s="369"/>
      <c r="H57" s="172">
        <f t="shared" si="0"/>
        <v>49600</v>
      </c>
    </row>
    <row r="58" spans="1:12" ht="110.25" customHeight="1">
      <c r="A58" s="301"/>
      <c r="B58" s="311" t="s">
        <v>420</v>
      </c>
      <c r="C58" s="312" t="s">
        <v>56</v>
      </c>
      <c r="D58" s="294" t="s">
        <v>77</v>
      </c>
      <c r="E58" s="308">
        <v>0</v>
      </c>
      <c r="F58" s="368">
        <v>49600</v>
      </c>
      <c r="G58" s="369"/>
      <c r="H58" s="172">
        <f t="shared" si="0"/>
        <v>49600</v>
      </c>
    </row>
    <row r="59" spans="1:12" ht="112.5" customHeight="1">
      <c r="A59" s="301"/>
      <c r="B59" s="311" t="s">
        <v>421</v>
      </c>
      <c r="C59" s="312" t="s">
        <v>56</v>
      </c>
      <c r="D59" s="294" t="s">
        <v>77</v>
      </c>
      <c r="E59" s="308">
        <v>0</v>
      </c>
      <c r="F59" s="368">
        <v>49800</v>
      </c>
      <c r="G59" s="369"/>
      <c r="H59" s="172">
        <f t="shared" si="0"/>
        <v>49800</v>
      </c>
    </row>
    <row r="60" spans="1:12" ht="15.75">
      <c r="A60" s="167">
        <v>2</v>
      </c>
      <c r="B60" s="58" t="s">
        <v>24</v>
      </c>
      <c r="C60" s="34"/>
      <c r="D60" s="34"/>
      <c r="E60" s="34"/>
      <c r="F60" s="314"/>
      <c r="G60" s="315"/>
      <c r="H60" s="34"/>
      <c r="L60" s="63"/>
    </row>
    <row r="61" spans="1:12" ht="25.5">
      <c r="A61" s="34"/>
      <c r="B61" s="62" t="s">
        <v>234</v>
      </c>
      <c r="C61" s="73" t="s">
        <v>71</v>
      </c>
      <c r="D61" s="73" t="s">
        <v>100</v>
      </c>
      <c r="E61" s="282">
        <v>0</v>
      </c>
      <c r="F61" s="314">
        <v>7</v>
      </c>
      <c r="G61" s="315"/>
      <c r="H61" s="34">
        <f>E61+F61</f>
        <v>7</v>
      </c>
      <c r="L61" s="63"/>
    </row>
    <row r="62" spans="1:12" ht="15.75">
      <c r="A62" s="34">
        <v>3</v>
      </c>
      <c r="B62" s="58" t="s">
        <v>25</v>
      </c>
      <c r="C62" s="34"/>
      <c r="D62" s="34"/>
      <c r="E62" s="34"/>
      <c r="F62" s="314"/>
      <c r="G62" s="315"/>
      <c r="H62" s="34"/>
    </row>
    <row r="63" spans="1:12" ht="25.5">
      <c r="A63" s="34"/>
      <c r="B63" s="62" t="s">
        <v>194</v>
      </c>
      <c r="C63" s="73" t="s">
        <v>56</v>
      </c>
      <c r="D63" s="73" t="s">
        <v>79</v>
      </c>
      <c r="E63" s="202">
        <v>0</v>
      </c>
      <c r="F63" s="316">
        <f>E37/F61</f>
        <v>1324292.857142857</v>
      </c>
      <c r="G63" s="317"/>
      <c r="H63" s="163">
        <f>E63+F63</f>
        <v>1324292.857142857</v>
      </c>
    </row>
    <row r="64" spans="1:12" ht="15.75">
      <c r="A64" s="59">
        <v>4</v>
      </c>
      <c r="B64" s="58" t="s">
        <v>26</v>
      </c>
      <c r="C64" s="59"/>
      <c r="D64" s="59"/>
      <c r="E64" s="59"/>
      <c r="F64" s="325"/>
      <c r="G64" s="326"/>
      <c r="H64" s="59"/>
    </row>
    <row r="65" spans="1:8" ht="25.5">
      <c r="A65" s="4"/>
      <c r="B65" s="62" t="s">
        <v>102</v>
      </c>
      <c r="C65" s="73" t="s">
        <v>76</v>
      </c>
      <c r="D65" s="73" t="s">
        <v>75</v>
      </c>
      <c r="E65" s="282">
        <v>0</v>
      </c>
      <c r="F65" s="320">
        <v>100</v>
      </c>
      <c r="G65" s="320"/>
      <c r="H65" s="34">
        <v>100</v>
      </c>
    </row>
    <row r="66" spans="1:8" ht="15.75">
      <c r="A66" s="1"/>
    </row>
    <row r="67" spans="1:8" ht="15.75" customHeight="1">
      <c r="A67" s="66"/>
      <c r="B67" s="66"/>
      <c r="C67" s="66"/>
      <c r="D67" s="41"/>
    </row>
    <row r="68" spans="1:8" ht="32.25" customHeight="1">
      <c r="A68" s="350" t="s">
        <v>80</v>
      </c>
      <c r="B68" s="350"/>
      <c r="C68" s="65"/>
      <c r="D68" s="14"/>
      <c r="E68" s="5"/>
      <c r="F68" s="365" t="s">
        <v>204</v>
      </c>
      <c r="G68" s="365"/>
      <c r="H68" s="365"/>
    </row>
    <row r="69" spans="1:8" ht="15.75" customHeight="1">
      <c r="A69" s="3"/>
      <c r="B69" s="133"/>
      <c r="D69" s="15" t="s">
        <v>27</v>
      </c>
      <c r="F69" s="352" t="s">
        <v>36</v>
      </c>
      <c r="G69" s="352"/>
      <c r="H69" s="352"/>
    </row>
    <row r="70" spans="1:8">
      <c r="A70" s="209" t="s">
        <v>28</v>
      </c>
      <c r="B70" s="209"/>
    </row>
    <row r="71" spans="1:8">
      <c r="A71" s="210" t="s">
        <v>276</v>
      </c>
      <c r="B71" s="210"/>
      <c r="C71" s="210"/>
    </row>
    <row r="73" spans="1:8" ht="15.75">
      <c r="A73" s="367" t="s">
        <v>277</v>
      </c>
      <c r="B73" s="367"/>
      <c r="D73" s="14"/>
      <c r="F73" s="365" t="s">
        <v>278</v>
      </c>
      <c r="G73" s="365"/>
      <c r="H73" s="365"/>
    </row>
    <row r="74" spans="1:8">
      <c r="D74" s="15" t="s">
        <v>27</v>
      </c>
      <c r="F74" s="352" t="s">
        <v>36</v>
      </c>
      <c r="G74" s="352"/>
      <c r="H74" s="352"/>
    </row>
    <row r="76" spans="1:8">
      <c r="B76" s="211" t="s">
        <v>35</v>
      </c>
      <c r="C76" s="212">
        <v>44334</v>
      </c>
    </row>
    <row r="78" spans="1:8">
      <c r="B78" s="2" t="s">
        <v>279</v>
      </c>
    </row>
  </sheetData>
  <mergeCells count="78">
    <mergeCell ref="A73:B73"/>
    <mergeCell ref="F73:H73"/>
    <mergeCell ref="F74:H74"/>
    <mergeCell ref="A68:B68"/>
    <mergeCell ref="F52:G52"/>
    <mergeCell ref="F53:G53"/>
    <mergeCell ref="F69:H69"/>
    <mergeCell ref="F64:G64"/>
    <mergeCell ref="F65:G65"/>
    <mergeCell ref="F60:G60"/>
    <mergeCell ref="F54:G54"/>
    <mergeCell ref="F55:G55"/>
    <mergeCell ref="F56:G56"/>
    <mergeCell ref="F68:H68"/>
    <mergeCell ref="F62:G62"/>
    <mergeCell ref="F57:G57"/>
    <mergeCell ref="F58:G58"/>
    <mergeCell ref="F59:G59"/>
    <mergeCell ref="B36:C36"/>
    <mergeCell ref="F36:H36"/>
    <mergeCell ref="B40:H40"/>
    <mergeCell ref="F63:G63"/>
    <mergeCell ref="F61:G61"/>
    <mergeCell ref="B48:H48"/>
    <mergeCell ref="F50:G50"/>
    <mergeCell ref="F51:G51"/>
    <mergeCell ref="A46:C46"/>
    <mergeCell ref="F46:H46"/>
    <mergeCell ref="A37:C37"/>
    <mergeCell ref="F37:H37"/>
    <mergeCell ref="B43:C43"/>
    <mergeCell ref="F43:H43"/>
    <mergeCell ref="B44:C44"/>
    <mergeCell ref="F44:H44"/>
    <mergeCell ref="B45:C45"/>
    <mergeCell ref="F45:H45"/>
    <mergeCell ref="L16:N16"/>
    <mergeCell ref="O16:P16"/>
    <mergeCell ref="E17:F17"/>
    <mergeCell ref="L17:M17"/>
    <mergeCell ref="N17:P17"/>
    <mergeCell ref="E16:G16"/>
    <mergeCell ref="B35:C35"/>
    <mergeCell ref="F35:H35"/>
    <mergeCell ref="B34:C34"/>
    <mergeCell ref="F34:H34"/>
    <mergeCell ref="B18:H18"/>
    <mergeCell ref="B19:H19"/>
    <mergeCell ref="B20:H20"/>
    <mergeCell ref="B22:H22"/>
    <mergeCell ref="P15:Q15"/>
    <mergeCell ref="A10:H10"/>
    <mergeCell ref="B12:C12"/>
    <mergeCell ref="D12:E12"/>
    <mergeCell ref="M12:N12"/>
    <mergeCell ref="P12:Q12"/>
    <mergeCell ref="D13:E13"/>
    <mergeCell ref="M13:N13"/>
    <mergeCell ref="P13:Q13"/>
    <mergeCell ref="B14:C14"/>
    <mergeCell ref="D14:E14"/>
    <mergeCell ref="D15:E15"/>
    <mergeCell ref="M15:N15"/>
    <mergeCell ref="B13:C13"/>
    <mergeCell ref="B15:C15"/>
    <mergeCell ref="A9:H9"/>
    <mergeCell ref="E1:H1"/>
    <mergeCell ref="E4:H4"/>
    <mergeCell ref="E5:H5"/>
    <mergeCell ref="E6:H6"/>
    <mergeCell ref="E7:H7"/>
    <mergeCell ref="B30:H30"/>
    <mergeCell ref="B32:E32"/>
    <mergeCell ref="B23:H23"/>
    <mergeCell ref="B25:H25"/>
    <mergeCell ref="B26:H26"/>
    <mergeCell ref="B28:H28"/>
    <mergeCell ref="B29:H29"/>
  </mergeCells>
  <pageMargins left="0.39370078740157483" right="0.39370078740157483" top="0.51181102362204722" bottom="0.27559055118110237" header="0.31496062992125984" footer="0.31496062992125984"/>
  <pageSetup paperSize="9" scale="82" fitToHeight="4" orientation="landscape" verticalDpi="0" r:id="rId1"/>
  <rowBreaks count="2" manualBreakCount="2">
    <brk id="47" max="7" man="1"/>
    <brk id="56" max="7" man="1"/>
  </rowBreaks>
</worksheet>
</file>

<file path=xl/worksheets/sheet13.xml><?xml version="1.0" encoding="utf-8"?>
<worksheet xmlns="http://schemas.openxmlformats.org/spreadsheetml/2006/main" xmlns:r="http://schemas.openxmlformats.org/officeDocument/2006/relationships">
  <sheetPr>
    <tabColor rgb="FFFF0000"/>
  </sheetPr>
  <dimension ref="A1:Q71"/>
  <sheetViews>
    <sheetView topLeftCell="A10" workbookViewId="0">
      <selection activeCell="C70" sqref="C70"/>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1" t="s">
        <v>37</v>
      </c>
      <c r="F1" s="351"/>
      <c r="G1" s="351"/>
      <c r="H1" s="351"/>
    </row>
    <row r="2" spans="1:17" ht="15.75">
      <c r="A2" s="136"/>
      <c r="E2" s="136" t="s">
        <v>0</v>
      </c>
      <c r="L2" s="48"/>
      <c r="M2" s="48"/>
    </row>
    <row r="3" spans="1:17" ht="15.75">
      <c r="A3" s="136"/>
      <c r="B3" s="136"/>
      <c r="E3" s="140" t="s">
        <v>48</v>
      </c>
      <c r="F3" s="141" t="str">
        <f>'Проверка Всего'!$C$10</f>
        <v>80-р</v>
      </c>
      <c r="G3" s="142" t="s">
        <v>47</v>
      </c>
      <c r="H3" s="143">
        <f>'Проверка Всего'!$D$10</f>
        <v>44328</v>
      </c>
    </row>
    <row r="4" spans="1:17" ht="15" customHeight="1">
      <c r="A4" s="136"/>
      <c r="E4" s="352"/>
      <c r="F4" s="352"/>
      <c r="G4" s="352"/>
      <c r="H4" s="352"/>
    </row>
    <row r="5" spans="1:17" ht="15.75">
      <c r="A5" s="136"/>
      <c r="B5" s="136"/>
      <c r="E5" s="353" t="s">
        <v>49</v>
      </c>
      <c r="F5" s="353"/>
      <c r="G5" s="353"/>
      <c r="H5" s="353"/>
    </row>
    <row r="6" spans="1:17" ht="15" customHeight="1">
      <c r="A6" s="136"/>
      <c r="E6" s="352" t="s">
        <v>1</v>
      </c>
      <c r="F6" s="352"/>
      <c r="G6" s="352"/>
      <c r="H6" s="352"/>
    </row>
    <row r="7" spans="1:17" ht="15.75">
      <c r="A7" s="136"/>
      <c r="E7" s="335"/>
      <c r="F7" s="335"/>
      <c r="G7" s="335"/>
      <c r="H7" s="335"/>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26.25" customHeight="1">
      <c r="A12" s="217" t="s">
        <v>38</v>
      </c>
      <c r="B12" s="344">
        <v>200000</v>
      </c>
      <c r="C12" s="344"/>
      <c r="D12" s="344" t="s">
        <v>49</v>
      </c>
      <c r="E12" s="344"/>
      <c r="F12" s="18"/>
      <c r="G12" s="18"/>
      <c r="H12" s="203">
        <v>40982291</v>
      </c>
      <c r="I12" s="26"/>
      <c r="J12" s="26"/>
      <c r="K12" s="26"/>
      <c r="L12" s="26"/>
      <c r="M12" s="345"/>
      <c r="N12" s="345"/>
      <c r="O12" s="26"/>
      <c r="P12" s="345"/>
      <c r="Q12" s="345"/>
    </row>
    <row r="13" spans="1:17" ht="26.25" customHeight="1">
      <c r="A13" s="27"/>
      <c r="B13" s="349" t="s">
        <v>42</v>
      </c>
      <c r="C13" s="349"/>
      <c r="D13" s="346" t="s">
        <v>1</v>
      </c>
      <c r="E13" s="346"/>
      <c r="F13" s="19"/>
      <c r="G13" s="19"/>
      <c r="H13" s="33" t="s">
        <v>39</v>
      </c>
      <c r="I13" s="31"/>
      <c r="J13" s="149"/>
      <c r="K13" s="149"/>
      <c r="L13" s="149"/>
      <c r="M13" s="347"/>
      <c r="N13" s="347"/>
      <c r="O13" s="27"/>
      <c r="P13" s="342"/>
      <c r="Q13" s="342"/>
    </row>
    <row r="14" spans="1:17" ht="20.25" customHeight="1">
      <c r="A14" s="218" t="s">
        <v>40</v>
      </c>
      <c r="B14" s="344">
        <v>210000</v>
      </c>
      <c r="C14" s="344"/>
      <c r="D14" s="344" t="s">
        <v>49</v>
      </c>
      <c r="E14" s="344"/>
      <c r="F14" s="20"/>
      <c r="G14" s="20"/>
      <c r="H14" s="203">
        <v>40982291</v>
      </c>
      <c r="I14" s="28"/>
      <c r="J14" s="28"/>
      <c r="K14" s="28"/>
      <c r="L14" s="28"/>
      <c r="M14" s="28"/>
      <c r="N14" s="28"/>
      <c r="O14" s="28"/>
      <c r="P14" s="28"/>
      <c r="Q14" s="28"/>
    </row>
    <row r="15" spans="1:17" ht="25.5" customHeight="1">
      <c r="A15" s="27"/>
      <c r="B15" s="349" t="s">
        <v>42</v>
      </c>
      <c r="C15" s="349"/>
      <c r="D15" s="348" t="s">
        <v>29</v>
      </c>
      <c r="E15" s="348"/>
      <c r="F15" s="19"/>
      <c r="G15" s="19"/>
      <c r="H15" s="33" t="s">
        <v>39</v>
      </c>
      <c r="I15" s="31"/>
      <c r="J15" s="149"/>
      <c r="K15" s="149"/>
      <c r="L15" s="149"/>
      <c r="M15" s="341"/>
      <c r="N15" s="341"/>
      <c r="O15" s="27"/>
      <c r="P15" s="342"/>
      <c r="Q15" s="342"/>
    </row>
    <row r="16" spans="1:17" ht="33.75" customHeight="1">
      <c r="A16" s="217" t="s">
        <v>41</v>
      </c>
      <c r="B16" s="147" t="s">
        <v>215</v>
      </c>
      <c r="C16" s="147" t="s">
        <v>214</v>
      </c>
      <c r="D16" s="147" t="s">
        <v>222</v>
      </c>
      <c r="E16" s="358" t="s">
        <v>216</v>
      </c>
      <c r="F16" s="358"/>
      <c r="G16" s="358"/>
      <c r="H16" s="147" t="s">
        <v>83</v>
      </c>
      <c r="I16" s="150"/>
      <c r="J16" s="21"/>
      <c r="K16" s="150"/>
      <c r="L16" s="371"/>
      <c r="M16" s="371"/>
      <c r="N16" s="371"/>
      <c r="O16" s="371"/>
      <c r="P16" s="371"/>
      <c r="Q16" s="150"/>
    </row>
    <row r="17" spans="1:17" ht="51" customHeight="1">
      <c r="B17" s="149" t="s">
        <v>42</v>
      </c>
      <c r="C17" s="148" t="s">
        <v>43</v>
      </c>
      <c r="D17" s="148" t="s">
        <v>44</v>
      </c>
      <c r="E17" s="349" t="s">
        <v>45</v>
      </c>
      <c r="F17" s="349"/>
      <c r="G17" s="148"/>
      <c r="H17" s="148" t="s">
        <v>46</v>
      </c>
      <c r="I17" s="32"/>
      <c r="J17" s="149"/>
      <c r="K17" s="149"/>
      <c r="L17" s="341"/>
      <c r="M17" s="341"/>
      <c r="N17" s="341"/>
      <c r="O17" s="341"/>
      <c r="P17" s="341"/>
      <c r="Q17" s="27"/>
    </row>
    <row r="18" spans="1:17" ht="42" customHeight="1">
      <c r="A18" s="135" t="s">
        <v>3</v>
      </c>
      <c r="B18" s="354" t="s">
        <v>249</v>
      </c>
      <c r="C18" s="354"/>
      <c r="D18" s="354"/>
      <c r="E18" s="354"/>
      <c r="F18" s="354"/>
      <c r="G18" s="354"/>
      <c r="H18" s="354"/>
    </row>
    <row r="19" spans="1:17" ht="180.75" customHeight="1">
      <c r="A19" s="135" t="s">
        <v>4</v>
      </c>
      <c r="B19" s="354" t="s">
        <v>406</v>
      </c>
      <c r="C19" s="354"/>
      <c r="D19" s="354"/>
      <c r="E19" s="354"/>
      <c r="F19" s="354"/>
      <c r="G19" s="354"/>
      <c r="H19" s="354"/>
    </row>
    <row r="20" spans="1:17" ht="24.75" customHeight="1">
      <c r="A20" s="118" t="s">
        <v>5</v>
      </c>
      <c r="B20" s="357" t="s">
        <v>30</v>
      </c>
      <c r="C20" s="357"/>
      <c r="D20" s="357"/>
      <c r="E20" s="357"/>
      <c r="F20" s="357"/>
      <c r="G20" s="357"/>
      <c r="H20" s="357"/>
    </row>
    <row r="21" spans="1:17" ht="15.75">
      <c r="A21" s="1"/>
    </row>
    <row r="22" spans="1:17" ht="15.75">
      <c r="A22" s="152" t="s">
        <v>7</v>
      </c>
      <c r="B22" s="320" t="s">
        <v>31</v>
      </c>
      <c r="C22" s="320"/>
      <c r="D22" s="320"/>
      <c r="E22" s="320"/>
      <c r="F22" s="320"/>
      <c r="G22" s="320"/>
      <c r="H22" s="320"/>
    </row>
    <row r="23" spans="1:17" ht="29.25" customHeight="1">
      <c r="A23" s="152">
        <v>1</v>
      </c>
      <c r="B23" s="361" t="s">
        <v>221</v>
      </c>
      <c r="C23" s="394"/>
      <c r="D23" s="394"/>
      <c r="E23" s="394"/>
      <c r="F23" s="394"/>
      <c r="G23" s="394"/>
      <c r="H23" s="395"/>
    </row>
    <row r="24" spans="1:17" ht="15.75">
      <c r="A24" s="1"/>
    </row>
    <row r="25" spans="1:17" ht="18" customHeight="1">
      <c r="A25" s="55" t="s">
        <v>6</v>
      </c>
      <c r="B25" s="364" t="s">
        <v>217</v>
      </c>
      <c r="C25" s="364"/>
      <c r="D25" s="364"/>
      <c r="E25" s="364"/>
      <c r="F25" s="364"/>
      <c r="G25" s="364"/>
      <c r="H25" s="364"/>
    </row>
    <row r="26" spans="1:17" ht="18.75" customHeight="1">
      <c r="A26" s="133" t="s">
        <v>9</v>
      </c>
      <c r="B26" s="335" t="s">
        <v>32</v>
      </c>
      <c r="C26" s="335"/>
      <c r="D26" s="335"/>
      <c r="E26" s="335"/>
      <c r="F26" s="335"/>
      <c r="G26" s="335"/>
      <c r="H26" s="335"/>
    </row>
    <row r="27" spans="1:17" ht="15.75">
      <c r="A27" s="133"/>
      <c r="B27" s="146"/>
      <c r="C27" s="146"/>
      <c r="D27" s="146"/>
      <c r="E27" s="146"/>
      <c r="F27" s="146"/>
      <c r="G27" s="146"/>
      <c r="H27" s="146"/>
    </row>
    <row r="28" spans="1:17" ht="15.75">
      <c r="A28" s="152" t="s">
        <v>7</v>
      </c>
      <c r="B28" s="320" t="s">
        <v>8</v>
      </c>
      <c r="C28" s="320"/>
      <c r="D28" s="320"/>
      <c r="E28" s="320"/>
      <c r="F28" s="320"/>
      <c r="G28" s="320"/>
      <c r="H28" s="320"/>
    </row>
    <row r="29" spans="1:17" ht="36.75" customHeight="1">
      <c r="A29" s="152">
        <v>1</v>
      </c>
      <c r="B29" s="361" t="s">
        <v>223</v>
      </c>
      <c r="C29" s="362"/>
      <c r="D29" s="362"/>
      <c r="E29" s="362"/>
      <c r="F29" s="362"/>
      <c r="G29" s="362"/>
      <c r="H29" s="363"/>
    </row>
    <row r="30" spans="1:17" ht="15.75">
      <c r="A30" s="152"/>
      <c r="B30" s="377"/>
      <c r="C30" s="377"/>
      <c r="D30" s="377"/>
      <c r="E30" s="377"/>
      <c r="F30" s="377"/>
      <c r="G30" s="377"/>
      <c r="H30" s="377"/>
    </row>
    <row r="31" spans="1:17" ht="15.75">
      <c r="A31" s="134"/>
      <c r="B31" s="61"/>
      <c r="C31" s="61"/>
      <c r="D31" s="61"/>
      <c r="E31" s="61"/>
      <c r="F31" s="61"/>
      <c r="G31" s="61"/>
      <c r="H31" s="61"/>
    </row>
    <row r="32" spans="1:17" ht="15.75">
      <c r="A32" s="133" t="s">
        <v>15</v>
      </c>
      <c r="B32" s="356" t="s">
        <v>10</v>
      </c>
      <c r="C32" s="356"/>
      <c r="D32" s="356"/>
      <c r="E32" s="356"/>
      <c r="F32" s="146"/>
      <c r="G32" s="146"/>
      <c r="H32" s="146"/>
    </row>
    <row r="33" spans="1:8" ht="15.75">
      <c r="A33" s="1"/>
      <c r="E33" s="49"/>
      <c r="H33" s="49" t="s">
        <v>33</v>
      </c>
    </row>
    <row r="34" spans="1:8" ht="31.5" customHeight="1">
      <c r="A34" s="152" t="s">
        <v>7</v>
      </c>
      <c r="B34" s="314" t="s">
        <v>11</v>
      </c>
      <c r="C34" s="315"/>
      <c r="D34" s="152" t="s">
        <v>12</v>
      </c>
      <c r="E34" s="152" t="s">
        <v>13</v>
      </c>
      <c r="F34" s="320" t="s">
        <v>14</v>
      </c>
      <c r="G34" s="320"/>
      <c r="H34" s="320"/>
    </row>
    <row r="35" spans="1:8" ht="15.75">
      <c r="A35" s="152">
        <v>1</v>
      </c>
      <c r="B35" s="314">
        <v>2</v>
      </c>
      <c r="C35" s="315"/>
      <c r="D35" s="152">
        <v>3</v>
      </c>
      <c r="E35" s="152">
        <v>4</v>
      </c>
      <c r="F35" s="320">
        <v>5</v>
      </c>
      <c r="G35" s="320"/>
      <c r="H35" s="320"/>
    </row>
    <row r="36" spans="1:8" ht="52.5" customHeight="1">
      <c r="A36" s="193">
        <v>1</v>
      </c>
      <c r="B36" s="383" t="s">
        <v>404</v>
      </c>
      <c r="C36" s="384"/>
      <c r="D36" s="195">
        <v>0</v>
      </c>
      <c r="E36" s="195">
        <v>3177300</v>
      </c>
      <c r="F36" s="385">
        <f>E36+D36</f>
        <v>3177300</v>
      </c>
      <c r="G36" s="385"/>
      <c r="H36" s="385"/>
    </row>
    <row r="37" spans="1:8" ht="43.5" customHeight="1">
      <c r="A37" s="152">
        <v>2</v>
      </c>
      <c r="B37" s="383" t="s">
        <v>405</v>
      </c>
      <c r="C37" s="384"/>
      <c r="D37" s="160">
        <v>0</v>
      </c>
      <c r="E37" s="160">
        <v>2541900</v>
      </c>
      <c r="F37" s="385">
        <f>E37+D37</f>
        <v>2541900</v>
      </c>
      <c r="G37" s="385"/>
      <c r="H37" s="385"/>
    </row>
    <row r="38" spans="1:8" ht="15.75" customHeight="1">
      <c r="A38" s="338" t="s">
        <v>14</v>
      </c>
      <c r="B38" s="339"/>
      <c r="C38" s="340"/>
      <c r="D38" s="161">
        <f>SUM(D37:D37)</f>
        <v>0</v>
      </c>
      <c r="E38" s="161">
        <f>SUM(E36:E37)</f>
        <v>5719200</v>
      </c>
      <c r="F38" s="386">
        <f>SUM(F36:H37)</f>
        <v>5719200</v>
      </c>
      <c r="G38" s="387"/>
      <c r="H38" s="388"/>
    </row>
    <row r="39" spans="1:8" ht="15.75">
      <c r="A39" s="1"/>
    </row>
    <row r="40" spans="1:8" ht="15.75">
      <c r="A40" s="136" t="s">
        <v>18</v>
      </c>
      <c r="B40" s="335" t="s">
        <v>16</v>
      </c>
      <c r="C40" s="335"/>
      <c r="D40" s="335"/>
      <c r="E40" s="335"/>
      <c r="F40" s="335"/>
      <c r="G40" s="335"/>
      <c r="H40" s="335"/>
    </row>
    <row r="41" spans="1:8" ht="15.75">
      <c r="A41" s="1"/>
      <c r="E41" s="49"/>
      <c r="H41" s="49" t="s">
        <v>33</v>
      </c>
    </row>
    <row r="42" spans="1:8" ht="31.5" customHeight="1">
      <c r="A42" s="152" t="s">
        <v>7</v>
      </c>
      <c r="B42" s="314" t="s">
        <v>17</v>
      </c>
      <c r="C42" s="315"/>
      <c r="D42" s="152" t="s">
        <v>12</v>
      </c>
      <c r="E42" s="152" t="s">
        <v>13</v>
      </c>
      <c r="F42" s="320" t="s">
        <v>14</v>
      </c>
      <c r="G42" s="320"/>
      <c r="H42" s="320"/>
    </row>
    <row r="43" spans="1:8" ht="15.75">
      <c r="A43" s="152">
        <v>1</v>
      </c>
      <c r="B43" s="314">
        <v>2</v>
      </c>
      <c r="C43" s="315"/>
      <c r="D43" s="152">
        <v>3</v>
      </c>
      <c r="E43" s="152">
        <v>4</v>
      </c>
      <c r="F43" s="320">
        <v>5</v>
      </c>
      <c r="G43" s="320"/>
      <c r="H43" s="320"/>
    </row>
    <row r="44" spans="1:8" ht="39.75" customHeight="1">
      <c r="A44" s="152">
        <v>1</v>
      </c>
      <c r="B44" s="378" t="s">
        <v>286</v>
      </c>
      <c r="C44" s="379"/>
      <c r="D44" s="160">
        <v>0</v>
      </c>
      <c r="E44" s="160">
        <f>E38</f>
        <v>5719200</v>
      </c>
      <c r="F44" s="380">
        <f>E44+D44</f>
        <v>5719200</v>
      </c>
      <c r="G44" s="381"/>
      <c r="H44" s="382"/>
    </row>
    <row r="45" spans="1:8" ht="15.75" customHeight="1">
      <c r="A45" s="338" t="s">
        <v>14</v>
      </c>
      <c r="B45" s="339"/>
      <c r="C45" s="340"/>
      <c r="D45" s="162">
        <f>SUM(D44:D44)</f>
        <v>0</v>
      </c>
      <c r="E45" s="162">
        <f>SUM(E44:E44)</f>
        <v>5719200</v>
      </c>
      <c r="F45" s="389">
        <f>SUM(F44)</f>
        <v>5719200</v>
      </c>
      <c r="G45" s="390"/>
      <c r="H45" s="391"/>
    </row>
    <row r="46" spans="1:8" ht="15.75">
      <c r="A46" s="1"/>
      <c r="E46" s="50"/>
    </row>
    <row r="47" spans="1:8" ht="15.75">
      <c r="A47" s="133" t="s">
        <v>34</v>
      </c>
      <c r="B47" s="335" t="s">
        <v>19</v>
      </c>
      <c r="C47" s="335"/>
      <c r="D47" s="335"/>
      <c r="E47" s="335"/>
      <c r="F47" s="335"/>
      <c r="G47" s="335"/>
      <c r="H47" s="335"/>
    </row>
    <row r="48" spans="1:8" ht="15.75">
      <c r="A48" s="1"/>
    </row>
    <row r="49" spans="1:12" ht="46.5" customHeight="1">
      <c r="A49" s="152" t="s">
        <v>7</v>
      </c>
      <c r="B49" s="152" t="s">
        <v>20</v>
      </c>
      <c r="C49" s="152" t="s">
        <v>21</v>
      </c>
      <c r="D49" s="152" t="s">
        <v>22</v>
      </c>
      <c r="E49" s="152" t="s">
        <v>12</v>
      </c>
      <c r="F49" s="314" t="s">
        <v>13</v>
      </c>
      <c r="G49" s="315"/>
      <c r="H49" s="152" t="s">
        <v>14</v>
      </c>
    </row>
    <row r="50" spans="1:12" ht="15.75">
      <c r="A50" s="152">
        <v>1</v>
      </c>
      <c r="B50" s="152">
        <v>2</v>
      </c>
      <c r="C50" s="152">
        <v>3</v>
      </c>
      <c r="D50" s="152">
        <v>4</v>
      </c>
      <c r="E50" s="152">
        <v>5</v>
      </c>
      <c r="F50" s="314">
        <v>6</v>
      </c>
      <c r="G50" s="315"/>
      <c r="H50" s="152">
        <v>7</v>
      </c>
    </row>
    <row r="51" spans="1:12" ht="15.75">
      <c r="A51" s="152">
        <v>1</v>
      </c>
      <c r="B51" s="58" t="s">
        <v>23</v>
      </c>
      <c r="C51" s="152"/>
      <c r="D51" s="152"/>
      <c r="E51" s="152"/>
      <c r="F51" s="314"/>
      <c r="G51" s="315"/>
      <c r="H51" s="152"/>
    </row>
    <row r="52" spans="1:12" ht="30" customHeight="1">
      <c r="A52" s="152"/>
      <c r="B52" s="71" t="s">
        <v>218</v>
      </c>
      <c r="C52" s="72" t="s">
        <v>56</v>
      </c>
      <c r="D52" s="73" t="s">
        <v>287</v>
      </c>
      <c r="E52" s="51">
        <v>0</v>
      </c>
      <c r="F52" s="316">
        <f>E38</f>
        <v>5719200</v>
      </c>
      <c r="G52" s="317"/>
      <c r="H52" s="163">
        <f>F52+E52</f>
        <v>5719200</v>
      </c>
    </row>
    <row r="53" spans="1:12" ht="15.75">
      <c r="A53" s="152">
        <v>2</v>
      </c>
      <c r="B53" s="58" t="s">
        <v>24</v>
      </c>
      <c r="C53" s="152"/>
      <c r="D53" s="152"/>
      <c r="E53" s="152"/>
      <c r="F53" s="314"/>
      <c r="G53" s="315"/>
      <c r="H53" s="152"/>
      <c r="L53" s="63"/>
    </row>
    <row r="54" spans="1:12" ht="39">
      <c r="A54" s="152"/>
      <c r="B54" s="164" t="s">
        <v>219</v>
      </c>
      <c r="C54" s="73" t="s">
        <v>71</v>
      </c>
      <c r="D54" s="73" t="s">
        <v>273</v>
      </c>
      <c r="E54" s="282">
        <v>0</v>
      </c>
      <c r="F54" s="314">
        <v>1</v>
      </c>
      <c r="G54" s="315"/>
      <c r="H54" s="282">
        <f>E54+F54</f>
        <v>1</v>
      </c>
      <c r="L54" s="63"/>
    </row>
    <row r="55" spans="1:12" ht="15.75">
      <c r="A55" s="152">
        <v>3</v>
      </c>
      <c r="B55" s="58" t="s">
        <v>25</v>
      </c>
      <c r="C55" s="152"/>
      <c r="D55" s="152"/>
      <c r="E55" s="152"/>
      <c r="F55" s="314"/>
      <c r="G55" s="315"/>
      <c r="H55" s="152"/>
    </row>
    <row r="56" spans="1:12" ht="26.25">
      <c r="A56" s="59"/>
      <c r="B56" s="198" t="s">
        <v>220</v>
      </c>
      <c r="C56" s="73" t="s">
        <v>71</v>
      </c>
      <c r="D56" s="165" t="s">
        <v>273</v>
      </c>
      <c r="E56" s="282">
        <v>0</v>
      </c>
      <c r="F56" s="314">
        <v>2</v>
      </c>
      <c r="G56" s="315"/>
      <c r="H56" s="282">
        <f>E56+F56</f>
        <v>2</v>
      </c>
    </row>
    <row r="57" spans="1:12" ht="15.75">
      <c r="A57" s="59">
        <v>4</v>
      </c>
      <c r="B57" s="58" t="s">
        <v>26</v>
      </c>
      <c r="C57" s="59"/>
      <c r="D57" s="59"/>
      <c r="E57" s="59"/>
      <c r="F57" s="325"/>
      <c r="G57" s="326"/>
      <c r="H57" s="59"/>
    </row>
    <row r="58" spans="1:12" ht="63.75">
      <c r="A58" s="4"/>
      <c r="B58" s="62" t="s">
        <v>224</v>
      </c>
      <c r="C58" s="73" t="s">
        <v>76</v>
      </c>
      <c r="D58" s="73" t="s">
        <v>79</v>
      </c>
      <c r="E58" s="282">
        <v>0</v>
      </c>
      <c r="F58" s="320">
        <v>100</v>
      </c>
      <c r="G58" s="320"/>
      <c r="H58" s="152">
        <v>100</v>
      </c>
    </row>
    <row r="59" spans="1:12" ht="15.75">
      <c r="A59" s="1"/>
    </row>
    <row r="60" spans="1:12" ht="15.75" customHeight="1">
      <c r="A60" s="66"/>
      <c r="B60" s="66"/>
      <c r="C60" s="66"/>
      <c r="D60" s="136"/>
    </row>
    <row r="61" spans="1:12" ht="32.25" customHeight="1">
      <c r="A61" s="350" t="s">
        <v>80</v>
      </c>
      <c r="B61" s="350"/>
      <c r="C61" s="65"/>
      <c r="D61" s="14"/>
      <c r="E61" s="5"/>
      <c r="F61" s="365" t="s">
        <v>204</v>
      </c>
      <c r="G61" s="365"/>
      <c r="H61" s="365"/>
    </row>
    <row r="62" spans="1:12" ht="15.75" customHeight="1">
      <c r="A62" s="3"/>
      <c r="B62" s="293" t="s">
        <v>279</v>
      </c>
      <c r="D62" s="15" t="s">
        <v>27</v>
      </c>
      <c r="F62" s="352" t="s">
        <v>36</v>
      </c>
      <c r="G62" s="352"/>
      <c r="H62" s="352"/>
    </row>
    <row r="63" spans="1:12" ht="23.25" customHeight="1">
      <c r="A63" s="209" t="s">
        <v>28</v>
      </c>
      <c r="B63" s="209"/>
    </row>
    <row r="64" spans="1:12">
      <c r="A64" s="210" t="s">
        <v>276</v>
      </c>
      <c r="B64" s="210"/>
      <c r="C64" s="210"/>
    </row>
    <row r="66" spans="1:8" ht="15.75">
      <c r="A66" s="367" t="s">
        <v>277</v>
      </c>
      <c r="B66" s="367"/>
      <c r="D66" s="14"/>
      <c r="F66" s="365" t="s">
        <v>278</v>
      </c>
      <c r="G66" s="365"/>
      <c r="H66" s="365"/>
    </row>
    <row r="67" spans="1:8">
      <c r="D67" s="15" t="s">
        <v>27</v>
      </c>
      <c r="F67" s="352" t="s">
        <v>36</v>
      </c>
      <c r="G67" s="352"/>
      <c r="H67" s="352"/>
    </row>
    <row r="69" spans="1:8">
      <c r="B69" s="211" t="s">
        <v>35</v>
      </c>
      <c r="C69" s="212">
        <v>44334</v>
      </c>
    </row>
    <row r="71" spans="1:8">
      <c r="B71" s="2" t="s">
        <v>279</v>
      </c>
    </row>
  </sheetData>
  <mergeCells count="74">
    <mergeCell ref="A66:B66"/>
    <mergeCell ref="F66:H66"/>
    <mergeCell ref="F67:H67"/>
    <mergeCell ref="A9:H9"/>
    <mergeCell ref="E16:G16"/>
    <mergeCell ref="B34:C34"/>
    <mergeCell ref="F34:H34"/>
    <mergeCell ref="B18:H18"/>
    <mergeCell ref="B19:H19"/>
    <mergeCell ref="B20:H20"/>
    <mergeCell ref="B22:H22"/>
    <mergeCell ref="B23:H23"/>
    <mergeCell ref="B25:H25"/>
    <mergeCell ref="B26:H26"/>
    <mergeCell ref="B28:H28"/>
    <mergeCell ref="B29:H29"/>
    <mergeCell ref="E1:H1"/>
    <mergeCell ref="E4:H4"/>
    <mergeCell ref="E5:H5"/>
    <mergeCell ref="E6:H6"/>
    <mergeCell ref="E7:H7"/>
    <mergeCell ref="P15:Q15"/>
    <mergeCell ref="A10:H10"/>
    <mergeCell ref="B12:C12"/>
    <mergeCell ref="D12:E12"/>
    <mergeCell ref="M12:N12"/>
    <mergeCell ref="P12:Q12"/>
    <mergeCell ref="D13:E13"/>
    <mergeCell ref="M13:N13"/>
    <mergeCell ref="P13:Q13"/>
    <mergeCell ref="B14:C14"/>
    <mergeCell ref="D14:E14"/>
    <mergeCell ref="D15:E15"/>
    <mergeCell ref="M15:N15"/>
    <mergeCell ref="B13:C13"/>
    <mergeCell ref="B15:C15"/>
    <mergeCell ref="L16:N16"/>
    <mergeCell ref="O16:P16"/>
    <mergeCell ref="E17:F17"/>
    <mergeCell ref="L17:M17"/>
    <mergeCell ref="N17:P17"/>
    <mergeCell ref="B30:H30"/>
    <mergeCell ref="B32:E32"/>
    <mergeCell ref="B44:C44"/>
    <mergeCell ref="F44:H44"/>
    <mergeCell ref="B35:C35"/>
    <mergeCell ref="F35:H35"/>
    <mergeCell ref="B37:C37"/>
    <mergeCell ref="F37:H37"/>
    <mergeCell ref="A38:C38"/>
    <mergeCell ref="F38:H38"/>
    <mergeCell ref="B40:H40"/>
    <mergeCell ref="B42:C42"/>
    <mergeCell ref="F42:H42"/>
    <mergeCell ref="B43:C43"/>
    <mergeCell ref="F43:H43"/>
    <mergeCell ref="B36:C36"/>
    <mergeCell ref="F36:H36"/>
    <mergeCell ref="F52:G52"/>
    <mergeCell ref="F53:G53"/>
    <mergeCell ref="A45:C45"/>
    <mergeCell ref="F45:H45"/>
    <mergeCell ref="B47:H47"/>
    <mergeCell ref="F49:G49"/>
    <mergeCell ref="F50:G50"/>
    <mergeCell ref="F51:G51"/>
    <mergeCell ref="A61:B61"/>
    <mergeCell ref="F61:H61"/>
    <mergeCell ref="F62:H62"/>
    <mergeCell ref="F56:G56"/>
    <mergeCell ref="F54:G54"/>
    <mergeCell ref="F55:G55"/>
    <mergeCell ref="F57:G57"/>
    <mergeCell ref="F58:G58"/>
  </mergeCells>
  <pageMargins left="0.39370078740157483" right="0.39370078740157483" top="0.51181102362204722" bottom="0.27559055118110237" header="0.31496062992125984" footer="0.31496062992125984"/>
  <pageSetup paperSize="9" scale="87" fitToHeight="3" orientation="landscape" verticalDpi="0" r:id="rId1"/>
  <rowBreaks count="1" manualBreakCount="1">
    <brk id="46" max="7" man="1"/>
  </rowBreaks>
</worksheet>
</file>

<file path=xl/worksheets/sheet14.xml><?xml version="1.0" encoding="utf-8"?>
<worksheet xmlns="http://schemas.openxmlformats.org/spreadsheetml/2006/main" xmlns:r="http://schemas.openxmlformats.org/officeDocument/2006/relationships">
  <sheetPr>
    <pageSetUpPr fitToPage="1"/>
  </sheetPr>
  <dimension ref="A1:Q103"/>
  <sheetViews>
    <sheetView topLeftCell="A13" workbookViewId="0">
      <selection activeCell="F96" sqref="F96"/>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1" t="s">
        <v>37</v>
      </c>
      <c r="F1" s="351"/>
      <c r="G1" s="351"/>
      <c r="H1" s="351"/>
    </row>
    <row r="2" spans="1:17" ht="15.75">
      <c r="A2" s="41"/>
      <c r="E2" s="41" t="s">
        <v>0</v>
      </c>
      <c r="L2" s="48"/>
      <c r="M2" s="48"/>
    </row>
    <row r="3" spans="1:17" ht="15.75">
      <c r="A3" s="41"/>
      <c r="B3" s="41"/>
      <c r="E3" s="140" t="s">
        <v>48</v>
      </c>
      <c r="F3" s="141" t="str">
        <f>'Проверка Всего'!$C$10</f>
        <v>80-р</v>
      </c>
      <c r="G3" s="142" t="s">
        <v>47</v>
      </c>
      <c r="H3" s="143">
        <f>'Проверка Всего'!$D$10</f>
        <v>44328</v>
      </c>
    </row>
    <row r="4" spans="1:17" ht="15" customHeight="1">
      <c r="A4" s="41"/>
      <c r="E4" s="352"/>
      <c r="F4" s="352"/>
      <c r="G4" s="352"/>
      <c r="H4" s="352"/>
    </row>
    <row r="5" spans="1:17" ht="15.75">
      <c r="A5" s="41"/>
      <c r="B5" s="41"/>
      <c r="E5" s="353" t="s">
        <v>49</v>
      </c>
      <c r="F5" s="353"/>
      <c r="G5" s="353"/>
      <c r="H5" s="353"/>
    </row>
    <row r="6" spans="1:17" ht="15" customHeight="1">
      <c r="A6" s="41"/>
      <c r="E6" s="352" t="s">
        <v>1</v>
      </c>
      <c r="F6" s="352"/>
      <c r="G6" s="352"/>
      <c r="H6" s="352"/>
    </row>
    <row r="7" spans="1:17" ht="15.75">
      <c r="A7" s="41"/>
      <c r="E7" s="335"/>
      <c r="F7" s="335"/>
      <c r="G7" s="335"/>
      <c r="H7" s="335"/>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26.25" customHeight="1">
      <c r="A12" s="217" t="s">
        <v>38</v>
      </c>
      <c r="B12" s="344">
        <v>200000</v>
      </c>
      <c r="C12" s="344"/>
      <c r="D12" s="344" t="s">
        <v>49</v>
      </c>
      <c r="E12" s="344"/>
      <c r="F12" s="18"/>
      <c r="G12" s="18"/>
      <c r="H12" s="203">
        <v>40982291</v>
      </c>
      <c r="I12" s="26"/>
      <c r="J12" s="26"/>
      <c r="K12" s="26"/>
      <c r="L12" s="26"/>
      <c r="M12" s="345"/>
      <c r="N12" s="345"/>
      <c r="O12" s="26"/>
      <c r="P12" s="345"/>
      <c r="Q12" s="345"/>
    </row>
    <row r="13" spans="1:17" ht="24.75" customHeight="1">
      <c r="A13" s="27"/>
      <c r="B13" s="349" t="s">
        <v>42</v>
      </c>
      <c r="C13" s="349"/>
      <c r="D13" s="346" t="s">
        <v>1</v>
      </c>
      <c r="E13" s="346"/>
      <c r="F13" s="19"/>
      <c r="G13" s="19"/>
      <c r="H13" s="33" t="s">
        <v>39</v>
      </c>
      <c r="I13" s="31"/>
      <c r="J13" s="38"/>
      <c r="K13" s="38"/>
      <c r="L13" s="38"/>
      <c r="M13" s="347"/>
      <c r="N13" s="347"/>
      <c r="O13" s="27"/>
      <c r="P13" s="342"/>
      <c r="Q13" s="342"/>
    </row>
    <row r="14" spans="1:17" ht="20.25" customHeight="1">
      <c r="A14" s="218" t="s">
        <v>40</v>
      </c>
      <c r="B14" s="344">
        <v>210000</v>
      </c>
      <c r="C14" s="344"/>
      <c r="D14" s="344" t="s">
        <v>49</v>
      </c>
      <c r="E14" s="344"/>
      <c r="F14" s="20"/>
      <c r="G14" s="20"/>
      <c r="H14" s="203">
        <v>40982291</v>
      </c>
      <c r="I14" s="28"/>
      <c r="J14" s="28"/>
      <c r="K14" s="28"/>
      <c r="L14" s="28"/>
      <c r="M14" s="28"/>
      <c r="N14" s="28"/>
      <c r="O14" s="28"/>
      <c r="P14" s="28"/>
      <c r="Q14" s="28"/>
    </row>
    <row r="15" spans="1:17" ht="26.25" customHeight="1">
      <c r="A15" s="27"/>
      <c r="B15" s="349" t="s">
        <v>42</v>
      </c>
      <c r="C15" s="349"/>
      <c r="D15" s="348" t="s">
        <v>29</v>
      </c>
      <c r="E15" s="348"/>
      <c r="F15" s="19"/>
      <c r="G15" s="19"/>
      <c r="H15" s="33" t="s">
        <v>39</v>
      </c>
      <c r="I15" s="31"/>
      <c r="J15" s="38"/>
      <c r="K15" s="38"/>
      <c r="L15" s="38"/>
      <c r="M15" s="341"/>
      <c r="N15" s="341"/>
      <c r="O15" s="27"/>
      <c r="P15" s="342"/>
      <c r="Q15" s="342"/>
    </row>
    <row r="16" spans="1:17" ht="39.75" customHeight="1">
      <c r="A16" s="217" t="s">
        <v>41</v>
      </c>
      <c r="B16" s="132" t="s">
        <v>104</v>
      </c>
      <c r="C16" s="54" t="s">
        <v>105</v>
      </c>
      <c r="D16" s="54" t="s">
        <v>106</v>
      </c>
      <c r="E16" s="358" t="s">
        <v>107</v>
      </c>
      <c r="F16" s="358"/>
      <c r="G16" s="358"/>
      <c r="H16" s="54" t="s">
        <v>83</v>
      </c>
      <c r="I16" s="37"/>
      <c r="J16" s="21"/>
      <c r="K16" s="37"/>
      <c r="L16" s="371"/>
      <c r="M16" s="371"/>
      <c r="N16" s="371"/>
      <c r="O16" s="371"/>
      <c r="P16" s="371"/>
      <c r="Q16" s="37"/>
    </row>
    <row r="17" spans="1:17" ht="56.25" customHeight="1">
      <c r="B17" s="38" t="s">
        <v>42</v>
      </c>
      <c r="C17" s="39" t="s">
        <v>43</v>
      </c>
      <c r="D17" s="39" t="s">
        <v>44</v>
      </c>
      <c r="E17" s="349" t="s">
        <v>45</v>
      </c>
      <c r="F17" s="349"/>
      <c r="G17" s="39"/>
      <c r="H17" s="39" t="s">
        <v>46</v>
      </c>
      <c r="I17" s="32"/>
      <c r="J17" s="38"/>
      <c r="K17" s="38"/>
      <c r="L17" s="341"/>
      <c r="M17" s="341"/>
      <c r="N17" s="341"/>
      <c r="O17" s="341"/>
      <c r="P17" s="341"/>
      <c r="Q17" s="27"/>
    </row>
    <row r="18" spans="1:17" ht="42" customHeight="1">
      <c r="A18" s="44" t="s">
        <v>3</v>
      </c>
      <c r="B18" s="354" t="s">
        <v>248</v>
      </c>
      <c r="C18" s="354"/>
      <c r="D18" s="354"/>
      <c r="E18" s="354"/>
      <c r="F18" s="354"/>
      <c r="G18" s="354"/>
      <c r="H18" s="354"/>
    </row>
    <row r="19" spans="1:17" ht="213" customHeight="1">
      <c r="A19" s="44" t="s">
        <v>4</v>
      </c>
      <c r="B19" s="354" t="s">
        <v>245</v>
      </c>
      <c r="C19" s="354"/>
      <c r="D19" s="354"/>
      <c r="E19" s="354"/>
      <c r="F19" s="354"/>
      <c r="G19" s="354"/>
      <c r="H19" s="354"/>
    </row>
    <row r="20" spans="1:17" ht="21.75" customHeight="1">
      <c r="A20" s="118" t="s">
        <v>5</v>
      </c>
      <c r="B20" s="357" t="s">
        <v>30</v>
      </c>
      <c r="C20" s="357"/>
      <c r="D20" s="357"/>
      <c r="E20" s="357"/>
      <c r="F20" s="357"/>
      <c r="G20" s="357"/>
      <c r="H20" s="357"/>
    </row>
    <row r="21" spans="1:17" ht="15.75">
      <c r="A21" s="1"/>
    </row>
    <row r="22" spans="1:17" ht="15.75">
      <c r="A22" s="34" t="s">
        <v>7</v>
      </c>
      <c r="B22" s="320" t="s">
        <v>31</v>
      </c>
      <c r="C22" s="320"/>
      <c r="D22" s="320"/>
      <c r="E22" s="320"/>
      <c r="F22" s="320"/>
      <c r="G22" s="320"/>
      <c r="H22" s="320"/>
    </row>
    <row r="23" spans="1:17" ht="26.25" customHeight="1">
      <c r="A23" s="34">
        <v>1</v>
      </c>
      <c r="B23" s="361" t="s">
        <v>110</v>
      </c>
      <c r="C23" s="394"/>
      <c r="D23" s="394"/>
      <c r="E23" s="394"/>
      <c r="F23" s="394"/>
      <c r="G23" s="394"/>
      <c r="H23" s="395"/>
    </row>
    <row r="24" spans="1:17" ht="15.75">
      <c r="A24" s="1"/>
    </row>
    <row r="25" spans="1:17" ht="33.75" customHeight="1">
      <c r="A25" s="55" t="s">
        <v>6</v>
      </c>
      <c r="B25" s="364" t="s">
        <v>108</v>
      </c>
      <c r="C25" s="364"/>
      <c r="D25" s="364"/>
      <c r="E25" s="364"/>
      <c r="F25" s="364"/>
      <c r="G25" s="364"/>
      <c r="H25" s="364"/>
    </row>
    <row r="26" spans="1:17" ht="15.75">
      <c r="A26" s="36" t="s">
        <v>9</v>
      </c>
      <c r="B26" s="335" t="s">
        <v>32</v>
      </c>
      <c r="C26" s="335"/>
      <c r="D26" s="335"/>
      <c r="E26" s="335"/>
      <c r="F26" s="335"/>
      <c r="G26" s="335"/>
      <c r="H26" s="335"/>
    </row>
    <row r="27" spans="1:17" ht="15.75">
      <c r="A27" s="36"/>
      <c r="B27" s="35"/>
      <c r="C27" s="35"/>
      <c r="D27" s="35"/>
      <c r="E27" s="35"/>
      <c r="F27" s="35"/>
      <c r="G27" s="35"/>
      <c r="H27" s="35"/>
    </row>
    <row r="28" spans="1:17" ht="15.75">
      <c r="A28" s="34" t="s">
        <v>7</v>
      </c>
      <c r="B28" s="320" t="s">
        <v>8</v>
      </c>
      <c r="C28" s="320"/>
      <c r="D28" s="320"/>
      <c r="E28" s="320"/>
      <c r="F28" s="320"/>
      <c r="G28" s="320"/>
      <c r="H28" s="320"/>
    </row>
    <row r="29" spans="1:17" ht="31.5" customHeight="1">
      <c r="A29" s="34">
        <v>1</v>
      </c>
      <c r="B29" s="361" t="s">
        <v>109</v>
      </c>
      <c r="C29" s="362"/>
      <c r="D29" s="362"/>
      <c r="E29" s="362"/>
      <c r="F29" s="362"/>
      <c r="G29" s="362"/>
      <c r="H29" s="363"/>
    </row>
    <row r="30" spans="1:17" ht="15.75">
      <c r="A30" s="34"/>
      <c r="B30" s="377"/>
      <c r="C30" s="377"/>
      <c r="D30" s="377"/>
      <c r="E30" s="377"/>
      <c r="F30" s="377"/>
      <c r="G30" s="377"/>
      <c r="H30" s="377"/>
    </row>
    <row r="31" spans="1:17" ht="15.75">
      <c r="A31" s="43"/>
      <c r="B31" s="61"/>
      <c r="C31" s="61"/>
      <c r="D31" s="61"/>
      <c r="E31" s="61"/>
      <c r="F31" s="61"/>
      <c r="G31" s="61"/>
      <c r="H31" s="61"/>
    </row>
    <row r="32" spans="1:17" ht="15.75">
      <c r="A32" s="36" t="s">
        <v>15</v>
      </c>
      <c r="B32" s="356" t="s">
        <v>10</v>
      </c>
      <c r="C32" s="356"/>
      <c r="D32" s="356"/>
      <c r="E32" s="356"/>
      <c r="F32" s="35"/>
      <c r="G32" s="35"/>
      <c r="H32" s="35"/>
    </row>
    <row r="33" spans="1:11" ht="15.75">
      <c r="A33" s="1"/>
      <c r="E33" s="49"/>
      <c r="H33" s="49" t="s">
        <v>33</v>
      </c>
    </row>
    <row r="34" spans="1:11" ht="31.5" customHeight="1">
      <c r="A34" s="34" t="s">
        <v>7</v>
      </c>
      <c r="B34" s="314" t="s">
        <v>11</v>
      </c>
      <c r="C34" s="315"/>
      <c r="D34" s="34" t="s">
        <v>12</v>
      </c>
      <c r="E34" s="34" t="s">
        <v>13</v>
      </c>
      <c r="F34" s="320" t="s">
        <v>14</v>
      </c>
      <c r="G34" s="320"/>
      <c r="H34" s="320"/>
    </row>
    <row r="35" spans="1:11" ht="15.75">
      <c r="A35" s="34">
        <v>1</v>
      </c>
      <c r="B35" s="314">
        <v>2</v>
      </c>
      <c r="C35" s="315"/>
      <c r="D35" s="34">
        <v>3</v>
      </c>
      <c r="E35" s="34">
        <v>4</v>
      </c>
      <c r="F35" s="320">
        <v>5</v>
      </c>
      <c r="G35" s="320"/>
      <c r="H35" s="320"/>
    </row>
    <row r="36" spans="1:11" ht="30.75" customHeight="1">
      <c r="A36" s="34">
        <v>1</v>
      </c>
      <c r="B36" s="383" t="s">
        <v>113</v>
      </c>
      <c r="C36" s="384"/>
      <c r="D36" s="206">
        <v>0</v>
      </c>
      <c r="E36" s="206">
        <v>200000</v>
      </c>
      <c r="F36" s="385">
        <f>E36+D36</f>
        <v>200000</v>
      </c>
      <c r="G36" s="385"/>
      <c r="H36" s="385"/>
    </row>
    <row r="37" spans="1:11" ht="27.75" customHeight="1">
      <c r="A37" s="34">
        <v>2</v>
      </c>
      <c r="B37" s="419" t="s">
        <v>274</v>
      </c>
      <c r="C37" s="419"/>
      <c r="D37" s="206">
        <v>0</v>
      </c>
      <c r="E37" s="206">
        <v>1000000</v>
      </c>
      <c r="F37" s="385">
        <f>E37+D37</f>
        <v>1000000</v>
      </c>
      <c r="G37" s="385"/>
      <c r="H37" s="385"/>
      <c r="K37" s="50"/>
    </row>
    <row r="38" spans="1:11" ht="60" customHeight="1">
      <c r="A38" s="34">
        <v>3</v>
      </c>
      <c r="B38" s="419" t="s">
        <v>246</v>
      </c>
      <c r="C38" s="419"/>
      <c r="D38" s="206">
        <v>0</v>
      </c>
      <c r="E38" s="206">
        <v>1529900</v>
      </c>
      <c r="F38" s="385">
        <f t="shared" ref="F38:F39" si="0">E38+D38</f>
        <v>1529900</v>
      </c>
      <c r="G38" s="385"/>
      <c r="H38" s="385"/>
    </row>
    <row r="39" spans="1:11" ht="27" customHeight="1">
      <c r="A39" s="34">
        <v>4</v>
      </c>
      <c r="B39" s="419" t="s">
        <v>111</v>
      </c>
      <c r="C39" s="419"/>
      <c r="D39" s="206">
        <v>0</v>
      </c>
      <c r="E39" s="206">
        <v>2487800</v>
      </c>
      <c r="F39" s="385">
        <f t="shared" si="0"/>
        <v>2487800</v>
      </c>
      <c r="G39" s="385"/>
      <c r="H39" s="385"/>
    </row>
    <row r="40" spans="1:11" ht="15.75" customHeight="1">
      <c r="A40" s="338" t="s">
        <v>14</v>
      </c>
      <c r="B40" s="339"/>
      <c r="C40" s="340"/>
      <c r="D40" s="161">
        <f>SUM(D36:D36)</f>
        <v>0</v>
      </c>
      <c r="E40" s="161">
        <f>SUM(E36:E39)</f>
        <v>5217700</v>
      </c>
      <c r="F40" s="386">
        <f>SUM(F36:H39)</f>
        <v>5217700</v>
      </c>
      <c r="G40" s="387"/>
      <c r="H40" s="388"/>
    </row>
    <row r="41" spans="1:11" ht="15.75">
      <c r="A41" s="1"/>
    </row>
    <row r="42" spans="1:11" ht="15.75">
      <c r="A42" s="41" t="s">
        <v>18</v>
      </c>
      <c r="B42" s="335" t="s">
        <v>16</v>
      </c>
      <c r="C42" s="335"/>
      <c r="D42" s="335"/>
      <c r="E42" s="335"/>
      <c r="F42" s="335"/>
      <c r="G42" s="335"/>
      <c r="H42" s="335"/>
    </row>
    <row r="43" spans="1:11" ht="15.75">
      <c r="A43" s="1"/>
      <c r="E43" s="49"/>
      <c r="H43" s="49" t="s">
        <v>33</v>
      </c>
    </row>
    <row r="44" spans="1:11" ht="31.5" customHeight="1">
      <c r="A44" s="34" t="s">
        <v>7</v>
      </c>
      <c r="B44" s="314" t="s">
        <v>17</v>
      </c>
      <c r="C44" s="315"/>
      <c r="D44" s="34" t="s">
        <v>12</v>
      </c>
      <c r="E44" s="34" t="s">
        <v>13</v>
      </c>
      <c r="F44" s="320" t="s">
        <v>14</v>
      </c>
      <c r="G44" s="320"/>
      <c r="H44" s="320"/>
    </row>
    <row r="45" spans="1:11" ht="15.75">
      <c r="A45" s="34">
        <v>1</v>
      </c>
      <c r="B45" s="314">
        <v>2</v>
      </c>
      <c r="C45" s="315"/>
      <c r="D45" s="34">
        <v>3</v>
      </c>
      <c r="E45" s="34">
        <v>4</v>
      </c>
      <c r="F45" s="320">
        <v>5</v>
      </c>
      <c r="G45" s="320"/>
      <c r="H45" s="320"/>
    </row>
    <row r="46" spans="1:11" ht="52.5" customHeight="1">
      <c r="A46" s="34">
        <v>1</v>
      </c>
      <c r="B46" s="378" t="s">
        <v>112</v>
      </c>
      <c r="C46" s="379"/>
      <c r="D46" s="206">
        <v>0</v>
      </c>
      <c r="E46" s="206">
        <f>E40</f>
        <v>5217700</v>
      </c>
      <c r="F46" s="380">
        <f>E46+D46</f>
        <v>5217700</v>
      </c>
      <c r="G46" s="381"/>
      <c r="H46" s="382"/>
    </row>
    <row r="47" spans="1:11" ht="15.75" customHeight="1">
      <c r="A47" s="338" t="s">
        <v>14</v>
      </c>
      <c r="B47" s="339"/>
      <c r="C47" s="340"/>
      <c r="D47" s="207">
        <f>SUM(D46:D46)</f>
        <v>0</v>
      </c>
      <c r="E47" s="207">
        <f>SUM(E46:E46)</f>
        <v>5217700</v>
      </c>
      <c r="F47" s="389">
        <f>SUM(F46)</f>
        <v>5217700</v>
      </c>
      <c r="G47" s="390"/>
      <c r="H47" s="391"/>
    </row>
    <row r="48" spans="1:11" ht="15.75">
      <c r="A48" s="1"/>
      <c r="E48" s="50"/>
    </row>
    <row r="49" spans="1:12" ht="15.75">
      <c r="A49" s="36" t="s">
        <v>34</v>
      </c>
      <c r="B49" s="335" t="s">
        <v>19</v>
      </c>
      <c r="C49" s="335"/>
      <c r="D49" s="335"/>
      <c r="E49" s="335"/>
      <c r="F49" s="335"/>
      <c r="G49" s="335"/>
      <c r="H49" s="335"/>
    </row>
    <row r="50" spans="1:12" ht="15.75">
      <c r="A50" s="1"/>
    </row>
    <row r="51" spans="1:12" ht="46.5" customHeight="1">
      <c r="A51" s="34" t="s">
        <v>7</v>
      </c>
      <c r="B51" s="34" t="s">
        <v>20</v>
      </c>
      <c r="C51" s="34" t="s">
        <v>21</v>
      </c>
      <c r="D51" s="34" t="s">
        <v>22</v>
      </c>
      <c r="E51" s="34" t="s">
        <v>12</v>
      </c>
      <c r="F51" s="314" t="s">
        <v>13</v>
      </c>
      <c r="G51" s="315"/>
      <c r="H51" s="34" t="s">
        <v>14</v>
      </c>
    </row>
    <row r="52" spans="1:12" ht="15.75">
      <c r="A52" s="34">
        <v>1</v>
      </c>
      <c r="B52" s="34">
        <v>2</v>
      </c>
      <c r="C52" s="34">
        <v>3</v>
      </c>
      <c r="D52" s="34">
        <v>4</v>
      </c>
      <c r="E52" s="34">
        <v>5</v>
      </c>
      <c r="F52" s="314">
        <v>6</v>
      </c>
      <c r="G52" s="315"/>
      <c r="H52" s="34">
        <v>7</v>
      </c>
    </row>
    <row r="53" spans="1:12" ht="15.75">
      <c r="A53" s="34"/>
      <c r="B53" s="420" t="s">
        <v>195</v>
      </c>
      <c r="C53" s="421"/>
      <c r="D53" s="421"/>
      <c r="E53" s="421"/>
      <c r="F53" s="421"/>
      <c r="G53" s="422"/>
      <c r="H53" s="34"/>
    </row>
    <row r="54" spans="1:12" ht="17.25" customHeight="1">
      <c r="A54" s="34">
        <v>1</v>
      </c>
      <c r="B54" s="58" t="s">
        <v>23</v>
      </c>
      <c r="C54" s="72"/>
      <c r="D54" s="73"/>
      <c r="E54" s="51"/>
      <c r="F54" s="331"/>
      <c r="G54" s="332"/>
      <c r="H54" s="51"/>
    </row>
    <row r="55" spans="1:12" ht="30" customHeight="1">
      <c r="A55" s="34"/>
      <c r="B55" s="62" t="s">
        <v>114</v>
      </c>
      <c r="C55" s="68" t="s">
        <v>56</v>
      </c>
      <c r="D55" s="64" t="s">
        <v>77</v>
      </c>
      <c r="E55" s="51">
        <v>0</v>
      </c>
      <c r="F55" s="316">
        <f>E36</f>
        <v>200000</v>
      </c>
      <c r="G55" s="317"/>
      <c r="H55" s="208">
        <f t="shared" ref="H55" si="1">F55+E55</f>
        <v>200000</v>
      </c>
    </row>
    <row r="56" spans="1:12" ht="15.75">
      <c r="A56" s="34">
        <v>2</v>
      </c>
      <c r="B56" s="58" t="s">
        <v>24</v>
      </c>
      <c r="C56" s="34"/>
      <c r="D56" s="34"/>
      <c r="E56" s="34"/>
      <c r="F56" s="316"/>
      <c r="G56" s="317"/>
      <c r="H56" s="208"/>
      <c r="L56" s="63"/>
    </row>
    <row r="57" spans="1:12" ht="25.5">
      <c r="A57" s="34"/>
      <c r="B57" s="62" t="s">
        <v>115</v>
      </c>
      <c r="C57" s="64" t="s">
        <v>71</v>
      </c>
      <c r="D57" s="64"/>
      <c r="E57" s="224">
        <v>0</v>
      </c>
      <c r="F57" s="333">
        <v>4</v>
      </c>
      <c r="G57" s="334"/>
      <c r="H57" s="173">
        <f>E57+F57</f>
        <v>4</v>
      </c>
      <c r="L57" s="63"/>
    </row>
    <row r="58" spans="1:12" ht="15.75">
      <c r="A58" s="34">
        <v>3</v>
      </c>
      <c r="B58" s="58" t="s">
        <v>25</v>
      </c>
      <c r="C58" s="34"/>
      <c r="D58" s="34"/>
      <c r="E58" s="34"/>
      <c r="F58" s="316"/>
      <c r="G58" s="317"/>
      <c r="H58" s="208"/>
    </row>
    <row r="59" spans="1:12" ht="15.75">
      <c r="A59" s="34"/>
      <c r="B59" s="62" t="s">
        <v>116</v>
      </c>
      <c r="C59" s="64" t="s">
        <v>56</v>
      </c>
      <c r="D59" s="64" t="s">
        <v>79</v>
      </c>
      <c r="E59" s="202">
        <v>0</v>
      </c>
      <c r="F59" s="316">
        <f>F55/F57</f>
        <v>50000</v>
      </c>
      <c r="G59" s="317"/>
      <c r="H59" s="208">
        <f>E59+F59</f>
        <v>50000</v>
      </c>
    </row>
    <row r="60" spans="1:12" ht="15.75">
      <c r="A60" s="59">
        <v>4</v>
      </c>
      <c r="B60" s="58" t="s">
        <v>26</v>
      </c>
      <c r="C60" s="59"/>
      <c r="D60" s="59"/>
      <c r="E60" s="59"/>
      <c r="F60" s="368"/>
      <c r="G60" s="369"/>
      <c r="H60" s="172"/>
    </row>
    <row r="61" spans="1:12" ht="25.5">
      <c r="A61" s="4"/>
      <c r="B61" s="62" t="s">
        <v>117</v>
      </c>
      <c r="C61" s="64" t="s">
        <v>76</v>
      </c>
      <c r="D61" s="64" t="s">
        <v>75</v>
      </c>
      <c r="E61" s="224">
        <v>0</v>
      </c>
      <c r="F61" s="370">
        <v>100</v>
      </c>
      <c r="G61" s="370"/>
      <c r="H61" s="173">
        <v>100</v>
      </c>
    </row>
    <row r="62" spans="1:12" ht="15.75">
      <c r="A62" s="34"/>
      <c r="B62" s="423" t="s">
        <v>275</v>
      </c>
      <c r="C62" s="424"/>
      <c r="D62" s="424"/>
      <c r="E62" s="424"/>
      <c r="F62" s="424"/>
      <c r="G62" s="425"/>
      <c r="H62" s="34"/>
    </row>
    <row r="63" spans="1:12" ht="17.25" customHeight="1">
      <c r="A63" s="34">
        <v>1</v>
      </c>
      <c r="B63" s="58" t="s">
        <v>23</v>
      </c>
      <c r="C63" s="72"/>
      <c r="D63" s="73"/>
      <c r="E63" s="51"/>
      <c r="F63" s="331"/>
      <c r="G63" s="332"/>
      <c r="H63" s="51"/>
    </row>
    <row r="64" spans="1:12" ht="30" customHeight="1">
      <c r="A64" s="34"/>
      <c r="B64" s="62" t="s">
        <v>118</v>
      </c>
      <c r="C64" s="68" t="s">
        <v>56</v>
      </c>
      <c r="D64" s="64" t="s">
        <v>77</v>
      </c>
      <c r="E64" s="51">
        <v>0</v>
      </c>
      <c r="F64" s="316">
        <f>E37</f>
        <v>1000000</v>
      </c>
      <c r="G64" s="317"/>
      <c r="H64" s="208">
        <f>F64+E64</f>
        <v>1000000</v>
      </c>
    </row>
    <row r="65" spans="1:12" ht="15.75">
      <c r="A65" s="34">
        <v>2</v>
      </c>
      <c r="B65" s="58" t="s">
        <v>24</v>
      </c>
      <c r="C65" s="34"/>
      <c r="D65" s="34"/>
      <c r="E65" s="34"/>
      <c r="F65" s="314"/>
      <c r="G65" s="315"/>
      <c r="H65" s="34"/>
      <c r="L65" s="63"/>
    </row>
    <row r="66" spans="1:12" ht="25.5">
      <c r="A66" s="34"/>
      <c r="B66" s="62" t="s">
        <v>119</v>
      </c>
      <c r="C66" s="64" t="s">
        <v>120</v>
      </c>
      <c r="D66" s="64"/>
      <c r="E66" s="202">
        <v>0</v>
      </c>
      <c r="F66" s="314">
        <v>3.2</v>
      </c>
      <c r="G66" s="315"/>
      <c r="H66" s="34">
        <v>3.2</v>
      </c>
      <c r="L66" s="63"/>
    </row>
    <row r="67" spans="1:12" ht="15.75">
      <c r="A67" s="34">
        <v>3</v>
      </c>
      <c r="B67" s="58" t="s">
        <v>25</v>
      </c>
      <c r="C67" s="34"/>
      <c r="D67" s="34"/>
      <c r="E67" s="34"/>
      <c r="F67" s="314"/>
      <c r="G67" s="315"/>
      <c r="H67" s="34"/>
    </row>
    <row r="68" spans="1:12" ht="25.5">
      <c r="A68" s="34"/>
      <c r="B68" s="62" t="s">
        <v>122</v>
      </c>
      <c r="C68" s="64" t="s">
        <v>56</v>
      </c>
      <c r="D68" s="64" t="s">
        <v>79</v>
      </c>
      <c r="E68" s="202">
        <v>0</v>
      </c>
      <c r="F68" s="316">
        <f>F64/F66</f>
        <v>312500</v>
      </c>
      <c r="G68" s="317"/>
      <c r="H68" s="208">
        <f>H64/H66</f>
        <v>312500</v>
      </c>
    </row>
    <row r="69" spans="1:12" ht="15.75">
      <c r="A69" s="59">
        <v>4</v>
      </c>
      <c r="B69" s="58" t="s">
        <v>26</v>
      </c>
      <c r="C69" s="59"/>
      <c r="D69" s="59"/>
      <c r="E69" s="59"/>
      <c r="F69" s="325"/>
      <c r="G69" s="326"/>
      <c r="H69" s="59"/>
    </row>
    <row r="70" spans="1:12" ht="38.25">
      <c r="A70" s="4"/>
      <c r="B70" s="62" t="s">
        <v>123</v>
      </c>
      <c r="C70" s="64" t="s">
        <v>76</v>
      </c>
      <c r="D70" s="64" t="s">
        <v>75</v>
      </c>
      <c r="E70" s="224">
        <v>0</v>
      </c>
      <c r="F70" s="320">
        <v>100</v>
      </c>
      <c r="G70" s="320"/>
      <c r="H70" s="34">
        <v>100</v>
      </c>
    </row>
    <row r="71" spans="1:12" ht="42.75" customHeight="1">
      <c r="A71" s="187"/>
      <c r="B71" s="423" t="s">
        <v>247</v>
      </c>
      <c r="C71" s="424"/>
      <c r="D71" s="424"/>
      <c r="E71" s="424"/>
      <c r="F71" s="424"/>
      <c r="G71" s="425"/>
      <c r="H71" s="187"/>
    </row>
    <row r="72" spans="1:12" ht="17.25" customHeight="1">
      <c r="A72" s="187">
        <v>1</v>
      </c>
      <c r="B72" s="58" t="s">
        <v>23</v>
      </c>
      <c r="C72" s="72"/>
      <c r="D72" s="73"/>
      <c r="E72" s="189"/>
      <c r="F72" s="331"/>
      <c r="G72" s="332"/>
      <c r="H72" s="189"/>
    </row>
    <row r="73" spans="1:12" ht="16.5" customHeight="1">
      <c r="A73" s="187"/>
      <c r="B73" s="62" t="s">
        <v>235</v>
      </c>
      <c r="C73" s="68" t="s">
        <v>56</v>
      </c>
      <c r="D73" s="64" t="s">
        <v>77</v>
      </c>
      <c r="E73" s="189">
        <v>0</v>
      </c>
      <c r="F73" s="316">
        <f>E38</f>
        <v>1529900</v>
      </c>
      <c r="G73" s="317"/>
      <c r="H73" s="208">
        <f t="shared" ref="H73" si="2">F73+E73</f>
        <v>1529900</v>
      </c>
    </row>
    <row r="74" spans="1:12" ht="15.75">
      <c r="A74" s="187">
        <v>2</v>
      </c>
      <c r="B74" s="58" t="s">
        <v>24</v>
      </c>
      <c r="C74" s="187"/>
      <c r="D74" s="187"/>
      <c r="E74" s="187"/>
      <c r="F74" s="314"/>
      <c r="G74" s="315"/>
      <c r="H74" s="187"/>
      <c r="L74" s="63"/>
    </row>
    <row r="75" spans="1:12" ht="15.75">
      <c r="A75" s="187"/>
      <c r="B75" s="121" t="s">
        <v>236</v>
      </c>
      <c r="C75" s="122" t="s">
        <v>71</v>
      </c>
      <c r="D75" s="122" t="s">
        <v>100</v>
      </c>
      <c r="E75" s="202">
        <v>0</v>
      </c>
      <c r="F75" s="314">
        <v>1</v>
      </c>
      <c r="G75" s="315"/>
      <c r="H75" s="187">
        <f>E75+F75</f>
        <v>1</v>
      </c>
      <c r="L75" s="63"/>
    </row>
    <row r="76" spans="1:12" ht="15.75">
      <c r="A76" s="220"/>
      <c r="B76" s="123" t="s">
        <v>305</v>
      </c>
      <c r="C76" s="124" t="s">
        <v>306</v>
      </c>
      <c r="D76" s="124" t="s">
        <v>121</v>
      </c>
      <c r="E76" s="202">
        <v>0</v>
      </c>
      <c r="F76" s="314">
        <v>1.9</v>
      </c>
      <c r="G76" s="315"/>
      <c r="H76" s="220">
        <f>F76+E76</f>
        <v>1.9</v>
      </c>
      <c r="L76" s="63"/>
    </row>
    <row r="77" spans="1:12" ht="15.75">
      <c r="A77" s="187">
        <v>3</v>
      </c>
      <c r="B77" s="58" t="s">
        <v>25</v>
      </c>
      <c r="C77" s="187"/>
      <c r="D77" s="187"/>
      <c r="E77" s="187"/>
      <c r="F77" s="314"/>
      <c r="G77" s="315"/>
      <c r="H77" s="187"/>
    </row>
    <row r="78" spans="1:12" ht="25.5">
      <c r="A78" s="187"/>
      <c r="B78" s="62" t="s">
        <v>237</v>
      </c>
      <c r="C78" s="64" t="s">
        <v>56</v>
      </c>
      <c r="D78" s="64" t="s">
        <v>79</v>
      </c>
      <c r="E78" s="202">
        <v>0</v>
      </c>
      <c r="F78" s="316">
        <f>F73/F76</f>
        <v>805210.52631578955</v>
      </c>
      <c r="G78" s="317"/>
      <c r="H78" s="221">
        <f>E78+F78</f>
        <v>805210.52631578955</v>
      </c>
    </row>
    <row r="79" spans="1:12" ht="15.75">
      <c r="A79" s="59">
        <v>4</v>
      </c>
      <c r="B79" s="58" t="s">
        <v>26</v>
      </c>
      <c r="C79" s="59"/>
      <c r="D79" s="59"/>
      <c r="E79" s="59"/>
      <c r="F79" s="325"/>
      <c r="G79" s="326"/>
      <c r="H79" s="59"/>
    </row>
    <row r="80" spans="1:12" ht="15.75">
      <c r="A80" s="188"/>
      <c r="B80" s="62" t="s">
        <v>238</v>
      </c>
      <c r="C80" s="64" t="s">
        <v>76</v>
      </c>
      <c r="D80" s="64" t="s">
        <v>75</v>
      </c>
      <c r="E80" s="224">
        <v>0</v>
      </c>
      <c r="F80" s="320">
        <v>100</v>
      </c>
      <c r="G80" s="320"/>
      <c r="H80" s="187">
        <v>100</v>
      </c>
    </row>
    <row r="81" spans="1:12" ht="15.75">
      <c r="A81" s="187"/>
      <c r="B81" s="423" t="s">
        <v>239</v>
      </c>
      <c r="C81" s="424"/>
      <c r="D81" s="424"/>
      <c r="E81" s="424"/>
      <c r="F81" s="424"/>
      <c r="G81" s="425"/>
      <c r="H81" s="187"/>
    </row>
    <row r="82" spans="1:12" ht="17.25" customHeight="1">
      <c r="A82" s="187">
        <v>1</v>
      </c>
      <c r="B82" s="58" t="s">
        <v>23</v>
      </c>
      <c r="C82" s="72"/>
      <c r="D82" s="73"/>
      <c r="E82" s="189"/>
      <c r="F82" s="331"/>
      <c r="G82" s="332"/>
      <c r="H82" s="189"/>
    </row>
    <row r="83" spans="1:12" ht="31.5" customHeight="1">
      <c r="A83" s="187"/>
      <c r="B83" s="62" t="s">
        <v>240</v>
      </c>
      <c r="C83" s="68" t="s">
        <v>56</v>
      </c>
      <c r="D83" s="64" t="s">
        <v>77</v>
      </c>
      <c r="E83" s="189">
        <v>0</v>
      </c>
      <c r="F83" s="316">
        <f>E39</f>
        <v>2487800</v>
      </c>
      <c r="G83" s="317"/>
      <c r="H83" s="208">
        <f t="shared" ref="H83" si="3">F83+E83</f>
        <v>2487800</v>
      </c>
    </row>
    <row r="84" spans="1:12" ht="29.25" customHeight="1">
      <c r="A84" s="187"/>
      <c r="B84" s="62" t="s">
        <v>241</v>
      </c>
      <c r="C84" s="68" t="s">
        <v>120</v>
      </c>
      <c r="D84" s="64" t="s">
        <v>121</v>
      </c>
      <c r="E84" s="202">
        <v>0</v>
      </c>
      <c r="F84" s="331">
        <v>45.465000000000003</v>
      </c>
      <c r="G84" s="332"/>
      <c r="H84" s="145">
        <v>45.465000000000003</v>
      </c>
      <c r="I84" s="2">
        <v>28865633</v>
      </c>
      <c r="J84" s="2">
        <f>I84/H84</f>
        <v>634897.89948311879</v>
      </c>
    </row>
    <row r="85" spans="1:12" ht="15.75">
      <c r="A85" s="187">
        <v>2</v>
      </c>
      <c r="B85" s="58" t="s">
        <v>24</v>
      </c>
      <c r="C85" s="187"/>
      <c r="D85" s="187"/>
      <c r="E85" s="187"/>
      <c r="F85" s="314"/>
      <c r="G85" s="315"/>
      <c r="H85" s="187"/>
      <c r="L85" s="63"/>
    </row>
    <row r="86" spans="1:12" ht="25.5">
      <c r="A86" s="187"/>
      <c r="B86" s="62" t="s">
        <v>242</v>
      </c>
      <c r="C86" s="64" t="s">
        <v>120</v>
      </c>
      <c r="D86" s="64" t="s">
        <v>79</v>
      </c>
      <c r="E86" s="202">
        <v>0</v>
      </c>
      <c r="F86" s="314">
        <v>3.9180000000000001</v>
      </c>
      <c r="G86" s="315"/>
      <c r="H86" s="187">
        <v>3.9180000000000001</v>
      </c>
      <c r="I86" s="50"/>
      <c r="J86" s="2">
        <f>H83/J84</f>
        <v>3.9184253122043096</v>
      </c>
      <c r="L86" s="63"/>
    </row>
    <row r="87" spans="1:12" ht="15.75">
      <c r="A87" s="187">
        <v>3</v>
      </c>
      <c r="B87" s="58" t="s">
        <v>25</v>
      </c>
      <c r="C87" s="187"/>
      <c r="D87" s="187"/>
      <c r="E87" s="187"/>
      <c r="F87" s="314"/>
      <c r="G87" s="315"/>
      <c r="H87" s="187"/>
    </row>
    <row r="88" spans="1:12" ht="25.5">
      <c r="A88" s="187"/>
      <c r="B88" s="62" t="s">
        <v>243</v>
      </c>
      <c r="C88" s="64" t="s">
        <v>56</v>
      </c>
      <c r="D88" s="64" t="s">
        <v>79</v>
      </c>
      <c r="E88" s="202">
        <v>0</v>
      </c>
      <c r="F88" s="316">
        <f>F83/F86</f>
        <v>634966.8198060235</v>
      </c>
      <c r="G88" s="317"/>
      <c r="H88" s="208">
        <f>H83/H86</f>
        <v>634966.8198060235</v>
      </c>
    </row>
    <row r="89" spans="1:12" ht="15.75">
      <c r="A89" s="59">
        <v>4</v>
      </c>
      <c r="B89" s="58" t="s">
        <v>26</v>
      </c>
      <c r="C89" s="59"/>
      <c r="D89" s="59"/>
      <c r="E89" s="59"/>
      <c r="F89" s="314"/>
      <c r="G89" s="315"/>
      <c r="H89" s="59"/>
    </row>
    <row r="90" spans="1:12" ht="25.5">
      <c r="A90" s="188"/>
      <c r="B90" s="62" t="s">
        <v>244</v>
      </c>
      <c r="C90" s="64" t="s">
        <v>76</v>
      </c>
      <c r="D90" s="64" t="s">
        <v>75</v>
      </c>
      <c r="E90" s="202">
        <v>0</v>
      </c>
      <c r="F90" s="426">
        <f>H90</f>
        <v>8.6176179478719881</v>
      </c>
      <c r="G90" s="320"/>
      <c r="H90" s="204">
        <f>H86/H84*100</f>
        <v>8.6176179478719881</v>
      </c>
    </row>
    <row r="91" spans="1:12" ht="15.75">
      <c r="A91" s="1"/>
    </row>
    <row r="92" spans="1:12" ht="15.75" customHeight="1">
      <c r="A92" s="66"/>
      <c r="B92" s="66"/>
      <c r="C92" s="66"/>
      <c r="D92" s="41"/>
      <c r="F92" s="50"/>
    </row>
    <row r="93" spans="1:12" ht="32.25" customHeight="1">
      <c r="A93" s="350" t="s">
        <v>80</v>
      </c>
      <c r="B93" s="350"/>
      <c r="C93" s="65"/>
      <c r="D93" s="14"/>
      <c r="E93" s="5"/>
      <c r="F93" s="365" t="s">
        <v>204</v>
      </c>
      <c r="G93" s="365"/>
      <c r="H93" s="365"/>
    </row>
    <row r="94" spans="1:12" ht="15.75" customHeight="1">
      <c r="A94" s="3"/>
      <c r="B94" s="133"/>
      <c r="D94" s="15" t="s">
        <v>27</v>
      </c>
      <c r="F94" s="352" t="s">
        <v>36</v>
      </c>
      <c r="G94" s="352"/>
      <c r="H94" s="352"/>
    </row>
    <row r="95" spans="1:12">
      <c r="A95" s="209" t="s">
        <v>28</v>
      </c>
      <c r="B95" s="209"/>
    </row>
    <row r="96" spans="1:12">
      <c r="A96" s="210" t="s">
        <v>276</v>
      </c>
      <c r="B96" s="210"/>
      <c r="C96" s="210"/>
    </row>
    <row r="98" spans="1:8" ht="15.75">
      <c r="A98" s="367" t="s">
        <v>277</v>
      </c>
      <c r="B98" s="367"/>
      <c r="D98" s="14"/>
      <c r="F98" s="365" t="s">
        <v>278</v>
      </c>
      <c r="G98" s="365"/>
      <c r="H98" s="365"/>
    </row>
    <row r="99" spans="1:8">
      <c r="D99" s="15" t="s">
        <v>27</v>
      </c>
      <c r="F99" s="352" t="s">
        <v>36</v>
      </c>
      <c r="G99" s="352"/>
      <c r="H99" s="352"/>
    </row>
    <row r="101" spans="1:8">
      <c r="B101" s="211" t="s">
        <v>35</v>
      </c>
      <c r="C101" s="212">
        <f>H3</f>
        <v>44328</v>
      </c>
    </row>
    <row r="103" spans="1:8">
      <c r="B103" s="2" t="s">
        <v>279</v>
      </c>
    </row>
  </sheetData>
  <mergeCells count="108">
    <mergeCell ref="A98:B98"/>
    <mergeCell ref="F98:H98"/>
    <mergeCell ref="F99:H99"/>
    <mergeCell ref="F87:G87"/>
    <mergeCell ref="F88:G88"/>
    <mergeCell ref="F89:G89"/>
    <mergeCell ref="F90:G90"/>
    <mergeCell ref="F82:G82"/>
    <mergeCell ref="F83:G83"/>
    <mergeCell ref="F84:G84"/>
    <mergeCell ref="F85:G85"/>
    <mergeCell ref="F86:G86"/>
    <mergeCell ref="F66:G66"/>
    <mergeCell ref="B62:G62"/>
    <mergeCell ref="F77:G77"/>
    <mergeCell ref="F78:G78"/>
    <mergeCell ref="F79:G79"/>
    <mergeCell ref="F80:G80"/>
    <mergeCell ref="B81:G81"/>
    <mergeCell ref="B71:G71"/>
    <mergeCell ref="F72:G72"/>
    <mergeCell ref="F73:G73"/>
    <mergeCell ref="F74:G74"/>
    <mergeCell ref="F75:G75"/>
    <mergeCell ref="F63:G63"/>
    <mergeCell ref="F64:G64"/>
    <mergeCell ref="F65:G65"/>
    <mergeCell ref="F76:G76"/>
    <mergeCell ref="B45:C45"/>
    <mergeCell ref="F45:H45"/>
    <mergeCell ref="F94:H94"/>
    <mergeCell ref="B37:C37"/>
    <mergeCell ref="B38:C38"/>
    <mergeCell ref="B39:C39"/>
    <mergeCell ref="F37:H37"/>
    <mergeCell ref="F38:H38"/>
    <mergeCell ref="F58:G58"/>
    <mergeCell ref="F59:G59"/>
    <mergeCell ref="F60:G60"/>
    <mergeCell ref="F61:G61"/>
    <mergeCell ref="A93:B93"/>
    <mergeCell ref="F93:H93"/>
    <mergeCell ref="F67:G67"/>
    <mergeCell ref="F68:G68"/>
    <mergeCell ref="F69:G69"/>
    <mergeCell ref="B53:G53"/>
    <mergeCell ref="A47:C47"/>
    <mergeCell ref="F70:G70"/>
    <mergeCell ref="F47:H47"/>
    <mergeCell ref="B49:H49"/>
    <mergeCell ref="F51:G51"/>
    <mergeCell ref="F52:G52"/>
    <mergeCell ref="F54:G54"/>
    <mergeCell ref="F55:G55"/>
    <mergeCell ref="F56:G56"/>
    <mergeCell ref="F57:G57"/>
    <mergeCell ref="B46:C46"/>
    <mergeCell ref="F46:H46"/>
    <mergeCell ref="B34:C34"/>
    <mergeCell ref="F34:H34"/>
    <mergeCell ref="B18:H18"/>
    <mergeCell ref="B19:H19"/>
    <mergeCell ref="B20:H20"/>
    <mergeCell ref="B22:H22"/>
    <mergeCell ref="B23:H23"/>
    <mergeCell ref="B25:H25"/>
    <mergeCell ref="B26:H26"/>
    <mergeCell ref="B28:H28"/>
    <mergeCell ref="B29:H29"/>
    <mergeCell ref="B30:H30"/>
    <mergeCell ref="B32:E32"/>
    <mergeCell ref="B35:C35"/>
    <mergeCell ref="F35:H35"/>
    <mergeCell ref="B36:C36"/>
    <mergeCell ref="F36:H36"/>
    <mergeCell ref="A40:C40"/>
    <mergeCell ref="F40:H40"/>
    <mergeCell ref="F39:H39"/>
    <mergeCell ref="B42:H42"/>
    <mergeCell ref="B44:C44"/>
    <mergeCell ref="F44:H44"/>
    <mergeCell ref="E16:G16"/>
    <mergeCell ref="L16:N16"/>
    <mergeCell ref="O16:P16"/>
    <mergeCell ref="E17:F17"/>
    <mergeCell ref="L17:M17"/>
    <mergeCell ref="N17:P17"/>
    <mergeCell ref="M15:N15"/>
    <mergeCell ref="P15:Q15"/>
    <mergeCell ref="A10:H10"/>
    <mergeCell ref="B12:C12"/>
    <mergeCell ref="D12:E12"/>
    <mergeCell ref="M12:N12"/>
    <mergeCell ref="P12:Q12"/>
    <mergeCell ref="D13:E13"/>
    <mergeCell ref="M13:N13"/>
    <mergeCell ref="P13:Q13"/>
    <mergeCell ref="B13:C13"/>
    <mergeCell ref="B15:C15"/>
    <mergeCell ref="E1:H1"/>
    <mergeCell ref="E4:H4"/>
    <mergeCell ref="E5:H5"/>
    <mergeCell ref="E6:H6"/>
    <mergeCell ref="E7:H7"/>
    <mergeCell ref="A9:H9"/>
    <mergeCell ref="B14:C14"/>
    <mergeCell ref="D14:E14"/>
    <mergeCell ref="D15:E15"/>
  </mergeCells>
  <pageMargins left="0.39370078740157483" right="0.39370078740157483" top="0.51181102362204722" bottom="0.27559055118110237" header="0.31496062992125984" footer="0.31496062992125984"/>
  <pageSetup paperSize="9" scale="85" fitToHeight="4" orientation="landscape" verticalDpi="0" r:id="rId1"/>
  <rowBreaks count="1" manualBreakCount="1">
    <brk id="61" max="7" man="1"/>
  </rowBreaks>
</worksheet>
</file>

<file path=xl/worksheets/sheet15.xml><?xml version="1.0" encoding="utf-8"?>
<worksheet xmlns="http://schemas.openxmlformats.org/spreadsheetml/2006/main" xmlns:r="http://schemas.openxmlformats.org/officeDocument/2006/relationships">
  <sheetPr>
    <tabColor rgb="FFFF0000"/>
  </sheetPr>
  <dimension ref="A1:BG69"/>
  <sheetViews>
    <sheetView topLeftCell="A31" workbookViewId="0">
      <selection activeCell="J46" sqref="J46"/>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9" width="10.28515625" style="2" customWidth="1"/>
    <col min="10" max="10" width="11.140625" style="2" customWidth="1"/>
    <col min="11" max="39" width="10.28515625" style="2" customWidth="1"/>
    <col min="40" max="16384" width="21.5703125" style="2"/>
  </cols>
  <sheetData>
    <row r="1" spans="1:17" ht="48" customHeight="1">
      <c r="E1" s="351" t="s">
        <v>37</v>
      </c>
      <c r="F1" s="351"/>
      <c r="G1" s="351"/>
      <c r="H1" s="351"/>
    </row>
    <row r="2" spans="1:17" ht="15.75">
      <c r="A2" s="136"/>
      <c r="E2" s="136" t="s">
        <v>0</v>
      </c>
      <c r="L2" s="48"/>
      <c r="M2" s="48"/>
    </row>
    <row r="3" spans="1:17" ht="15.75">
      <c r="A3" s="136"/>
      <c r="B3" s="136"/>
      <c r="E3" s="140" t="s">
        <v>48</v>
      </c>
      <c r="F3" s="175" t="str">
        <f>'Проверка Всего'!$C$10</f>
        <v>80-р</v>
      </c>
      <c r="G3" s="142" t="s">
        <v>47</v>
      </c>
      <c r="H3" s="143">
        <f>'Проверка Всего'!$D$10</f>
        <v>44328</v>
      </c>
    </row>
    <row r="4" spans="1:17" ht="15" customHeight="1">
      <c r="A4" s="136"/>
      <c r="E4" s="352"/>
      <c r="F4" s="352"/>
      <c r="G4" s="352"/>
      <c r="H4" s="352"/>
    </row>
    <row r="5" spans="1:17" ht="15.75">
      <c r="A5" s="136"/>
      <c r="B5" s="136"/>
      <c r="E5" s="353" t="s">
        <v>49</v>
      </c>
      <c r="F5" s="353"/>
      <c r="G5" s="353"/>
      <c r="H5" s="353"/>
    </row>
    <row r="6" spans="1:17" ht="15" customHeight="1">
      <c r="A6" s="136"/>
      <c r="E6" s="352" t="s">
        <v>1</v>
      </c>
      <c r="F6" s="352"/>
      <c r="G6" s="352"/>
      <c r="H6" s="352"/>
    </row>
    <row r="7" spans="1:17" ht="15.75">
      <c r="A7" s="136"/>
      <c r="E7" s="335"/>
      <c r="F7" s="335"/>
      <c r="G7" s="335"/>
      <c r="H7" s="335"/>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26.25" customHeight="1">
      <c r="A12" s="217" t="s">
        <v>38</v>
      </c>
      <c r="B12" s="344">
        <v>200000</v>
      </c>
      <c r="C12" s="344"/>
      <c r="D12" s="344" t="s">
        <v>49</v>
      </c>
      <c r="E12" s="344"/>
      <c r="F12" s="18"/>
      <c r="G12" s="18"/>
      <c r="H12" s="203">
        <v>40982291</v>
      </c>
      <c r="I12" s="26"/>
      <c r="J12" s="26"/>
      <c r="K12" s="26"/>
      <c r="L12" s="26"/>
      <c r="M12" s="345"/>
      <c r="N12" s="345"/>
      <c r="O12" s="26"/>
      <c r="P12" s="345"/>
      <c r="Q12" s="345"/>
    </row>
    <row r="13" spans="1:17" ht="27" customHeight="1">
      <c r="A13" s="27"/>
      <c r="B13" s="349" t="s">
        <v>42</v>
      </c>
      <c r="C13" s="349"/>
      <c r="D13" s="346" t="s">
        <v>1</v>
      </c>
      <c r="E13" s="346"/>
      <c r="F13" s="19"/>
      <c r="G13" s="19"/>
      <c r="H13" s="33" t="s">
        <v>39</v>
      </c>
      <c r="I13" s="31"/>
      <c r="J13" s="131"/>
      <c r="K13" s="131"/>
      <c r="L13" s="131"/>
      <c r="M13" s="347"/>
      <c r="N13" s="347"/>
      <c r="O13" s="27"/>
      <c r="P13" s="342"/>
      <c r="Q13" s="342"/>
    </row>
    <row r="14" spans="1:17" ht="20.25" customHeight="1">
      <c r="A14" s="218" t="s">
        <v>40</v>
      </c>
      <c r="B14" s="344">
        <v>210000</v>
      </c>
      <c r="C14" s="344"/>
      <c r="D14" s="344" t="s">
        <v>49</v>
      </c>
      <c r="E14" s="344"/>
      <c r="F14" s="20"/>
      <c r="G14" s="20"/>
      <c r="H14" s="203">
        <v>40982291</v>
      </c>
      <c r="I14" s="28"/>
      <c r="J14" s="28"/>
      <c r="K14" s="28"/>
      <c r="L14" s="28"/>
      <c r="M14" s="28"/>
      <c r="N14" s="28"/>
      <c r="O14" s="28"/>
      <c r="P14" s="28"/>
      <c r="Q14" s="28"/>
    </row>
    <row r="15" spans="1:17" ht="27" customHeight="1">
      <c r="A15" s="27"/>
      <c r="B15" s="349" t="s">
        <v>42</v>
      </c>
      <c r="C15" s="349"/>
      <c r="D15" s="348" t="s">
        <v>29</v>
      </c>
      <c r="E15" s="348"/>
      <c r="F15" s="19"/>
      <c r="G15" s="19"/>
      <c r="H15" s="33" t="s">
        <v>39</v>
      </c>
      <c r="I15" s="31"/>
      <c r="J15" s="131"/>
      <c r="K15" s="131"/>
      <c r="L15" s="131"/>
      <c r="M15" s="341"/>
      <c r="N15" s="341"/>
      <c r="O15" s="27"/>
      <c r="P15" s="342"/>
      <c r="Q15" s="342"/>
    </row>
    <row r="16" spans="1:17" ht="24" customHeight="1">
      <c r="A16" s="217" t="s">
        <v>41</v>
      </c>
      <c r="B16" s="132" t="s">
        <v>199</v>
      </c>
      <c r="C16" s="132" t="s">
        <v>198</v>
      </c>
      <c r="D16" s="132" t="s">
        <v>138</v>
      </c>
      <c r="E16" s="358" t="s">
        <v>197</v>
      </c>
      <c r="F16" s="358"/>
      <c r="G16" s="358"/>
      <c r="H16" s="132" t="s">
        <v>83</v>
      </c>
      <c r="I16" s="129"/>
      <c r="J16" s="21"/>
      <c r="K16" s="129"/>
      <c r="L16" s="371"/>
      <c r="M16" s="371"/>
      <c r="N16" s="371"/>
      <c r="O16" s="371"/>
      <c r="P16" s="371"/>
      <c r="Q16" s="129"/>
    </row>
    <row r="17" spans="1:59" ht="48.75" customHeight="1">
      <c r="B17" s="131" t="s">
        <v>42</v>
      </c>
      <c r="C17" s="130" t="s">
        <v>43</v>
      </c>
      <c r="D17" s="130" t="s">
        <v>44</v>
      </c>
      <c r="E17" s="349" t="s">
        <v>45</v>
      </c>
      <c r="F17" s="349"/>
      <c r="G17" s="130"/>
      <c r="H17" s="130" t="s">
        <v>46</v>
      </c>
      <c r="I17" s="32"/>
      <c r="J17" s="131"/>
      <c r="K17" s="131"/>
      <c r="L17" s="341"/>
      <c r="M17" s="341"/>
      <c r="N17" s="341"/>
      <c r="O17" s="341"/>
      <c r="P17" s="341"/>
      <c r="Q17" s="27"/>
    </row>
    <row r="18" spans="1:59" ht="33.75" customHeight="1">
      <c r="A18" s="135" t="s">
        <v>3</v>
      </c>
      <c r="B18" s="354" t="s">
        <v>409</v>
      </c>
      <c r="C18" s="354"/>
      <c r="D18" s="354"/>
      <c r="E18" s="354"/>
      <c r="F18" s="354"/>
      <c r="G18" s="354"/>
      <c r="H18" s="354"/>
    </row>
    <row r="19" spans="1:59" ht="219.75" customHeight="1">
      <c r="A19" s="135" t="s">
        <v>4</v>
      </c>
      <c r="B19" s="354" t="s">
        <v>245</v>
      </c>
      <c r="C19" s="354"/>
      <c r="D19" s="354"/>
      <c r="E19" s="354"/>
      <c r="F19" s="354"/>
      <c r="G19" s="354"/>
      <c r="H19" s="354"/>
    </row>
    <row r="20" spans="1:59" ht="22.5" customHeight="1">
      <c r="A20" s="118" t="s">
        <v>5</v>
      </c>
      <c r="B20" s="357" t="s">
        <v>30</v>
      </c>
      <c r="C20" s="357"/>
      <c r="D20" s="357"/>
      <c r="E20" s="357"/>
      <c r="F20" s="357"/>
      <c r="G20" s="357"/>
      <c r="H20" s="357"/>
    </row>
    <row r="21" spans="1:59" ht="15.75">
      <c r="A21" s="1"/>
    </row>
    <row r="22" spans="1:59" ht="15.75">
      <c r="A22" s="127" t="s">
        <v>7</v>
      </c>
      <c r="B22" s="320" t="s">
        <v>31</v>
      </c>
      <c r="C22" s="320"/>
      <c r="D22" s="320"/>
      <c r="E22" s="320"/>
      <c r="F22" s="320"/>
      <c r="G22" s="320"/>
      <c r="H22" s="320"/>
    </row>
    <row r="23" spans="1:59" s="32" customFormat="1" ht="26.25" customHeight="1">
      <c r="A23" s="127">
        <v>1</v>
      </c>
      <c r="B23" s="427" t="s">
        <v>289</v>
      </c>
      <c r="C23" s="428"/>
      <c r="D23" s="428"/>
      <c r="E23" s="428"/>
      <c r="F23" s="428"/>
      <c r="G23" s="428"/>
      <c r="H23" s="429"/>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row>
    <row r="24" spans="1:59" ht="15.75">
      <c r="A24" s="1"/>
    </row>
    <row r="25" spans="1:59" ht="33" customHeight="1">
      <c r="A25" s="55" t="s">
        <v>6</v>
      </c>
      <c r="B25" s="364" t="s">
        <v>201</v>
      </c>
      <c r="C25" s="364"/>
      <c r="D25" s="364"/>
      <c r="E25" s="364"/>
      <c r="F25" s="364"/>
      <c r="G25" s="364"/>
      <c r="H25" s="364"/>
    </row>
    <row r="26" spans="1:59" ht="15.75">
      <c r="A26" s="133" t="s">
        <v>9</v>
      </c>
      <c r="B26" s="335" t="s">
        <v>32</v>
      </c>
      <c r="C26" s="335"/>
      <c r="D26" s="335"/>
      <c r="E26" s="335"/>
      <c r="F26" s="335"/>
      <c r="G26" s="335"/>
      <c r="H26" s="335"/>
    </row>
    <row r="27" spans="1:59" ht="15.75">
      <c r="A27" s="133"/>
      <c r="B27" s="128"/>
      <c r="C27" s="128"/>
      <c r="D27" s="128"/>
      <c r="E27" s="128"/>
      <c r="F27" s="128"/>
      <c r="G27" s="128"/>
      <c r="H27" s="128"/>
    </row>
    <row r="28" spans="1:59" ht="15.75">
      <c r="A28" s="127" t="s">
        <v>7</v>
      </c>
      <c r="B28" s="320" t="s">
        <v>8</v>
      </c>
      <c r="C28" s="320"/>
      <c r="D28" s="320"/>
      <c r="E28" s="320"/>
      <c r="F28" s="320"/>
      <c r="G28" s="320"/>
      <c r="H28" s="320"/>
    </row>
    <row r="29" spans="1:59" ht="31.5" customHeight="1">
      <c r="A29" s="127">
        <v>1</v>
      </c>
      <c r="B29" s="377" t="s">
        <v>200</v>
      </c>
      <c r="C29" s="377"/>
      <c r="D29" s="377"/>
      <c r="E29" s="377"/>
      <c r="F29" s="377"/>
      <c r="G29" s="377"/>
      <c r="H29" s="377"/>
    </row>
    <row r="30" spans="1:59" ht="15.75">
      <c r="A30" s="127"/>
      <c r="B30" s="377"/>
      <c r="C30" s="377"/>
      <c r="D30" s="377"/>
      <c r="E30" s="377"/>
      <c r="F30" s="377"/>
      <c r="G30" s="377"/>
      <c r="H30" s="377"/>
    </row>
    <row r="31" spans="1:59" ht="15.75">
      <c r="A31" s="134"/>
      <c r="B31" s="61"/>
      <c r="C31" s="61"/>
      <c r="D31" s="61"/>
      <c r="E31" s="61"/>
      <c r="F31" s="61"/>
      <c r="G31" s="61"/>
      <c r="H31" s="61"/>
    </row>
    <row r="32" spans="1:59" ht="15.75">
      <c r="A32" s="133" t="s">
        <v>15</v>
      </c>
      <c r="B32" s="356" t="s">
        <v>10</v>
      </c>
      <c r="C32" s="356"/>
      <c r="D32" s="356"/>
      <c r="E32" s="356"/>
      <c r="F32" s="128"/>
      <c r="G32" s="128"/>
      <c r="H32" s="128"/>
    </row>
    <row r="33" spans="1:8" ht="15.75">
      <c r="A33" s="1"/>
      <c r="E33" s="49"/>
      <c r="H33" s="49" t="s">
        <v>33</v>
      </c>
    </row>
    <row r="34" spans="1:8" ht="31.5" customHeight="1">
      <c r="A34" s="127" t="s">
        <v>7</v>
      </c>
      <c r="B34" s="314" t="s">
        <v>11</v>
      </c>
      <c r="C34" s="315"/>
      <c r="D34" s="127" t="s">
        <v>12</v>
      </c>
      <c r="E34" s="127" t="s">
        <v>13</v>
      </c>
      <c r="F34" s="320" t="s">
        <v>14</v>
      </c>
      <c r="G34" s="320"/>
      <c r="H34" s="320"/>
    </row>
    <row r="35" spans="1:8" ht="15.75">
      <c r="A35" s="127">
        <v>1</v>
      </c>
      <c r="B35" s="314">
        <v>2</v>
      </c>
      <c r="C35" s="315"/>
      <c r="D35" s="127">
        <v>3</v>
      </c>
      <c r="E35" s="127">
        <v>4</v>
      </c>
      <c r="F35" s="320">
        <v>5</v>
      </c>
      <c r="G35" s="320"/>
      <c r="H35" s="320"/>
    </row>
    <row r="36" spans="1:8" ht="47.25" customHeight="1">
      <c r="A36" s="155">
        <v>1</v>
      </c>
      <c r="B36" s="383" t="s">
        <v>232</v>
      </c>
      <c r="C36" s="384"/>
      <c r="D36" s="171">
        <v>3900</v>
      </c>
      <c r="E36" s="171">
        <v>0</v>
      </c>
      <c r="F36" s="385">
        <f t="shared" ref="F36" si="0">E36+D36</f>
        <v>3900</v>
      </c>
      <c r="G36" s="385"/>
      <c r="H36" s="385"/>
    </row>
    <row r="37" spans="1:8" ht="47.25" customHeight="1">
      <c r="A37" s="205">
        <v>2</v>
      </c>
      <c r="B37" s="383" t="s">
        <v>288</v>
      </c>
      <c r="C37" s="384"/>
      <c r="D37" s="206">
        <f>570400+6000+1130908</f>
        <v>1707308</v>
      </c>
      <c r="E37" s="206">
        <v>0</v>
      </c>
      <c r="F37" s="385">
        <f t="shared" ref="F37" si="1">E37+D37</f>
        <v>1707308</v>
      </c>
      <c r="G37" s="385"/>
      <c r="H37" s="385"/>
    </row>
    <row r="38" spans="1:8" ht="47.25" customHeight="1">
      <c r="A38" s="226">
        <v>3</v>
      </c>
      <c r="B38" s="383" t="s">
        <v>334</v>
      </c>
      <c r="C38" s="384"/>
      <c r="D38" s="233">
        <v>157433</v>
      </c>
      <c r="E38" s="233">
        <v>0</v>
      </c>
      <c r="F38" s="385">
        <f t="shared" ref="F38" si="2">E38+D38</f>
        <v>157433</v>
      </c>
      <c r="G38" s="385"/>
      <c r="H38" s="385"/>
    </row>
    <row r="39" spans="1:8" ht="47.25" customHeight="1">
      <c r="A39" s="226">
        <v>4</v>
      </c>
      <c r="B39" s="383" t="s">
        <v>335</v>
      </c>
      <c r="C39" s="384"/>
      <c r="D39" s="233">
        <f>500548+53925+119782</f>
        <v>674255</v>
      </c>
      <c r="E39" s="233">
        <v>0</v>
      </c>
      <c r="F39" s="385">
        <f t="shared" ref="F39" si="3">E39+D39</f>
        <v>674255</v>
      </c>
      <c r="G39" s="385"/>
      <c r="H39" s="385"/>
    </row>
    <row r="40" spans="1:8" ht="15.75" customHeight="1">
      <c r="A40" s="338" t="s">
        <v>14</v>
      </c>
      <c r="B40" s="339"/>
      <c r="C40" s="340"/>
      <c r="D40" s="161">
        <f>SUM(D36:D39)</f>
        <v>2542896</v>
      </c>
      <c r="E40" s="161">
        <f>SUM(E36:E39)</f>
        <v>0</v>
      </c>
      <c r="F40" s="386">
        <f>SUM(F36:H39)</f>
        <v>2542896</v>
      </c>
      <c r="G40" s="387"/>
      <c r="H40" s="388"/>
    </row>
    <row r="41" spans="1:8" ht="15.75">
      <c r="A41" s="1"/>
    </row>
    <row r="42" spans="1:8" ht="15.75">
      <c r="A42" s="136" t="s">
        <v>18</v>
      </c>
      <c r="B42" s="335" t="s">
        <v>16</v>
      </c>
      <c r="C42" s="335"/>
      <c r="D42" s="335"/>
      <c r="E42" s="335"/>
      <c r="F42" s="335"/>
      <c r="G42" s="335"/>
      <c r="H42" s="335"/>
    </row>
    <row r="43" spans="1:8" ht="15.75">
      <c r="A43" s="1"/>
      <c r="E43" s="49"/>
      <c r="H43" s="49" t="s">
        <v>33</v>
      </c>
    </row>
    <row r="44" spans="1:8" ht="31.5" customHeight="1">
      <c r="A44" s="127" t="s">
        <v>7</v>
      </c>
      <c r="B44" s="314" t="s">
        <v>17</v>
      </c>
      <c r="C44" s="315"/>
      <c r="D44" s="127" t="s">
        <v>12</v>
      </c>
      <c r="E44" s="127" t="s">
        <v>13</v>
      </c>
      <c r="F44" s="320" t="s">
        <v>14</v>
      </c>
      <c r="G44" s="320"/>
      <c r="H44" s="320"/>
    </row>
    <row r="45" spans="1:8" ht="15.75">
      <c r="A45" s="127">
        <v>1</v>
      </c>
      <c r="B45" s="314">
        <v>2</v>
      </c>
      <c r="C45" s="315"/>
      <c r="D45" s="127">
        <v>3</v>
      </c>
      <c r="E45" s="127">
        <v>4</v>
      </c>
      <c r="F45" s="320">
        <v>5</v>
      </c>
      <c r="G45" s="320"/>
      <c r="H45" s="320"/>
    </row>
    <row r="46" spans="1:8" ht="48" customHeight="1">
      <c r="A46" s="127">
        <v>1</v>
      </c>
      <c r="B46" s="402" t="s">
        <v>336</v>
      </c>
      <c r="C46" s="403"/>
      <c r="D46" s="171">
        <f>D38</f>
        <v>157433</v>
      </c>
      <c r="E46" s="171">
        <v>0</v>
      </c>
      <c r="F46" s="380">
        <f>E46+D46</f>
        <v>157433</v>
      </c>
      <c r="G46" s="381"/>
      <c r="H46" s="382"/>
    </row>
    <row r="47" spans="1:8" ht="48" customHeight="1">
      <c r="A47" s="226">
        <v>2</v>
      </c>
      <c r="B47" s="402" t="s">
        <v>370</v>
      </c>
      <c r="C47" s="403"/>
      <c r="D47" s="233">
        <f>D37</f>
        <v>1707308</v>
      </c>
      <c r="E47" s="233">
        <v>0</v>
      </c>
      <c r="F47" s="380">
        <f t="shared" ref="F47:F48" si="4">E47+D47</f>
        <v>1707308</v>
      </c>
      <c r="G47" s="381"/>
      <c r="H47" s="382"/>
    </row>
    <row r="48" spans="1:8" ht="48" customHeight="1">
      <c r="A48" s="226">
        <v>3</v>
      </c>
      <c r="B48" s="402" t="s">
        <v>337</v>
      </c>
      <c r="C48" s="403"/>
      <c r="D48" s="233">
        <f>D39</f>
        <v>674255</v>
      </c>
      <c r="E48" s="233">
        <v>0</v>
      </c>
      <c r="F48" s="380">
        <f t="shared" si="4"/>
        <v>674255</v>
      </c>
      <c r="G48" s="381"/>
      <c r="H48" s="382"/>
    </row>
    <row r="49" spans="1:8" ht="15.75" customHeight="1">
      <c r="A49" s="338" t="s">
        <v>14</v>
      </c>
      <c r="B49" s="339"/>
      <c r="C49" s="340"/>
      <c r="D49" s="170">
        <f>SUM(D46:D48)</f>
        <v>2538996</v>
      </c>
      <c r="E49" s="170">
        <f>SUM(E46:E46)</f>
        <v>0</v>
      </c>
      <c r="F49" s="389">
        <f>SUM(F46:H48)</f>
        <v>2538996</v>
      </c>
      <c r="G49" s="390"/>
      <c r="H49" s="391"/>
    </row>
    <row r="50" spans="1:8" ht="15.75">
      <c r="A50" s="1"/>
      <c r="E50" s="50"/>
    </row>
    <row r="51" spans="1:8" ht="15.75">
      <c r="A51" s="133" t="s">
        <v>34</v>
      </c>
      <c r="B51" s="335" t="s">
        <v>19</v>
      </c>
      <c r="C51" s="335"/>
      <c r="D51" s="335"/>
      <c r="E51" s="335"/>
      <c r="F51" s="335"/>
      <c r="G51" s="335"/>
      <c r="H51" s="335"/>
    </row>
    <row r="52" spans="1:8" ht="15.75">
      <c r="A52" s="1"/>
    </row>
    <row r="53" spans="1:8" ht="46.5" customHeight="1">
      <c r="A53" s="127" t="s">
        <v>7</v>
      </c>
      <c r="B53" s="127" t="s">
        <v>20</v>
      </c>
      <c r="C53" s="127" t="s">
        <v>21</v>
      </c>
      <c r="D53" s="127" t="s">
        <v>22</v>
      </c>
      <c r="E53" s="127" t="s">
        <v>12</v>
      </c>
      <c r="F53" s="314" t="s">
        <v>13</v>
      </c>
      <c r="G53" s="315"/>
      <c r="H53" s="127" t="s">
        <v>14</v>
      </c>
    </row>
    <row r="54" spans="1:8" ht="15.75">
      <c r="A54" s="127">
        <v>1</v>
      </c>
      <c r="B54" s="127">
        <v>2</v>
      </c>
      <c r="C54" s="127">
        <v>3</v>
      </c>
      <c r="D54" s="127">
        <v>4</v>
      </c>
      <c r="E54" s="127">
        <v>5</v>
      </c>
      <c r="F54" s="314">
        <v>6</v>
      </c>
      <c r="G54" s="315"/>
      <c r="H54" s="127">
        <v>7</v>
      </c>
    </row>
    <row r="55" spans="1:8" ht="17.25" customHeight="1">
      <c r="A55" s="127">
        <v>1</v>
      </c>
      <c r="B55" s="58" t="s">
        <v>23</v>
      </c>
      <c r="C55" s="72"/>
      <c r="D55" s="73"/>
      <c r="E55" s="51"/>
      <c r="F55" s="331"/>
      <c r="G55" s="332"/>
      <c r="H55" s="51"/>
    </row>
    <row r="56" spans="1:8" ht="33.75" customHeight="1">
      <c r="A56" s="127"/>
      <c r="B56" s="62" t="s">
        <v>231</v>
      </c>
      <c r="C56" s="72" t="s">
        <v>56</v>
      </c>
      <c r="D56" s="72" t="s">
        <v>132</v>
      </c>
      <c r="E56" s="163">
        <f>D40</f>
        <v>2542896</v>
      </c>
      <c r="F56" s="331">
        <v>0</v>
      </c>
      <c r="G56" s="332"/>
      <c r="H56" s="163">
        <f t="shared" ref="H56" si="5">F56+E56</f>
        <v>2542896</v>
      </c>
    </row>
    <row r="57" spans="1:8" ht="15.75">
      <c r="A57" s="1"/>
    </row>
    <row r="58" spans="1:8" ht="15.75" customHeight="1">
      <c r="A58" s="66"/>
      <c r="B58" s="66"/>
      <c r="C58" s="66"/>
      <c r="D58" s="136"/>
    </row>
    <row r="59" spans="1:8" ht="32.25" customHeight="1">
      <c r="A59" s="350" t="s">
        <v>80</v>
      </c>
      <c r="B59" s="350"/>
      <c r="C59" s="65"/>
      <c r="D59" s="14"/>
      <c r="E59" s="5"/>
      <c r="F59" s="365" t="s">
        <v>204</v>
      </c>
      <c r="G59" s="365"/>
      <c r="H59" s="365"/>
    </row>
    <row r="60" spans="1:8" ht="15.75" customHeight="1">
      <c r="A60" s="3"/>
      <c r="B60" s="133"/>
      <c r="D60" s="15" t="s">
        <v>27</v>
      </c>
      <c r="F60" s="352" t="s">
        <v>36</v>
      </c>
      <c r="G60" s="352"/>
      <c r="H60" s="352"/>
    </row>
    <row r="61" spans="1:8">
      <c r="A61" s="209" t="s">
        <v>28</v>
      </c>
      <c r="B61" s="209"/>
    </row>
    <row r="62" spans="1:8">
      <c r="A62" s="210" t="s">
        <v>276</v>
      </c>
      <c r="B62" s="210"/>
      <c r="C62" s="210"/>
    </row>
    <row r="64" spans="1:8" ht="15.75">
      <c r="A64" s="367" t="s">
        <v>277</v>
      </c>
      <c r="B64" s="367"/>
      <c r="D64" s="14"/>
      <c r="F64" s="365" t="s">
        <v>278</v>
      </c>
      <c r="G64" s="365"/>
      <c r="H64" s="365"/>
    </row>
    <row r="65" spans="2:8">
      <c r="D65" s="15" t="s">
        <v>27</v>
      </c>
      <c r="F65" s="352" t="s">
        <v>36</v>
      </c>
      <c r="G65" s="352"/>
      <c r="H65" s="352"/>
    </row>
    <row r="67" spans="2:8">
      <c r="B67" s="211" t="s">
        <v>35</v>
      </c>
      <c r="C67" s="212">
        <v>44334</v>
      </c>
    </row>
    <row r="69" spans="2:8">
      <c r="B69" s="2" t="s">
        <v>279</v>
      </c>
    </row>
  </sheetData>
  <mergeCells count="76">
    <mergeCell ref="B39:C39"/>
    <mergeCell ref="F39:H39"/>
    <mergeCell ref="B47:C47"/>
    <mergeCell ref="B48:C48"/>
    <mergeCell ref="F47:H47"/>
    <mergeCell ref="F48:H48"/>
    <mergeCell ref="F53:G53"/>
    <mergeCell ref="F54:G54"/>
    <mergeCell ref="B46:C46"/>
    <mergeCell ref="F46:H46"/>
    <mergeCell ref="A49:C49"/>
    <mergeCell ref="B51:H51"/>
    <mergeCell ref="A64:B64"/>
    <mergeCell ref="F64:H64"/>
    <mergeCell ref="F65:H65"/>
    <mergeCell ref="F60:H60"/>
    <mergeCell ref="F55:G55"/>
    <mergeCell ref="F56:G56"/>
    <mergeCell ref="A59:B59"/>
    <mergeCell ref="F59:H59"/>
    <mergeCell ref="B35:C35"/>
    <mergeCell ref="F35:H35"/>
    <mergeCell ref="A40:C40"/>
    <mergeCell ref="F40:H40"/>
    <mergeCell ref="F49:H49"/>
    <mergeCell ref="B42:H42"/>
    <mergeCell ref="B44:C44"/>
    <mergeCell ref="F44:H44"/>
    <mergeCell ref="F37:H37"/>
    <mergeCell ref="B37:C37"/>
    <mergeCell ref="B36:C36"/>
    <mergeCell ref="F36:H36"/>
    <mergeCell ref="B45:C45"/>
    <mergeCell ref="F45:H45"/>
    <mergeCell ref="B38:C38"/>
    <mergeCell ref="F38:H38"/>
    <mergeCell ref="B34:C34"/>
    <mergeCell ref="F34:H34"/>
    <mergeCell ref="B18:H18"/>
    <mergeCell ref="B19:H19"/>
    <mergeCell ref="B20:H20"/>
    <mergeCell ref="B22:H22"/>
    <mergeCell ref="B23:H23"/>
    <mergeCell ref="B25:H25"/>
    <mergeCell ref="B26:H26"/>
    <mergeCell ref="B28:H28"/>
    <mergeCell ref="B29:H29"/>
    <mergeCell ref="B30:H30"/>
    <mergeCell ref="B32:E32"/>
    <mergeCell ref="E16:G16"/>
    <mergeCell ref="L16:N16"/>
    <mergeCell ref="O16:P16"/>
    <mergeCell ref="E17:F17"/>
    <mergeCell ref="L17:M17"/>
    <mergeCell ref="N17:P17"/>
    <mergeCell ref="P15:Q15"/>
    <mergeCell ref="A10:H10"/>
    <mergeCell ref="B12:C12"/>
    <mergeCell ref="D12:E12"/>
    <mergeCell ref="M12:N12"/>
    <mergeCell ref="P12:Q12"/>
    <mergeCell ref="D13:E13"/>
    <mergeCell ref="M13:N13"/>
    <mergeCell ref="P13:Q13"/>
    <mergeCell ref="B14:C14"/>
    <mergeCell ref="D14:E14"/>
    <mergeCell ref="D15:E15"/>
    <mergeCell ref="M15:N15"/>
    <mergeCell ref="B13:C13"/>
    <mergeCell ref="B15:C15"/>
    <mergeCell ref="A9:H9"/>
    <mergeCell ref="E1:H1"/>
    <mergeCell ref="E4:H4"/>
    <mergeCell ref="E5:H5"/>
    <mergeCell ref="E6:H6"/>
    <mergeCell ref="E7:H7"/>
  </mergeCells>
  <pageMargins left="0.39370078740157483" right="0.39370078740157483" top="0.51181102362204722" bottom="0.27559055118110237" header="0.31496062992125984" footer="0.31496062992125984"/>
  <pageSetup paperSize="9" scale="88" fitToHeight="3" orientation="landscape" verticalDpi="0" r:id="rId1"/>
  <rowBreaks count="2" manualBreakCount="2">
    <brk id="19" max="7" man="1"/>
    <brk id="50" max="7" man="1"/>
  </rowBreaks>
</worksheet>
</file>

<file path=xl/worksheets/sheet16.xml><?xml version="1.0" encoding="utf-8"?>
<worksheet xmlns="http://schemas.openxmlformats.org/spreadsheetml/2006/main" xmlns:r="http://schemas.openxmlformats.org/officeDocument/2006/relationships">
  <sheetPr>
    <tabColor rgb="FFFF0000"/>
  </sheetPr>
  <dimension ref="A1:BG73"/>
  <sheetViews>
    <sheetView topLeftCell="A43" workbookViewId="0">
      <selection activeCell="B52" sqref="B52:C52"/>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9" width="10.28515625" style="2" customWidth="1"/>
    <col min="10" max="10" width="11.140625" style="2" customWidth="1"/>
    <col min="11" max="39" width="10.28515625" style="2" customWidth="1"/>
    <col min="40" max="16384" width="21.5703125" style="2"/>
  </cols>
  <sheetData>
    <row r="1" spans="1:17" ht="48" customHeight="1">
      <c r="E1" s="351" t="s">
        <v>37</v>
      </c>
      <c r="F1" s="351"/>
      <c r="G1" s="351"/>
      <c r="H1" s="351"/>
    </row>
    <row r="2" spans="1:17" ht="15.75">
      <c r="A2" s="136"/>
      <c r="E2" s="136" t="s">
        <v>0</v>
      </c>
      <c r="L2" s="48"/>
      <c r="M2" s="48"/>
    </row>
    <row r="3" spans="1:17" ht="15.75">
      <c r="A3" s="136"/>
      <c r="B3" s="136"/>
      <c r="E3" s="140" t="s">
        <v>48</v>
      </c>
      <c r="F3" s="177" t="str">
        <f>'Проверка Всего'!C10</f>
        <v>80-р</v>
      </c>
      <c r="G3" s="142" t="s">
        <v>47</v>
      </c>
      <c r="H3" s="143">
        <f>'Проверка Всего'!D10</f>
        <v>44328</v>
      </c>
    </row>
    <row r="4" spans="1:17" ht="15" customHeight="1">
      <c r="A4" s="136"/>
      <c r="E4" s="352"/>
      <c r="F4" s="352"/>
      <c r="G4" s="352"/>
      <c r="H4" s="352"/>
    </row>
    <row r="5" spans="1:17" ht="15.75">
      <c r="A5" s="136"/>
      <c r="B5" s="136"/>
      <c r="E5" s="353" t="s">
        <v>49</v>
      </c>
      <c r="F5" s="353"/>
      <c r="G5" s="353"/>
      <c r="H5" s="353"/>
    </row>
    <row r="6" spans="1:17" ht="15" customHeight="1">
      <c r="A6" s="136"/>
      <c r="E6" s="352" t="s">
        <v>1</v>
      </c>
      <c r="F6" s="352"/>
      <c r="G6" s="352"/>
      <c r="H6" s="352"/>
    </row>
    <row r="7" spans="1:17" ht="15.75">
      <c r="A7" s="136"/>
      <c r="E7" s="335"/>
      <c r="F7" s="335"/>
      <c r="G7" s="335"/>
      <c r="H7" s="335"/>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26.25" customHeight="1">
      <c r="A12" s="231" t="s">
        <v>38</v>
      </c>
      <c r="B12" s="344">
        <v>200000</v>
      </c>
      <c r="C12" s="344"/>
      <c r="D12" s="344" t="s">
        <v>49</v>
      </c>
      <c r="E12" s="344"/>
      <c r="F12" s="18"/>
      <c r="G12" s="18"/>
      <c r="H12" s="242">
        <v>40982291</v>
      </c>
      <c r="I12" s="26"/>
      <c r="J12" s="26"/>
      <c r="K12" s="26"/>
      <c r="L12" s="26"/>
      <c r="M12" s="345"/>
      <c r="N12" s="345"/>
      <c r="O12" s="26"/>
      <c r="P12" s="345"/>
      <c r="Q12" s="345"/>
    </row>
    <row r="13" spans="1:17" ht="36.75" customHeight="1">
      <c r="A13" s="19"/>
      <c r="B13" s="349" t="s">
        <v>42</v>
      </c>
      <c r="C13" s="349"/>
      <c r="D13" s="346" t="s">
        <v>1</v>
      </c>
      <c r="E13" s="346"/>
      <c r="F13" s="19"/>
      <c r="G13" s="19"/>
      <c r="H13" s="33" t="s">
        <v>39</v>
      </c>
      <c r="I13" s="31"/>
      <c r="J13" s="232"/>
      <c r="K13" s="232"/>
      <c r="L13" s="232"/>
      <c r="M13" s="347"/>
      <c r="N13" s="347"/>
      <c r="O13" s="27"/>
      <c r="P13" s="342"/>
      <c r="Q13" s="342"/>
    </row>
    <row r="14" spans="1:17" ht="20.25" customHeight="1">
      <c r="A14" s="251" t="s">
        <v>40</v>
      </c>
      <c r="B14" s="344">
        <v>210000</v>
      </c>
      <c r="C14" s="344"/>
      <c r="D14" s="344" t="s">
        <v>49</v>
      </c>
      <c r="E14" s="344"/>
      <c r="F14" s="20"/>
      <c r="G14" s="20"/>
      <c r="H14" s="242">
        <v>40982291</v>
      </c>
      <c r="I14" s="28"/>
      <c r="J14" s="28"/>
      <c r="K14" s="28"/>
      <c r="L14" s="28"/>
      <c r="M14" s="28"/>
      <c r="N14" s="28"/>
      <c r="O14" s="28"/>
      <c r="P14" s="28"/>
      <c r="Q14" s="28"/>
    </row>
    <row r="15" spans="1:17" ht="38.25" customHeight="1">
      <c r="A15" s="19"/>
      <c r="B15" s="349" t="s">
        <v>42</v>
      </c>
      <c r="C15" s="349"/>
      <c r="D15" s="348" t="s">
        <v>29</v>
      </c>
      <c r="E15" s="348"/>
      <c r="F15" s="19"/>
      <c r="G15" s="19"/>
      <c r="H15" s="33" t="s">
        <v>39</v>
      </c>
      <c r="I15" s="31"/>
      <c r="J15" s="232"/>
      <c r="K15" s="232"/>
      <c r="L15" s="232"/>
      <c r="M15" s="341"/>
      <c r="N15" s="341"/>
      <c r="O15" s="27"/>
      <c r="P15" s="342"/>
      <c r="Q15" s="342"/>
    </row>
    <row r="16" spans="1:17" ht="50.25" customHeight="1">
      <c r="A16" s="235" t="s">
        <v>41</v>
      </c>
      <c r="B16" s="166" t="s">
        <v>329</v>
      </c>
      <c r="C16" s="166" t="s">
        <v>330</v>
      </c>
      <c r="D16" s="166" t="s">
        <v>138</v>
      </c>
      <c r="E16" s="358" t="s">
        <v>331</v>
      </c>
      <c r="F16" s="358"/>
      <c r="G16" s="358"/>
      <c r="H16" s="166" t="s">
        <v>83</v>
      </c>
      <c r="I16" s="235"/>
      <c r="J16" s="21"/>
      <c r="K16" s="256"/>
      <c r="L16" s="371"/>
      <c r="M16" s="371"/>
      <c r="N16" s="371"/>
      <c r="O16" s="371"/>
      <c r="P16" s="371"/>
      <c r="Q16" s="235"/>
    </row>
    <row r="17" spans="1:59" ht="48.75" customHeight="1">
      <c r="B17" s="232" t="s">
        <v>42</v>
      </c>
      <c r="C17" s="228" t="s">
        <v>43</v>
      </c>
      <c r="D17" s="228" t="s">
        <v>44</v>
      </c>
      <c r="E17" s="349" t="s">
        <v>45</v>
      </c>
      <c r="F17" s="349"/>
      <c r="G17" s="228"/>
      <c r="H17" s="228" t="s">
        <v>46</v>
      </c>
      <c r="I17" s="32"/>
      <c r="J17" s="232"/>
      <c r="K17" s="232"/>
      <c r="L17" s="341"/>
      <c r="M17" s="341"/>
      <c r="N17" s="341"/>
      <c r="O17" s="341"/>
      <c r="P17" s="341"/>
      <c r="Q17" s="27"/>
    </row>
    <row r="18" spans="1:59" ht="33.75" customHeight="1">
      <c r="A18" s="135" t="s">
        <v>3</v>
      </c>
      <c r="B18" s="354" t="s">
        <v>412</v>
      </c>
      <c r="C18" s="354"/>
      <c r="D18" s="354"/>
      <c r="E18" s="354"/>
      <c r="F18" s="354"/>
      <c r="G18" s="354"/>
      <c r="H18" s="354"/>
    </row>
    <row r="19" spans="1:59" ht="206.25" customHeight="1">
      <c r="A19" s="135" t="s">
        <v>4</v>
      </c>
      <c r="B19" s="354" t="s">
        <v>338</v>
      </c>
      <c r="C19" s="354"/>
      <c r="D19" s="354"/>
      <c r="E19" s="354"/>
      <c r="F19" s="354"/>
      <c r="G19" s="354"/>
      <c r="H19" s="354"/>
    </row>
    <row r="20" spans="1:59" ht="22.5" customHeight="1">
      <c r="A20" s="118" t="s">
        <v>5</v>
      </c>
      <c r="B20" s="357" t="s">
        <v>30</v>
      </c>
      <c r="C20" s="357"/>
      <c r="D20" s="357"/>
      <c r="E20" s="357"/>
      <c r="F20" s="357"/>
      <c r="G20" s="357"/>
      <c r="H20" s="357"/>
    </row>
    <row r="21" spans="1:59" ht="15.75">
      <c r="A21" s="1"/>
    </row>
    <row r="22" spans="1:59" ht="15.75">
      <c r="A22" s="230" t="s">
        <v>7</v>
      </c>
      <c r="B22" s="320" t="s">
        <v>31</v>
      </c>
      <c r="C22" s="320"/>
      <c r="D22" s="320"/>
      <c r="E22" s="320"/>
      <c r="F22" s="320"/>
      <c r="G22" s="320"/>
      <c r="H22" s="320"/>
    </row>
    <row r="23" spans="1:59" s="32" customFormat="1" ht="26.25" customHeight="1">
      <c r="A23" s="230">
        <v>1</v>
      </c>
      <c r="B23" s="407" t="s">
        <v>200</v>
      </c>
      <c r="C23" s="408"/>
      <c r="D23" s="408"/>
      <c r="E23" s="408"/>
      <c r="F23" s="408"/>
      <c r="G23" s="408"/>
      <c r="H23" s="409"/>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row>
    <row r="24" spans="1:59" ht="15.75">
      <c r="A24" s="1"/>
    </row>
    <row r="25" spans="1:59" ht="33" customHeight="1">
      <c r="A25" s="55" t="s">
        <v>6</v>
      </c>
      <c r="B25" s="364" t="s">
        <v>201</v>
      </c>
      <c r="C25" s="364"/>
      <c r="D25" s="364"/>
      <c r="E25" s="364"/>
      <c r="F25" s="364"/>
      <c r="G25" s="364"/>
      <c r="H25" s="364"/>
    </row>
    <row r="26" spans="1:59" ht="15.75">
      <c r="A26" s="133" t="s">
        <v>9</v>
      </c>
      <c r="B26" s="335" t="s">
        <v>32</v>
      </c>
      <c r="C26" s="335"/>
      <c r="D26" s="335"/>
      <c r="E26" s="335"/>
      <c r="F26" s="335"/>
      <c r="G26" s="335"/>
      <c r="H26" s="335"/>
    </row>
    <row r="27" spans="1:59" ht="15.75">
      <c r="A27" s="133"/>
      <c r="B27" s="229"/>
      <c r="C27" s="229"/>
      <c r="D27" s="229"/>
      <c r="E27" s="229"/>
      <c r="F27" s="229"/>
      <c r="G27" s="229"/>
      <c r="H27" s="229"/>
    </row>
    <row r="28" spans="1:59" ht="15.75">
      <c r="A28" s="230" t="s">
        <v>7</v>
      </c>
      <c r="B28" s="320" t="s">
        <v>8</v>
      </c>
      <c r="C28" s="320"/>
      <c r="D28" s="320"/>
      <c r="E28" s="320"/>
      <c r="F28" s="320"/>
      <c r="G28" s="320"/>
      <c r="H28" s="320"/>
    </row>
    <row r="29" spans="1:59" ht="18" customHeight="1">
      <c r="A29" s="230">
        <v>1</v>
      </c>
      <c r="B29" s="377" t="s">
        <v>332</v>
      </c>
      <c r="C29" s="377"/>
      <c r="D29" s="377"/>
      <c r="E29" s="377"/>
      <c r="F29" s="377"/>
      <c r="G29" s="377"/>
      <c r="H29" s="377"/>
    </row>
    <row r="30" spans="1:59" ht="15.75">
      <c r="A30" s="230">
        <v>2</v>
      </c>
      <c r="B30" s="377" t="s">
        <v>348</v>
      </c>
      <c r="C30" s="377"/>
      <c r="D30" s="377"/>
      <c r="E30" s="377"/>
      <c r="F30" s="377"/>
      <c r="G30" s="377"/>
      <c r="H30" s="377"/>
    </row>
    <row r="31" spans="1:59" ht="15.75">
      <c r="A31" s="134"/>
      <c r="B31" s="61"/>
      <c r="C31" s="61"/>
      <c r="D31" s="61"/>
      <c r="E31" s="61"/>
      <c r="F31" s="61"/>
      <c r="G31" s="61"/>
      <c r="H31" s="61"/>
    </row>
    <row r="32" spans="1:59" ht="15.75">
      <c r="A32" s="133" t="s">
        <v>15</v>
      </c>
      <c r="B32" s="356" t="s">
        <v>10</v>
      </c>
      <c r="C32" s="356"/>
      <c r="D32" s="356"/>
      <c r="E32" s="356"/>
      <c r="F32" s="229"/>
      <c r="G32" s="229"/>
      <c r="H32" s="229"/>
    </row>
    <row r="33" spans="1:8" ht="15.75">
      <c r="A33" s="1"/>
      <c r="E33" s="49"/>
      <c r="H33" s="49" t="s">
        <v>33</v>
      </c>
    </row>
    <row r="34" spans="1:8" ht="31.5" customHeight="1">
      <c r="A34" s="230" t="s">
        <v>7</v>
      </c>
      <c r="B34" s="314" t="s">
        <v>11</v>
      </c>
      <c r="C34" s="315"/>
      <c r="D34" s="230" t="s">
        <v>12</v>
      </c>
      <c r="E34" s="230" t="s">
        <v>13</v>
      </c>
      <c r="F34" s="320" t="s">
        <v>14</v>
      </c>
      <c r="G34" s="320"/>
      <c r="H34" s="320"/>
    </row>
    <row r="35" spans="1:8" ht="15.75">
      <c r="A35" s="230">
        <v>1</v>
      </c>
      <c r="B35" s="314">
        <v>2</v>
      </c>
      <c r="C35" s="315"/>
      <c r="D35" s="230">
        <v>3</v>
      </c>
      <c r="E35" s="230">
        <v>4</v>
      </c>
      <c r="F35" s="320">
        <v>5</v>
      </c>
      <c r="G35" s="320"/>
      <c r="H35" s="320"/>
    </row>
    <row r="36" spans="1:8" ht="108.75" customHeight="1">
      <c r="A36" s="230">
        <v>1</v>
      </c>
      <c r="B36" s="383" t="s">
        <v>333</v>
      </c>
      <c r="C36" s="384"/>
      <c r="D36" s="233">
        <v>0</v>
      </c>
      <c r="E36" s="233">
        <f>5525200</f>
        <v>5525200</v>
      </c>
      <c r="F36" s="385">
        <f>E36+D36</f>
        <v>5525200</v>
      </c>
      <c r="G36" s="385"/>
      <c r="H36" s="385"/>
    </row>
    <row r="37" spans="1:8" ht="57.75" customHeight="1">
      <c r="A37" s="230">
        <v>2</v>
      </c>
      <c r="B37" s="383" t="s">
        <v>344</v>
      </c>
      <c r="C37" s="384"/>
      <c r="D37" s="233">
        <v>200000</v>
      </c>
      <c r="E37" s="233">
        <v>0</v>
      </c>
      <c r="F37" s="385">
        <f>E37+D37</f>
        <v>200000</v>
      </c>
      <c r="G37" s="385"/>
      <c r="H37" s="385"/>
    </row>
    <row r="38" spans="1:8" ht="54.75" customHeight="1">
      <c r="A38" s="226">
        <v>3</v>
      </c>
      <c r="B38" s="383" t="s">
        <v>343</v>
      </c>
      <c r="C38" s="384"/>
      <c r="D38" s="233">
        <v>200000</v>
      </c>
      <c r="E38" s="233">
        <v>0</v>
      </c>
      <c r="F38" s="385">
        <f>E38+D38</f>
        <v>200000</v>
      </c>
      <c r="G38" s="385"/>
      <c r="H38" s="385"/>
    </row>
    <row r="39" spans="1:8" ht="77.25" customHeight="1">
      <c r="A39" s="238">
        <v>4</v>
      </c>
      <c r="B39" s="383" t="s">
        <v>345</v>
      </c>
      <c r="C39" s="384"/>
      <c r="D39" s="239">
        <v>200000</v>
      </c>
      <c r="E39" s="239">
        <v>0</v>
      </c>
      <c r="F39" s="385">
        <f t="shared" ref="F39:F40" si="0">E39+D39</f>
        <v>200000</v>
      </c>
      <c r="G39" s="385"/>
      <c r="H39" s="385"/>
    </row>
    <row r="40" spans="1:8" ht="81.75" customHeight="1">
      <c r="A40" s="238">
        <v>5</v>
      </c>
      <c r="B40" s="383" t="s">
        <v>346</v>
      </c>
      <c r="C40" s="384"/>
      <c r="D40" s="239">
        <f>23400-1400</f>
        <v>22000</v>
      </c>
      <c r="E40" s="239">
        <f>700000-150000</f>
        <v>550000</v>
      </c>
      <c r="F40" s="385">
        <f t="shared" si="0"/>
        <v>572000</v>
      </c>
      <c r="G40" s="385"/>
      <c r="H40" s="385"/>
    </row>
    <row r="41" spans="1:8" ht="93.75" customHeight="1">
      <c r="A41" s="298">
        <v>6</v>
      </c>
      <c r="B41" s="383" t="s">
        <v>410</v>
      </c>
      <c r="C41" s="384"/>
      <c r="D41" s="302">
        <v>20000</v>
      </c>
      <c r="E41" s="302">
        <v>0</v>
      </c>
      <c r="F41" s="385">
        <f t="shared" ref="F41" si="1">E41+D41</f>
        <v>20000</v>
      </c>
      <c r="G41" s="385"/>
      <c r="H41" s="385"/>
    </row>
    <row r="42" spans="1:8" ht="15.75" customHeight="1">
      <c r="A42" s="338" t="s">
        <v>14</v>
      </c>
      <c r="B42" s="339"/>
      <c r="C42" s="340"/>
      <c r="D42" s="161">
        <f>SUM(D36:D41)</f>
        <v>642000</v>
      </c>
      <c r="E42" s="161">
        <f>SUM(E36:E41)</f>
        <v>6075200</v>
      </c>
      <c r="F42" s="386">
        <f>SUM(F36:H41)</f>
        <v>6717200</v>
      </c>
      <c r="G42" s="387"/>
      <c r="H42" s="388"/>
    </row>
    <row r="43" spans="1:8" ht="15.75">
      <c r="A43" s="1"/>
    </row>
    <row r="44" spans="1:8" ht="15.75">
      <c r="A44" s="136" t="s">
        <v>18</v>
      </c>
      <c r="B44" s="335" t="s">
        <v>16</v>
      </c>
      <c r="C44" s="335"/>
      <c r="D44" s="335"/>
      <c r="E44" s="335"/>
      <c r="F44" s="335"/>
      <c r="G44" s="335"/>
      <c r="H44" s="335"/>
    </row>
    <row r="45" spans="1:8" ht="15.75">
      <c r="A45" s="1"/>
      <c r="E45" s="49"/>
      <c r="H45" s="49" t="s">
        <v>33</v>
      </c>
    </row>
    <row r="46" spans="1:8" ht="31.5" customHeight="1">
      <c r="A46" s="230" t="s">
        <v>7</v>
      </c>
      <c r="B46" s="314" t="s">
        <v>17</v>
      </c>
      <c r="C46" s="315"/>
      <c r="D46" s="230" t="s">
        <v>12</v>
      </c>
      <c r="E46" s="230" t="s">
        <v>13</v>
      </c>
      <c r="F46" s="320" t="s">
        <v>14</v>
      </c>
      <c r="G46" s="320"/>
      <c r="H46" s="320"/>
    </row>
    <row r="47" spans="1:8" ht="15.75">
      <c r="A47" s="230">
        <v>1</v>
      </c>
      <c r="B47" s="314">
        <v>2</v>
      </c>
      <c r="C47" s="315"/>
      <c r="D47" s="230">
        <v>3</v>
      </c>
      <c r="E47" s="230">
        <v>4</v>
      </c>
      <c r="F47" s="320">
        <v>5</v>
      </c>
      <c r="G47" s="320"/>
      <c r="H47" s="320"/>
    </row>
    <row r="48" spans="1:8" ht="48.75" customHeight="1">
      <c r="A48" s="230">
        <v>1</v>
      </c>
      <c r="B48" s="402" t="s">
        <v>112</v>
      </c>
      <c r="C48" s="403"/>
      <c r="D48" s="233">
        <v>0</v>
      </c>
      <c r="E48" s="233">
        <f>E36</f>
        <v>5525200</v>
      </c>
      <c r="F48" s="380">
        <f>E48+D48</f>
        <v>5525200</v>
      </c>
      <c r="G48" s="381"/>
      <c r="H48" s="382"/>
    </row>
    <row r="49" spans="1:8" ht="60.75" customHeight="1">
      <c r="A49" s="226">
        <v>2</v>
      </c>
      <c r="B49" s="402" t="s">
        <v>371</v>
      </c>
      <c r="C49" s="403"/>
      <c r="D49" s="233">
        <f>D37</f>
        <v>200000</v>
      </c>
      <c r="E49" s="233">
        <v>0</v>
      </c>
      <c r="F49" s="380">
        <f>E49+D49</f>
        <v>200000</v>
      </c>
      <c r="G49" s="381"/>
      <c r="H49" s="382"/>
    </row>
    <row r="50" spans="1:8" ht="49.5" customHeight="1">
      <c r="A50" s="226">
        <v>3</v>
      </c>
      <c r="B50" s="402" t="s">
        <v>349</v>
      </c>
      <c r="C50" s="403"/>
      <c r="D50" s="233">
        <f>D38</f>
        <v>200000</v>
      </c>
      <c r="E50" s="233">
        <v>0</v>
      </c>
      <c r="F50" s="380">
        <f>E50+D50</f>
        <v>200000</v>
      </c>
      <c r="G50" s="381"/>
      <c r="H50" s="382"/>
    </row>
    <row r="51" spans="1:8" ht="49.5" customHeight="1">
      <c r="A51" s="241">
        <v>4</v>
      </c>
      <c r="B51" s="402" t="s">
        <v>372</v>
      </c>
      <c r="C51" s="403"/>
      <c r="D51" s="239">
        <f>D39+D40</f>
        <v>222000</v>
      </c>
      <c r="E51" s="239">
        <f>E39+E40</f>
        <v>550000</v>
      </c>
      <c r="F51" s="380">
        <f>E51+D51</f>
        <v>772000</v>
      </c>
      <c r="G51" s="381"/>
      <c r="H51" s="382"/>
    </row>
    <row r="52" spans="1:8" ht="49.5" customHeight="1">
      <c r="A52" s="298">
        <v>5</v>
      </c>
      <c r="B52" s="402" t="s">
        <v>411</v>
      </c>
      <c r="C52" s="403"/>
      <c r="D52" s="302">
        <v>20000</v>
      </c>
      <c r="E52" s="302">
        <v>0</v>
      </c>
      <c r="F52" s="380">
        <f>E52+D52</f>
        <v>20000</v>
      </c>
      <c r="G52" s="381"/>
      <c r="H52" s="382"/>
    </row>
    <row r="53" spans="1:8" ht="15.75" customHeight="1">
      <c r="A53" s="338" t="s">
        <v>14</v>
      </c>
      <c r="B53" s="339"/>
      <c r="C53" s="340"/>
      <c r="D53" s="234">
        <f>SUM(D48:D52)</f>
        <v>642000</v>
      </c>
      <c r="E53" s="234">
        <f>SUM(E48:E52)</f>
        <v>6075200</v>
      </c>
      <c r="F53" s="389">
        <f>SUM(F48:H52)</f>
        <v>6717200</v>
      </c>
      <c r="G53" s="390"/>
      <c r="H53" s="391"/>
    </row>
    <row r="54" spans="1:8" ht="15.75">
      <c r="A54" s="1"/>
      <c r="E54" s="50"/>
    </row>
    <row r="55" spans="1:8" ht="15.75">
      <c r="A55" s="133" t="s">
        <v>34</v>
      </c>
      <c r="B55" s="335" t="s">
        <v>19</v>
      </c>
      <c r="C55" s="335"/>
      <c r="D55" s="335"/>
      <c r="E55" s="335"/>
      <c r="F55" s="335"/>
      <c r="G55" s="335"/>
      <c r="H55" s="335"/>
    </row>
    <row r="56" spans="1:8" ht="15.75">
      <c r="A56" s="1"/>
    </row>
    <row r="57" spans="1:8" ht="46.5" customHeight="1">
      <c r="A57" s="230" t="s">
        <v>7</v>
      </c>
      <c r="B57" s="230" t="s">
        <v>20</v>
      </c>
      <c r="C57" s="230" t="s">
        <v>21</v>
      </c>
      <c r="D57" s="230" t="s">
        <v>22</v>
      </c>
      <c r="E57" s="230" t="s">
        <v>12</v>
      </c>
      <c r="F57" s="314" t="s">
        <v>13</v>
      </c>
      <c r="G57" s="315"/>
      <c r="H57" s="230" t="s">
        <v>14</v>
      </c>
    </row>
    <row r="58" spans="1:8" ht="15.75">
      <c r="A58" s="230">
        <v>1</v>
      </c>
      <c r="B58" s="230">
        <v>2</v>
      </c>
      <c r="C58" s="230">
        <v>3</v>
      </c>
      <c r="D58" s="230">
        <v>4</v>
      </c>
      <c r="E58" s="230">
        <v>5</v>
      </c>
      <c r="F58" s="314">
        <v>6</v>
      </c>
      <c r="G58" s="315"/>
      <c r="H58" s="230">
        <v>7</v>
      </c>
    </row>
    <row r="59" spans="1:8" ht="17.25" customHeight="1">
      <c r="A59" s="230">
        <v>1</v>
      </c>
      <c r="B59" s="58" t="s">
        <v>23</v>
      </c>
      <c r="C59" s="72"/>
      <c r="D59" s="73"/>
      <c r="E59" s="236"/>
      <c r="F59" s="331"/>
      <c r="G59" s="332"/>
      <c r="H59" s="236"/>
    </row>
    <row r="60" spans="1:8" ht="66" customHeight="1">
      <c r="A60" s="230"/>
      <c r="B60" s="62" t="s">
        <v>347</v>
      </c>
      <c r="C60" s="72" t="s">
        <v>56</v>
      </c>
      <c r="D60" s="72" t="s">
        <v>132</v>
      </c>
      <c r="E60" s="236">
        <f>D42</f>
        <v>642000</v>
      </c>
      <c r="F60" s="331">
        <f>E42</f>
        <v>6075200</v>
      </c>
      <c r="G60" s="332"/>
      <c r="H60" s="236">
        <f t="shared" ref="H60" si="2">F60+E60</f>
        <v>6717200</v>
      </c>
    </row>
    <row r="61" spans="1:8" ht="15.75">
      <c r="A61" s="1"/>
    </row>
    <row r="62" spans="1:8" ht="15.75" customHeight="1">
      <c r="A62" s="66"/>
      <c r="B62" s="66"/>
      <c r="C62" s="66"/>
      <c r="D62" s="136"/>
    </row>
    <row r="63" spans="1:8" ht="32.25" customHeight="1">
      <c r="A63" s="350" t="s">
        <v>80</v>
      </c>
      <c r="B63" s="350"/>
      <c r="C63" s="65"/>
      <c r="D63" s="14"/>
      <c r="E63" s="5"/>
      <c r="F63" s="365" t="s">
        <v>204</v>
      </c>
      <c r="G63" s="365"/>
      <c r="H63" s="365"/>
    </row>
    <row r="64" spans="1:8" ht="15.75" customHeight="1">
      <c r="A64" s="3"/>
      <c r="B64" s="133"/>
      <c r="D64" s="15" t="s">
        <v>27</v>
      </c>
      <c r="F64" s="352" t="s">
        <v>36</v>
      </c>
      <c r="G64" s="352"/>
      <c r="H64" s="352"/>
    </row>
    <row r="65" spans="1:8">
      <c r="A65" s="209" t="s">
        <v>28</v>
      </c>
      <c r="B65" s="209"/>
    </row>
    <row r="66" spans="1:8">
      <c r="A66" s="210" t="s">
        <v>276</v>
      </c>
      <c r="B66" s="210"/>
      <c r="C66" s="210"/>
    </row>
    <row r="68" spans="1:8" ht="15.75">
      <c r="A68" s="367" t="s">
        <v>277</v>
      </c>
      <c r="B68" s="367"/>
      <c r="D68" s="14"/>
      <c r="F68" s="365" t="s">
        <v>278</v>
      </c>
      <c r="G68" s="365"/>
      <c r="H68" s="365"/>
    </row>
    <row r="69" spans="1:8">
      <c r="D69" s="15" t="s">
        <v>27</v>
      </c>
      <c r="F69" s="352" t="s">
        <v>36</v>
      </c>
      <c r="G69" s="352"/>
      <c r="H69" s="352"/>
    </row>
    <row r="71" spans="1:8">
      <c r="B71" s="211" t="s">
        <v>35</v>
      </c>
      <c r="C71" s="212">
        <v>44334</v>
      </c>
    </row>
    <row r="73" spans="1:8">
      <c r="B73" s="2" t="s">
        <v>279</v>
      </c>
    </row>
  </sheetData>
  <mergeCells count="84">
    <mergeCell ref="B41:C41"/>
    <mergeCell ref="F41:H41"/>
    <mergeCell ref="B52:C52"/>
    <mergeCell ref="F52:H52"/>
    <mergeCell ref="F59:G59"/>
    <mergeCell ref="F60:G60"/>
    <mergeCell ref="A63:B63"/>
    <mergeCell ref="F63:H63"/>
    <mergeCell ref="A53:C53"/>
    <mergeCell ref="F53:H53"/>
    <mergeCell ref="B55:H55"/>
    <mergeCell ref="F57:G57"/>
    <mergeCell ref="F58:G58"/>
    <mergeCell ref="B29:H29"/>
    <mergeCell ref="B30:H30"/>
    <mergeCell ref="B32:E32"/>
    <mergeCell ref="B46:C46"/>
    <mergeCell ref="F46:H46"/>
    <mergeCell ref="B35:C35"/>
    <mergeCell ref="F35:H35"/>
    <mergeCell ref="B36:C36"/>
    <mergeCell ref="F36:H36"/>
    <mergeCell ref="B37:C37"/>
    <mergeCell ref="F37:H37"/>
    <mergeCell ref="B38:C38"/>
    <mergeCell ref="F38:H38"/>
    <mergeCell ref="A42:C42"/>
    <mergeCell ref="F42:H42"/>
    <mergeCell ref="B44:H44"/>
    <mergeCell ref="L16:N16"/>
    <mergeCell ref="O16:P16"/>
    <mergeCell ref="E17:F17"/>
    <mergeCell ref="L17:M17"/>
    <mergeCell ref="N17:P17"/>
    <mergeCell ref="P15:Q15"/>
    <mergeCell ref="A10:H10"/>
    <mergeCell ref="B12:C12"/>
    <mergeCell ref="D12:E12"/>
    <mergeCell ref="M12:N12"/>
    <mergeCell ref="P12:Q12"/>
    <mergeCell ref="D13:E13"/>
    <mergeCell ref="M13:N13"/>
    <mergeCell ref="P13:Q13"/>
    <mergeCell ref="B14:C14"/>
    <mergeCell ref="D14:E14"/>
    <mergeCell ref="D15:E15"/>
    <mergeCell ref="M15:N15"/>
    <mergeCell ref="E1:H1"/>
    <mergeCell ref="E4:H4"/>
    <mergeCell ref="E5:H5"/>
    <mergeCell ref="E6:H6"/>
    <mergeCell ref="E7:H7"/>
    <mergeCell ref="A9:H9"/>
    <mergeCell ref="B13:C13"/>
    <mergeCell ref="B15:C15"/>
    <mergeCell ref="A68:B68"/>
    <mergeCell ref="F68:H68"/>
    <mergeCell ref="E16:G16"/>
    <mergeCell ref="B34:C34"/>
    <mergeCell ref="F34:H34"/>
    <mergeCell ref="B18:H18"/>
    <mergeCell ref="B19:H19"/>
    <mergeCell ref="B20:H20"/>
    <mergeCell ref="B22:H22"/>
    <mergeCell ref="B23:H23"/>
    <mergeCell ref="B25:H25"/>
    <mergeCell ref="B26:H26"/>
    <mergeCell ref="B28:H28"/>
    <mergeCell ref="F69:H69"/>
    <mergeCell ref="B39:C39"/>
    <mergeCell ref="B40:C40"/>
    <mergeCell ref="F39:H39"/>
    <mergeCell ref="F40:H40"/>
    <mergeCell ref="B51:C51"/>
    <mergeCell ref="F51:H51"/>
    <mergeCell ref="B47:C47"/>
    <mergeCell ref="F47:H47"/>
    <mergeCell ref="B48:C48"/>
    <mergeCell ref="F48:H48"/>
    <mergeCell ref="B49:C49"/>
    <mergeCell ref="F49:H49"/>
    <mergeCell ref="F64:H64"/>
    <mergeCell ref="B50:C50"/>
    <mergeCell ref="F50:H50"/>
  </mergeCells>
  <pageMargins left="0.19685039370078741" right="0.15748031496062992" top="0.51181102362204722" bottom="0.27559055118110237" header="0.31496062992125984" footer="0.31496062992125984"/>
  <pageSetup paperSize="9" scale="62" fitToHeight="2" orientation="landscape" verticalDpi="0" r:id="rId1"/>
  <rowBreaks count="1" manualBreakCount="1">
    <brk id="31" max="7" man="1"/>
  </rowBreaks>
</worksheet>
</file>

<file path=xl/worksheets/sheet2.xml><?xml version="1.0" encoding="utf-8"?>
<worksheet xmlns="http://schemas.openxmlformats.org/spreadsheetml/2006/main" xmlns:r="http://schemas.openxmlformats.org/officeDocument/2006/relationships">
  <sheetPr>
    <tabColor rgb="FFFF0000"/>
  </sheetPr>
  <dimension ref="A1:R92"/>
  <sheetViews>
    <sheetView tabSelected="1" workbookViewId="0">
      <selection activeCell="D67" sqref="D67"/>
    </sheetView>
  </sheetViews>
  <sheetFormatPr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6.5703125" style="2" customWidth="1"/>
    <col min="9" max="39" width="10.28515625" style="2" customWidth="1"/>
    <col min="40" max="16384" width="9.140625" style="2"/>
  </cols>
  <sheetData>
    <row r="1" spans="1:17" ht="48" customHeight="1">
      <c r="E1" s="351" t="s">
        <v>37</v>
      </c>
      <c r="F1" s="351"/>
      <c r="G1" s="351"/>
      <c r="H1" s="351"/>
    </row>
    <row r="2" spans="1:17" ht="15.75">
      <c r="A2" s="16"/>
      <c r="E2" s="16" t="s">
        <v>0</v>
      </c>
      <c r="L2" s="48"/>
      <c r="M2" s="48"/>
    </row>
    <row r="3" spans="1:17" ht="15.75">
      <c r="A3" s="16"/>
      <c r="B3" s="16"/>
      <c r="E3" s="140" t="s">
        <v>48</v>
      </c>
      <c r="F3" s="177" t="str">
        <f>'Проверка Всего'!$C$10</f>
        <v>80-р</v>
      </c>
      <c r="G3" s="142" t="s">
        <v>47</v>
      </c>
      <c r="H3" s="143">
        <f>'Проверка Всего'!$D$10</f>
        <v>44328</v>
      </c>
    </row>
    <row r="4" spans="1:17" ht="15" customHeight="1">
      <c r="A4" s="16"/>
      <c r="E4" s="352"/>
      <c r="F4" s="352"/>
      <c r="G4" s="352"/>
      <c r="H4" s="352"/>
    </row>
    <row r="5" spans="1:17" ht="15.75">
      <c r="A5" s="16"/>
      <c r="B5" s="16"/>
      <c r="E5" s="353" t="s">
        <v>49</v>
      </c>
      <c r="F5" s="353"/>
      <c r="G5" s="353"/>
      <c r="H5" s="353"/>
    </row>
    <row r="6" spans="1:17" ht="15" customHeight="1">
      <c r="A6" s="16"/>
      <c r="E6" s="352" t="s">
        <v>1</v>
      </c>
      <c r="F6" s="352"/>
      <c r="G6" s="352"/>
      <c r="H6" s="352"/>
    </row>
    <row r="7" spans="1:17" ht="15.75">
      <c r="A7" s="16"/>
      <c r="E7" s="335"/>
      <c r="F7" s="335"/>
      <c r="G7" s="335"/>
      <c r="H7" s="335"/>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26.25" customHeight="1">
      <c r="A12" s="217" t="s">
        <v>38</v>
      </c>
      <c r="B12" s="344">
        <v>200000</v>
      </c>
      <c r="C12" s="344"/>
      <c r="D12" s="344" t="s">
        <v>49</v>
      </c>
      <c r="E12" s="344"/>
      <c r="F12" s="18"/>
      <c r="G12" s="18"/>
      <c r="H12" s="22">
        <v>40982291</v>
      </c>
      <c r="I12" s="26"/>
      <c r="J12" s="26"/>
      <c r="K12" s="26"/>
      <c r="L12" s="26"/>
      <c r="M12" s="345"/>
      <c r="N12" s="345"/>
      <c r="O12" s="26"/>
      <c r="P12" s="345"/>
      <c r="Q12" s="345"/>
    </row>
    <row r="13" spans="1:17" ht="27" customHeight="1">
      <c r="A13" s="27"/>
      <c r="B13" s="349" t="s">
        <v>42</v>
      </c>
      <c r="C13" s="349"/>
      <c r="D13" s="346" t="s">
        <v>1</v>
      </c>
      <c r="E13" s="346"/>
      <c r="F13" s="19"/>
      <c r="G13" s="19"/>
      <c r="H13" s="33" t="s">
        <v>39</v>
      </c>
      <c r="I13" s="31"/>
      <c r="J13" s="25"/>
      <c r="K13" s="25"/>
      <c r="L13" s="25"/>
      <c r="M13" s="347"/>
      <c r="N13" s="347"/>
      <c r="O13" s="27"/>
      <c r="P13" s="342"/>
      <c r="Q13" s="342"/>
    </row>
    <row r="14" spans="1:17" ht="20.25" customHeight="1">
      <c r="A14" s="218" t="s">
        <v>40</v>
      </c>
      <c r="B14" s="344">
        <v>210000</v>
      </c>
      <c r="C14" s="344"/>
      <c r="D14" s="344" t="s">
        <v>49</v>
      </c>
      <c r="E14" s="344"/>
      <c r="F14" s="20"/>
      <c r="G14" s="20"/>
      <c r="H14" s="22">
        <v>40982291</v>
      </c>
      <c r="I14" s="28"/>
      <c r="J14" s="28"/>
      <c r="K14" s="28"/>
      <c r="L14" s="28"/>
      <c r="M14" s="28"/>
      <c r="N14" s="28"/>
      <c r="O14" s="28"/>
      <c r="P14" s="28"/>
      <c r="Q14" s="28"/>
    </row>
    <row r="15" spans="1:17" ht="25.5" customHeight="1">
      <c r="A15" s="27"/>
      <c r="B15" s="349" t="s">
        <v>42</v>
      </c>
      <c r="C15" s="349"/>
      <c r="D15" s="348" t="s">
        <v>29</v>
      </c>
      <c r="E15" s="348"/>
      <c r="F15" s="19"/>
      <c r="G15" s="19"/>
      <c r="H15" s="33" t="s">
        <v>39</v>
      </c>
      <c r="I15" s="31"/>
      <c r="J15" s="25"/>
      <c r="K15" s="25"/>
      <c r="L15" s="25"/>
      <c r="M15" s="341"/>
      <c r="N15" s="341"/>
      <c r="O15" s="27"/>
      <c r="P15" s="342"/>
      <c r="Q15" s="342"/>
    </row>
    <row r="16" spans="1:17" ht="78.75" customHeight="1">
      <c r="A16" s="217" t="s">
        <v>41</v>
      </c>
      <c r="B16" s="54" t="s">
        <v>58</v>
      </c>
      <c r="C16" s="54" t="s">
        <v>84</v>
      </c>
      <c r="D16" s="54" t="s">
        <v>85</v>
      </c>
      <c r="E16" s="358" t="s">
        <v>59</v>
      </c>
      <c r="F16" s="358"/>
      <c r="G16" s="358"/>
      <c r="H16" s="54" t="s">
        <v>83</v>
      </c>
      <c r="I16" s="30"/>
      <c r="J16" s="21"/>
      <c r="K16" s="30"/>
      <c r="L16" s="287"/>
      <c r="M16" s="21"/>
      <c r="N16" s="21"/>
      <c r="O16" s="21"/>
      <c r="P16" s="21"/>
      <c r="Q16" s="30"/>
    </row>
    <row r="17" spans="1:17" ht="45" customHeight="1">
      <c r="B17" s="25" t="s">
        <v>42</v>
      </c>
      <c r="C17" s="24" t="s">
        <v>43</v>
      </c>
      <c r="D17" s="24" t="s">
        <v>44</v>
      </c>
      <c r="E17" s="349" t="s">
        <v>45</v>
      </c>
      <c r="F17" s="349"/>
      <c r="G17" s="24"/>
      <c r="H17" s="24" t="s">
        <v>46</v>
      </c>
      <c r="I17" s="32"/>
      <c r="J17" s="25"/>
      <c r="K17" s="25"/>
      <c r="L17" s="27"/>
      <c r="M17" s="27"/>
      <c r="N17" s="27"/>
      <c r="O17" s="27"/>
      <c r="P17" s="27"/>
      <c r="Q17" s="27"/>
    </row>
    <row r="18" spans="1:17" ht="42" customHeight="1">
      <c r="A18" s="17" t="s">
        <v>3</v>
      </c>
      <c r="B18" s="354" t="s">
        <v>408</v>
      </c>
      <c r="C18" s="354"/>
      <c r="D18" s="354"/>
      <c r="E18" s="354"/>
      <c r="F18" s="354"/>
      <c r="G18" s="354"/>
      <c r="H18" s="354"/>
    </row>
    <row r="19" spans="1:17" ht="228.75" customHeight="1">
      <c r="A19" s="17" t="s">
        <v>4</v>
      </c>
      <c r="B19" s="354" t="s">
        <v>387</v>
      </c>
      <c r="C19" s="354"/>
      <c r="D19" s="354"/>
      <c r="E19" s="354"/>
      <c r="F19" s="354"/>
      <c r="G19" s="354"/>
      <c r="H19" s="354"/>
    </row>
    <row r="20" spans="1:17" ht="26.25" customHeight="1">
      <c r="A20" s="118" t="s">
        <v>5</v>
      </c>
      <c r="B20" s="357" t="s">
        <v>30</v>
      </c>
      <c r="C20" s="357"/>
      <c r="D20" s="357"/>
      <c r="E20" s="357"/>
      <c r="F20" s="357"/>
      <c r="G20" s="357"/>
      <c r="H20" s="357"/>
    </row>
    <row r="21" spans="1:17" ht="15.75">
      <c r="A21" s="1"/>
    </row>
    <row r="22" spans="1:17" ht="15.75">
      <c r="A22" s="11" t="s">
        <v>7</v>
      </c>
      <c r="B22" s="320" t="s">
        <v>31</v>
      </c>
      <c r="C22" s="320"/>
      <c r="D22" s="320"/>
      <c r="E22" s="320"/>
      <c r="F22" s="320"/>
      <c r="G22" s="320"/>
      <c r="H22" s="320"/>
    </row>
    <row r="23" spans="1:17" ht="15.75">
      <c r="A23" s="11">
        <v>1</v>
      </c>
      <c r="B23" s="361" t="s">
        <v>61</v>
      </c>
      <c r="C23" s="362"/>
      <c r="D23" s="362"/>
      <c r="E23" s="362"/>
      <c r="F23" s="362"/>
      <c r="G23" s="362"/>
      <c r="H23" s="363"/>
    </row>
    <row r="24" spans="1:17" ht="15.75">
      <c r="A24" s="1"/>
    </row>
    <row r="25" spans="1:17" ht="33.75" customHeight="1">
      <c r="A25" s="55" t="s">
        <v>6</v>
      </c>
      <c r="B25" s="364" t="s">
        <v>62</v>
      </c>
      <c r="C25" s="364"/>
      <c r="D25" s="364"/>
      <c r="E25" s="364"/>
      <c r="F25" s="364"/>
      <c r="G25" s="364"/>
      <c r="H25" s="364"/>
    </row>
    <row r="26" spans="1:17" ht="15.75">
      <c r="A26" s="13" t="s">
        <v>9</v>
      </c>
      <c r="B26" s="335" t="s">
        <v>32</v>
      </c>
      <c r="C26" s="335"/>
      <c r="D26" s="335"/>
      <c r="E26" s="335"/>
      <c r="F26" s="335"/>
      <c r="G26" s="335"/>
      <c r="H26" s="335"/>
    </row>
    <row r="27" spans="1:17" ht="15.75">
      <c r="A27" s="13"/>
      <c r="B27" s="12"/>
      <c r="C27" s="12"/>
      <c r="D27" s="12"/>
      <c r="E27" s="12"/>
      <c r="F27" s="12"/>
      <c r="G27" s="12"/>
      <c r="H27" s="12"/>
    </row>
    <row r="28" spans="1:17" ht="15.75">
      <c r="A28" s="11" t="s">
        <v>7</v>
      </c>
      <c r="B28" s="320" t="s">
        <v>8</v>
      </c>
      <c r="C28" s="320"/>
      <c r="D28" s="320"/>
      <c r="E28" s="320"/>
      <c r="F28" s="320"/>
      <c r="G28" s="320"/>
      <c r="H28" s="320"/>
    </row>
    <row r="29" spans="1:17" ht="15.75">
      <c r="A29" s="259">
        <v>1</v>
      </c>
      <c r="B29" s="355" t="s">
        <v>60</v>
      </c>
      <c r="C29" s="355"/>
      <c r="D29" s="355"/>
      <c r="E29" s="355"/>
      <c r="F29" s="355"/>
      <c r="G29" s="355"/>
      <c r="H29" s="355"/>
    </row>
    <row r="30" spans="1:17" ht="15.75">
      <c r="A30" s="259">
        <v>2</v>
      </c>
      <c r="B30" s="361" t="s">
        <v>364</v>
      </c>
      <c r="C30" s="362"/>
      <c r="D30" s="362"/>
      <c r="E30" s="362"/>
      <c r="F30" s="362"/>
      <c r="G30" s="362"/>
      <c r="H30" s="363"/>
    </row>
    <row r="31" spans="1:17" ht="15.75">
      <c r="A31" s="13"/>
      <c r="B31" s="12"/>
      <c r="C31" s="12"/>
      <c r="D31" s="12"/>
      <c r="E31" s="12"/>
      <c r="F31" s="12"/>
      <c r="G31" s="12"/>
      <c r="H31" s="12"/>
    </row>
    <row r="32" spans="1:17" ht="15.75">
      <c r="A32" s="13" t="s">
        <v>15</v>
      </c>
      <c r="B32" s="356" t="s">
        <v>10</v>
      </c>
      <c r="C32" s="356"/>
      <c r="D32" s="356"/>
      <c r="E32" s="356"/>
      <c r="F32" s="12"/>
      <c r="G32" s="12"/>
      <c r="H32" s="12"/>
    </row>
    <row r="33" spans="1:8" ht="15.75">
      <c r="A33" s="1"/>
      <c r="E33" s="49"/>
      <c r="H33" s="49" t="s">
        <v>33</v>
      </c>
    </row>
    <row r="34" spans="1:8" ht="31.5" customHeight="1">
      <c r="A34" s="11" t="s">
        <v>7</v>
      </c>
      <c r="B34" s="314" t="s">
        <v>11</v>
      </c>
      <c r="C34" s="315"/>
      <c r="D34" s="11" t="s">
        <v>12</v>
      </c>
      <c r="E34" s="11" t="s">
        <v>13</v>
      </c>
      <c r="F34" s="320" t="s">
        <v>14</v>
      </c>
      <c r="G34" s="320"/>
      <c r="H34" s="320"/>
    </row>
    <row r="35" spans="1:8" ht="15.75">
      <c r="A35" s="11">
        <v>1</v>
      </c>
      <c r="B35" s="314">
        <v>2</v>
      </c>
      <c r="C35" s="315"/>
      <c r="D35" s="11">
        <v>3</v>
      </c>
      <c r="E35" s="11">
        <v>4</v>
      </c>
      <c r="F35" s="320">
        <v>5</v>
      </c>
      <c r="G35" s="320"/>
      <c r="H35" s="320"/>
    </row>
    <row r="36" spans="1:8" ht="42.75" customHeight="1">
      <c r="A36" s="11">
        <v>1</v>
      </c>
      <c r="B36" s="321" t="s">
        <v>205</v>
      </c>
      <c r="C36" s="322"/>
      <c r="D36" s="160">
        <f>7876200+302100+5500+28000+15000+4650+15000+5000-23400+89800</f>
        <v>8317850</v>
      </c>
      <c r="E36" s="160">
        <f>100</f>
        <v>100</v>
      </c>
      <c r="F36" s="323">
        <f>D36+E36</f>
        <v>8317950</v>
      </c>
      <c r="G36" s="323"/>
      <c r="H36" s="323"/>
    </row>
    <row r="37" spans="1:8" ht="33" customHeight="1">
      <c r="A37" s="151">
        <v>2</v>
      </c>
      <c r="B37" s="321" t="s">
        <v>269</v>
      </c>
      <c r="C37" s="322"/>
      <c r="D37" s="160">
        <v>0</v>
      </c>
      <c r="E37" s="160">
        <f>70000+30000</f>
        <v>100000</v>
      </c>
      <c r="F37" s="323">
        <f>D37+E37</f>
        <v>100000</v>
      </c>
      <c r="G37" s="323"/>
      <c r="H37" s="323"/>
    </row>
    <row r="38" spans="1:8" ht="33" customHeight="1">
      <c r="A38" s="197">
        <v>3</v>
      </c>
      <c r="B38" s="321" t="s">
        <v>268</v>
      </c>
      <c r="C38" s="322"/>
      <c r="D38" s="199">
        <v>23400</v>
      </c>
      <c r="E38" s="199">
        <v>700000</v>
      </c>
      <c r="F38" s="323">
        <f>D38+E38</f>
        <v>723400</v>
      </c>
      <c r="G38" s="323"/>
      <c r="H38" s="323"/>
    </row>
    <row r="39" spans="1:8" ht="41.25" customHeight="1">
      <c r="A39" s="257">
        <v>4</v>
      </c>
      <c r="B39" s="321" t="s">
        <v>366</v>
      </c>
      <c r="C39" s="322"/>
      <c r="D39" s="260">
        <v>0</v>
      </c>
      <c r="E39" s="260">
        <f>18000+15000+13000+49500</f>
        <v>95500</v>
      </c>
      <c r="F39" s="323">
        <f>D39+E39</f>
        <v>95500</v>
      </c>
      <c r="G39" s="323"/>
      <c r="H39" s="323"/>
    </row>
    <row r="40" spans="1:8" ht="15.75" customHeight="1">
      <c r="A40" s="338" t="s">
        <v>14</v>
      </c>
      <c r="B40" s="339"/>
      <c r="C40" s="340"/>
      <c r="D40" s="161">
        <f>SUM(D36:D39)</f>
        <v>8341250</v>
      </c>
      <c r="E40" s="161">
        <f>SUM(E36:E39)</f>
        <v>895600</v>
      </c>
      <c r="F40" s="324">
        <f>SUM(F36:H39)</f>
        <v>9236850</v>
      </c>
      <c r="G40" s="324"/>
      <c r="H40" s="324"/>
    </row>
    <row r="41" spans="1:8" ht="15.75">
      <c r="A41" s="1"/>
    </row>
    <row r="42" spans="1:8" ht="15.75">
      <c r="A42" s="1"/>
    </row>
    <row r="43" spans="1:8" ht="15.75">
      <c r="A43" s="16" t="s">
        <v>18</v>
      </c>
      <c r="B43" s="335" t="s">
        <v>16</v>
      </c>
      <c r="C43" s="335"/>
      <c r="D43" s="335"/>
      <c r="E43" s="335"/>
      <c r="F43" s="335"/>
      <c r="G43" s="335"/>
      <c r="H43" s="335"/>
    </row>
    <row r="44" spans="1:8" ht="15.75">
      <c r="A44" s="1"/>
      <c r="E44" s="49"/>
      <c r="H44" s="49" t="s">
        <v>33</v>
      </c>
    </row>
    <row r="45" spans="1:8" ht="31.5" customHeight="1">
      <c r="A45" s="11" t="s">
        <v>7</v>
      </c>
      <c r="B45" s="314" t="s">
        <v>17</v>
      </c>
      <c r="C45" s="315"/>
      <c r="D45" s="11" t="s">
        <v>12</v>
      </c>
      <c r="E45" s="11" t="s">
        <v>13</v>
      </c>
      <c r="F45" s="320" t="s">
        <v>14</v>
      </c>
      <c r="G45" s="320"/>
      <c r="H45" s="320"/>
    </row>
    <row r="46" spans="1:8" ht="15.75">
      <c r="A46" s="11">
        <v>1</v>
      </c>
      <c r="B46" s="314">
        <v>2</v>
      </c>
      <c r="C46" s="315"/>
      <c r="D46" s="11">
        <v>3</v>
      </c>
      <c r="E46" s="11">
        <v>4</v>
      </c>
      <c r="F46" s="320">
        <v>5</v>
      </c>
      <c r="G46" s="320"/>
      <c r="H46" s="320"/>
    </row>
    <row r="47" spans="1:8" ht="24.75" customHeight="1">
      <c r="A47" s="11">
        <v>1</v>
      </c>
      <c r="B47" s="336" t="s">
        <v>137</v>
      </c>
      <c r="C47" s="337"/>
      <c r="D47" s="51" t="s">
        <v>137</v>
      </c>
      <c r="E47" s="51" t="s">
        <v>137</v>
      </c>
      <c r="F47" s="327" t="s">
        <v>137</v>
      </c>
      <c r="G47" s="327"/>
      <c r="H47" s="327"/>
    </row>
    <row r="48" spans="1:8" ht="15.75" customHeight="1">
      <c r="A48" s="338" t="s">
        <v>14</v>
      </c>
      <c r="B48" s="339"/>
      <c r="C48" s="340"/>
      <c r="D48" s="53">
        <f>SUM(D47:D47)</f>
        <v>0</v>
      </c>
      <c r="E48" s="53">
        <f>SUM(E47:E47)</f>
        <v>0</v>
      </c>
      <c r="F48" s="328">
        <f>SUM(F47)</f>
        <v>0</v>
      </c>
      <c r="G48" s="329"/>
      <c r="H48" s="330"/>
    </row>
    <row r="49" spans="1:9" ht="15.75">
      <c r="A49" s="1"/>
      <c r="E49" s="50"/>
    </row>
    <row r="50" spans="1:9" ht="15.75">
      <c r="A50" s="13" t="s">
        <v>34</v>
      </c>
      <c r="B50" s="335" t="s">
        <v>19</v>
      </c>
      <c r="C50" s="335"/>
      <c r="D50" s="335"/>
      <c r="E50" s="335"/>
      <c r="F50" s="335"/>
      <c r="G50" s="335"/>
      <c r="H50" s="335"/>
    </row>
    <row r="51" spans="1:9" ht="15.75">
      <c r="A51" s="1"/>
    </row>
    <row r="52" spans="1:9" ht="46.5" customHeight="1">
      <c r="A52" s="11" t="s">
        <v>7</v>
      </c>
      <c r="B52" s="11" t="s">
        <v>20</v>
      </c>
      <c r="C52" s="11" t="s">
        <v>21</v>
      </c>
      <c r="D52" s="11" t="s">
        <v>22</v>
      </c>
      <c r="E52" s="11" t="s">
        <v>12</v>
      </c>
      <c r="F52" s="314" t="s">
        <v>13</v>
      </c>
      <c r="G52" s="315"/>
      <c r="H52" s="11" t="s">
        <v>14</v>
      </c>
    </row>
    <row r="53" spans="1:9" ht="15.75">
      <c r="A53" s="11">
        <v>1</v>
      </c>
      <c r="B53" s="11">
        <v>2</v>
      </c>
      <c r="C53" s="11">
        <v>3</v>
      </c>
      <c r="D53" s="11">
        <v>4</v>
      </c>
      <c r="E53" s="11">
        <v>5</v>
      </c>
      <c r="F53" s="314">
        <v>6</v>
      </c>
      <c r="G53" s="315"/>
      <c r="H53" s="11">
        <v>7</v>
      </c>
    </row>
    <row r="54" spans="1:9" ht="37.5" customHeight="1">
      <c r="A54" s="214"/>
      <c r="B54" s="314" t="s">
        <v>290</v>
      </c>
      <c r="C54" s="366"/>
      <c r="D54" s="366"/>
      <c r="E54" s="366"/>
      <c r="F54" s="366"/>
      <c r="G54" s="315"/>
      <c r="H54" s="214"/>
    </row>
    <row r="55" spans="1:9" ht="15.75">
      <c r="A55" s="11">
        <v>1</v>
      </c>
      <c r="B55" s="58" t="s">
        <v>23</v>
      </c>
      <c r="C55" s="11"/>
      <c r="D55" s="11"/>
      <c r="E55" s="11"/>
      <c r="F55" s="314"/>
      <c r="G55" s="315"/>
      <c r="H55" s="11"/>
    </row>
    <row r="56" spans="1:9" ht="15.75">
      <c r="A56" s="11"/>
      <c r="B56" s="46" t="s">
        <v>63</v>
      </c>
      <c r="C56" s="11" t="s">
        <v>64</v>
      </c>
      <c r="D56" s="11" t="s">
        <v>65</v>
      </c>
      <c r="E56" s="11">
        <f>26.5+1</f>
        <v>27.5</v>
      </c>
      <c r="F56" s="331">
        <v>0</v>
      </c>
      <c r="G56" s="332"/>
      <c r="H56" s="11">
        <f>E56+F56</f>
        <v>27.5</v>
      </c>
    </row>
    <row r="57" spans="1:9" ht="15.75">
      <c r="A57" s="11">
        <v>2</v>
      </c>
      <c r="B57" s="58" t="s">
        <v>24</v>
      </c>
      <c r="C57" s="11"/>
      <c r="D57" s="11"/>
      <c r="E57" s="11"/>
      <c r="F57" s="314"/>
      <c r="G57" s="315"/>
      <c r="H57" s="11"/>
    </row>
    <row r="58" spans="1:9" ht="26.25">
      <c r="A58" s="4"/>
      <c r="B58" s="47" t="s">
        <v>66</v>
      </c>
      <c r="C58" s="11" t="s">
        <v>72</v>
      </c>
      <c r="D58" s="60" t="s">
        <v>70</v>
      </c>
      <c r="E58" s="11">
        <v>837</v>
      </c>
      <c r="F58" s="333">
        <v>0</v>
      </c>
      <c r="G58" s="334"/>
      <c r="H58" s="200">
        <f>E58+F58</f>
        <v>837</v>
      </c>
      <c r="I58" s="2" t="s">
        <v>272</v>
      </c>
    </row>
    <row r="59" spans="1:9" ht="26.25">
      <c r="A59" s="4"/>
      <c r="B59" s="47" t="s">
        <v>67</v>
      </c>
      <c r="C59" s="11" t="s">
        <v>72</v>
      </c>
      <c r="D59" s="60" t="s">
        <v>70</v>
      </c>
      <c r="E59" s="11">
        <v>472</v>
      </c>
      <c r="F59" s="333">
        <v>0</v>
      </c>
      <c r="G59" s="334"/>
      <c r="H59" s="200">
        <f>E59+F59</f>
        <v>472</v>
      </c>
      <c r="I59" s="2" t="s">
        <v>271</v>
      </c>
    </row>
    <row r="60" spans="1:9" ht="15.75">
      <c r="A60" s="11">
        <v>3</v>
      </c>
      <c r="B60" s="58" t="s">
        <v>25</v>
      </c>
      <c r="C60" s="11"/>
      <c r="D60" s="11"/>
      <c r="E60" s="11"/>
      <c r="F60" s="314"/>
      <c r="G60" s="315"/>
      <c r="H60" s="200"/>
    </row>
    <row r="61" spans="1:9" ht="39">
      <c r="A61" s="11"/>
      <c r="B61" s="47" t="s">
        <v>68</v>
      </c>
      <c r="C61" s="11" t="s">
        <v>72</v>
      </c>
      <c r="D61" s="11" t="s">
        <v>75</v>
      </c>
      <c r="E61" s="11">
        <v>32</v>
      </c>
      <c r="F61" s="333">
        <v>0</v>
      </c>
      <c r="G61" s="334"/>
      <c r="H61" s="201">
        <f>E61+F61</f>
        <v>32</v>
      </c>
    </row>
    <row r="62" spans="1:9" ht="26.25">
      <c r="A62" s="11"/>
      <c r="B62" s="47" t="s">
        <v>69</v>
      </c>
      <c r="C62" s="11" t="s">
        <v>56</v>
      </c>
      <c r="D62" s="214" t="s">
        <v>79</v>
      </c>
      <c r="E62" s="202">
        <f>(D40-D38)/H56</f>
        <v>302467.27272727271</v>
      </c>
      <c r="F62" s="331">
        <f>E36/E56</f>
        <v>3.6363636363636362</v>
      </c>
      <c r="G62" s="332"/>
      <c r="H62" s="51">
        <f>F62+E62</f>
        <v>302470.90909090906</v>
      </c>
    </row>
    <row r="63" spans="1:9" ht="15.75">
      <c r="A63" s="59">
        <v>4</v>
      </c>
      <c r="B63" s="58" t="s">
        <v>26</v>
      </c>
      <c r="C63" s="59"/>
      <c r="D63" s="59"/>
      <c r="E63" s="59"/>
      <c r="F63" s="325"/>
      <c r="G63" s="326"/>
      <c r="H63" s="59"/>
    </row>
    <row r="64" spans="1:9" ht="39">
      <c r="A64" s="4"/>
      <c r="B64" s="198" t="s">
        <v>270</v>
      </c>
      <c r="C64" s="11" t="s">
        <v>76</v>
      </c>
      <c r="D64" s="11" t="s">
        <v>74</v>
      </c>
      <c r="E64" s="11">
        <v>100</v>
      </c>
      <c r="F64" s="333">
        <v>0</v>
      </c>
      <c r="G64" s="334"/>
      <c r="H64" s="11">
        <v>100</v>
      </c>
    </row>
    <row r="65" spans="1:18" ht="28.5" customHeight="1">
      <c r="A65" s="214"/>
      <c r="B65" s="314" t="s">
        <v>291</v>
      </c>
      <c r="C65" s="366"/>
      <c r="D65" s="366"/>
      <c r="E65" s="366"/>
      <c r="F65" s="366"/>
      <c r="G65" s="315"/>
      <c r="H65" s="214"/>
    </row>
    <row r="66" spans="1:18" ht="15.75">
      <c r="A66" s="214">
        <v>1</v>
      </c>
      <c r="B66" s="58" t="s">
        <v>23</v>
      </c>
      <c r="C66" s="214"/>
      <c r="D66" s="214"/>
      <c r="E66" s="214"/>
      <c r="F66" s="314"/>
      <c r="G66" s="315"/>
      <c r="H66" s="214"/>
    </row>
    <row r="67" spans="1:18" ht="26.25">
      <c r="A67" s="214"/>
      <c r="B67" s="198" t="s">
        <v>293</v>
      </c>
      <c r="C67" s="214" t="s">
        <v>56</v>
      </c>
      <c r="D67" s="430" t="s">
        <v>445</v>
      </c>
      <c r="E67" s="202">
        <v>0</v>
      </c>
      <c r="F67" s="316">
        <f>E37</f>
        <v>100000</v>
      </c>
      <c r="G67" s="315"/>
      <c r="H67" s="215">
        <f>F67+E67</f>
        <v>100000</v>
      </c>
    </row>
    <row r="68" spans="1:18" ht="26.25">
      <c r="A68" s="214"/>
      <c r="B68" s="283" t="s">
        <v>292</v>
      </c>
      <c r="C68" s="214" t="s">
        <v>56</v>
      </c>
      <c r="D68" s="214" t="s">
        <v>77</v>
      </c>
      <c r="E68" s="253">
        <v>23400</v>
      </c>
      <c r="F68" s="368">
        <f>E38</f>
        <v>700000</v>
      </c>
      <c r="G68" s="326"/>
      <c r="H68" s="172">
        <f>F68+E68</f>
        <v>723400</v>
      </c>
    </row>
    <row r="69" spans="1:18" ht="38.25" customHeight="1">
      <c r="A69" s="267"/>
      <c r="B69" s="198" t="s">
        <v>365</v>
      </c>
      <c r="C69" s="59" t="s">
        <v>56</v>
      </c>
      <c r="D69" s="286" t="s">
        <v>373</v>
      </c>
      <c r="E69" s="269">
        <v>0</v>
      </c>
      <c r="F69" s="319">
        <f>E39</f>
        <v>95500</v>
      </c>
      <c r="G69" s="320"/>
      <c r="H69" s="268">
        <f>F69+E69</f>
        <v>95500</v>
      </c>
    </row>
    <row r="70" spans="1:18" ht="15.75">
      <c r="A70" s="214">
        <v>2</v>
      </c>
      <c r="B70" s="284" t="s">
        <v>24</v>
      </c>
      <c r="C70" s="214"/>
      <c r="D70" s="214"/>
      <c r="E70" s="285"/>
      <c r="F70" s="359"/>
      <c r="G70" s="360"/>
      <c r="H70" s="285"/>
    </row>
    <row r="71" spans="1:18" ht="33.75" customHeight="1">
      <c r="A71" s="188"/>
      <c r="B71" s="198" t="s">
        <v>294</v>
      </c>
      <c r="C71" s="214" t="s">
        <v>296</v>
      </c>
      <c r="D71" s="60" t="s">
        <v>304</v>
      </c>
      <c r="E71" s="270">
        <v>0</v>
      </c>
      <c r="F71" s="314">
        <v>5</v>
      </c>
      <c r="G71" s="315"/>
      <c r="H71" s="200">
        <f>E71+F71</f>
        <v>5</v>
      </c>
    </row>
    <row r="72" spans="1:18" ht="29.25" customHeight="1">
      <c r="A72" s="188"/>
      <c r="B72" s="198" t="s">
        <v>295</v>
      </c>
      <c r="C72" s="214" t="s">
        <v>296</v>
      </c>
      <c r="D72" s="60" t="s">
        <v>304</v>
      </c>
      <c r="E72" s="270">
        <v>0</v>
      </c>
      <c r="F72" s="314">
        <v>1</v>
      </c>
      <c r="G72" s="315"/>
      <c r="H72" s="200">
        <f>E72+F72</f>
        <v>1</v>
      </c>
    </row>
    <row r="73" spans="1:18" ht="54.75" customHeight="1">
      <c r="A73" s="188"/>
      <c r="B73" s="198" t="s">
        <v>367</v>
      </c>
      <c r="C73" s="266" t="s">
        <v>296</v>
      </c>
      <c r="D73" s="165" t="s">
        <v>373</v>
      </c>
      <c r="E73" s="270">
        <v>0</v>
      </c>
      <c r="F73" s="314">
        <v>4</v>
      </c>
      <c r="G73" s="315"/>
      <c r="H73" s="200">
        <f>E73+F73</f>
        <v>4</v>
      </c>
    </row>
    <row r="74" spans="1:18" ht="15.75">
      <c r="A74" s="214">
        <v>3</v>
      </c>
      <c r="B74" s="58" t="s">
        <v>25</v>
      </c>
      <c r="C74" s="214"/>
      <c r="D74" s="214"/>
      <c r="E74" s="214"/>
      <c r="F74" s="314"/>
      <c r="G74" s="315"/>
      <c r="H74" s="200"/>
    </row>
    <row r="75" spans="1:18" ht="39">
      <c r="A75" s="214"/>
      <c r="B75" s="198" t="s">
        <v>297</v>
      </c>
      <c r="C75" s="214" t="s">
        <v>56</v>
      </c>
      <c r="D75" s="214" t="s">
        <v>79</v>
      </c>
      <c r="E75" s="202">
        <v>0</v>
      </c>
      <c r="F75" s="316">
        <f>F67/F71</f>
        <v>20000</v>
      </c>
      <c r="G75" s="317"/>
      <c r="H75" s="222">
        <f>E75+F75</f>
        <v>20000</v>
      </c>
    </row>
    <row r="76" spans="1:18" ht="39">
      <c r="A76" s="214"/>
      <c r="B76" s="198" t="s">
        <v>298</v>
      </c>
      <c r="C76" s="214" t="s">
        <v>56</v>
      </c>
      <c r="D76" s="214" t="s">
        <v>79</v>
      </c>
      <c r="E76" s="202">
        <f>E68/F72</f>
        <v>23400</v>
      </c>
      <c r="F76" s="316">
        <f>F68/F72</f>
        <v>700000</v>
      </c>
      <c r="G76" s="317"/>
      <c r="H76" s="219">
        <f>F76+E76</f>
        <v>723400</v>
      </c>
    </row>
    <row r="77" spans="1:18" ht="28.5" customHeight="1">
      <c r="A77" s="59"/>
      <c r="B77" s="198" t="s">
        <v>368</v>
      </c>
      <c r="C77" s="266" t="s">
        <v>56</v>
      </c>
      <c r="D77" s="266" t="s">
        <v>79</v>
      </c>
      <c r="E77" s="253">
        <v>0</v>
      </c>
      <c r="F77" s="316">
        <f>F69/F73</f>
        <v>23875</v>
      </c>
      <c r="G77" s="317"/>
      <c r="H77" s="268">
        <f>F77+E77</f>
        <v>23875</v>
      </c>
    </row>
    <row r="78" spans="1:18" ht="15.75">
      <c r="A78" s="59">
        <v>4</v>
      </c>
      <c r="B78" s="58" t="s">
        <v>26</v>
      </c>
      <c r="C78" s="59"/>
      <c r="D78" s="59"/>
      <c r="E78" s="59"/>
      <c r="F78" s="368"/>
      <c r="G78" s="369"/>
      <c r="H78" s="172"/>
    </row>
    <row r="79" spans="1:18" ht="40.5" customHeight="1">
      <c r="A79" s="188"/>
      <c r="B79" s="198" t="s">
        <v>369</v>
      </c>
      <c r="C79" s="214" t="s">
        <v>76</v>
      </c>
      <c r="D79" s="214" t="s">
        <v>74</v>
      </c>
      <c r="E79" s="270">
        <v>0</v>
      </c>
      <c r="F79" s="370">
        <v>100</v>
      </c>
      <c r="G79" s="370"/>
      <c r="H79" s="270">
        <v>100</v>
      </c>
    </row>
    <row r="80" spans="1:18" ht="51.75">
      <c r="A80" s="188"/>
      <c r="B80" s="198" t="s">
        <v>302</v>
      </c>
      <c r="C80" s="266" t="s">
        <v>56</v>
      </c>
      <c r="D80" s="266" t="s">
        <v>79</v>
      </c>
      <c r="E80" s="269">
        <v>0</v>
      </c>
      <c r="F80" s="319">
        <v>24000</v>
      </c>
      <c r="G80" s="319"/>
      <c r="H80" s="268">
        <f>F80+E80</f>
        <v>24000</v>
      </c>
      <c r="I80" s="2" t="s">
        <v>300</v>
      </c>
      <c r="O80" s="2">
        <f>20947/100*8.9</f>
        <v>1864.2830000000001</v>
      </c>
      <c r="P80" s="2" t="s">
        <v>301</v>
      </c>
      <c r="Q80" s="50">
        <f>O80*25</f>
        <v>46607.075000000004</v>
      </c>
      <c r="R80" s="2" t="s">
        <v>56</v>
      </c>
    </row>
    <row r="81" spans="1:18" ht="15.75" customHeight="1">
      <c r="A81" s="90"/>
      <c r="B81" s="90"/>
      <c r="C81" s="90"/>
      <c r="D81" s="74"/>
      <c r="E81" s="32"/>
      <c r="F81" s="318"/>
      <c r="G81" s="318"/>
      <c r="H81" s="32"/>
      <c r="I81" s="2" t="s">
        <v>299</v>
      </c>
      <c r="O81" s="2">
        <f>20947/100*7.8</f>
        <v>1633.866</v>
      </c>
      <c r="P81" s="2" t="s">
        <v>301</v>
      </c>
      <c r="Q81" s="50">
        <f>O81*25</f>
        <v>40846.65</v>
      </c>
      <c r="R81" s="2" t="s">
        <v>56</v>
      </c>
    </row>
    <row r="82" spans="1:18" ht="32.25" customHeight="1">
      <c r="A82" s="350" t="s">
        <v>80</v>
      </c>
      <c r="B82" s="350"/>
      <c r="C82" s="65"/>
      <c r="D82" s="14"/>
      <c r="E82" s="5"/>
      <c r="F82" s="365" t="s">
        <v>204</v>
      </c>
      <c r="G82" s="365"/>
      <c r="H82" s="365"/>
      <c r="Q82" s="50">
        <f>Q80-Q81</f>
        <v>5760.4250000000029</v>
      </c>
    </row>
    <row r="83" spans="1:18" ht="15.75">
      <c r="A83" s="3"/>
      <c r="B83" s="13"/>
      <c r="D83" s="15" t="s">
        <v>27</v>
      </c>
      <c r="F83" s="352" t="s">
        <v>36</v>
      </c>
      <c r="G83" s="352"/>
      <c r="H83" s="352"/>
      <c r="N83" s="2" t="s">
        <v>303</v>
      </c>
      <c r="Q83" s="2">
        <f>9457+8758</f>
        <v>18215</v>
      </c>
    </row>
    <row r="84" spans="1:18">
      <c r="A84" s="209" t="s">
        <v>28</v>
      </c>
      <c r="B84" s="209"/>
      <c r="Q84" s="50">
        <f>Q83+Q82</f>
        <v>23975.425000000003</v>
      </c>
    </row>
    <row r="85" spans="1:18">
      <c r="A85" s="210" t="s">
        <v>276</v>
      </c>
      <c r="B85" s="210"/>
      <c r="C85" s="210"/>
    </row>
    <row r="87" spans="1:18" ht="15.75">
      <c r="A87" s="367" t="s">
        <v>277</v>
      </c>
      <c r="B87" s="367"/>
      <c r="D87" s="14"/>
      <c r="F87" s="365" t="s">
        <v>278</v>
      </c>
      <c r="G87" s="365"/>
      <c r="H87" s="365"/>
    </row>
    <row r="88" spans="1:18">
      <c r="D88" s="15" t="s">
        <v>27</v>
      </c>
      <c r="F88" s="352" t="s">
        <v>36</v>
      </c>
      <c r="G88" s="352"/>
      <c r="H88" s="352"/>
    </row>
    <row r="90" spans="1:18">
      <c r="B90" s="211" t="s">
        <v>35</v>
      </c>
      <c r="C90" s="212">
        <v>44334</v>
      </c>
    </row>
    <row r="92" spans="1:18">
      <c r="B92" s="2" t="s">
        <v>279</v>
      </c>
    </row>
  </sheetData>
  <mergeCells count="94">
    <mergeCell ref="F88:H88"/>
    <mergeCell ref="F87:H87"/>
    <mergeCell ref="B54:G54"/>
    <mergeCell ref="B65:G65"/>
    <mergeCell ref="F66:G66"/>
    <mergeCell ref="F67:G67"/>
    <mergeCell ref="A87:B87"/>
    <mergeCell ref="F64:G64"/>
    <mergeCell ref="F82:H82"/>
    <mergeCell ref="F83:H83"/>
    <mergeCell ref="F62:G62"/>
    <mergeCell ref="F80:G80"/>
    <mergeCell ref="F76:G76"/>
    <mergeCell ref="F78:G78"/>
    <mergeCell ref="F79:G79"/>
    <mergeCell ref="F68:G68"/>
    <mergeCell ref="E16:G16"/>
    <mergeCell ref="F34:H34"/>
    <mergeCell ref="F72:G72"/>
    <mergeCell ref="F74:G74"/>
    <mergeCell ref="F75:G75"/>
    <mergeCell ref="F70:G70"/>
    <mergeCell ref="F71:G71"/>
    <mergeCell ref="B30:H30"/>
    <mergeCell ref="B39:C39"/>
    <mergeCell ref="F39:H39"/>
    <mergeCell ref="B25:H25"/>
    <mergeCell ref="B34:C34"/>
    <mergeCell ref="B35:C35"/>
    <mergeCell ref="B22:H22"/>
    <mergeCell ref="B23:H23"/>
    <mergeCell ref="F58:G58"/>
    <mergeCell ref="E17:F17"/>
    <mergeCell ref="A9:H9"/>
    <mergeCell ref="A82:B82"/>
    <mergeCell ref="E1:H1"/>
    <mergeCell ref="E4:H4"/>
    <mergeCell ref="E5:H5"/>
    <mergeCell ref="E6:H6"/>
    <mergeCell ref="E7:H7"/>
    <mergeCell ref="B18:H18"/>
    <mergeCell ref="B26:H26"/>
    <mergeCell ref="B28:H28"/>
    <mergeCell ref="B29:H29"/>
    <mergeCell ref="B32:E32"/>
    <mergeCell ref="B19:H19"/>
    <mergeCell ref="B20:H20"/>
    <mergeCell ref="F60:G60"/>
    <mergeCell ref="M15:N15"/>
    <mergeCell ref="P15:Q15"/>
    <mergeCell ref="A10:H10"/>
    <mergeCell ref="B12:C12"/>
    <mergeCell ref="D12:E12"/>
    <mergeCell ref="M12:N12"/>
    <mergeCell ref="P12:Q12"/>
    <mergeCell ref="D13:E13"/>
    <mergeCell ref="M13:N13"/>
    <mergeCell ref="P13:Q13"/>
    <mergeCell ref="B14:C14"/>
    <mergeCell ref="D14:E14"/>
    <mergeCell ref="D15:E15"/>
    <mergeCell ref="B13:C13"/>
    <mergeCell ref="B15:C15"/>
    <mergeCell ref="F35:H35"/>
    <mergeCell ref="F36:H36"/>
    <mergeCell ref="F59:G59"/>
    <mergeCell ref="F61:G61"/>
    <mergeCell ref="B43:H43"/>
    <mergeCell ref="B50:H50"/>
    <mergeCell ref="F52:G52"/>
    <mergeCell ref="F53:G53"/>
    <mergeCell ref="B47:C47"/>
    <mergeCell ref="A48:C48"/>
    <mergeCell ref="B36:C36"/>
    <mergeCell ref="B45:C45"/>
    <mergeCell ref="B46:C46"/>
    <mergeCell ref="A40:C40"/>
    <mergeCell ref="F45:H45"/>
    <mergeCell ref="F46:H46"/>
    <mergeCell ref="F73:G73"/>
    <mergeCell ref="F77:G77"/>
    <mergeCell ref="F81:G81"/>
    <mergeCell ref="F69:G69"/>
    <mergeCell ref="B37:C37"/>
    <mergeCell ref="F37:H37"/>
    <mergeCell ref="F38:H38"/>
    <mergeCell ref="B38:C38"/>
    <mergeCell ref="F40:H40"/>
    <mergeCell ref="F63:G63"/>
    <mergeCell ref="F47:H47"/>
    <mergeCell ref="F48:H48"/>
    <mergeCell ref="F55:G55"/>
    <mergeCell ref="F56:G56"/>
    <mergeCell ref="F57:G57"/>
  </mergeCells>
  <pageMargins left="0.39370078740157483" right="0.39370078740157483" top="0.51181102362204722" bottom="0.27559055118110237" header="0.31496062992125984" footer="0.31496062992125984"/>
  <pageSetup paperSize="9" scale="78" fitToHeight="4" orientation="landscape" verticalDpi="0" r:id="rId1"/>
  <rowBreaks count="3" manualBreakCount="3">
    <brk id="19" max="7" man="1"/>
    <brk id="49" max="7" man="1"/>
    <brk id="73" max="7" man="1"/>
  </rowBreaks>
</worksheet>
</file>

<file path=xl/worksheets/sheet3.xml><?xml version="1.0" encoding="utf-8"?>
<worksheet xmlns="http://schemas.openxmlformats.org/spreadsheetml/2006/main" xmlns:r="http://schemas.openxmlformats.org/officeDocument/2006/relationships">
  <dimension ref="A1:Q73"/>
  <sheetViews>
    <sheetView topLeftCell="A22" workbookViewId="0">
      <selection activeCell="B30" sqref="B30:H30"/>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1" t="s">
        <v>37</v>
      </c>
      <c r="F1" s="351"/>
      <c r="G1" s="351"/>
      <c r="H1" s="351"/>
    </row>
    <row r="2" spans="1:17">
      <c r="F2" s="48"/>
      <c r="G2" s="48"/>
      <c r="H2" s="48"/>
    </row>
    <row r="3" spans="1:17" ht="15.75">
      <c r="A3" s="136"/>
      <c r="E3" s="136" t="s">
        <v>0</v>
      </c>
      <c r="L3" s="48"/>
      <c r="M3" s="48"/>
    </row>
    <row r="4" spans="1:17" ht="15.75">
      <c r="A4" s="136"/>
      <c r="B4" s="136"/>
      <c r="E4" s="140" t="s">
        <v>48</v>
      </c>
      <c r="F4" s="141" t="str">
        <f>'Проверка Всего'!$C$10</f>
        <v>80-р</v>
      </c>
      <c r="G4" s="142" t="s">
        <v>47</v>
      </c>
      <c r="H4" s="143">
        <f>'Проверка Всего'!$D$10</f>
        <v>44328</v>
      </c>
    </row>
    <row r="5" spans="1:17" ht="15" customHeight="1">
      <c r="A5" s="136"/>
      <c r="E5" s="352"/>
      <c r="F5" s="352"/>
      <c r="G5" s="352"/>
      <c r="H5" s="352"/>
    </row>
    <row r="6" spans="1:17" ht="15.75">
      <c r="A6" s="136"/>
      <c r="B6" s="136"/>
      <c r="E6" s="353" t="s">
        <v>49</v>
      </c>
      <c r="F6" s="353"/>
      <c r="G6" s="353"/>
      <c r="H6" s="353"/>
    </row>
    <row r="7" spans="1:17" ht="15" customHeight="1">
      <c r="A7" s="136"/>
      <c r="E7" s="352" t="s">
        <v>1</v>
      </c>
      <c r="F7" s="352"/>
      <c r="G7" s="352"/>
      <c r="H7" s="352"/>
    </row>
    <row r="8" spans="1:17" ht="15.75">
      <c r="A8" s="136"/>
      <c r="E8" s="335"/>
      <c r="F8" s="335"/>
      <c r="G8" s="335"/>
      <c r="H8" s="335"/>
    </row>
    <row r="10" spans="1:17" ht="15.75">
      <c r="A10" s="343" t="s">
        <v>2</v>
      </c>
      <c r="B10" s="343"/>
      <c r="C10" s="343"/>
      <c r="D10" s="343"/>
      <c r="E10" s="343"/>
      <c r="F10" s="343"/>
      <c r="G10" s="343"/>
      <c r="H10" s="343"/>
    </row>
    <row r="11" spans="1:17" ht="15.75">
      <c r="A11" s="343" t="s">
        <v>250</v>
      </c>
      <c r="B11" s="343"/>
      <c r="C11" s="343"/>
      <c r="D11" s="343"/>
      <c r="E11" s="343"/>
      <c r="F11" s="343"/>
      <c r="G11" s="343"/>
      <c r="H11" s="343"/>
    </row>
    <row r="13" spans="1:17" ht="26.25" customHeight="1">
      <c r="A13" s="217" t="s">
        <v>38</v>
      </c>
      <c r="B13" s="344">
        <v>200000</v>
      </c>
      <c r="C13" s="344"/>
      <c r="D13" s="344" t="s">
        <v>49</v>
      </c>
      <c r="E13" s="344"/>
      <c r="F13" s="18"/>
      <c r="G13" s="18"/>
      <c r="H13" s="273">
        <v>40982291</v>
      </c>
      <c r="I13" s="26"/>
      <c r="J13" s="26"/>
      <c r="K13" s="26"/>
      <c r="L13" s="26"/>
      <c r="M13" s="345"/>
      <c r="N13" s="345"/>
      <c r="O13" s="26"/>
      <c r="P13" s="345"/>
      <c r="Q13" s="345"/>
    </row>
    <row r="14" spans="1:17" ht="27" customHeight="1">
      <c r="A14" s="27"/>
      <c r="B14" s="349" t="s">
        <v>42</v>
      </c>
      <c r="C14" s="349"/>
      <c r="D14" s="346" t="s">
        <v>1</v>
      </c>
      <c r="E14" s="346"/>
      <c r="F14" s="19"/>
      <c r="G14" s="19"/>
      <c r="H14" s="33" t="s">
        <v>39</v>
      </c>
      <c r="I14" s="31"/>
      <c r="J14" s="278"/>
      <c r="K14" s="278"/>
      <c r="L14" s="278"/>
      <c r="M14" s="347"/>
      <c r="N14" s="347"/>
      <c r="O14" s="27"/>
      <c r="P14" s="342"/>
      <c r="Q14" s="342"/>
    </row>
    <row r="15" spans="1:17" ht="20.25" customHeight="1">
      <c r="A15" s="218" t="s">
        <v>40</v>
      </c>
      <c r="B15" s="344">
        <v>210000</v>
      </c>
      <c r="C15" s="344"/>
      <c r="D15" s="344" t="s">
        <v>49</v>
      </c>
      <c r="E15" s="344"/>
      <c r="F15" s="20"/>
      <c r="G15" s="20"/>
      <c r="H15" s="273">
        <v>40982291</v>
      </c>
      <c r="I15" s="28"/>
      <c r="J15" s="28"/>
      <c r="K15" s="28"/>
      <c r="L15" s="28"/>
      <c r="M15" s="28"/>
      <c r="N15" s="28"/>
      <c r="O15" s="28"/>
      <c r="P15" s="28"/>
      <c r="Q15" s="28"/>
    </row>
    <row r="16" spans="1:17" ht="28.5" customHeight="1">
      <c r="A16" s="27"/>
      <c r="B16" s="349" t="s">
        <v>42</v>
      </c>
      <c r="C16" s="349"/>
      <c r="D16" s="348" t="s">
        <v>29</v>
      </c>
      <c r="E16" s="348"/>
      <c r="F16" s="19"/>
      <c r="G16" s="19"/>
      <c r="H16" s="33" t="s">
        <v>39</v>
      </c>
      <c r="I16" s="31"/>
      <c r="J16" s="278"/>
      <c r="K16" s="278"/>
      <c r="L16" s="278"/>
      <c r="M16" s="341"/>
      <c r="N16" s="341"/>
      <c r="O16" s="27"/>
      <c r="P16" s="342"/>
      <c r="Q16" s="342"/>
    </row>
    <row r="17" spans="1:17" ht="46.5" customHeight="1">
      <c r="A17" s="217" t="s">
        <v>41</v>
      </c>
      <c r="B17" s="250" t="s">
        <v>379</v>
      </c>
      <c r="C17" s="250" t="s">
        <v>377</v>
      </c>
      <c r="D17" s="250" t="s">
        <v>378</v>
      </c>
      <c r="E17" s="358" t="s">
        <v>376</v>
      </c>
      <c r="F17" s="358"/>
      <c r="G17" s="358"/>
      <c r="H17" s="250" t="s">
        <v>83</v>
      </c>
      <c r="I17" s="280"/>
      <c r="J17" s="21"/>
      <c r="K17" s="280"/>
      <c r="L17" s="371"/>
      <c r="M17" s="371"/>
      <c r="N17" s="371"/>
      <c r="O17" s="371"/>
      <c r="P17" s="371"/>
      <c r="Q17" s="280"/>
    </row>
    <row r="18" spans="1:17" ht="56.25" customHeight="1">
      <c r="B18" s="278" t="s">
        <v>42</v>
      </c>
      <c r="C18" s="276" t="s">
        <v>43</v>
      </c>
      <c r="D18" s="276" t="s">
        <v>44</v>
      </c>
      <c r="E18" s="349" t="s">
        <v>45</v>
      </c>
      <c r="F18" s="349"/>
      <c r="G18" s="276"/>
      <c r="H18" s="276" t="s">
        <v>46</v>
      </c>
      <c r="I18" s="32"/>
      <c r="J18" s="278"/>
      <c r="K18" s="278"/>
      <c r="L18" s="341"/>
      <c r="M18" s="341"/>
      <c r="N18" s="341"/>
      <c r="O18" s="341"/>
      <c r="P18" s="341"/>
      <c r="Q18" s="27"/>
    </row>
    <row r="19" spans="1:17" ht="42" customHeight="1">
      <c r="A19" s="135" t="s">
        <v>3</v>
      </c>
      <c r="B19" s="354" t="s">
        <v>380</v>
      </c>
      <c r="C19" s="354"/>
      <c r="D19" s="354"/>
      <c r="E19" s="354"/>
      <c r="F19" s="354"/>
      <c r="G19" s="354"/>
      <c r="H19" s="354"/>
    </row>
    <row r="20" spans="1:17" ht="237" customHeight="1">
      <c r="A20" s="135" t="s">
        <v>4</v>
      </c>
      <c r="B20" s="354" t="s">
        <v>388</v>
      </c>
      <c r="C20" s="354"/>
      <c r="D20" s="354"/>
      <c r="E20" s="354"/>
      <c r="F20" s="354"/>
      <c r="G20" s="354"/>
      <c r="H20" s="354"/>
    </row>
    <row r="21" spans="1:17" ht="24" customHeight="1">
      <c r="A21" s="118" t="s">
        <v>5</v>
      </c>
      <c r="B21" s="357" t="s">
        <v>30</v>
      </c>
      <c r="C21" s="357"/>
      <c r="D21" s="357"/>
      <c r="E21" s="357"/>
      <c r="F21" s="357"/>
      <c r="G21" s="357"/>
      <c r="H21" s="357"/>
    </row>
    <row r="22" spans="1:17" ht="15.75">
      <c r="A22" s="1"/>
    </row>
    <row r="23" spans="1:17" ht="15.75">
      <c r="A23" s="274" t="s">
        <v>7</v>
      </c>
      <c r="B23" s="320" t="s">
        <v>31</v>
      </c>
      <c r="C23" s="320"/>
      <c r="D23" s="320"/>
      <c r="E23" s="320"/>
      <c r="F23" s="320"/>
      <c r="G23" s="320"/>
      <c r="H23" s="320"/>
    </row>
    <row r="24" spans="1:17" ht="31.5" customHeight="1">
      <c r="A24" s="274">
        <v>1</v>
      </c>
      <c r="B24" s="372" t="s">
        <v>391</v>
      </c>
      <c r="C24" s="373"/>
      <c r="D24" s="373"/>
      <c r="E24" s="373"/>
      <c r="F24" s="373"/>
      <c r="G24" s="373"/>
      <c r="H24" s="374"/>
    </row>
    <row r="25" spans="1:17" ht="15.75">
      <c r="A25" s="1"/>
    </row>
    <row r="26" spans="1:17" ht="31.5" customHeight="1">
      <c r="A26" s="55" t="s">
        <v>6</v>
      </c>
      <c r="B26" s="364" t="s">
        <v>390</v>
      </c>
      <c r="C26" s="364"/>
      <c r="D26" s="364"/>
      <c r="E26" s="364"/>
      <c r="F26" s="364"/>
      <c r="G26" s="364"/>
      <c r="H26" s="364"/>
    </row>
    <row r="27" spans="1:17" ht="15.75">
      <c r="A27" s="133" t="s">
        <v>9</v>
      </c>
      <c r="B27" s="335" t="s">
        <v>32</v>
      </c>
      <c r="C27" s="335"/>
      <c r="D27" s="335"/>
      <c r="E27" s="335"/>
      <c r="F27" s="335"/>
      <c r="G27" s="335"/>
      <c r="H27" s="335"/>
    </row>
    <row r="28" spans="1:17" ht="15.75">
      <c r="A28" s="133"/>
      <c r="B28" s="277"/>
      <c r="C28" s="277"/>
      <c r="D28" s="277"/>
      <c r="E28" s="277"/>
      <c r="F28" s="277"/>
      <c r="G28" s="277"/>
      <c r="H28" s="277"/>
    </row>
    <row r="29" spans="1:17" ht="15.75">
      <c r="A29" s="274" t="s">
        <v>7</v>
      </c>
      <c r="B29" s="320" t="s">
        <v>8</v>
      </c>
      <c r="C29" s="320"/>
      <c r="D29" s="320"/>
      <c r="E29" s="320"/>
      <c r="F29" s="320"/>
      <c r="G29" s="320"/>
      <c r="H29" s="320"/>
    </row>
    <row r="30" spans="1:17" ht="38.25" customHeight="1">
      <c r="A30" s="274">
        <v>1</v>
      </c>
      <c r="B30" s="372" t="s">
        <v>394</v>
      </c>
      <c r="C30" s="375"/>
      <c r="D30" s="375"/>
      <c r="E30" s="375"/>
      <c r="F30" s="375"/>
      <c r="G30" s="375"/>
      <c r="H30" s="376"/>
      <c r="K30" s="74"/>
      <c r="L30" s="288"/>
      <c r="M30" s="288"/>
      <c r="N30" s="288"/>
      <c r="O30" s="288"/>
      <c r="P30" s="288"/>
      <c r="Q30" s="288"/>
    </row>
    <row r="31" spans="1:17" ht="15.75">
      <c r="A31" s="274"/>
      <c r="B31" s="377"/>
      <c r="C31" s="377"/>
      <c r="D31" s="377"/>
      <c r="E31" s="377"/>
      <c r="F31" s="377"/>
      <c r="G31" s="377"/>
      <c r="H31" s="377"/>
    </row>
    <row r="32" spans="1:17" ht="15.75">
      <c r="A32" s="134"/>
      <c r="B32" s="61"/>
      <c r="C32" s="61"/>
      <c r="D32" s="61"/>
      <c r="E32" s="61"/>
      <c r="F32" s="61"/>
      <c r="G32" s="61"/>
      <c r="H32" s="61"/>
    </row>
    <row r="33" spans="1:8" ht="15.75">
      <c r="A33" s="133" t="s">
        <v>15</v>
      </c>
      <c r="B33" s="356" t="s">
        <v>10</v>
      </c>
      <c r="C33" s="356"/>
      <c r="D33" s="356"/>
      <c r="E33" s="356"/>
      <c r="F33" s="277"/>
      <c r="G33" s="277"/>
      <c r="H33" s="277"/>
    </row>
    <row r="34" spans="1:8" ht="15.75">
      <c r="A34" s="1"/>
      <c r="E34" s="49"/>
      <c r="H34" s="49" t="s">
        <v>33</v>
      </c>
    </row>
    <row r="35" spans="1:8" ht="31.5" customHeight="1">
      <c r="A35" s="274" t="s">
        <v>7</v>
      </c>
      <c r="B35" s="314" t="s">
        <v>11</v>
      </c>
      <c r="C35" s="315"/>
      <c r="D35" s="274" t="s">
        <v>12</v>
      </c>
      <c r="E35" s="274" t="s">
        <v>13</v>
      </c>
      <c r="F35" s="320" t="s">
        <v>14</v>
      </c>
      <c r="G35" s="320"/>
      <c r="H35" s="320"/>
    </row>
    <row r="36" spans="1:8" ht="15.75">
      <c r="A36" s="274">
        <v>1</v>
      </c>
      <c r="B36" s="314">
        <v>2</v>
      </c>
      <c r="C36" s="315"/>
      <c r="D36" s="274">
        <v>3</v>
      </c>
      <c r="E36" s="274">
        <v>4</v>
      </c>
      <c r="F36" s="320">
        <v>5</v>
      </c>
      <c r="G36" s="320"/>
      <c r="H36" s="320"/>
    </row>
    <row r="37" spans="1:8" ht="30.75" customHeight="1">
      <c r="A37" s="274">
        <v>1</v>
      </c>
      <c r="B37" s="383" t="s">
        <v>376</v>
      </c>
      <c r="C37" s="384"/>
      <c r="D37" s="275">
        <v>1293</v>
      </c>
      <c r="E37" s="275">
        <v>0</v>
      </c>
      <c r="F37" s="385">
        <f>E37+D37</f>
        <v>1293</v>
      </c>
      <c r="G37" s="385"/>
      <c r="H37" s="385"/>
    </row>
    <row r="38" spans="1:8" ht="15.75" customHeight="1">
      <c r="A38" s="338" t="s">
        <v>14</v>
      </c>
      <c r="B38" s="339"/>
      <c r="C38" s="340"/>
      <c r="D38" s="161">
        <f>SUM(D37:D37)</f>
        <v>1293</v>
      </c>
      <c r="E38" s="161">
        <f>SUM(E37:E37)</f>
        <v>0</v>
      </c>
      <c r="F38" s="386">
        <f>SUM(F37:H37)</f>
        <v>1293</v>
      </c>
      <c r="G38" s="387"/>
      <c r="H38" s="388"/>
    </row>
    <row r="39" spans="1:8" ht="15.75">
      <c r="A39" s="1"/>
    </row>
    <row r="40" spans="1:8" ht="15.75">
      <c r="A40" s="1"/>
    </row>
    <row r="41" spans="1:8" ht="15.75">
      <c r="A41" s="136" t="s">
        <v>18</v>
      </c>
      <c r="B41" s="335" t="s">
        <v>16</v>
      </c>
      <c r="C41" s="335"/>
      <c r="D41" s="335"/>
      <c r="E41" s="335"/>
      <c r="F41" s="335"/>
      <c r="G41" s="335"/>
      <c r="H41" s="335"/>
    </row>
    <row r="42" spans="1:8" ht="15.75">
      <c r="A42" s="1"/>
    </row>
    <row r="43" spans="1:8" ht="15.75">
      <c r="A43" s="1"/>
      <c r="E43" s="49"/>
      <c r="H43" s="49" t="s">
        <v>33</v>
      </c>
    </row>
    <row r="44" spans="1:8" ht="31.5" customHeight="1">
      <c r="A44" s="274" t="s">
        <v>7</v>
      </c>
      <c r="B44" s="314" t="s">
        <v>17</v>
      </c>
      <c r="C44" s="315"/>
      <c r="D44" s="274" t="s">
        <v>12</v>
      </c>
      <c r="E44" s="274" t="s">
        <v>13</v>
      </c>
      <c r="F44" s="320" t="s">
        <v>14</v>
      </c>
      <c r="G44" s="320"/>
      <c r="H44" s="320"/>
    </row>
    <row r="45" spans="1:8" ht="15.75">
      <c r="A45" s="274">
        <v>1</v>
      </c>
      <c r="B45" s="314">
        <v>2</v>
      </c>
      <c r="C45" s="315"/>
      <c r="D45" s="274">
        <v>3</v>
      </c>
      <c r="E45" s="274">
        <v>4</v>
      </c>
      <c r="F45" s="320">
        <v>5</v>
      </c>
      <c r="G45" s="320"/>
      <c r="H45" s="320"/>
    </row>
    <row r="46" spans="1:8" ht="46.5" customHeight="1">
      <c r="A46" s="274">
        <v>1</v>
      </c>
      <c r="B46" s="378" t="s">
        <v>382</v>
      </c>
      <c r="C46" s="379"/>
      <c r="D46" s="275">
        <f>D38</f>
        <v>1293</v>
      </c>
      <c r="E46" s="275">
        <v>0</v>
      </c>
      <c r="F46" s="380">
        <f>E46+D46</f>
        <v>1293</v>
      </c>
      <c r="G46" s="381"/>
      <c r="H46" s="382"/>
    </row>
    <row r="47" spans="1:8" ht="15.75" customHeight="1">
      <c r="A47" s="338" t="s">
        <v>14</v>
      </c>
      <c r="B47" s="339"/>
      <c r="C47" s="340"/>
      <c r="D47" s="279">
        <f>SUM(D46:D46)</f>
        <v>1293</v>
      </c>
      <c r="E47" s="279">
        <f>SUM(E46:E46)</f>
        <v>0</v>
      </c>
      <c r="F47" s="389">
        <f>SUM(F46)</f>
        <v>1293</v>
      </c>
      <c r="G47" s="390"/>
      <c r="H47" s="391"/>
    </row>
    <row r="48" spans="1:8" ht="15.75">
      <c r="A48" s="1"/>
      <c r="E48" s="50"/>
    </row>
    <row r="49" spans="1:12" ht="15.75">
      <c r="A49" s="133" t="s">
        <v>34</v>
      </c>
      <c r="B49" s="335" t="s">
        <v>19</v>
      </c>
      <c r="C49" s="335"/>
      <c r="D49" s="335"/>
      <c r="E49" s="335"/>
      <c r="F49" s="335"/>
      <c r="G49" s="335"/>
      <c r="H49" s="335"/>
    </row>
    <row r="50" spans="1:12" ht="15.75">
      <c r="A50" s="1"/>
    </row>
    <row r="51" spans="1:12" ht="46.5" customHeight="1">
      <c r="A51" s="274" t="s">
        <v>7</v>
      </c>
      <c r="B51" s="274" t="s">
        <v>20</v>
      </c>
      <c r="C51" s="274" t="s">
        <v>21</v>
      </c>
      <c r="D51" s="274" t="s">
        <v>22</v>
      </c>
      <c r="E51" s="274" t="s">
        <v>12</v>
      </c>
      <c r="F51" s="314" t="s">
        <v>13</v>
      </c>
      <c r="G51" s="315"/>
      <c r="H51" s="274" t="s">
        <v>14</v>
      </c>
    </row>
    <row r="52" spans="1:12" ht="15.75">
      <c r="A52" s="274">
        <v>1</v>
      </c>
      <c r="B52" s="274">
        <v>2</v>
      </c>
      <c r="C52" s="274">
        <v>3</v>
      </c>
      <c r="D52" s="274">
        <v>4</v>
      </c>
      <c r="E52" s="274">
        <v>5</v>
      </c>
      <c r="F52" s="314">
        <v>6</v>
      </c>
      <c r="G52" s="315"/>
      <c r="H52" s="274">
        <v>7</v>
      </c>
    </row>
    <row r="53" spans="1:12" ht="17.25" customHeight="1">
      <c r="A53" s="274">
        <v>1</v>
      </c>
      <c r="B53" s="58" t="s">
        <v>23</v>
      </c>
      <c r="C53" s="72"/>
      <c r="D53" s="73"/>
      <c r="E53" s="281"/>
      <c r="F53" s="331"/>
      <c r="G53" s="332"/>
      <c r="H53" s="281"/>
    </row>
    <row r="54" spans="1:12" ht="45" customHeight="1">
      <c r="A54" s="274"/>
      <c r="B54" s="62" t="s">
        <v>383</v>
      </c>
      <c r="C54" s="68" t="s">
        <v>56</v>
      </c>
      <c r="D54" s="68" t="s">
        <v>132</v>
      </c>
      <c r="E54" s="272">
        <f>D38</f>
        <v>1293</v>
      </c>
      <c r="F54" s="316">
        <v>0</v>
      </c>
      <c r="G54" s="317"/>
      <c r="H54" s="272">
        <f t="shared" ref="H54" si="0">F54+E54</f>
        <v>1293</v>
      </c>
    </row>
    <row r="55" spans="1:12" ht="15.75">
      <c r="A55" s="274">
        <v>2</v>
      </c>
      <c r="B55" s="58" t="s">
        <v>24</v>
      </c>
      <c r="C55" s="274"/>
      <c r="D55" s="274"/>
      <c r="E55" s="272"/>
      <c r="F55" s="316"/>
      <c r="G55" s="317"/>
      <c r="H55" s="272"/>
      <c r="L55" s="63"/>
    </row>
    <row r="56" spans="1:12" ht="38.25">
      <c r="A56" s="274"/>
      <c r="B56" s="62" t="s">
        <v>381</v>
      </c>
      <c r="C56" s="68" t="s">
        <v>81</v>
      </c>
      <c r="D56" s="64" t="s">
        <v>304</v>
      </c>
      <c r="E56" s="173">
        <v>1</v>
      </c>
      <c r="F56" s="392">
        <v>0</v>
      </c>
      <c r="G56" s="393"/>
      <c r="H56" s="173">
        <f>E56+F56</f>
        <v>1</v>
      </c>
      <c r="L56" s="63"/>
    </row>
    <row r="57" spans="1:12" ht="15.75">
      <c r="A57" s="274">
        <v>3</v>
      </c>
      <c r="B57" s="58" t="s">
        <v>25</v>
      </c>
      <c r="C57" s="274"/>
      <c r="D57" s="274"/>
      <c r="E57" s="272"/>
      <c r="F57" s="316"/>
      <c r="G57" s="317"/>
      <c r="H57" s="272"/>
    </row>
    <row r="58" spans="1:12" ht="25.5">
      <c r="A58" s="274"/>
      <c r="B58" s="62" t="s">
        <v>135</v>
      </c>
      <c r="C58" s="64" t="s">
        <v>56</v>
      </c>
      <c r="D58" s="64" t="s">
        <v>79</v>
      </c>
      <c r="E58" s="223">
        <f>E54/E56</f>
        <v>1293</v>
      </c>
      <c r="F58" s="316">
        <v>0</v>
      </c>
      <c r="G58" s="317"/>
      <c r="H58" s="272">
        <f>E58+F58</f>
        <v>1293</v>
      </c>
    </row>
    <row r="59" spans="1:12" ht="15.75">
      <c r="A59" s="59">
        <v>4</v>
      </c>
      <c r="B59" s="58" t="s">
        <v>26</v>
      </c>
      <c r="C59" s="59"/>
      <c r="D59" s="59"/>
      <c r="E59" s="172"/>
      <c r="F59" s="368"/>
      <c r="G59" s="369"/>
      <c r="H59" s="172"/>
    </row>
    <row r="60" spans="1:12" ht="44.25" customHeight="1">
      <c r="A60" s="188"/>
      <c r="B60" s="198" t="s">
        <v>136</v>
      </c>
      <c r="C60" s="70" t="s">
        <v>76</v>
      </c>
      <c r="D60" s="64" t="s">
        <v>79</v>
      </c>
      <c r="E60" s="272">
        <v>100</v>
      </c>
      <c r="F60" s="319">
        <v>0</v>
      </c>
      <c r="G60" s="319"/>
      <c r="H60" s="272">
        <v>100</v>
      </c>
    </row>
    <row r="61" spans="1:12" ht="15.75">
      <c r="A61" s="1"/>
    </row>
    <row r="62" spans="1:12" ht="15.75" customHeight="1">
      <c r="A62" s="66"/>
      <c r="B62" s="66"/>
      <c r="C62" s="66"/>
      <c r="D62" s="136"/>
    </row>
    <row r="63" spans="1:12" ht="32.25" customHeight="1">
      <c r="A63" s="350" t="s">
        <v>80</v>
      </c>
      <c r="B63" s="350"/>
      <c r="C63" s="65"/>
      <c r="D63" s="14"/>
      <c r="E63" s="5"/>
      <c r="F63" s="365" t="s">
        <v>204</v>
      </c>
      <c r="G63" s="365"/>
      <c r="H63" s="365"/>
    </row>
    <row r="64" spans="1:12" ht="15.75" customHeight="1">
      <c r="A64" s="3"/>
      <c r="B64" s="133"/>
      <c r="D64" s="15" t="s">
        <v>27</v>
      </c>
      <c r="F64" s="352" t="s">
        <v>36</v>
      </c>
      <c r="G64" s="352"/>
      <c r="H64" s="352"/>
    </row>
    <row r="65" spans="1:8">
      <c r="A65" s="209" t="s">
        <v>28</v>
      </c>
      <c r="B65" s="209"/>
    </row>
    <row r="66" spans="1:8">
      <c r="A66" s="210" t="s">
        <v>276</v>
      </c>
      <c r="B66" s="210"/>
      <c r="C66" s="210"/>
    </row>
    <row r="68" spans="1:8" ht="15.75">
      <c r="A68" s="367" t="s">
        <v>277</v>
      </c>
      <c r="B68" s="367"/>
      <c r="D68" s="14"/>
      <c r="F68" s="365" t="s">
        <v>278</v>
      </c>
      <c r="G68" s="365"/>
      <c r="H68" s="365"/>
    </row>
    <row r="69" spans="1:8">
      <c r="D69" s="15" t="s">
        <v>27</v>
      </c>
      <c r="F69" s="352" t="s">
        <v>36</v>
      </c>
      <c r="G69" s="352"/>
      <c r="H69" s="352"/>
    </row>
    <row r="71" spans="1:8">
      <c r="B71" s="211" t="s">
        <v>35</v>
      </c>
      <c r="C71" s="212">
        <f>H4</f>
        <v>44328</v>
      </c>
    </row>
    <row r="73" spans="1:8">
      <c r="B73" s="2" t="s">
        <v>279</v>
      </c>
    </row>
  </sheetData>
  <mergeCells count="72">
    <mergeCell ref="F69:H69"/>
    <mergeCell ref="F60:G60"/>
    <mergeCell ref="A63:B63"/>
    <mergeCell ref="F63:H63"/>
    <mergeCell ref="F64:H64"/>
    <mergeCell ref="A68:B68"/>
    <mergeCell ref="F68:H68"/>
    <mergeCell ref="F59:G59"/>
    <mergeCell ref="A47:C47"/>
    <mergeCell ref="F47:H47"/>
    <mergeCell ref="B49:H49"/>
    <mergeCell ref="F51:G51"/>
    <mergeCell ref="F52:G52"/>
    <mergeCell ref="F53:G53"/>
    <mergeCell ref="F54:G54"/>
    <mergeCell ref="F55:G55"/>
    <mergeCell ref="F56:G56"/>
    <mergeCell ref="F57:G57"/>
    <mergeCell ref="F58:G58"/>
    <mergeCell ref="B46:C46"/>
    <mergeCell ref="F46:H46"/>
    <mergeCell ref="B36:C36"/>
    <mergeCell ref="F36:H36"/>
    <mergeCell ref="B37:C37"/>
    <mergeCell ref="F37:H37"/>
    <mergeCell ref="A38:C38"/>
    <mergeCell ref="F38:H38"/>
    <mergeCell ref="B41:H41"/>
    <mergeCell ref="B44:C44"/>
    <mergeCell ref="F44:H44"/>
    <mergeCell ref="B45:C45"/>
    <mergeCell ref="F45:H45"/>
    <mergeCell ref="B35:C35"/>
    <mergeCell ref="F35:H35"/>
    <mergeCell ref="B19:H19"/>
    <mergeCell ref="B20:H20"/>
    <mergeCell ref="B21:H21"/>
    <mergeCell ref="B23:H23"/>
    <mergeCell ref="B24:H24"/>
    <mergeCell ref="B26:H26"/>
    <mergeCell ref="B27:H27"/>
    <mergeCell ref="B29:H29"/>
    <mergeCell ref="B30:H30"/>
    <mergeCell ref="B31:H31"/>
    <mergeCell ref="B33:E33"/>
    <mergeCell ref="E17:G17"/>
    <mergeCell ref="L17:N17"/>
    <mergeCell ref="O17:P17"/>
    <mergeCell ref="E18:F18"/>
    <mergeCell ref="L18:M18"/>
    <mergeCell ref="N18:P18"/>
    <mergeCell ref="P16:Q16"/>
    <mergeCell ref="A11:H11"/>
    <mergeCell ref="B13:C13"/>
    <mergeCell ref="D13:E13"/>
    <mergeCell ref="M13:N13"/>
    <mergeCell ref="P13:Q13"/>
    <mergeCell ref="B14:C14"/>
    <mergeCell ref="D14:E14"/>
    <mergeCell ref="M14:N14"/>
    <mergeCell ref="P14:Q14"/>
    <mergeCell ref="B15:C15"/>
    <mergeCell ref="D15:E15"/>
    <mergeCell ref="B16:C16"/>
    <mergeCell ref="D16:E16"/>
    <mergeCell ref="M16:N16"/>
    <mergeCell ref="A10:H10"/>
    <mergeCell ref="E1:H1"/>
    <mergeCell ref="E5:H5"/>
    <mergeCell ref="E6:H6"/>
    <mergeCell ref="E7:H7"/>
    <mergeCell ref="E8:H8"/>
  </mergeCells>
  <pageMargins left="0.39370078740157483" right="0.15748031496062992" top="0.51181102362204722" bottom="0.27559055118110237" header="0.31496062992125984" footer="0.31496062992125984"/>
  <pageSetup paperSize="9" scale="79" fitToHeight="3" orientation="landscape" verticalDpi="0" r:id="rId1"/>
  <rowBreaks count="2" manualBreakCount="2">
    <brk id="20" max="7" man="1"/>
    <brk id="48" max="7" man="1"/>
  </rowBreaks>
</worksheet>
</file>

<file path=xl/worksheets/sheet4.xml><?xml version="1.0" encoding="utf-8"?>
<worksheet xmlns="http://schemas.openxmlformats.org/spreadsheetml/2006/main" xmlns:r="http://schemas.openxmlformats.org/officeDocument/2006/relationships">
  <sheetPr>
    <tabColor rgb="FFFF0000"/>
  </sheetPr>
  <dimension ref="A1:Q72"/>
  <sheetViews>
    <sheetView topLeftCell="A7" workbookViewId="0">
      <selection activeCell="B14" sqref="B14:C14"/>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1" t="s">
        <v>37</v>
      </c>
      <c r="F1" s="351"/>
      <c r="G1" s="351"/>
      <c r="H1" s="351"/>
    </row>
    <row r="2" spans="1:17">
      <c r="F2" s="48"/>
      <c r="G2" s="48"/>
      <c r="H2" s="48"/>
    </row>
    <row r="3" spans="1:17" ht="15.75">
      <c r="A3" s="136"/>
      <c r="E3" s="136" t="s">
        <v>0</v>
      </c>
      <c r="L3" s="48"/>
      <c r="M3" s="48"/>
    </row>
    <row r="4" spans="1:17" ht="15.75">
      <c r="A4" s="136"/>
      <c r="B4" s="136"/>
      <c r="E4" s="140" t="s">
        <v>48</v>
      </c>
      <c r="F4" s="141" t="str">
        <f>'Проверка Всего'!$C$10</f>
        <v>80-р</v>
      </c>
      <c r="G4" s="142" t="s">
        <v>47</v>
      </c>
      <c r="H4" s="143">
        <f>'Проверка Всего'!$D$10</f>
        <v>44328</v>
      </c>
    </row>
    <row r="5" spans="1:17" ht="15" customHeight="1">
      <c r="A5" s="136"/>
      <c r="E5" s="352"/>
      <c r="F5" s="352"/>
      <c r="G5" s="352"/>
      <c r="H5" s="352"/>
    </row>
    <row r="6" spans="1:17" ht="15.75">
      <c r="A6" s="136"/>
      <c r="B6" s="136"/>
      <c r="E6" s="353" t="s">
        <v>49</v>
      </c>
      <c r="F6" s="353"/>
      <c r="G6" s="353"/>
      <c r="H6" s="353"/>
    </row>
    <row r="7" spans="1:17" ht="15" customHeight="1">
      <c r="A7" s="136"/>
      <c r="E7" s="352" t="s">
        <v>1</v>
      </c>
      <c r="F7" s="352"/>
      <c r="G7" s="352"/>
      <c r="H7" s="352"/>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18.75" customHeight="1">
      <c r="A12" s="217" t="s">
        <v>38</v>
      </c>
      <c r="B12" s="344">
        <v>200000</v>
      </c>
      <c r="C12" s="344"/>
      <c r="D12" s="344" t="s">
        <v>49</v>
      </c>
      <c r="E12" s="344"/>
      <c r="F12" s="18"/>
      <c r="G12" s="18"/>
      <c r="H12" s="300">
        <v>40982291</v>
      </c>
      <c r="I12" s="26"/>
      <c r="J12" s="26"/>
      <c r="K12" s="26"/>
      <c r="L12" s="26"/>
      <c r="M12" s="345"/>
      <c r="N12" s="345"/>
      <c r="O12" s="26"/>
      <c r="P12" s="345"/>
      <c r="Q12" s="345"/>
    </row>
    <row r="13" spans="1:17" ht="27" customHeight="1">
      <c r="A13" s="27"/>
      <c r="B13" s="349" t="s">
        <v>42</v>
      </c>
      <c r="C13" s="349"/>
      <c r="D13" s="346" t="s">
        <v>1</v>
      </c>
      <c r="E13" s="346"/>
      <c r="F13" s="19"/>
      <c r="G13" s="19"/>
      <c r="H13" s="33" t="s">
        <v>39</v>
      </c>
      <c r="I13" s="31"/>
      <c r="J13" s="305"/>
      <c r="K13" s="305"/>
      <c r="L13" s="305"/>
      <c r="M13" s="347"/>
      <c r="N13" s="347"/>
      <c r="O13" s="27"/>
      <c r="P13" s="342"/>
      <c r="Q13" s="342"/>
    </row>
    <row r="14" spans="1:17" ht="20.25" customHeight="1">
      <c r="A14" s="218" t="s">
        <v>40</v>
      </c>
      <c r="B14" s="344">
        <v>210000</v>
      </c>
      <c r="C14" s="344"/>
      <c r="D14" s="344" t="s">
        <v>49</v>
      </c>
      <c r="E14" s="344"/>
      <c r="F14" s="20"/>
      <c r="G14" s="20"/>
      <c r="H14" s="300">
        <v>40982291</v>
      </c>
      <c r="I14" s="28"/>
      <c r="J14" s="28"/>
      <c r="K14" s="28"/>
      <c r="L14" s="28"/>
      <c r="M14" s="28"/>
      <c r="N14" s="28"/>
      <c r="O14" s="28"/>
      <c r="P14" s="28"/>
      <c r="Q14" s="28"/>
    </row>
    <row r="15" spans="1:17" ht="24" customHeight="1">
      <c r="A15" s="27"/>
      <c r="B15" s="349" t="s">
        <v>42</v>
      </c>
      <c r="C15" s="349"/>
      <c r="D15" s="348" t="s">
        <v>29</v>
      </c>
      <c r="E15" s="348"/>
      <c r="F15" s="19"/>
      <c r="G15" s="19"/>
      <c r="H15" s="33" t="s">
        <v>39</v>
      </c>
      <c r="I15" s="31"/>
      <c r="J15" s="305"/>
      <c r="K15" s="305"/>
      <c r="L15" s="305"/>
      <c r="M15" s="341"/>
      <c r="N15" s="341"/>
      <c r="O15" s="27"/>
      <c r="P15" s="342"/>
      <c r="Q15" s="342"/>
    </row>
    <row r="16" spans="1:17" ht="92.25" customHeight="1">
      <c r="A16" s="217" t="s">
        <v>41</v>
      </c>
      <c r="B16" s="250" t="s">
        <v>432</v>
      </c>
      <c r="C16" s="250" t="s">
        <v>430</v>
      </c>
      <c r="D16" s="250" t="s">
        <v>431</v>
      </c>
      <c r="E16" s="358" t="s">
        <v>429</v>
      </c>
      <c r="F16" s="358"/>
      <c r="G16" s="358"/>
      <c r="H16" s="250" t="s">
        <v>83</v>
      </c>
      <c r="I16" s="307"/>
      <c r="J16" s="21"/>
      <c r="K16" s="307"/>
      <c r="L16" s="371"/>
      <c r="M16" s="371"/>
      <c r="N16" s="371"/>
      <c r="O16" s="371"/>
      <c r="P16" s="371"/>
      <c r="Q16" s="307"/>
    </row>
    <row r="17" spans="1:17" ht="56.25" customHeight="1">
      <c r="B17" s="305" t="s">
        <v>42</v>
      </c>
      <c r="C17" s="303" t="s">
        <v>43</v>
      </c>
      <c r="D17" s="303" t="s">
        <v>44</v>
      </c>
      <c r="E17" s="349" t="s">
        <v>45</v>
      </c>
      <c r="F17" s="349"/>
      <c r="G17" s="303"/>
      <c r="H17" s="303" t="s">
        <v>46</v>
      </c>
      <c r="I17" s="32"/>
      <c r="J17" s="305"/>
      <c r="K17" s="305"/>
      <c r="L17" s="341"/>
      <c r="M17" s="341"/>
      <c r="N17" s="341"/>
      <c r="O17" s="341"/>
      <c r="P17" s="341"/>
      <c r="Q17" s="27"/>
    </row>
    <row r="18" spans="1:17" ht="42" customHeight="1">
      <c r="A18" s="135" t="s">
        <v>3</v>
      </c>
      <c r="B18" s="354" t="s">
        <v>433</v>
      </c>
      <c r="C18" s="354"/>
      <c r="D18" s="354"/>
      <c r="E18" s="354"/>
      <c r="F18" s="354"/>
      <c r="G18" s="354"/>
      <c r="H18" s="354"/>
    </row>
    <row r="19" spans="1:17" ht="225" customHeight="1">
      <c r="A19" s="135" t="s">
        <v>4</v>
      </c>
      <c r="B19" s="354" t="s">
        <v>441</v>
      </c>
      <c r="C19" s="354"/>
      <c r="D19" s="354"/>
      <c r="E19" s="354"/>
      <c r="F19" s="354"/>
      <c r="G19" s="354"/>
      <c r="H19" s="354"/>
    </row>
    <row r="20" spans="1:17" ht="24" customHeight="1">
      <c r="A20" s="118" t="s">
        <v>5</v>
      </c>
      <c r="B20" s="357" t="s">
        <v>30</v>
      </c>
      <c r="C20" s="357"/>
      <c r="D20" s="357"/>
      <c r="E20" s="357"/>
      <c r="F20" s="357"/>
      <c r="G20" s="357"/>
      <c r="H20" s="357"/>
    </row>
    <row r="21" spans="1:17" ht="15.75">
      <c r="A21" s="1"/>
    </row>
    <row r="22" spans="1:17" ht="15.75">
      <c r="A22" s="301" t="s">
        <v>7</v>
      </c>
      <c r="B22" s="320" t="s">
        <v>31</v>
      </c>
      <c r="C22" s="320"/>
      <c r="D22" s="320"/>
      <c r="E22" s="320"/>
      <c r="F22" s="320"/>
      <c r="G22" s="320"/>
      <c r="H22" s="320"/>
    </row>
    <row r="23" spans="1:17" ht="31.5" customHeight="1">
      <c r="A23" s="301">
        <v>1</v>
      </c>
      <c r="B23" s="372" t="s">
        <v>434</v>
      </c>
      <c r="C23" s="373"/>
      <c r="D23" s="373"/>
      <c r="E23" s="373"/>
      <c r="F23" s="373"/>
      <c r="G23" s="373"/>
      <c r="H23" s="374"/>
    </row>
    <row r="24" spans="1:17" ht="15.75">
      <c r="A24" s="1"/>
    </row>
    <row r="25" spans="1:17" ht="31.5" customHeight="1">
      <c r="A25" s="55" t="s">
        <v>6</v>
      </c>
      <c r="B25" s="364" t="s">
        <v>435</v>
      </c>
      <c r="C25" s="364"/>
      <c r="D25" s="364"/>
      <c r="E25" s="364"/>
      <c r="F25" s="364"/>
      <c r="G25" s="364"/>
      <c r="H25" s="364"/>
    </row>
    <row r="26" spans="1:17" ht="15.75">
      <c r="A26" s="133" t="s">
        <v>9</v>
      </c>
      <c r="B26" s="335" t="s">
        <v>32</v>
      </c>
      <c r="C26" s="335"/>
      <c r="D26" s="335"/>
      <c r="E26" s="335"/>
      <c r="F26" s="335"/>
      <c r="G26" s="335"/>
      <c r="H26" s="335"/>
    </row>
    <row r="27" spans="1:17" ht="15.75">
      <c r="A27" s="133"/>
      <c r="B27" s="304"/>
      <c r="C27" s="304"/>
      <c r="D27" s="304"/>
      <c r="E27" s="304"/>
      <c r="F27" s="304"/>
      <c r="G27" s="304"/>
      <c r="H27" s="304"/>
    </row>
    <row r="28" spans="1:17" ht="15.75">
      <c r="A28" s="301" t="s">
        <v>7</v>
      </c>
      <c r="B28" s="320" t="s">
        <v>8</v>
      </c>
      <c r="C28" s="320"/>
      <c r="D28" s="320"/>
      <c r="E28" s="320"/>
      <c r="F28" s="320"/>
      <c r="G28" s="320"/>
      <c r="H28" s="320"/>
    </row>
    <row r="29" spans="1:17" ht="38.25" customHeight="1">
      <c r="A29" s="301">
        <v>1</v>
      </c>
      <c r="B29" s="372" t="s">
        <v>436</v>
      </c>
      <c r="C29" s="375"/>
      <c r="D29" s="375"/>
      <c r="E29" s="375"/>
      <c r="F29" s="375"/>
      <c r="G29" s="375"/>
      <c r="H29" s="376"/>
      <c r="K29" s="74"/>
      <c r="L29" s="288"/>
      <c r="M29" s="288"/>
      <c r="N29" s="288"/>
      <c r="O29" s="288"/>
      <c r="P29" s="288"/>
      <c r="Q29" s="288"/>
    </row>
    <row r="30" spans="1:17" ht="15.75">
      <c r="A30" s="301"/>
      <c r="B30" s="377"/>
      <c r="C30" s="377"/>
      <c r="D30" s="377"/>
      <c r="E30" s="377"/>
      <c r="F30" s="377"/>
      <c r="G30" s="377"/>
      <c r="H30" s="377"/>
    </row>
    <row r="31" spans="1:17" ht="15.75">
      <c r="A31" s="134"/>
      <c r="B31" s="61"/>
      <c r="C31" s="61"/>
      <c r="D31" s="61"/>
      <c r="E31" s="61"/>
      <c r="F31" s="61"/>
      <c r="G31" s="61"/>
      <c r="H31" s="61"/>
    </row>
    <row r="32" spans="1:17" ht="15.75">
      <c r="A32" s="133" t="s">
        <v>15</v>
      </c>
      <c r="B32" s="356" t="s">
        <v>10</v>
      </c>
      <c r="C32" s="356"/>
      <c r="D32" s="356"/>
      <c r="E32" s="356"/>
      <c r="F32" s="304"/>
      <c r="G32" s="304"/>
      <c r="H32" s="304"/>
    </row>
    <row r="33" spans="1:8" ht="15.75">
      <c r="A33" s="1"/>
      <c r="E33" s="49"/>
      <c r="H33" s="49" t="s">
        <v>33</v>
      </c>
    </row>
    <row r="34" spans="1:8" ht="31.5" customHeight="1">
      <c r="A34" s="301" t="s">
        <v>7</v>
      </c>
      <c r="B34" s="314" t="s">
        <v>11</v>
      </c>
      <c r="C34" s="315"/>
      <c r="D34" s="301" t="s">
        <v>12</v>
      </c>
      <c r="E34" s="301" t="s">
        <v>13</v>
      </c>
      <c r="F34" s="320" t="s">
        <v>14</v>
      </c>
      <c r="G34" s="320"/>
      <c r="H34" s="320"/>
    </row>
    <row r="35" spans="1:8" ht="15.75">
      <c r="A35" s="301">
        <v>1</v>
      </c>
      <c r="B35" s="314">
        <v>2</v>
      </c>
      <c r="C35" s="315"/>
      <c r="D35" s="301">
        <v>3</v>
      </c>
      <c r="E35" s="301">
        <v>4</v>
      </c>
      <c r="F35" s="320">
        <v>5</v>
      </c>
      <c r="G35" s="320"/>
      <c r="H35" s="320"/>
    </row>
    <row r="36" spans="1:8" ht="70.5" customHeight="1">
      <c r="A36" s="301">
        <v>1</v>
      </c>
      <c r="B36" s="383" t="s">
        <v>436</v>
      </c>
      <c r="C36" s="384"/>
      <c r="D36" s="302">
        <v>4350</v>
      </c>
      <c r="E36" s="302">
        <v>0</v>
      </c>
      <c r="F36" s="385">
        <f>E36+D36</f>
        <v>4350</v>
      </c>
      <c r="G36" s="385"/>
      <c r="H36" s="385"/>
    </row>
    <row r="37" spans="1:8" ht="15.75" customHeight="1">
      <c r="A37" s="338" t="s">
        <v>14</v>
      </c>
      <c r="B37" s="339"/>
      <c r="C37" s="340"/>
      <c r="D37" s="161">
        <f>SUM(D36:D36)</f>
        <v>4350</v>
      </c>
      <c r="E37" s="161">
        <f>SUM(E36:E36)</f>
        <v>0</v>
      </c>
      <c r="F37" s="386">
        <f>SUM(F36:H36)</f>
        <v>4350</v>
      </c>
      <c r="G37" s="387"/>
      <c r="H37" s="388"/>
    </row>
    <row r="38" spans="1:8" ht="15.75">
      <c r="A38" s="1"/>
    </row>
    <row r="39" spans="1:8" ht="15.75">
      <c r="A39" s="1"/>
    </row>
    <row r="40" spans="1:8" ht="15.75">
      <c r="A40" s="136" t="s">
        <v>18</v>
      </c>
      <c r="B40" s="335" t="s">
        <v>16</v>
      </c>
      <c r="C40" s="335"/>
      <c r="D40" s="335"/>
      <c r="E40" s="335"/>
      <c r="F40" s="335"/>
      <c r="G40" s="335"/>
      <c r="H40" s="335"/>
    </row>
    <row r="41" spans="1:8" ht="15.75">
      <c r="A41" s="1"/>
    </row>
    <row r="42" spans="1:8" ht="15.75">
      <c r="A42" s="1"/>
      <c r="E42" s="49"/>
      <c r="H42" s="49" t="s">
        <v>33</v>
      </c>
    </row>
    <row r="43" spans="1:8" ht="31.5" customHeight="1">
      <c r="A43" s="301" t="s">
        <v>7</v>
      </c>
      <c r="B43" s="314" t="s">
        <v>17</v>
      </c>
      <c r="C43" s="315"/>
      <c r="D43" s="301" t="s">
        <v>12</v>
      </c>
      <c r="E43" s="301" t="s">
        <v>13</v>
      </c>
      <c r="F43" s="320" t="s">
        <v>14</v>
      </c>
      <c r="G43" s="320"/>
      <c r="H43" s="320"/>
    </row>
    <row r="44" spans="1:8" ht="15.75">
      <c r="A44" s="301">
        <v>1</v>
      </c>
      <c r="B44" s="314">
        <v>2</v>
      </c>
      <c r="C44" s="315"/>
      <c r="D44" s="301">
        <v>3</v>
      </c>
      <c r="E44" s="301">
        <v>4</v>
      </c>
      <c r="F44" s="320">
        <v>5</v>
      </c>
      <c r="G44" s="320"/>
      <c r="H44" s="320"/>
    </row>
    <row r="45" spans="1:8" ht="46.5" customHeight="1">
      <c r="A45" s="301">
        <v>1</v>
      </c>
      <c r="B45" s="378" t="s">
        <v>382</v>
      </c>
      <c r="C45" s="379"/>
      <c r="D45" s="302">
        <f>D37</f>
        <v>4350</v>
      </c>
      <c r="E45" s="302">
        <v>0</v>
      </c>
      <c r="F45" s="380">
        <f>E45+D45</f>
        <v>4350</v>
      </c>
      <c r="G45" s="381"/>
      <c r="H45" s="382"/>
    </row>
    <row r="46" spans="1:8" ht="15.75" customHeight="1">
      <c r="A46" s="338" t="s">
        <v>14</v>
      </c>
      <c r="B46" s="339"/>
      <c r="C46" s="340"/>
      <c r="D46" s="306">
        <f>SUM(D45:D45)</f>
        <v>4350</v>
      </c>
      <c r="E46" s="306">
        <f>SUM(E45:E45)</f>
        <v>0</v>
      </c>
      <c r="F46" s="389">
        <f>SUM(F45)</f>
        <v>4350</v>
      </c>
      <c r="G46" s="390"/>
      <c r="H46" s="391"/>
    </row>
    <row r="47" spans="1:8" ht="15.75">
      <c r="A47" s="1"/>
      <c r="E47" s="50"/>
    </row>
    <row r="48" spans="1:8" ht="15.75">
      <c r="A48" s="133" t="s">
        <v>34</v>
      </c>
      <c r="B48" s="335" t="s">
        <v>19</v>
      </c>
      <c r="C48" s="335"/>
      <c r="D48" s="335"/>
      <c r="E48" s="335"/>
      <c r="F48" s="335"/>
      <c r="G48" s="335"/>
      <c r="H48" s="335"/>
    </row>
    <row r="49" spans="1:12" ht="15.75">
      <c r="A49" s="1"/>
    </row>
    <row r="50" spans="1:12" ht="46.5" customHeight="1">
      <c r="A50" s="301" t="s">
        <v>7</v>
      </c>
      <c r="B50" s="301" t="s">
        <v>20</v>
      </c>
      <c r="C50" s="301" t="s">
        <v>21</v>
      </c>
      <c r="D50" s="301" t="s">
        <v>22</v>
      </c>
      <c r="E50" s="301" t="s">
        <v>12</v>
      </c>
      <c r="F50" s="314" t="s">
        <v>13</v>
      </c>
      <c r="G50" s="315"/>
      <c r="H50" s="301" t="s">
        <v>14</v>
      </c>
    </row>
    <row r="51" spans="1:12" ht="15.75">
      <c r="A51" s="301">
        <v>1</v>
      </c>
      <c r="B51" s="301">
        <v>2</v>
      </c>
      <c r="C51" s="301">
        <v>3</v>
      </c>
      <c r="D51" s="301">
        <v>4</v>
      </c>
      <c r="E51" s="301">
        <v>5</v>
      </c>
      <c r="F51" s="314">
        <v>6</v>
      </c>
      <c r="G51" s="315"/>
      <c r="H51" s="301">
        <v>7</v>
      </c>
    </row>
    <row r="52" spans="1:12" ht="17.25" customHeight="1">
      <c r="A52" s="301">
        <v>1</v>
      </c>
      <c r="B52" s="58" t="s">
        <v>23</v>
      </c>
      <c r="C52" s="72"/>
      <c r="D52" s="73"/>
      <c r="E52" s="308"/>
      <c r="F52" s="331"/>
      <c r="G52" s="332"/>
      <c r="H52" s="308"/>
    </row>
    <row r="53" spans="1:12" ht="30" customHeight="1">
      <c r="A53" s="301"/>
      <c r="B53" s="62" t="s">
        <v>437</v>
      </c>
      <c r="C53" s="68" t="s">
        <v>56</v>
      </c>
      <c r="D53" s="68" t="s">
        <v>132</v>
      </c>
      <c r="E53" s="299">
        <f>D37</f>
        <v>4350</v>
      </c>
      <c r="F53" s="316">
        <v>0</v>
      </c>
      <c r="G53" s="317"/>
      <c r="H53" s="299">
        <f t="shared" ref="H53" si="0">F53+E53</f>
        <v>4350</v>
      </c>
    </row>
    <row r="54" spans="1:12" ht="15.75">
      <c r="A54" s="301">
        <v>2</v>
      </c>
      <c r="B54" s="58" t="s">
        <v>24</v>
      </c>
      <c r="C54" s="301"/>
      <c r="D54" s="301"/>
      <c r="E54" s="299"/>
      <c r="F54" s="316"/>
      <c r="G54" s="317"/>
      <c r="H54" s="299"/>
      <c r="L54" s="63"/>
    </row>
    <row r="55" spans="1:12" ht="25.5">
      <c r="A55" s="301"/>
      <c r="B55" s="313" t="s">
        <v>440</v>
      </c>
      <c r="C55" s="68" t="s">
        <v>81</v>
      </c>
      <c r="D55" s="64" t="s">
        <v>304</v>
      </c>
      <c r="E55" s="173">
        <v>2</v>
      </c>
      <c r="F55" s="392">
        <v>0</v>
      </c>
      <c r="G55" s="393"/>
      <c r="H55" s="173">
        <f>E55+F55</f>
        <v>2</v>
      </c>
      <c r="L55" s="63"/>
    </row>
    <row r="56" spans="1:12" ht="15.75">
      <c r="A56" s="301">
        <v>3</v>
      </c>
      <c r="B56" s="58" t="s">
        <v>25</v>
      </c>
      <c r="C56" s="301"/>
      <c r="D56" s="301"/>
      <c r="E56" s="299"/>
      <c r="F56" s="316"/>
      <c r="G56" s="317"/>
      <c r="H56" s="299"/>
    </row>
    <row r="57" spans="1:12" ht="25.5">
      <c r="A57" s="301"/>
      <c r="B57" s="62" t="s">
        <v>438</v>
      </c>
      <c r="C57" s="64" t="s">
        <v>56</v>
      </c>
      <c r="D57" s="64" t="s">
        <v>79</v>
      </c>
      <c r="E57" s="223">
        <f>E53/E55</f>
        <v>2175</v>
      </c>
      <c r="F57" s="316">
        <v>0</v>
      </c>
      <c r="G57" s="317"/>
      <c r="H57" s="299">
        <f>E57+F57</f>
        <v>2175</v>
      </c>
    </row>
    <row r="58" spans="1:12" ht="15.75">
      <c r="A58" s="59">
        <v>4</v>
      </c>
      <c r="B58" s="58" t="s">
        <v>26</v>
      </c>
      <c r="C58" s="59"/>
      <c r="D58" s="59"/>
      <c r="E58" s="172"/>
      <c r="F58" s="368"/>
      <c r="G58" s="369"/>
      <c r="H58" s="172"/>
    </row>
    <row r="59" spans="1:12" ht="54.75" customHeight="1">
      <c r="A59" s="188"/>
      <c r="B59" s="198" t="s">
        <v>439</v>
      </c>
      <c r="C59" s="70" t="s">
        <v>76</v>
      </c>
      <c r="D59" s="64" t="s">
        <v>79</v>
      </c>
      <c r="E59" s="299">
        <v>100</v>
      </c>
      <c r="F59" s="319">
        <v>0</v>
      </c>
      <c r="G59" s="319"/>
      <c r="H59" s="299">
        <v>100</v>
      </c>
    </row>
    <row r="60" spans="1:12" ht="15.75">
      <c r="A60" s="1"/>
    </row>
    <row r="61" spans="1:12" ht="15.75" customHeight="1">
      <c r="A61" s="66"/>
      <c r="B61" s="66"/>
      <c r="C61" s="66"/>
      <c r="D61" s="136"/>
    </row>
    <row r="62" spans="1:12" ht="32.25" customHeight="1">
      <c r="A62" s="350" t="s">
        <v>80</v>
      </c>
      <c r="B62" s="350"/>
      <c r="C62" s="65"/>
      <c r="D62" s="14"/>
      <c r="E62" s="5"/>
      <c r="F62" s="365" t="s">
        <v>204</v>
      </c>
      <c r="G62" s="365"/>
      <c r="H62" s="365"/>
    </row>
    <row r="63" spans="1:12" ht="15.75" customHeight="1">
      <c r="A63" s="3"/>
      <c r="B63" s="133"/>
      <c r="D63" s="15" t="s">
        <v>27</v>
      </c>
      <c r="F63" s="352" t="s">
        <v>36</v>
      </c>
      <c r="G63" s="352"/>
      <c r="H63" s="352"/>
    </row>
    <row r="64" spans="1:12">
      <c r="A64" s="209" t="s">
        <v>28</v>
      </c>
      <c r="B64" s="209"/>
    </row>
    <row r="65" spans="1:8">
      <c r="A65" s="210" t="s">
        <v>276</v>
      </c>
      <c r="B65" s="210"/>
      <c r="C65" s="210"/>
    </row>
    <row r="67" spans="1:8" ht="15.75">
      <c r="A67" s="367" t="s">
        <v>277</v>
      </c>
      <c r="B67" s="367"/>
      <c r="D67" s="14"/>
      <c r="F67" s="365" t="s">
        <v>278</v>
      </c>
      <c r="G67" s="365"/>
      <c r="H67" s="365"/>
    </row>
    <row r="68" spans="1:8">
      <c r="D68" s="15" t="s">
        <v>27</v>
      </c>
      <c r="F68" s="352" t="s">
        <v>36</v>
      </c>
      <c r="G68" s="352"/>
      <c r="H68" s="352"/>
    </row>
    <row r="70" spans="1:8">
      <c r="B70" s="211" t="s">
        <v>35</v>
      </c>
      <c r="C70" s="212">
        <v>44334</v>
      </c>
    </row>
    <row r="72" spans="1:8">
      <c r="B72" s="2" t="s">
        <v>279</v>
      </c>
    </row>
  </sheetData>
  <mergeCells count="71">
    <mergeCell ref="F68:H68"/>
    <mergeCell ref="F59:G59"/>
    <mergeCell ref="A62:B62"/>
    <mergeCell ref="F62:H62"/>
    <mergeCell ref="F63:H63"/>
    <mergeCell ref="A67:B67"/>
    <mergeCell ref="F67:H67"/>
    <mergeCell ref="F58:G58"/>
    <mergeCell ref="A46:C46"/>
    <mergeCell ref="F46:H46"/>
    <mergeCell ref="B48:H48"/>
    <mergeCell ref="F50:G50"/>
    <mergeCell ref="F51:G51"/>
    <mergeCell ref="F52:G52"/>
    <mergeCell ref="F53:G53"/>
    <mergeCell ref="F54:G54"/>
    <mergeCell ref="F55:G55"/>
    <mergeCell ref="F56:G56"/>
    <mergeCell ref="F57:G57"/>
    <mergeCell ref="B45:C45"/>
    <mergeCell ref="F45:H45"/>
    <mergeCell ref="B35:C35"/>
    <mergeCell ref="F35:H35"/>
    <mergeCell ref="B36:C36"/>
    <mergeCell ref="F36:H36"/>
    <mergeCell ref="A37:C37"/>
    <mergeCell ref="F37:H37"/>
    <mergeCell ref="B40:H40"/>
    <mergeCell ref="B43:C43"/>
    <mergeCell ref="F43:H43"/>
    <mergeCell ref="B44:C44"/>
    <mergeCell ref="F44:H44"/>
    <mergeCell ref="B34:C34"/>
    <mergeCell ref="F34:H34"/>
    <mergeCell ref="B18:H18"/>
    <mergeCell ref="B19:H19"/>
    <mergeCell ref="B20:H20"/>
    <mergeCell ref="B22:H22"/>
    <mergeCell ref="B23:H23"/>
    <mergeCell ref="B25:H25"/>
    <mergeCell ref="B26:H26"/>
    <mergeCell ref="B28:H28"/>
    <mergeCell ref="B29:H29"/>
    <mergeCell ref="B30:H30"/>
    <mergeCell ref="B32:E32"/>
    <mergeCell ref="E16:G16"/>
    <mergeCell ref="L16:N16"/>
    <mergeCell ref="O16:P16"/>
    <mergeCell ref="E17:F17"/>
    <mergeCell ref="L17:M17"/>
    <mergeCell ref="N17:P17"/>
    <mergeCell ref="P15:Q15"/>
    <mergeCell ref="A10:H10"/>
    <mergeCell ref="B12:C12"/>
    <mergeCell ref="D12:E12"/>
    <mergeCell ref="M12:N12"/>
    <mergeCell ref="P12:Q12"/>
    <mergeCell ref="B13:C13"/>
    <mergeCell ref="D13:E13"/>
    <mergeCell ref="M13:N13"/>
    <mergeCell ref="P13:Q13"/>
    <mergeCell ref="B14:C14"/>
    <mergeCell ref="D14:E14"/>
    <mergeCell ref="B15:C15"/>
    <mergeCell ref="D15:E15"/>
    <mergeCell ref="M15:N15"/>
    <mergeCell ref="A9:H9"/>
    <mergeCell ref="E1:H1"/>
    <mergeCell ref="E5:H5"/>
    <mergeCell ref="E6:H6"/>
    <mergeCell ref="E7:H7"/>
  </mergeCells>
  <pageMargins left="0.39370078740157483" right="0.15748031496062992" top="0.51181102362204722" bottom="0.27559055118110237" header="0.31496062992125984" footer="0.31496062992125984"/>
  <pageSetup paperSize="9" scale="78" fitToHeight="3" orientation="landscape" verticalDpi="0" r:id="rId1"/>
  <rowBreaks count="2" manualBreakCount="2">
    <brk id="19" max="7" man="1"/>
    <brk id="47" max="7" man="1"/>
  </rowBreaks>
</worksheet>
</file>

<file path=xl/worksheets/sheet5.xml><?xml version="1.0" encoding="utf-8"?>
<worksheet xmlns="http://schemas.openxmlformats.org/spreadsheetml/2006/main" xmlns:r="http://schemas.openxmlformats.org/officeDocument/2006/relationships">
  <sheetPr>
    <tabColor rgb="FFFF0000"/>
  </sheetPr>
  <dimension ref="A1:Q73"/>
  <sheetViews>
    <sheetView topLeftCell="A37" workbookViewId="0">
      <selection activeCell="B20" sqref="B20:H20"/>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1" t="s">
        <v>37</v>
      </c>
      <c r="F1" s="351"/>
      <c r="G1" s="351"/>
      <c r="H1" s="351"/>
    </row>
    <row r="2" spans="1:17">
      <c r="F2" s="48"/>
      <c r="G2" s="48"/>
      <c r="H2" s="48"/>
    </row>
    <row r="3" spans="1:17" ht="15.75">
      <c r="A3" s="41"/>
      <c r="E3" s="41" t="s">
        <v>0</v>
      </c>
      <c r="L3" s="48"/>
      <c r="M3" s="48"/>
    </row>
    <row r="4" spans="1:17" ht="15.75">
      <c r="A4" s="41"/>
      <c r="B4" s="41"/>
      <c r="E4" s="140" t="s">
        <v>48</v>
      </c>
      <c r="F4" s="141" t="str">
        <f>'Проверка Всего'!$C$10</f>
        <v>80-р</v>
      </c>
      <c r="G4" s="142" t="s">
        <v>47</v>
      </c>
      <c r="H4" s="143">
        <f>'Проверка Всего'!$D$10</f>
        <v>44328</v>
      </c>
    </row>
    <row r="5" spans="1:17" ht="15" customHeight="1">
      <c r="A5" s="41"/>
      <c r="E5" s="352"/>
      <c r="F5" s="352"/>
      <c r="G5" s="352"/>
      <c r="H5" s="352"/>
    </row>
    <row r="6" spans="1:17" ht="15.75">
      <c r="A6" s="41"/>
      <c r="B6" s="41"/>
      <c r="E6" s="353" t="s">
        <v>49</v>
      </c>
      <c r="F6" s="353"/>
      <c r="G6" s="353"/>
      <c r="H6" s="353"/>
    </row>
    <row r="7" spans="1:17" ht="15" customHeight="1">
      <c r="A7" s="41"/>
      <c r="E7" s="352" t="s">
        <v>1</v>
      </c>
      <c r="F7" s="352"/>
      <c r="G7" s="352"/>
      <c r="H7" s="352"/>
    </row>
    <row r="8" spans="1:17" ht="15.75">
      <c r="A8" s="41"/>
      <c r="E8" s="335"/>
      <c r="F8" s="335"/>
      <c r="G8" s="335"/>
      <c r="H8" s="335"/>
    </row>
    <row r="10" spans="1:17" ht="15.75">
      <c r="A10" s="343" t="s">
        <v>2</v>
      </c>
      <c r="B10" s="343"/>
      <c r="C10" s="343"/>
      <c r="D10" s="343"/>
      <c r="E10" s="343"/>
      <c r="F10" s="343"/>
      <c r="G10" s="343"/>
      <c r="H10" s="343"/>
    </row>
    <row r="11" spans="1:17" ht="15.75">
      <c r="A11" s="343" t="s">
        <v>250</v>
      </c>
      <c r="B11" s="343"/>
      <c r="C11" s="343"/>
      <c r="D11" s="343"/>
      <c r="E11" s="343"/>
      <c r="F11" s="343"/>
      <c r="G11" s="343"/>
      <c r="H11" s="343"/>
    </row>
    <row r="13" spans="1:17" ht="26.25" customHeight="1">
      <c r="A13" s="217" t="s">
        <v>38</v>
      </c>
      <c r="B13" s="344">
        <v>200000</v>
      </c>
      <c r="C13" s="344"/>
      <c r="D13" s="344" t="s">
        <v>49</v>
      </c>
      <c r="E13" s="344"/>
      <c r="F13" s="18"/>
      <c r="G13" s="18"/>
      <c r="H13" s="203">
        <v>40982291</v>
      </c>
      <c r="I13" s="26"/>
      <c r="J13" s="26"/>
      <c r="K13" s="26"/>
      <c r="L13" s="26"/>
      <c r="M13" s="345"/>
      <c r="N13" s="345"/>
      <c r="O13" s="26"/>
      <c r="P13" s="345"/>
      <c r="Q13" s="345"/>
    </row>
    <row r="14" spans="1:17" ht="27" customHeight="1">
      <c r="A14" s="27"/>
      <c r="B14" s="349" t="s">
        <v>42</v>
      </c>
      <c r="C14" s="349"/>
      <c r="D14" s="346" t="s">
        <v>1</v>
      </c>
      <c r="E14" s="346"/>
      <c r="F14" s="19"/>
      <c r="G14" s="19"/>
      <c r="H14" s="33" t="s">
        <v>39</v>
      </c>
      <c r="I14" s="31"/>
      <c r="J14" s="38"/>
      <c r="K14" s="38"/>
      <c r="L14" s="38"/>
      <c r="M14" s="347"/>
      <c r="N14" s="347"/>
      <c r="O14" s="27"/>
      <c r="P14" s="342"/>
      <c r="Q14" s="342"/>
    </row>
    <row r="15" spans="1:17" ht="20.25" customHeight="1">
      <c r="A15" s="218" t="s">
        <v>40</v>
      </c>
      <c r="B15" s="344">
        <v>210000</v>
      </c>
      <c r="C15" s="344"/>
      <c r="D15" s="344" t="s">
        <v>49</v>
      </c>
      <c r="E15" s="344"/>
      <c r="F15" s="20"/>
      <c r="G15" s="20"/>
      <c r="H15" s="203">
        <v>40982291</v>
      </c>
      <c r="I15" s="28"/>
      <c r="J15" s="28"/>
      <c r="K15" s="28"/>
      <c r="L15" s="28"/>
      <c r="M15" s="28"/>
      <c r="N15" s="28"/>
      <c r="O15" s="28"/>
      <c r="P15" s="28"/>
      <c r="Q15" s="28"/>
    </row>
    <row r="16" spans="1:17" ht="28.5" customHeight="1">
      <c r="A16" s="27"/>
      <c r="B16" s="349" t="s">
        <v>42</v>
      </c>
      <c r="C16" s="349"/>
      <c r="D16" s="348" t="s">
        <v>29</v>
      </c>
      <c r="E16" s="348"/>
      <c r="F16" s="19"/>
      <c r="G16" s="19"/>
      <c r="H16" s="33" t="s">
        <v>39</v>
      </c>
      <c r="I16" s="31"/>
      <c r="J16" s="38"/>
      <c r="K16" s="38"/>
      <c r="L16" s="38"/>
      <c r="M16" s="341"/>
      <c r="N16" s="341"/>
      <c r="O16" s="27"/>
      <c r="P16" s="342"/>
      <c r="Q16" s="342"/>
    </row>
    <row r="17" spans="1:17" ht="36.75" customHeight="1">
      <c r="A17" s="217" t="s">
        <v>41</v>
      </c>
      <c r="B17" s="132" t="s">
        <v>124</v>
      </c>
      <c r="C17" s="54" t="s">
        <v>125</v>
      </c>
      <c r="D17" s="54" t="s">
        <v>126</v>
      </c>
      <c r="E17" s="358" t="s">
        <v>127</v>
      </c>
      <c r="F17" s="358"/>
      <c r="G17" s="358"/>
      <c r="H17" s="54" t="s">
        <v>83</v>
      </c>
      <c r="I17" s="37"/>
      <c r="J17" s="21"/>
      <c r="K17" s="37"/>
      <c r="L17" s="371"/>
      <c r="M17" s="371"/>
      <c r="N17" s="371"/>
      <c r="O17" s="371"/>
      <c r="P17" s="371"/>
      <c r="Q17" s="37"/>
    </row>
    <row r="18" spans="1:17" ht="56.25" customHeight="1">
      <c r="B18" s="38" t="s">
        <v>42</v>
      </c>
      <c r="C18" s="39" t="s">
        <v>43</v>
      </c>
      <c r="D18" s="39" t="s">
        <v>44</v>
      </c>
      <c r="E18" s="349" t="s">
        <v>45</v>
      </c>
      <c r="F18" s="349"/>
      <c r="G18" s="39"/>
      <c r="H18" s="39" t="s">
        <v>46</v>
      </c>
      <c r="I18" s="32"/>
      <c r="J18" s="38"/>
      <c r="K18" s="38"/>
      <c r="L18" s="341"/>
      <c r="M18" s="341"/>
      <c r="N18" s="341"/>
      <c r="O18" s="341"/>
      <c r="P18" s="341"/>
      <c r="Q18" s="27"/>
    </row>
    <row r="19" spans="1:17" ht="42" customHeight="1">
      <c r="A19" s="44" t="s">
        <v>3</v>
      </c>
      <c r="B19" s="354" t="s">
        <v>443</v>
      </c>
      <c r="C19" s="354"/>
      <c r="D19" s="354"/>
      <c r="E19" s="354"/>
      <c r="F19" s="354"/>
      <c r="G19" s="354"/>
      <c r="H19" s="354"/>
    </row>
    <row r="20" spans="1:17" ht="191.25" customHeight="1">
      <c r="A20" s="44" t="s">
        <v>4</v>
      </c>
      <c r="B20" s="354" t="s">
        <v>444</v>
      </c>
      <c r="C20" s="354"/>
      <c r="D20" s="354"/>
      <c r="E20" s="354"/>
      <c r="F20" s="354"/>
      <c r="G20" s="354"/>
      <c r="H20" s="354"/>
    </row>
    <row r="21" spans="1:17" ht="24" customHeight="1">
      <c r="A21" s="118" t="s">
        <v>5</v>
      </c>
      <c r="B21" s="357" t="s">
        <v>30</v>
      </c>
      <c r="C21" s="357"/>
      <c r="D21" s="357"/>
      <c r="E21" s="357"/>
      <c r="F21" s="357"/>
      <c r="G21" s="357"/>
      <c r="H21" s="357"/>
    </row>
    <row r="22" spans="1:17" ht="15.75">
      <c r="A22" s="1"/>
    </row>
    <row r="23" spans="1:17" ht="15.75">
      <c r="A23" s="34" t="s">
        <v>7</v>
      </c>
      <c r="B23" s="320" t="s">
        <v>31</v>
      </c>
      <c r="C23" s="320"/>
      <c r="D23" s="320"/>
      <c r="E23" s="320"/>
      <c r="F23" s="320"/>
      <c r="G23" s="320"/>
      <c r="H23" s="320"/>
    </row>
    <row r="24" spans="1:17" ht="26.25" customHeight="1">
      <c r="A24" s="34">
        <v>1</v>
      </c>
      <c r="B24" s="361" t="s">
        <v>128</v>
      </c>
      <c r="C24" s="394"/>
      <c r="D24" s="394"/>
      <c r="E24" s="394"/>
      <c r="F24" s="394"/>
      <c r="G24" s="394"/>
      <c r="H24" s="395"/>
    </row>
    <row r="25" spans="1:17" ht="15.75">
      <c r="A25" s="1"/>
    </row>
    <row r="26" spans="1:17" ht="24" customHeight="1">
      <c r="A26" s="55" t="s">
        <v>6</v>
      </c>
      <c r="B26" s="364" t="s">
        <v>131</v>
      </c>
      <c r="C26" s="364"/>
      <c r="D26" s="364"/>
      <c r="E26" s="364"/>
      <c r="F26" s="364"/>
      <c r="G26" s="364"/>
      <c r="H26" s="364"/>
    </row>
    <row r="27" spans="1:17" ht="15.75">
      <c r="A27" s="36" t="s">
        <v>9</v>
      </c>
      <c r="B27" s="335" t="s">
        <v>32</v>
      </c>
      <c r="C27" s="335"/>
      <c r="D27" s="335"/>
      <c r="E27" s="335"/>
      <c r="F27" s="335"/>
      <c r="G27" s="335"/>
      <c r="H27" s="335"/>
    </row>
    <row r="28" spans="1:17" ht="15.75">
      <c r="A28" s="36"/>
      <c r="B28" s="35"/>
      <c r="C28" s="35"/>
      <c r="D28" s="35"/>
      <c r="E28" s="35"/>
      <c r="F28" s="35"/>
      <c r="G28" s="35"/>
      <c r="H28" s="35"/>
    </row>
    <row r="29" spans="1:17" ht="15.75">
      <c r="A29" s="34" t="s">
        <v>7</v>
      </c>
      <c r="B29" s="320" t="s">
        <v>8</v>
      </c>
      <c r="C29" s="320"/>
      <c r="D29" s="320"/>
      <c r="E29" s="320"/>
      <c r="F29" s="320"/>
      <c r="G29" s="320"/>
      <c r="H29" s="320"/>
    </row>
    <row r="30" spans="1:17" ht="31.5" customHeight="1">
      <c r="A30" s="34">
        <v>1</v>
      </c>
      <c r="B30" s="361" t="s">
        <v>129</v>
      </c>
      <c r="C30" s="362"/>
      <c r="D30" s="362"/>
      <c r="E30" s="362"/>
      <c r="F30" s="362"/>
      <c r="G30" s="362"/>
      <c r="H30" s="363"/>
    </row>
    <row r="31" spans="1:17" ht="15.75">
      <c r="A31" s="34"/>
      <c r="B31" s="377"/>
      <c r="C31" s="377"/>
      <c r="D31" s="377"/>
      <c r="E31" s="377"/>
      <c r="F31" s="377"/>
      <c r="G31" s="377"/>
      <c r="H31" s="377"/>
    </row>
    <row r="32" spans="1:17" ht="15.75">
      <c r="A32" s="43"/>
      <c r="B32" s="61"/>
      <c r="C32" s="61"/>
      <c r="D32" s="61"/>
      <c r="E32" s="61"/>
      <c r="F32" s="61"/>
      <c r="G32" s="61"/>
      <c r="H32" s="61"/>
    </row>
    <row r="33" spans="1:8" ht="15.75">
      <c r="A33" s="36" t="s">
        <v>15</v>
      </c>
      <c r="B33" s="356" t="s">
        <v>10</v>
      </c>
      <c r="C33" s="356"/>
      <c r="D33" s="356"/>
      <c r="E33" s="356"/>
      <c r="F33" s="35"/>
      <c r="G33" s="35"/>
      <c r="H33" s="35"/>
    </row>
    <row r="34" spans="1:8" ht="15.75">
      <c r="A34" s="1"/>
      <c r="E34" s="49"/>
      <c r="H34" s="49" t="s">
        <v>33</v>
      </c>
    </row>
    <row r="35" spans="1:8" ht="31.5" customHeight="1">
      <c r="A35" s="34" t="s">
        <v>7</v>
      </c>
      <c r="B35" s="314" t="s">
        <v>11</v>
      </c>
      <c r="C35" s="315"/>
      <c r="D35" s="34" t="s">
        <v>12</v>
      </c>
      <c r="E35" s="34" t="s">
        <v>13</v>
      </c>
      <c r="F35" s="320" t="s">
        <v>14</v>
      </c>
      <c r="G35" s="320"/>
      <c r="H35" s="320"/>
    </row>
    <row r="36" spans="1:8" ht="15.75">
      <c r="A36" s="34">
        <v>1</v>
      </c>
      <c r="B36" s="314">
        <v>2</v>
      </c>
      <c r="C36" s="315"/>
      <c r="D36" s="34">
        <v>3</v>
      </c>
      <c r="E36" s="34">
        <v>4</v>
      </c>
      <c r="F36" s="320">
        <v>5</v>
      </c>
      <c r="G36" s="320"/>
      <c r="H36" s="320"/>
    </row>
    <row r="37" spans="1:8" ht="30.75" customHeight="1">
      <c r="A37" s="34">
        <v>1</v>
      </c>
      <c r="B37" s="383" t="s">
        <v>130</v>
      </c>
      <c r="C37" s="384"/>
      <c r="D37" s="195">
        <f>1000000+45000</f>
        <v>1045000</v>
      </c>
      <c r="E37" s="195">
        <v>0</v>
      </c>
      <c r="F37" s="385">
        <f>E37+D37</f>
        <v>1045000</v>
      </c>
      <c r="G37" s="385"/>
      <c r="H37" s="385"/>
    </row>
    <row r="38" spans="1:8" ht="15.75" customHeight="1">
      <c r="A38" s="338" t="s">
        <v>14</v>
      </c>
      <c r="B38" s="339"/>
      <c r="C38" s="340"/>
      <c r="D38" s="161">
        <f>SUM(D37:D37)</f>
        <v>1045000</v>
      </c>
      <c r="E38" s="161">
        <f>SUM(E37:E37)</f>
        <v>0</v>
      </c>
      <c r="F38" s="386">
        <f>SUM(F37:H37)</f>
        <v>1045000</v>
      </c>
      <c r="G38" s="387"/>
      <c r="H38" s="388"/>
    </row>
    <row r="39" spans="1:8" ht="15.75">
      <c r="A39" s="1"/>
    </row>
    <row r="40" spans="1:8" ht="15.75">
      <c r="A40" s="1"/>
    </row>
    <row r="41" spans="1:8" ht="15.75">
      <c r="A41" s="41" t="s">
        <v>18</v>
      </c>
      <c r="B41" s="335" t="s">
        <v>16</v>
      </c>
      <c r="C41" s="335"/>
      <c r="D41" s="335"/>
      <c r="E41" s="335"/>
      <c r="F41" s="335"/>
      <c r="G41" s="335"/>
      <c r="H41" s="335"/>
    </row>
    <row r="42" spans="1:8" ht="15.75">
      <c r="A42" s="1"/>
    </row>
    <row r="43" spans="1:8" ht="15.75">
      <c r="A43" s="1"/>
      <c r="E43" s="49"/>
      <c r="H43" s="49" t="s">
        <v>33</v>
      </c>
    </row>
    <row r="44" spans="1:8" ht="31.5" customHeight="1">
      <c r="A44" s="34" t="s">
        <v>7</v>
      </c>
      <c r="B44" s="314" t="s">
        <v>17</v>
      </c>
      <c r="C44" s="315"/>
      <c r="D44" s="34" t="s">
        <v>12</v>
      </c>
      <c r="E44" s="34" t="s">
        <v>13</v>
      </c>
      <c r="F44" s="320" t="s">
        <v>14</v>
      </c>
      <c r="G44" s="320"/>
      <c r="H44" s="320"/>
    </row>
    <row r="45" spans="1:8" ht="15.75">
      <c r="A45" s="34">
        <v>1</v>
      </c>
      <c r="B45" s="314">
        <v>2</v>
      </c>
      <c r="C45" s="315"/>
      <c r="D45" s="34">
        <v>3</v>
      </c>
      <c r="E45" s="34">
        <v>4</v>
      </c>
      <c r="F45" s="320">
        <v>5</v>
      </c>
      <c r="G45" s="320"/>
      <c r="H45" s="320"/>
    </row>
    <row r="46" spans="1:8" ht="46.5" customHeight="1">
      <c r="A46" s="34">
        <v>1</v>
      </c>
      <c r="B46" s="378" t="s">
        <v>382</v>
      </c>
      <c r="C46" s="379"/>
      <c r="D46" s="195">
        <f>D38</f>
        <v>1045000</v>
      </c>
      <c r="E46" s="195">
        <v>0</v>
      </c>
      <c r="F46" s="380">
        <f>E46+D46</f>
        <v>1045000</v>
      </c>
      <c r="G46" s="381"/>
      <c r="H46" s="382"/>
    </row>
    <row r="47" spans="1:8" ht="15.75" customHeight="1">
      <c r="A47" s="338" t="s">
        <v>14</v>
      </c>
      <c r="B47" s="339"/>
      <c r="C47" s="340"/>
      <c r="D47" s="194">
        <f>SUM(D46:D46)</f>
        <v>1045000</v>
      </c>
      <c r="E47" s="194">
        <f>SUM(E46:E46)</f>
        <v>0</v>
      </c>
      <c r="F47" s="389">
        <f>SUM(F46)</f>
        <v>1045000</v>
      </c>
      <c r="G47" s="390"/>
      <c r="H47" s="391"/>
    </row>
    <row r="48" spans="1:8" ht="15.75">
      <c r="A48" s="1"/>
      <c r="E48" s="50"/>
    </row>
    <row r="49" spans="1:12" ht="15.75">
      <c r="A49" s="36" t="s">
        <v>34</v>
      </c>
      <c r="B49" s="335" t="s">
        <v>19</v>
      </c>
      <c r="C49" s="335"/>
      <c r="D49" s="335"/>
      <c r="E49" s="335"/>
      <c r="F49" s="335"/>
      <c r="G49" s="335"/>
      <c r="H49" s="335"/>
    </row>
    <row r="50" spans="1:12" ht="15.75">
      <c r="A50" s="1"/>
    </row>
    <row r="51" spans="1:12" ht="46.5" customHeight="1">
      <c r="A51" s="34" t="s">
        <v>7</v>
      </c>
      <c r="B51" s="34" t="s">
        <v>20</v>
      </c>
      <c r="C51" s="34" t="s">
        <v>21</v>
      </c>
      <c r="D51" s="34" t="s">
        <v>22</v>
      </c>
      <c r="E51" s="34" t="s">
        <v>12</v>
      </c>
      <c r="F51" s="314" t="s">
        <v>13</v>
      </c>
      <c r="G51" s="315"/>
      <c r="H51" s="34" t="s">
        <v>14</v>
      </c>
    </row>
    <row r="52" spans="1:12" ht="15.75">
      <c r="A52" s="34">
        <v>1</v>
      </c>
      <c r="B52" s="34">
        <v>2</v>
      </c>
      <c r="C52" s="34">
        <v>3</v>
      </c>
      <c r="D52" s="34">
        <v>4</v>
      </c>
      <c r="E52" s="34">
        <v>5</v>
      </c>
      <c r="F52" s="314">
        <v>6</v>
      </c>
      <c r="G52" s="315"/>
      <c r="H52" s="34">
        <v>7</v>
      </c>
    </row>
    <row r="53" spans="1:12" ht="17.25" customHeight="1">
      <c r="A53" s="34">
        <v>1</v>
      </c>
      <c r="B53" s="58" t="s">
        <v>23</v>
      </c>
      <c r="C53" s="72"/>
      <c r="D53" s="73"/>
      <c r="E53" s="51"/>
      <c r="F53" s="331"/>
      <c r="G53" s="332"/>
      <c r="H53" s="51"/>
    </row>
    <row r="54" spans="1:12" ht="23.25" customHeight="1">
      <c r="A54" s="34"/>
      <c r="B54" s="62" t="s">
        <v>442</v>
      </c>
      <c r="C54" s="68" t="s">
        <v>56</v>
      </c>
      <c r="D54" s="68" t="s">
        <v>132</v>
      </c>
      <c r="E54" s="208">
        <f>D38</f>
        <v>1045000</v>
      </c>
      <c r="F54" s="316">
        <v>0</v>
      </c>
      <c r="G54" s="317"/>
      <c r="H54" s="208">
        <f t="shared" ref="H54" si="0">F54+E54</f>
        <v>1045000</v>
      </c>
    </row>
    <row r="55" spans="1:12" ht="15.75">
      <c r="A55" s="34">
        <v>2</v>
      </c>
      <c r="B55" s="58" t="s">
        <v>24</v>
      </c>
      <c r="C55" s="34"/>
      <c r="D55" s="34"/>
      <c r="E55" s="208"/>
      <c r="F55" s="316"/>
      <c r="G55" s="317"/>
      <c r="H55" s="208"/>
      <c r="L55" s="63"/>
    </row>
    <row r="56" spans="1:12" ht="25.5">
      <c r="A56" s="34"/>
      <c r="B56" s="62" t="s">
        <v>133</v>
      </c>
      <c r="C56" s="68" t="s">
        <v>81</v>
      </c>
      <c r="D56" s="64" t="s">
        <v>304</v>
      </c>
      <c r="E56" s="173">
        <v>170</v>
      </c>
      <c r="F56" s="392">
        <v>0</v>
      </c>
      <c r="G56" s="393"/>
      <c r="H56" s="173">
        <f>E56+F56</f>
        <v>170</v>
      </c>
      <c r="L56" s="63"/>
    </row>
    <row r="57" spans="1:12" ht="15.75">
      <c r="A57" s="34">
        <v>3</v>
      </c>
      <c r="B57" s="58" t="s">
        <v>25</v>
      </c>
      <c r="C57" s="34"/>
      <c r="D57" s="34"/>
      <c r="E57" s="208"/>
      <c r="F57" s="316"/>
      <c r="G57" s="317"/>
      <c r="H57" s="208"/>
    </row>
    <row r="58" spans="1:12" ht="25.5">
      <c r="A58" s="34"/>
      <c r="B58" s="62" t="s">
        <v>135</v>
      </c>
      <c r="C58" s="64" t="s">
        <v>56</v>
      </c>
      <c r="D58" s="64" t="s">
        <v>79</v>
      </c>
      <c r="E58" s="223">
        <f>E54/E56</f>
        <v>6147.0588235294117</v>
      </c>
      <c r="F58" s="316">
        <v>0</v>
      </c>
      <c r="G58" s="317"/>
      <c r="H58" s="208">
        <f>E58+F58</f>
        <v>6147.0588235294117</v>
      </c>
    </row>
    <row r="59" spans="1:12" ht="15.75">
      <c r="A59" s="59">
        <v>4</v>
      </c>
      <c r="B59" s="58" t="s">
        <v>26</v>
      </c>
      <c r="C59" s="59"/>
      <c r="D59" s="59"/>
      <c r="E59" s="172"/>
      <c r="F59" s="368"/>
      <c r="G59" s="369"/>
      <c r="H59" s="172"/>
    </row>
    <row r="60" spans="1:12" ht="44.25" customHeight="1">
      <c r="A60" s="4"/>
      <c r="B60" s="198" t="s">
        <v>136</v>
      </c>
      <c r="C60" s="70" t="s">
        <v>76</v>
      </c>
      <c r="D60" s="64" t="s">
        <v>79</v>
      </c>
      <c r="E60" s="208">
        <v>100</v>
      </c>
      <c r="F60" s="319">
        <v>0</v>
      </c>
      <c r="G60" s="319"/>
      <c r="H60" s="208">
        <v>100</v>
      </c>
    </row>
    <row r="61" spans="1:12" ht="15.75">
      <c r="A61" s="1"/>
    </row>
    <row r="62" spans="1:12" ht="15.75" customHeight="1">
      <c r="A62" s="66"/>
      <c r="B62" s="66"/>
      <c r="C62" s="66"/>
      <c r="D62" s="41"/>
    </row>
    <row r="63" spans="1:12" ht="32.25" customHeight="1">
      <c r="A63" s="350" t="s">
        <v>80</v>
      </c>
      <c r="B63" s="350"/>
      <c r="C63" s="65"/>
      <c r="D63" s="14"/>
      <c r="E63" s="5"/>
      <c r="F63" s="365" t="s">
        <v>204</v>
      </c>
      <c r="G63" s="365"/>
      <c r="H63" s="365"/>
    </row>
    <row r="64" spans="1:12" ht="15.75" customHeight="1">
      <c r="A64" s="3"/>
      <c r="B64" s="133"/>
      <c r="D64" s="15" t="s">
        <v>27</v>
      </c>
      <c r="F64" s="352" t="s">
        <v>36</v>
      </c>
      <c r="G64" s="352"/>
      <c r="H64" s="352"/>
    </row>
    <row r="65" spans="1:8">
      <c r="A65" s="209" t="s">
        <v>28</v>
      </c>
      <c r="B65" s="209"/>
    </row>
    <row r="66" spans="1:8">
      <c r="A66" s="210" t="s">
        <v>276</v>
      </c>
      <c r="B66" s="210"/>
      <c r="C66" s="210"/>
    </row>
    <row r="68" spans="1:8" ht="15.75">
      <c r="A68" s="367" t="s">
        <v>277</v>
      </c>
      <c r="B68" s="367"/>
      <c r="D68" s="14"/>
      <c r="F68" s="365" t="s">
        <v>278</v>
      </c>
      <c r="G68" s="365"/>
      <c r="H68" s="365"/>
    </row>
    <row r="69" spans="1:8">
      <c r="D69" s="15" t="s">
        <v>27</v>
      </c>
      <c r="F69" s="352" t="s">
        <v>36</v>
      </c>
      <c r="G69" s="352"/>
      <c r="H69" s="352"/>
    </row>
    <row r="71" spans="1:8">
      <c r="B71" s="211" t="s">
        <v>35</v>
      </c>
      <c r="C71" s="212">
        <v>44334</v>
      </c>
    </row>
    <row r="73" spans="1:8">
      <c r="B73" s="2" t="s">
        <v>279</v>
      </c>
    </row>
  </sheetData>
  <mergeCells count="72">
    <mergeCell ref="F59:G59"/>
    <mergeCell ref="F60:G60"/>
    <mergeCell ref="F58:G58"/>
    <mergeCell ref="A47:C47"/>
    <mergeCell ref="F47:H47"/>
    <mergeCell ref="B49:H49"/>
    <mergeCell ref="F51:G51"/>
    <mergeCell ref="F52:G52"/>
    <mergeCell ref="F53:G53"/>
    <mergeCell ref="F54:G54"/>
    <mergeCell ref="F55:G55"/>
    <mergeCell ref="F56:G56"/>
    <mergeCell ref="F57:G57"/>
    <mergeCell ref="A68:B68"/>
    <mergeCell ref="F68:H68"/>
    <mergeCell ref="F69:H69"/>
    <mergeCell ref="A63:B63"/>
    <mergeCell ref="F63:H63"/>
    <mergeCell ref="F64:H64"/>
    <mergeCell ref="B46:C46"/>
    <mergeCell ref="F46:H46"/>
    <mergeCell ref="A38:C38"/>
    <mergeCell ref="F38:H38"/>
    <mergeCell ref="B36:C36"/>
    <mergeCell ref="F36:H36"/>
    <mergeCell ref="B37:C37"/>
    <mergeCell ref="F37:H37"/>
    <mergeCell ref="B41:H41"/>
    <mergeCell ref="B44:C44"/>
    <mergeCell ref="F44:H44"/>
    <mergeCell ref="B45:C45"/>
    <mergeCell ref="F45:H45"/>
    <mergeCell ref="B35:C35"/>
    <mergeCell ref="F35:H35"/>
    <mergeCell ref="B19:H19"/>
    <mergeCell ref="B20:H20"/>
    <mergeCell ref="B21:H21"/>
    <mergeCell ref="B23:H23"/>
    <mergeCell ref="B24:H24"/>
    <mergeCell ref="B26:H26"/>
    <mergeCell ref="B27:H27"/>
    <mergeCell ref="B29:H29"/>
    <mergeCell ref="B30:H30"/>
    <mergeCell ref="B31:H31"/>
    <mergeCell ref="B33:E33"/>
    <mergeCell ref="E17:G17"/>
    <mergeCell ref="L17:N17"/>
    <mergeCell ref="O17:P17"/>
    <mergeCell ref="E18:F18"/>
    <mergeCell ref="L18:M18"/>
    <mergeCell ref="N18:P18"/>
    <mergeCell ref="P16:Q16"/>
    <mergeCell ref="A11:H11"/>
    <mergeCell ref="B13:C13"/>
    <mergeCell ref="D13:E13"/>
    <mergeCell ref="M13:N13"/>
    <mergeCell ref="P13:Q13"/>
    <mergeCell ref="D14:E14"/>
    <mergeCell ref="M14:N14"/>
    <mergeCell ref="P14:Q14"/>
    <mergeCell ref="B15:C15"/>
    <mergeCell ref="D15:E15"/>
    <mergeCell ref="D16:E16"/>
    <mergeCell ref="M16:N16"/>
    <mergeCell ref="B14:C14"/>
    <mergeCell ref="B16:C16"/>
    <mergeCell ref="A10:H10"/>
    <mergeCell ref="E1:H1"/>
    <mergeCell ref="E5:H5"/>
    <mergeCell ref="E6:H6"/>
    <mergeCell ref="E7:H7"/>
    <mergeCell ref="E8:H8"/>
  </mergeCells>
  <pageMargins left="0.39370078740157483" right="0.15748031496062992" top="0.51181102362204722" bottom="0.27559055118110237" header="0.31496062992125984" footer="0.31496062992125984"/>
  <pageSetup paperSize="9" scale="79" fitToHeight="3" orientation="landscape" verticalDpi="0" r:id="rId1"/>
  <rowBreaks count="2" manualBreakCount="2">
    <brk id="20" max="7" man="1"/>
    <brk id="48" max="7" man="1"/>
  </rowBreaks>
</worksheet>
</file>

<file path=xl/worksheets/sheet6.xml><?xml version="1.0" encoding="utf-8"?>
<worksheet xmlns="http://schemas.openxmlformats.org/spreadsheetml/2006/main" xmlns:r="http://schemas.openxmlformats.org/officeDocument/2006/relationships">
  <dimension ref="A1:Q142"/>
  <sheetViews>
    <sheetView topLeftCell="A25" workbookViewId="0">
      <selection activeCell="B20" sqref="B20:H20"/>
    </sheetView>
  </sheetViews>
  <sheetFormatPr defaultColWidth="21.5703125" defaultRowHeight="15"/>
  <cols>
    <col min="1" max="1" width="6.5703125" style="2" customWidth="1"/>
    <col min="2" max="2" width="28.7109375" style="2" customWidth="1"/>
    <col min="3" max="3" width="20.5703125" style="2" customWidth="1"/>
    <col min="4" max="4" width="21.5703125" style="2"/>
    <col min="5" max="5" width="29.28515625" style="2" customWidth="1"/>
    <col min="6" max="6" width="15.140625" style="2" customWidth="1"/>
    <col min="7" max="7" width="4.28515625" style="2" customWidth="1"/>
    <col min="8" max="8" width="19.140625" style="2" customWidth="1"/>
    <col min="9" max="39" width="10.28515625" style="2" customWidth="1"/>
    <col min="40" max="16384" width="21.5703125" style="2"/>
  </cols>
  <sheetData>
    <row r="1" spans="1:17" ht="48" customHeight="1">
      <c r="E1" s="351" t="s">
        <v>37</v>
      </c>
      <c r="F1" s="351"/>
      <c r="G1" s="351"/>
      <c r="H1" s="351"/>
    </row>
    <row r="2" spans="1:17" ht="15.75">
      <c r="A2" s="10"/>
      <c r="E2" s="10" t="s">
        <v>0</v>
      </c>
      <c r="L2" s="48"/>
      <c r="M2" s="48"/>
    </row>
    <row r="3" spans="1:17" ht="15.75">
      <c r="A3" s="10"/>
      <c r="B3" s="10"/>
      <c r="E3" s="140" t="s">
        <v>48</v>
      </c>
      <c r="F3" s="141" t="str">
        <f>'Проверка Всего'!$C$10</f>
        <v>80-р</v>
      </c>
      <c r="G3" s="142" t="s">
        <v>47</v>
      </c>
      <c r="H3" s="143">
        <f>'Проверка Всего'!$D$10</f>
        <v>44328</v>
      </c>
    </row>
    <row r="4" spans="1:17" ht="15" customHeight="1">
      <c r="A4" s="10"/>
      <c r="E4" s="352"/>
      <c r="F4" s="352"/>
      <c r="G4" s="352"/>
      <c r="H4" s="352"/>
    </row>
    <row r="5" spans="1:17" ht="15.75">
      <c r="A5" s="10"/>
      <c r="B5" s="10"/>
      <c r="E5" s="353" t="s">
        <v>49</v>
      </c>
      <c r="F5" s="353"/>
      <c r="G5" s="353"/>
      <c r="H5" s="353"/>
    </row>
    <row r="6" spans="1:17" ht="15" customHeight="1">
      <c r="A6" s="10"/>
      <c r="E6" s="352" t="s">
        <v>1</v>
      </c>
      <c r="F6" s="352"/>
      <c r="G6" s="352"/>
      <c r="H6" s="352"/>
    </row>
    <row r="7" spans="1:17" ht="15.75">
      <c r="A7" s="10"/>
      <c r="E7" s="335"/>
      <c r="F7" s="335"/>
      <c r="G7" s="335"/>
      <c r="H7" s="335"/>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26.25" customHeight="1">
      <c r="A12" s="217" t="s">
        <v>38</v>
      </c>
      <c r="B12" s="344">
        <v>200000</v>
      </c>
      <c r="C12" s="344"/>
      <c r="D12" s="344" t="s">
        <v>49</v>
      </c>
      <c r="E12" s="344"/>
      <c r="F12" s="18"/>
      <c r="G12" s="18"/>
      <c r="H12" s="203">
        <v>40982291</v>
      </c>
      <c r="I12" s="26"/>
      <c r="J12" s="26"/>
      <c r="K12" s="26"/>
      <c r="L12" s="26"/>
      <c r="M12" s="345"/>
      <c r="N12" s="345"/>
      <c r="O12" s="26"/>
      <c r="P12" s="345"/>
      <c r="Q12" s="345"/>
    </row>
    <row r="13" spans="1:17" ht="27" customHeight="1">
      <c r="A13" s="27"/>
      <c r="B13" s="349" t="s">
        <v>42</v>
      </c>
      <c r="C13" s="349"/>
      <c r="D13" s="346" t="s">
        <v>1</v>
      </c>
      <c r="E13" s="346"/>
      <c r="F13" s="19"/>
      <c r="G13" s="19"/>
      <c r="H13" s="33" t="s">
        <v>39</v>
      </c>
      <c r="I13" s="31"/>
      <c r="J13" s="25"/>
      <c r="K13" s="25"/>
      <c r="L13" s="25"/>
      <c r="M13" s="347"/>
      <c r="N13" s="347"/>
      <c r="O13" s="27"/>
      <c r="P13" s="342"/>
      <c r="Q13" s="342"/>
    </row>
    <row r="14" spans="1:17" ht="15" customHeight="1">
      <c r="A14" s="218" t="s">
        <v>40</v>
      </c>
      <c r="B14" s="344">
        <v>210000</v>
      </c>
      <c r="C14" s="344"/>
      <c r="D14" s="344" t="s">
        <v>49</v>
      </c>
      <c r="E14" s="344"/>
      <c r="F14" s="20"/>
      <c r="G14" s="20"/>
      <c r="H14" s="203">
        <v>40982291</v>
      </c>
      <c r="I14" s="28"/>
      <c r="J14" s="28"/>
      <c r="K14" s="28"/>
      <c r="L14" s="28"/>
      <c r="M14" s="28"/>
      <c r="N14" s="28"/>
      <c r="O14" s="28"/>
      <c r="P14" s="28"/>
      <c r="Q14" s="28"/>
    </row>
    <row r="15" spans="1:17" ht="24.75" customHeight="1">
      <c r="A15" s="27"/>
      <c r="B15" s="349" t="s">
        <v>42</v>
      </c>
      <c r="C15" s="349"/>
      <c r="D15" s="348" t="s">
        <v>29</v>
      </c>
      <c r="E15" s="348"/>
      <c r="F15" s="19"/>
      <c r="G15" s="19"/>
      <c r="H15" s="33" t="s">
        <v>39</v>
      </c>
      <c r="I15" s="31"/>
      <c r="J15" s="25"/>
      <c r="K15" s="25"/>
      <c r="L15" s="25"/>
      <c r="M15" s="341"/>
      <c r="N15" s="341"/>
      <c r="O15" s="27"/>
      <c r="P15" s="342"/>
      <c r="Q15" s="342"/>
    </row>
    <row r="16" spans="1:17" ht="26.25" customHeight="1">
      <c r="A16" s="217" t="s">
        <v>41</v>
      </c>
      <c r="B16" s="54" t="s">
        <v>51</v>
      </c>
      <c r="C16" s="54">
        <v>6030</v>
      </c>
      <c r="D16" s="54" t="s">
        <v>82</v>
      </c>
      <c r="E16" s="358" t="s">
        <v>50</v>
      </c>
      <c r="F16" s="358"/>
      <c r="G16" s="358"/>
      <c r="H16" s="54" t="s">
        <v>83</v>
      </c>
      <c r="I16" s="29"/>
      <c r="J16" s="21"/>
      <c r="K16" s="29"/>
      <c r="L16" s="371"/>
      <c r="M16" s="371"/>
      <c r="N16" s="371"/>
      <c r="O16" s="371"/>
      <c r="P16" s="371"/>
      <c r="Q16" s="29"/>
    </row>
    <row r="17" spans="1:17" ht="48" customHeight="1">
      <c r="B17" s="23" t="s">
        <v>42</v>
      </c>
      <c r="C17" s="24" t="s">
        <v>43</v>
      </c>
      <c r="D17" s="24" t="s">
        <v>44</v>
      </c>
      <c r="E17" s="349" t="s">
        <v>45</v>
      </c>
      <c r="F17" s="349"/>
      <c r="G17" s="24"/>
      <c r="H17" s="24" t="s">
        <v>46</v>
      </c>
      <c r="I17" s="32"/>
      <c r="J17" s="23"/>
      <c r="K17" s="23"/>
      <c r="L17" s="341"/>
      <c r="M17" s="341"/>
      <c r="N17" s="341"/>
      <c r="O17" s="341"/>
      <c r="P17" s="341"/>
      <c r="Q17" s="27"/>
    </row>
    <row r="18" spans="1:17" ht="42" customHeight="1">
      <c r="A18" s="17" t="s">
        <v>3</v>
      </c>
      <c r="B18" s="354" t="s">
        <v>267</v>
      </c>
      <c r="C18" s="354"/>
      <c r="D18" s="354"/>
      <c r="E18" s="354"/>
      <c r="F18" s="354"/>
      <c r="G18" s="354"/>
      <c r="H18" s="354"/>
    </row>
    <row r="19" spans="1:17" ht="205.5" customHeight="1">
      <c r="A19" s="17" t="s">
        <v>4</v>
      </c>
      <c r="B19" s="354" t="s">
        <v>307</v>
      </c>
      <c r="C19" s="354"/>
      <c r="D19" s="354"/>
      <c r="E19" s="354"/>
      <c r="F19" s="354"/>
      <c r="G19" s="354"/>
      <c r="H19" s="354"/>
    </row>
    <row r="20" spans="1:17" ht="28.5" customHeight="1">
      <c r="A20" s="118" t="s">
        <v>5</v>
      </c>
      <c r="B20" s="357" t="s">
        <v>30</v>
      </c>
      <c r="C20" s="357"/>
      <c r="D20" s="357"/>
      <c r="E20" s="357"/>
      <c r="F20" s="357"/>
      <c r="G20" s="357"/>
      <c r="H20" s="357"/>
    </row>
    <row r="21" spans="1:17" ht="15.75">
      <c r="A21" s="1"/>
    </row>
    <row r="22" spans="1:17" ht="15.75">
      <c r="A22" s="7" t="s">
        <v>7</v>
      </c>
      <c r="B22" s="320" t="s">
        <v>31</v>
      </c>
      <c r="C22" s="320"/>
      <c r="D22" s="320"/>
      <c r="E22" s="320"/>
      <c r="F22" s="320"/>
      <c r="G22" s="320"/>
      <c r="H22" s="320"/>
    </row>
    <row r="23" spans="1:17" ht="15.75">
      <c r="A23" s="7">
        <v>1</v>
      </c>
      <c r="B23" s="314" t="s">
        <v>53</v>
      </c>
      <c r="C23" s="366"/>
      <c r="D23" s="366"/>
      <c r="E23" s="366"/>
      <c r="F23" s="366"/>
      <c r="G23" s="366"/>
      <c r="H23" s="315"/>
    </row>
    <row r="24" spans="1:17" ht="15.75">
      <c r="A24" s="1"/>
    </row>
    <row r="25" spans="1:17" ht="15.75">
      <c r="A25" s="6" t="s">
        <v>6</v>
      </c>
      <c r="B25" s="2" t="s">
        <v>261</v>
      </c>
    </row>
    <row r="26" spans="1:17" ht="15.75">
      <c r="A26" s="9" t="s">
        <v>9</v>
      </c>
      <c r="B26" s="335" t="s">
        <v>32</v>
      </c>
      <c r="C26" s="335"/>
      <c r="D26" s="335"/>
      <c r="E26" s="335"/>
      <c r="F26" s="335"/>
      <c r="G26" s="335"/>
      <c r="H26" s="335"/>
    </row>
    <row r="27" spans="1:17" ht="15.75">
      <c r="A27" s="9"/>
      <c r="B27" s="8"/>
      <c r="C27" s="8"/>
      <c r="D27" s="8"/>
      <c r="E27" s="8"/>
      <c r="F27" s="8"/>
      <c r="G27" s="12"/>
      <c r="H27" s="8"/>
    </row>
    <row r="28" spans="1:17" ht="15.75">
      <c r="A28" s="7" t="s">
        <v>7</v>
      </c>
      <c r="B28" s="320" t="s">
        <v>8</v>
      </c>
      <c r="C28" s="320"/>
      <c r="D28" s="320"/>
      <c r="E28" s="320"/>
      <c r="F28" s="320"/>
      <c r="G28" s="320"/>
      <c r="H28" s="320"/>
    </row>
    <row r="29" spans="1:17" ht="15.75" customHeight="1">
      <c r="A29" s="7">
        <v>1</v>
      </c>
      <c r="B29" s="320" t="s">
        <v>52</v>
      </c>
      <c r="C29" s="320"/>
      <c r="D29" s="320"/>
      <c r="E29" s="320"/>
      <c r="F29" s="320"/>
      <c r="G29" s="320"/>
      <c r="H29" s="320"/>
    </row>
    <row r="30" spans="1:17" ht="15.75">
      <c r="A30" s="9"/>
      <c r="B30" s="8"/>
      <c r="C30" s="8"/>
      <c r="D30" s="8"/>
      <c r="E30" s="8"/>
      <c r="F30" s="8"/>
      <c r="G30" s="12"/>
      <c r="H30" s="8"/>
    </row>
    <row r="31" spans="1:17" ht="15.75">
      <c r="A31" s="9" t="s">
        <v>15</v>
      </c>
      <c r="B31" s="356" t="s">
        <v>10</v>
      </c>
      <c r="C31" s="356"/>
      <c r="D31" s="356"/>
      <c r="E31" s="356"/>
      <c r="F31" s="8"/>
      <c r="G31" s="12"/>
      <c r="H31" s="8"/>
    </row>
    <row r="32" spans="1:17" ht="15.75">
      <c r="A32" s="1"/>
      <c r="E32" s="49" t="s">
        <v>33</v>
      </c>
    </row>
    <row r="33" spans="1:11" ht="31.5">
      <c r="A33" s="7" t="s">
        <v>7</v>
      </c>
      <c r="B33" s="7" t="s">
        <v>11</v>
      </c>
      <c r="C33" s="7" t="s">
        <v>12</v>
      </c>
      <c r="D33" s="7" t="s">
        <v>13</v>
      </c>
      <c r="E33" s="7" t="s">
        <v>14</v>
      </c>
    </row>
    <row r="34" spans="1:11" ht="15.75">
      <c r="A34" s="7">
        <v>1</v>
      </c>
      <c r="B34" s="7">
        <v>2</v>
      </c>
      <c r="C34" s="7">
        <v>3</v>
      </c>
      <c r="D34" s="7">
        <v>4</v>
      </c>
      <c r="E34" s="7">
        <v>5</v>
      </c>
    </row>
    <row r="35" spans="1:11" ht="26.25" customHeight="1">
      <c r="A35" s="11">
        <v>1</v>
      </c>
      <c r="B35" s="47" t="s">
        <v>54</v>
      </c>
      <c r="C35" s="171">
        <f>21000+49000+264100</f>
        <v>334100</v>
      </c>
      <c r="D35" s="171">
        <v>0</v>
      </c>
      <c r="E35" s="171">
        <f>C35+D35</f>
        <v>334100</v>
      </c>
    </row>
    <row r="36" spans="1:11" ht="28.5" customHeight="1">
      <c r="A36" s="11">
        <f>A35+1</f>
        <v>2</v>
      </c>
      <c r="B36" s="47" t="s">
        <v>55</v>
      </c>
      <c r="C36" s="171">
        <v>49800</v>
      </c>
      <c r="D36" s="171">
        <v>0</v>
      </c>
      <c r="E36" s="171">
        <f t="shared" ref="E36:E38" si="0">C36+D36</f>
        <v>49800</v>
      </c>
    </row>
    <row r="37" spans="1:11" ht="28.5" customHeight="1">
      <c r="A37" s="190">
        <f t="shared" ref="A37:A40" si="1">A36+1</f>
        <v>3</v>
      </c>
      <c r="B37" s="47" t="s">
        <v>57</v>
      </c>
      <c r="C37" s="171">
        <v>70000</v>
      </c>
      <c r="D37" s="171">
        <v>0</v>
      </c>
      <c r="E37" s="171">
        <f t="shared" si="0"/>
        <v>70000</v>
      </c>
    </row>
    <row r="38" spans="1:11" ht="25.5">
      <c r="A38" s="196">
        <f t="shared" si="1"/>
        <v>4</v>
      </c>
      <c r="B38" s="182" t="s">
        <v>263</v>
      </c>
      <c r="C38" s="171">
        <v>49800</v>
      </c>
      <c r="D38" s="171">
        <v>0</v>
      </c>
      <c r="E38" s="171">
        <f t="shared" si="0"/>
        <v>49800</v>
      </c>
    </row>
    <row r="39" spans="1:11" ht="28.5" customHeight="1">
      <c r="A39" s="196">
        <f t="shared" si="1"/>
        <v>5</v>
      </c>
      <c r="B39" s="182" t="s">
        <v>264</v>
      </c>
      <c r="C39" s="171">
        <v>0</v>
      </c>
      <c r="D39" s="174">
        <v>190000</v>
      </c>
      <c r="E39" s="171">
        <f>D39+C39</f>
        <v>190000</v>
      </c>
      <c r="K39" s="50"/>
    </row>
    <row r="40" spans="1:11" ht="15.75">
      <c r="A40" s="190">
        <f t="shared" si="1"/>
        <v>6</v>
      </c>
      <c r="B40" s="182" t="s">
        <v>233</v>
      </c>
      <c r="C40" s="181">
        <v>49800</v>
      </c>
      <c r="D40" s="174">
        <v>0</v>
      </c>
      <c r="E40" s="181">
        <f>C40+D40</f>
        <v>49800</v>
      </c>
      <c r="K40" s="50"/>
    </row>
    <row r="41" spans="1:11" ht="15.75">
      <c r="A41" s="397" t="s">
        <v>14</v>
      </c>
      <c r="B41" s="397"/>
      <c r="C41" s="161">
        <f>SUM(C35:C40)</f>
        <v>553500</v>
      </c>
      <c r="D41" s="161">
        <f>SUM(D35:D40)</f>
        <v>190000</v>
      </c>
      <c r="E41" s="161">
        <f>SUM(E35:E40)</f>
        <v>743500</v>
      </c>
    </row>
    <row r="42" spans="1:11" ht="15.75">
      <c r="A42" s="1"/>
    </row>
    <row r="43" spans="1:11" ht="15.75">
      <c r="A43" s="16" t="s">
        <v>18</v>
      </c>
      <c r="B43" s="335" t="s">
        <v>16</v>
      </c>
      <c r="C43" s="335"/>
      <c r="D43" s="335"/>
      <c r="E43" s="335"/>
      <c r="F43" s="335"/>
      <c r="G43" s="335"/>
      <c r="H43" s="335"/>
    </row>
    <row r="44" spans="1:11" ht="15.75">
      <c r="A44" s="1"/>
      <c r="E44" s="49" t="s">
        <v>33</v>
      </c>
    </row>
    <row r="45" spans="1:11" ht="31.5">
      <c r="A45" s="7" t="s">
        <v>7</v>
      </c>
      <c r="B45" s="7" t="s">
        <v>17</v>
      </c>
      <c r="C45" s="7" t="s">
        <v>12</v>
      </c>
      <c r="D45" s="7" t="s">
        <v>13</v>
      </c>
      <c r="E45" s="7" t="s">
        <v>14</v>
      </c>
    </row>
    <row r="46" spans="1:11" ht="15.75">
      <c r="A46" s="7">
        <v>1</v>
      </c>
      <c r="B46" s="7">
        <v>2</v>
      </c>
      <c r="C46" s="7">
        <v>3</v>
      </c>
      <c r="D46" s="7">
        <v>4</v>
      </c>
      <c r="E46" s="7">
        <v>5</v>
      </c>
    </row>
    <row r="47" spans="1:11" ht="100.5" customHeight="1">
      <c r="A47" s="7">
        <v>1</v>
      </c>
      <c r="B47" s="216" t="s">
        <v>280</v>
      </c>
      <c r="C47" s="171">
        <f>C41</f>
        <v>553500</v>
      </c>
      <c r="D47" s="171">
        <f>D41</f>
        <v>190000</v>
      </c>
      <c r="E47" s="171">
        <f>D47+C47</f>
        <v>743500</v>
      </c>
    </row>
    <row r="48" spans="1:11" ht="15.75">
      <c r="A48" s="397" t="s">
        <v>14</v>
      </c>
      <c r="B48" s="397"/>
      <c r="C48" s="170">
        <f>SUM(C47:C47)</f>
        <v>553500</v>
      </c>
      <c r="D48" s="170">
        <f>SUM(D47:D47)</f>
        <v>190000</v>
      </c>
      <c r="E48" s="170">
        <f>SUM(E47:E47)</f>
        <v>743500</v>
      </c>
    </row>
    <row r="49" spans="1:8" ht="15.75">
      <c r="A49" s="1"/>
      <c r="E49" s="50"/>
    </row>
    <row r="50" spans="1:8" ht="15.75">
      <c r="A50" s="9" t="s">
        <v>34</v>
      </c>
      <c r="B50" s="335" t="s">
        <v>19</v>
      </c>
      <c r="C50" s="335"/>
      <c r="D50" s="335"/>
      <c r="E50" s="335"/>
      <c r="F50" s="335"/>
      <c r="G50" s="335"/>
      <c r="H50" s="335"/>
    </row>
    <row r="51" spans="1:8" ht="15.75">
      <c r="A51" s="1"/>
    </row>
    <row r="52" spans="1:8" ht="46.5" customHeight="1">
      <c r="A52" s="7" t="s">
        <v>7</v>
      </c>
      <c r="B52" s="7" t="s">
        <v>20</v>
      </c>
      <c r="C52" s="7" t="s">
        <v>21</v>
      </c>
      <c r="D52" s="7" t="s">
        <v>22</v>
      </c>
      <c r="E52" s="7" t="s">
        <v>12</v>
      </c>
      <c r="F52" s="314" t="s">
        <v>13</v>
      </c>
      <c r="G52" s="315"/>
      <c r="H52" s="7" t="s">
        <v>14</v>
      </c>
    </row>
    <row r="53" spans="1:8" ht="15.75">
      <c r="A53" s="7">
        <v>1</v>
      </c>
      <c r="B53" s="7">
        <v>2</v>
      </c>
      <c r="C53" s="7">
        <v>3</v>
      </c>
      <c r="D53" s="7">
        <v>4</v>
      </c>
      <c r="E53" s="7">
        <v>5</v>
      </c>
      <c r="F53" s="314">
        <v>6</v>
      </c>
      <c r="G53" s="315"/>
      <c r="H53" s="7">
        <v>7</v>
      </c>
    </row>
    <row r="54" spans="1:8" ht="15.75">
      <c r="A54" s="119"/>
      <c r="B54" s="314" t="s">
        <v>160</v>
      </c>
      <c r="C54" s="366"/>
      <c r="D54" s="366"/>
      <c r="E54" s="366"/>
      <c r="F54" s="366"/>
      <c r="G54" s="315"/>
      <c r="H54" s="119"/>
    </row>
    <row r="55" spans="1:8" ht="15.75">
      <c r="A55" s="7">
        <v>1</v>
      </c>
      <c r="B55" s="4" t="s">
        <v>23</v>
      </c>
      <c r="C55" s="7"/>
      <c r="D55" s="7"/>
      <c r="E55" s="7"/>
      <c r="F55" s="314"/>
      <c r="G55" s="315"/>
      <c r="H55" s="7"/>
    </row>
    <row r="56" spans="1:8" ht="25.5">
      <c r="A56" s="7"/>
      <c r="B56" s="62" t="s">
        <v>161</v>
      </c>
      <c r="C56" s="64" t="s">
        <v>162</v>
      </c>
      <c r="D56" s="64" t="s">
        <v>163</v>
      </c>
      <c r="E56" s="7">
        <v>11</v>
      </c>
      <c r="F56" s="314">
        <v>0</v>
      </c>
      <c r="G56" s="315"/>
      <c r="H56" s="7">
        <v>11</v>
      </c>
    </row>
    <row r="57" spans="1:8" ht="25.5">
      <c r="A57" s="119"/>
      <c r="B57" s="62" t="s">
        <v>164</v>
      </c>
      <c r="C57" s="64" t="s">
        <v>56</v>
      </c>
      <c r="D57" s="64" t="s">
        <v>77</v>
      </c>
      <c r="E57" s="51">
        <f>49000+21000</f>
        <v>70000</v>
      </c>
      <c r="F57" s="331">
        <v>0</v>
      </c>
      <c r="G57" s="332"/>
      <c r="H57" s="51">
        <f>E57+F57</f>
        <v>70000</v>
      </c>
    </row>
    <row r="58" spans="1:8" ht="15.75">
      <c r="A58" s="119"/>
      <c r="B58" s="62" t="s">
        <v>165</v>
      </c>
      <c r="C58" s="64" t="s">
        <v>56</v>
      </c>
      <c r="D58" s="64" t="s">
        <v>73</v>
      </c>
      <c r="E58" s="126">
        <v>264100</v>
      </c>
      <c r="F58" s="331">
        <v>0</v>
      </c>
      <c r="G58" s="332"/>
      <c r="H58" s="51">
        <f>E58+F58</f>
        <v>264100</v>
      </c>
    </row>
    <row r="59" spans="1:8" ht="15.75">
      <c r="A59" s="7">
        <v>2</v>
      </c>
      <c r="B59" s="4" t="s">
        <v>24</v>
      </c>
      <c r="C59" s="7"/>
      <c r="D59" s="7"/>
      <c r="E59" s="7"/>
      <c r="F59" s="314"/>
      <c r="G59" s="315"/>
      <c r="H59" s="7"/>
    </row>
    <row r="60" spans="1:8" ht="31.5" customHeight="1">
      <c r="A60" s="4"/>
      <c r="B60" s="62" t="s">
        <v>166</v>
      </c>
      <c r="C60" s="64" t="s">
        <v>162</v>
      </c>
      <c r="D60" s="64" t="s">
        <v>75</v>
      </c>
      <c r="E60" s="7">
        <v>9</v>
      </c>
      <c r="F60" s="333">
        <v>0</v>
      </c>
      <c r="G60" s="334"/>
      <c r="H60" s="224">
        <f>E60+F60</f>
        <v>9</v>
      </c>
    </row>
    <row r="61" spans="1:8" ht="15.75">
      <c r="A61" s="7">
        <v>3</v>
      </c>
      <c r="B61" s="4" t="s">
        <v>25</v>
      </c>
      <c r="C61" s="7"/>
      <c r="D61" s="7"/>
      <c r="E61" s="7"/>
      <c r="F61" s="314"/>
      <c r="G61" s="315"/>
      <c r="H61" s="7"/>
    </row>
    <row r="62" spans="1:8" ht="30.75" customHeight="1">
      <c r="A62" s="7"/>
      <c r="B62" s="62" t="s">
        <v>167</v>
      </c>
      <c r="C62" s="64" t="s">
        <v>56</v>
      </c>
      <c r="D62" s="64" t="s">
        <v>79</v>
      </c>
      <c r="E62" s="202">
        <f>(E57+E58)/E60</f>
        <v>37122.222222222219</v>
      </c>
      <c r="F62" s="331">
        <v>0</v>
      </c>
      <c r="G62" s="332"/>
      <c r="H62" s="51">
        <f>E62+F62</f>
        <v>37122.222222222219</v>
      </c>
    </row>
    <row r="63" spans="1:8" ht="15.75">
      <c r="A63" s="7">
        <v>4</v>
      </c>
      <c r="B63" s="4" t="s">
        <v>26</v>
      </c>
      <c r="C63" s="7"/>
      <c r="D63" s="7"/>
      <c r="E63" s="7"/>
      <c r="F63" s="314"/>
      <c r="G63" s="315"/>
      <c r="H63" s="7"/>
    </row>
    <row r="64" spans="1:8" ht="25.5">
      <c r="A64" s="120"/>
      <c r="B64" s="121" t="s">
        <v>168</v>
      </c>
      <c r="C64" s="122" t="s">
        <v>76</v>
      </c>
      <c r="D64" s="122" t="s">
        <v>79</v>
      </c>
      <c r="E64" s="59">
        <v>81.8</v>
      </c>
      <c r="F64" s="331">
        <v>0</v>
      </c>
      <c r="G64" s="332"/>
      <c r="H64" s="59">
        <v>81.8</v>
      </c>
    </row>
    <row r="65" spans="1:8" ht="15.75">
      <c r="A65" s="119"/>
      <c r="B65" s="314" t="s">
        <v>169</v>
      </c>
      <c r="C65" s="366"/>
      <c r="D65" s="366"/>
      <c r="E65" s="366"/>
      <c r="F65" s="366"/>
      <c r="G65" s="315"/>
      <c r="H65" s="119"/>
    </row>
    <row r="66" spans="1:8" ht="15.75">
      <c r="A66" s="119">
        <v>1</v>
      </c>
      <c r="B66" s="4" t="s">
        <v>23</v>
      </c>
      <c r="C66" s="119"/>
      <c r="D66" s="119"/>
      <c r="E66" s="119"/>
      <c r="F66" s="314"/>
      <c r="G66" s="315"/>
      <c r="H66" s="119"/>
    </row>
    <row r="67" spans="1:8" ht="25.5">
      <c r="A67" s="119"/>
      <c r="B67" s="62" t="s">
        <v>170</v>
      </c>
      <c r="C67" s="64" t="s">
        <v>56</v>
      </c>
      <c r="D67" s="64" t="s">
        <v>77</v>
      </c>
      <c r="E67" s="51">
        <f>C36</f>
        <v>49800</v>
      </c>
      <c r="F67" s="331">
        <v>0</v>
      </c>
      <c r="G67" s="332"/>
      <c r="H67" s="51">
        <f>F67+E67</f>
        <v>49800</v>
      </c>
    </row>
    <row r="68" spans="1:8" ht="25.5">
      <c r="A68" s="119"/>
      <c r="B68" s="62" t="s">
        <v>171</v>
      </c>
      <c r="C68" s="64" t="s">
        <v>91</v>
      </c>
      <c r="D68" s="64" t="s">
        <v>78</v>
      </c>
      <c r="E68" s="225">
        <v>34.069000000000003</v>
      </c>
      <c r="F68" s="331">
        <v>0</v>
      </c>
      <c r="G68" s="332"/>
      <c r="H68" s="202">
        <f>E68+F68</f>
        <v>34.069000000000003</v>
      </c>
    </row>
    <row r="69" spans="1:8" ht="15.75">
      <c r="A69" s="119">
        <v>2</v>
      </c>
      <c r="B69" s="4" t="s">
        <v>24</v>
      </c>
      <c r="C69" s="119"/>
      <c r="D69" s="119"/>
      <c r="E69" s="119"/>
      <c r="F69" s="314"/>
      <c r="G69" s="315"/>
      <c r="H69" s="119"/>
    </row>
    <row r="70" spans="1:8" ht="38.25">
      <c r="A70" s="4"/>
      <c r="B70" s="62" t="s">
        <v>172</v>
      </c>
      <c r="C70" s="64" t="s">
        <v>91</v>
      </c>
      <c r="D70" s="64" t="s">
        <v>78</v>
      </c>
      <c r="E70" s="225">
        <v>34.069000000000003</v>
      </c>
      <c r="F70" s="331">
        <v>0</v>
      </c>
      <c r="G70" s="332"/>
      <c r="H70" s="202">
        <f>E70+F70</f>
        <v>34.069000000000003</v>
      </c>
    </row>
    <row r="71" spans="1:8" ht="15.75">
      <c r="A71" s="119">
        <v>3</v>
      </c>
      <c r="B71" s="4" t="s">
        <v>25</v>
      </c>
      <c r="C71" s="119"/>
      <c r="D71" s="119"/>
      <c r="E71" s="119"/>
      <c r="F71" s="314"/>
      <c r="G71" s="315"/>
      <c r="H71" s="119"/>
    </row>
    <row r="72" spans="1:8" ht="25.5">
      <c r="A72" s="119"/>
      <c r="B72" s="62" t="s">
        <v>173</v>
      </c>
      <c r="C72" s="64" t="s">
        <v>56</v>
      </c>
      <c r="D72" s="64" t="s">
        <v>79</v>
      </c>
      <c r="E72" s="202">
        <f>E67/E70</f>
        <v>1461.7394111949279</v>
      </c>
      <c r="F72" s="331">
        <v>0</v>
      </c>
      <c r="G72" s="332"/>
      <c r="H72" s="51">
        <f>E72+F72</f>
        <v>1461.7394111949279</v>
      </c>
    </row>
    <row r="73" spans="1:8" ht="15.75">
      <c r="A73" s="119">
        <v>4</v>
      </c>
      <c r="B73" s="4" t="s">
        <v>26</v>
      </c>
      <c r="C73" s="119"/>
      <c r="D73" s="119"/>
      <c r="E73" s="119"/>
      <c r="F73" s="314"/>
      <c r="G73" s="315"/>
      <c r="H73" s="119"/>
    </row>
    <row r="74" spans="1:8" ht="25.5">
      <c r="A74" s="4"/>
      <c r="B74" s="123" t="s">
        <v>174</v>
      </c>
      <c r="C74" s="124" t="s">
        <v>76</v>
      </c>
      <c r="D74" s="124" t="s">
        <v>75</v>
      </c>
      <c r="E74" s="119">
        <v>100</v>
      </c>
      <c r="F74" s="331">
        <v>0</v>
      </c>
      <c r="G74" s="332"/>
      <c r="H74" s="119">
        <v>100</v>
      </c>
    </row>
    <row r="75" spans="1:8" ht="15.75">
      <c r="A75" s="119"/>
      <c r="B75" s="314" t="s">
        <v>175</v>
      </c>
      <c r="C75" s="366"/>
      <c r="D75" s="366"/>
      <c r="E75" s="366"/>
      <c r="F75" s="366"/>
      <c r="G75" s="315"/>
      <c r="H75" s="119"/>
    </row>
    <row r="76" spans="1:8" ht="15.75">
      <c r="A76" s="119">
        <v>1</v>
      </c>
      <c r="B76" s="4" t="s">
        <v>23</v>
      </c>
      <c r="C76" s="119"/>
      <c r="D76" s="119"/>
      <c r="E76" s="119"/>
      <c r="F76" s="314"/>
      <c r="G76" s="315"/>
      <c r="H76" s="119"/>
    </row>
    <row r="77" spans="1:8" ht="25.5">
      <c r="A77" s="119"/>
      <c r="B77" s="62" t="s">
        <v>176</v>
      </c>
      <c r="C77" s="125" t="s">
        <v>71</v>
      </c>
      <c r="D77" s="64" t="s">
        <v>78</v>
      </c>
      <c r="E77" s="119">
        <v>8</v>
      </c>
      <c r="F77" s="333">
        <v>0</v>
      </c>
      <c r="G77" s="334"/>
      <c r="H77" s="224">
        <f>E77+F77</f>
        <v>8</v>
      </c>
    </row>
    <row r="78" spans="1:8" ht="25.5">
      <c r="A78" s="119"/>
      <c r="B78" s="62" t="s">
        <v>177</v>
      </c>
      <c r="C78" s="64" t="s">
        <v>56</v>
      </c>
      <c r="D78" s="64" t="s">
        <v>73</v>
      </c>
      <c r="E78" s="51">
        <f>C37</f>
        <v>70000</v>
      </c>
      <c r="F78" s="331">
        <v>0</v>
      </c>
      <c r="G78" s="332"/>
      <c r="H78" s="51">
        <f>F78+E78</f>
        <v>70000</v>
      </c>
    </row>
    <row r="79" spans="1:8" ht="15.75">
      <c r="A79" s="119">
        <v>2</v>
      </c>
      <c r="B79" s="4" t="s">
        <v>24</v>
      </c>
      <c r="C79" s="119"/>
      <c r="D79" s="119"/>
      <c r="E79" s="119"/>
      <c r="F79" s="314"/>
      <c r="G79" s="315"/>
      <c r="H79" s="119"/>
    </row>
    <row r="80" spans="1:8" ht="38.25">
      <c r="A80" s="4"/>
      <c r="B80" s="62" t="s">
        <v>178</v>
      </c>
      <c r="C80" s="64" t="s">
        <v>71</v>
      </c>
      <c r="D80" s="64" t="s">
        <v>134</v>
      </c>
      <c r="E80" s="119">
        <v>8</v>
      </c>
      <c r="F80" s="333">
        <v>0</v>
      </c>
      <c r="G80" s="334"/>
      <c r="H80" s="224">
        <f>E80+F80</f>
        <v>8</v>
      </c>
    </row>
    <row r="81" spans="1:8" ht="15.75">
      <c r="A81" s="119">
        <v>3</v>
      </c>
      <c r="B81" s="4" t="s">
        <v>25</v>
      </c>
      <c r="C81" s="119"/>
      <c r="D81" s="119"/>
      <c r="E81" s="119"/>
      <c r="F81" s="314"/>
      <c r="G81" s="315"/>
      <c r="H81" s="119"/>
    </row>
    <row r="82" spans="1:8" ht="25.5">
      <c r="A82" s="119"/>
      <c r="B82" s="62" t="s">
        <v>179</v>
      </c>
      <c r="C82" s="64" t="s">
        <v>56</v>
      </c>
      <c r="D82" s="64" t="s">
        <v>101</v>
      </c>
      <c r="E82" s="202">
        <f>E78/E80</f>
        <v>8750</v>
      </c>
      <c r="F82" s="331">
        <v>0</v>
      </c>
      <c r="G82" s="332"/>
      <c r="H82" s="202">
        <f>H78/H80</f>
        <v>8750</v>
      </c>
    </row>
    <row r="83" spans="1:8" ht="15.75">
      <c r="A83" s="119">
        <v>4</v>
      </c>
      <c r="B83" s="4" t="s">
        <v>26</v>
      </c>
      <c r="C83" s="119"/>
      <c r="D83" s="119"/>
      <c r="E83" s="119"/>
      <c r="F83" s="314"/>
      <c r="G83" s="315"/>
      <c r="H83" s="119"/>
    </row>
    <row r="84" spans="1:8" ht="38.25">
      <c r="A84" s="4"/>
      <c r="B84" s="62" t="s">
        <v>180</v>
      </c>
      <c r="C84" s="64" t="s">
        <v>76</v>
      </c>
      <c r="D84" s="64" t="s">
        <v>134</v>
      </c>
      <c r="E84" s="119">
        <v>100</v>
      </c>
      <c r="F84" s="331">
        <v>0</v>
      </c>
      <c r="G84" s="332"/>
      <c r="H84" s="119">
        <v>100</v>
      </c>
    </row>
    <row r="85" spans="1:8" ht="15.75">
      <c r="A85" s="119"/>
      <c r="B85" s="314" t="s">
        <v>265</v>
      </c>
      <c r="C85" s="366"/>
      <c r="D85" s="366"/>
      <c r="E85" s="366"/>
      <c r="F85" s="366"/>
      <c r="G85" s="315"/>
      <c r="H85" s="119"/>
    </row>
    <row r="86" spans="1:8" ht="15.75">
      <c r="A86" s="119">
        <v>1</v>
      </c>
      <c r="B86" s="4" t="s">
        <v>23</v>
      </c>
      <c r="C86" s="119"/>
      <c r="D86" s="119"/>
      <c r="E86" s="119"/>
      <c r="F86" s="314"/>
      <c r="G86" s="315"/>
      <c r="H86" s="119"/>
    </row>
    <row r="87" spans="1:8" ht="25.5">
      <c r="A87" s="119"/>
      <c r="B87" s="62" t="s">
        <v>181</v>
      </c>
      <c r="C87" s="64" t="s">
        <v>56</v>
      </c>
      <c r="D87" s="64" t="s">
        <v>73</v>
      </c>
      <c r="E87" s="51">
        <f>C38</f>
        <v>49800</v>
      </c>
      <c r="F87" s="331">
        <v>0</v>
      </c>
      <c r="G87" s="332"/>
      <c r="H87" s="51">
        <f>F87+E87</f>
        <v>49800</v>
      </c>
    </row>
    <row r="88" spans="1:8" ht="15.75">
      <c r="A88" s="119">
        <v>2</v>
      </c>
      <c r="B88" s="4" t="s">
        <v>24</v>
      </c>
      <c r="C88" s="119"/>
      <c r="D88" s="119"/>
      <c r="E88" s="119"/>
      <c r="F88" s="314"/>
      <c r="G88" s="315"/>
      <c r="H88" s="119"/>
    </row>
    <row r="89" spans="1:8" ht="25.5">
      <c r="A89" s="4"/>
      <c r="B89" s="62" t="s">
        <v>182</v>
      </c>
      <c r="C89" s="64" t="s">
        <v>71</v>
      </c>
      <c r="D89" s="64" t="s">
        <v>134</v>
      </c>
      <c r="E89" s="119">
        <v>6</v>
      </c>
      <c r="F89" s="314">
        <v>0</v>
      </c>
      <c r="G89" s="315"/>
      <c r="H89" s="119">
        <v>6</v>
      </c>
    </row>
    <row r="90" spans="1:8" ht="15.75">
      <c r="A90" s="119">
        <v>3</v>
      </c>
      <c r="B90" s="4" t="s">
        <v>25</v>
      </c>
      <c r="C90" s="119"/>
      <c r="D90" s="119"/>
      <c r="E90" s="119"/>
      <c r="F90" s="314"/>
      <c r="G90" s="315"/>
      <c r="H90" s="119"/>
    </row>
    <row r="91" spans="1:8" ht="25.5">
      <c r="A91" s="119"/>
      <c r="B91" s="62" t="s">
        <v>183</v>
      </c>
      <c r="C91" s="64" t="s">
        <v>56</v>
      </c>
      <c r="D91" s="64" t="s">
        <v>101</v>
      </c>
      <c r="E91" s="202">
        <f>E87/E89</f>
        <v>8300</v>
      </c>
      <c r="F91" s="331">
        <v>0</v>
      </c>
      <c r="G91" s="332"/>
      <c r="H91" s="51">
        <f>H87/H89</f>
        <v>8300</v>
      </c>
    </row>
    <row r="92" spans="1:8" ht="15.75">
      <c r="A92" s="119">
        <v>4</v>
      </c>
      <c r="B92" s="4" t="s">
        <v>26</v>
      </c>
      <c r="C92" s="119"/>
      <c r="D92" s="119"/>
      <c r="E92" s="119"/>
      <c r="F92" s="314"/>
      <c r="G92" s="315"/>
      <c r="H92" s="119"/>
    </row>
    <row r="93" spans="1:8" ht="25.5">
      <c r="A93" s="4"/>
      <c r="B93" s="62" t="s">
        <v>184</v>
      </c>
      <c r="C93" s="64" t="s">
        <v>76</v>
      </c>
      <c r="D93" s="64" t="s">
        <v>134</v>
      </c>
      <c r="E93" s="119">
        <v>100</v>
      </c>
      <c r="F93" s="320">
        <v>0</v>
      </c>
      <c r="G93" s="320"/>
      <c r="H93" s="119">
        <v>100</v>
      </c>
    </row>
    <row r="94" spans="1:8" ht="15.75" hidden="1">
      <c r="A94" s="119"/>
      <c r="B94" s="314" t="s">
        <v>185</v>
      </c>
      <c r="C94" s="366"/>
      <c r="D94" s="366"/>
      <c r="E94" s="366"/>
      <c r="F94" s="366"/>
      <c r="G94" s="315"/>
      <c r="H94" s="119"/>
    </row>
    <row r="95" spans="1:8" ht="15.75" hidden="1">
      <c r="A95" s="119">
        <v>1</v>
      </c>
      <c r="B95" s="4" t="s">
        <v>23</v>
      </c>
      <c r="C95" s="119"/>
      <c r="D95" s="119"/>
      <c r="E95" s="119"/>
      <c r="F95" s="314"/>
      <c r="G95" s="315"/>
      <c r="H95" s="119"/>
    </row>
    <row r="96" spans="1:8" ht="15.75" hidden="1">
      <c r="A96" s="119"/>
      <c r="B96" s="62" t="s">
        <v>186</v>
      </c>
      <c r="C96" s="64" t="s">
        <v>56</v>
      </c>
      <c r="D96" s="64" t="s">
        <v>73</v>
      </c>
      <c r="E96" s="51">
        <v>185000</v>
      </c>
      <c r="F96" s="331"/>
      <c r="G96" s="332"/>
      <c r="H96" s="51">
        <f>F96+E96</f>
        <v>185000</v>
      </c>
    </row>
    <row r="97" spans="1:11" ht="15.75" hidden="1">
      <c r="A97" s="119">
        <v>2</v>
      </c>
      <c r="B97" s="4" t="s">
        <v>24</v>
      </c>
      <c r="C97" s="119"/>
      <c r="D97" s="119"/>
      <c r="E97" s="119"/>
      <c r="F97" s="314"/>
      <c r="G97" s="315"/>
      <c r="H97" s="119"/>
    </row>
    <row r="98" spans="1:11" ht="25.5" hidden="1">
      <c r="A98" s="4"/>
      <c r="B98" s="62" t="s">
        <v>187</v>
      </c>
      <c r="C98" s="64" t="s">
        <v>120</v>
      </c>
      <c r="D98" s="64" t="s">
        <v>134</v>
      </c>
      <c r="E98" s="119"/>
      <c r="F98" s="314"/>
      <c r="G98" s="315"/>
      <c r="H98" s="119">
        <v>23</v>
      </c>
    </row>
    <row r="99" spans="1:11" ht="15.75" hidden="1">
      <c r="A99" s="119">
        <v>3</v>
      </c>
      <c r="B99" s="4" t="s">
        <v>25</v>
      </c>
      <c r="C99" s="119"/>
      <c r="D99" s="119"/>
      <c r="E99" s="119"/>
      <c r="F99" s="314"/>
      <c r="G99" s="315"/>
      <c r="H99" s="119"/>
    </row>
    <row r="100" spans="1:11" ht="15.75" hidden="1">
      <c r="A100" s="119"/>
      <c r="B100" s="62" t="s">
        <v>189</v>
      </c>
      <c r="C100" s="64" t="s">
        <v>56</v>
      </c>
      <c r="D100" s="64" t="s">
        <v>101</v>
      </c>
      <c r="E100" s="119"/>
      <c r="F100" s="314"/>
      <c r="G100" s="315"/>
      <c r="H100" s="51">
        <f>H96/H98</f>
        <v>8043.478260869565</v>
      </c>
    </row>
    <row r="101" spans="1:11" ht="15.75" hidden="1">
      <c r="A101" s="119">
        <v>4</v>
      </c>
      <c r="B101" s="4" t="s">
        <v>26</v>
      </c>
      <c r="C101" s="119"/>
      <c r="D101" s="119"/>
      <c r="E101" s="119"/>
      <c r="F101" s="314"/>
      <c r="G101" s="315"/>
      <c r="H101" s="119"/>
    </row>
    <row r="102" spans="1:11" ht="15.75" hidden="1">
      <c r="A102" s="4"/>
      <c r="B102" s="62" t="s">
        <v>188</v>
      </c>
      <c r="C102" s="64" t="s">
        <v>76</v>
      </c>
      <c r="D102" s="64" t="s">
        <v>134</v>
      </c>
      <c r="E102" s="119"/>
      <c r="F102" s="320"/>
      <c r="G102" s="320"/>
      <c r="H102" s="119">
        <v>100</v>
      </c>
    </row>
    <row r="103" spans="1:11" ht="15.75" hidden="1">
      <c r="A103" s="119"/>
      <c r="B103" s="314" t="s">
        <v>196</v>
      </c>
      <c r="C103" s="366"/>
      <c r="D103" s="366"/>
      <c r="E103" s="366"/>
      <c r="F103" s="366"/>
      <c r="G103" s="315"/>
      <c r="H103" s="119"/>
    </row>
    <row r="104" spans="1:11" ht="15.75" hidden="1">
      <c r="A104" s="119">
        <v>1</v>
      </c>
      <c r="B104" s="4" t="s">
        <v>23</v>
      </c>
      <c r="C104" s="119"/>
      <c r="D104" s="119"/>
      <c r="E104" s="119"/>
      <c r="F104" s="314"/>
      <c r="G104" s="315"/>
      <c r="H104" s="119"/>
    </row>
    <row r="105" spans="1:11" ht="38.25" hidden="1">
      <c r="A105" s="119"/>
      <c r="B105" s="62" t="s">
        <v>190</v>
      </c>
      <c r="C105" s="64" t="s">
        <v>56</v>
      </c>
      <c r="D105" s="64" t="s">
        <v>73</v>
      </c>
      <c r="E105" s="119"/>
      <c r="F105" s="331">
        <v>0</v>
      </c>
      <c r="G105" s="332"/>
      <c r="H105" s="51">
        <f>F105+E105</f>
        <v>0</v>
      </c>
    </row>
    <row r="106" spans="1:11" ht="15.75" hidden="1">
      <c r="A106" s="119">
        <v>2</v>
      </c>
      <c r="B106" s="4" t="s">
        <v>24</v>
      </c>
      <c r="C106" s="119"/>
      <c r="D106" s="119"/>
      <c r="E106" s="119"/>
      <c r="F106" s="314"/>
      <c r="G106" s="315"/>
      <c r="H106" s="119"/>
    </row>
    <row r="107" spans="1:11" ht="25.5" hidden="1">
      <c r="A107" s="4"/>
      <c r="B107" s="62" t="s">
        <v>191</v>
      </c>
      <c r="C107" s="64" t="s">
        <v>71</v>
      </c>
      <c r="D107" s="64" t="s">
        <v>134</v>
      </c>
      <c r="E107" s="119"/>
      <c r="F107" s="314"/>
      <c r="G107" s="315"/>
      <c r="H107" s="119">
        <v>0</v>
      </c>
    </row>
    <row r="108" spans="1:11" ht="15.75" hidden="1">
      <c r="A108" s="119">
        <v>3</v>
      </c>
      <c r="B108" s="4" t="s">
        <v>25</v>
      </c>
      <c r="C108" s="119"/>
      <c r="D108" s="119"/>
      <c r="E108" s="119"/>
      <c r="F108" s="314"/>
      <c r="G108" s="315"/>
      <c r="H108" s="119"/>
    </row>
    <row r="109" spans="1:11" ht="15.75" hidden="1">
      <c r="A109" s="119"/>
      <c r="B109" s="62" t="s">
        <v>192</v>
      </c>
      <c r="C109" s="64" t="s">
        <v>56</v>
      </c>
      <c r="D109" s="64" t="s">
        <v>101</v>
      </c>
      <c r="E109" s="119"/>
      <c r="F109" s="314"/>
      <c r="G109" s="315"/>
      <c r="H109" s="51">
        <f>H105</f>
        <v>0</v>
      </c>
    </row>
    <row r="110" spans="1:11" ht="15.75" hidden="1">
      <c r="A110" s="119">
        <v>4</v>
      </c>
      <c r="B110" s="4" t="s">
        <v>26</v>
      </c>
      <c r="C110" s="119"/>
      <c r="D110" s="119"/>
      <c r="E110" s="119"/>
      <c r="F110" s="314"/>
      <c r="G110" s="315"/>
      <c r="H110" s="119"/>
    </row>
    <row r="111" spans="1:11" ht="25.5" hidden="1">
      <c r="A111" s="4"/>
      <c r="B111" s="62" t="s">
        <v>193</v>
      </c>
      <c r="C111" s="64" t="s">
        <v>76</v>
      </c>
      <c r="D111" s="64" t="s">
        <v>134</v>
      </c>
      <c r="E111" s="119"/>
      <c r="F111" s="320"/>
      <c r="G111" s="320"/>
      <c r="H111" s="119">
        <v>0</v>
      </c>
      <c r="J111" s="50"/>
      <c r="K111" s="50"/>
    </row>
    <row r="112" spans="1:11" ht="16.5" customHeight="1">
      <c r="A112" s="168"/>
      <c r="B112" s="314" t="s">
        <v>266</v>
      </c>
      <c r="C112" s="366"/>
      <c r="D112" s="366"/>
      <c r="E112" s="366"/>
      <c r="F112" s="366"/>
      <c r="G112" s="315"/>
      <c r="H112" s="168"/>
    </row>
    <row r="113" spans="1:11" ht="16.5" customHeight="1">
      <c r="A113" s="168">
        <v>1</v>
      </c>
      <c r="B113" s="169" t="s">
        <v>23</v>
      </c>
      <c r="C113" s="168"/>
      <c r="D113" s="168"/>
      <c r="E113" s="168"/>
      <c r="F113" s="314"/>
      <c r="G113" s="315"/>
      <c r="H113" s="168"/>
    </row>
    <row r="114" spans="1:11" ht="16.5" customHeight="1">
      <c r="A114" s="168"/>
      <c r="B114" s="62" t="s">
        <v>211</v>
      </c>
      <c r="C114" s="64" t="s">
        <v>56</v>
      </c>
      <c r="D114" s="64" t="s">
        <v>73</v>
      </c>
      <c r="E114" s="51">
        <f>C39</f>
        <v>0</v>
      </c>
      <c r="F114" s="331">
        <f>D39</f>
        <v>190000</v>
      </c>
      <c r="G114" s="332"/>
      <c r="H114" s="51">
        <f>F114+E114</f>
        <v>190000</v>
      </c>
    </row>
    <row r="115" spans="1:11" ht="16.5" customHeight="1">
      <c r="A115" s="168">
        <v>2</v>
      </c>
      <c r="B115" s="169" t="s">
        <v>24</v>
      </c>
      <c r="C115" s="168"/>
      <c r="D115" s="168"/>
      <c r="E115" s="168"/>
      <c r="F115" s="314"/>
      <c r="G115" s="315"/>
      <c r="H115" s="168"/>
    </row>
    <row r="116" spans="1:11" ht="22.5" customHeight="1">
      <c r="A116" s="169"/>
      <c r="B116" s="62" t="s">
        <v>230</v>
      </c>
      <c r="C116" s="64" t="s">
        <v>71</v>
      </c>
      <c r="D116" s="64" t="s">
        <v>134</v>
      </c>
      <c r="E116" s="168">
        <v>0</v>
      </c>
      <c r="F116" s="314">
        <v>3</v>
      </c>
      <c r="G116" s="315"/>
      <c r="H116" s="168">
        <f>E116+F116</f>
        <v>3</v>
      </c>
    </row>
    <row r="117" spans="1:11" ht="16.5" customHeight="1">
      <c r="A117" s="168">
        <v>3</v>
      </c>
      <c r="B117" s="169" t="s">
        <v>25</v>
      </c>
      <c r="C117" s="168"/>
      <c r="D117" s="168"/>
      <c r="E117" s="168"/>
      <c r="F117" s="314"/>
      <c r="G117" s="315"/>
      <c r="H117" s="168"/>
    </row>
    <row r="118" spans="1:11" ht="31.5" customHeight="1">
      <c r="A118" s="168"/>
      <c r="B118" s="62" t="s">
        <v>225</v>
      </c>
      <c r="C118" s="64" t="s">
        <v>56</v>
      </c>
      <c r="D118" s="64" t="s">
        <v>101</v>
      </c>
      <c r="E118" s="202">
        <v>0</v>
      </c>
      <c r="F118" s="331">
        <f>F114/F116</f>
        <v>63333.333333333336</v>
      </c>
      <c r="G118" s="332"/>
      <c r="H118" s="51">
        <f>H114/H116</f>
        <v>63333.333333333336</v>
      </c>
    </row>
    <row r="119" spans="1:11" ht="16.5" customHeight="1">
      <c r="A119" s="168">
        <v>4</v>
      </c>
      <c r="B119" s="169" t="s">
        <v>26</v>
      </c>
      <c r="C119" s="168"/>
      <c r="D119" s="168"/>
      <c r="E119" s="168"/>
      <c r="F119" s="314"/>
      <c r="G119" s="315"/>
      <c r="H119" s="168"/>
    </row>
    <row r="120" spans="1:11" ht="16.5" customHeight="1">
      <c r="A120" s="169"/>
      <c r="B120" s="62" t="s">
        <v>226</v>
      </c>
      <c r="C120" s="64" t="s">
        <v>76</v>
      </c>
      <c r="D120" s="64" t="s">
        <v>134</v>
      </c>
      <c r="E120" s="168">
        <v>0</v>
      </c>
      <c r="F120" s="320">
        <v>100</v>
      </c>
      <c r="G120" s="320"/>
      <c r="H120" s="168">
        <v>100</v>
      </c>
      <c r="J120" s="50"/>
      <c r="K120" s="50"/>
    </row>
    <row r="121" spans="1:11" ht="15.75">
      <c r="A121" s="179"/>
      <c r="B121" s="314" t="s">
        <v>185</v>
      </c>
      <c r="C121" s="366"/>
      <c r="D121" s="366"/>
      <c r="E121" s="366"/>
      <c r="F121" s="366"/>
      <c r="G121" s="315"/>
      <c r="H121" s="179"/>
    </row>
    <row r="122" spans="1:11" ht="15.75">
      <c r="A122" s="179">
        <v>1</v>
      </c>
      <c r="B122" s="180" t="s">
        <v>23</v>
      </c>
      <c r="C122" s="179"/>
      <c r="D122" s="179"/>
      <c r="E122" s="179"/>
      <c r="F122" s="314"/>
      <c r="G122" s="315"/>
      <c r="H122" s="179"/>
    </row>
    <row r="123" spans="1:11" ht="15.75">
      <c r="A123" s="179"/>
      <c r="B123" s="62" t="s">
        <v>186</v>
      </c>
      <c r="C123" s="64" t="s">
        <v>56</v>
      </c>
      <c r="D123" s="64" t="s">
        <v>73</v>
      </c>
      <c r="E123" s="51">
        <f>C40</f>
        <v>49800</v>
      </c>
      <c r="F123" s="331">
        <v>0</v>
      </c>
      <c r="G123" s="332"/>
      <c r="H123" s="51">
        <f>F123+E123</f>
        <v>49800</v>
      </c>
      <c r="I123" s="2">
        <f>H123/13216.47</f>
        <v>3.7680258041670736</v>
      </c>
    </row>
    <row r="124" spans="1:11" ht="15.75">
      <c r="A124" s="179">
        <v>2</v>
      </c>
      <c r="B124" s="180" t="s">
        <v>24</v>
      </c>
      <c r="C124" s="179"/>
      <c r="D124" s="179"/>
      <c r="E124" s="179"/>
      <c r="F124" s="314"/>
      <c r="G124" s="315"/>
      <c r="H124" s="179"/>
    </row>
    <row r="125" spans="1:11" ht="25.5">
      <c r="A125" s="180"/>
      <c r="B125" s="62" t="s">
        <v>187</v>
      </c>
      <c r="C125" s="64" t="s">
        <v>120</v>
      </c>
      <c r="D125" s="64" t="s">
        <v>134</v>
      </c>
      <c r="E125" s="179">
        <v>3.7679999999999998</v>
      </c>
      <c r="F125" s="331">
        <v>0</v>
      </c>
      <c r="G125" s="332"/>
      <c r="H125" s="179">
        <f>E125+F125</f>
        <v>3.7679999999999998</v>
      </c>
    </row>
    <row r="126" spans="1:11" ht="15.75">
      <c r="A126" s="179">
        <v>3</v>
      </c>
      <c r="B126" s="180" t="s">
        <v>25</v>
      </c>
      <c r="C126" s="179"/>
      <c r="D126" s="179"/>
      <c r="E126" s="179"/>
      <c r="F126" s="331"/>
      <c r="G126" s="332"/>
      <c r="H126" s="179"/>
    </row>
    <row r="127" spans="1:11" ht="15.75">
      <c r="A127" s="179"/>
      <c r="B127" s="62" t="s">
        <v>189</v>
      </c>
      <c r="C127" s="64" t="s">
        <v>56</v>
      </c>
      <c r="D127" s="64" t="s">
        <v>101</v>
      </c>
      <c r="E127" s="202">
        <f>E123/E125</f>
        <v>13216.560509554141</v>
      </c>
      <c r="F127" s="331">
        <v>0</v>
      </c>
      <c r="G127" s="332"/>
      <c r="H127" s="51">
        <f>H123/H125</f>
        <v>13216.560509554141</v>
      </c>
    </row>
    <row r="128" spans="1:11" ht="15.75">
      <c r="A128" s="179">
        <v>4</v>
      </c>
      <c r="B128" s="180" t="s">
        <v>26</v>
      </c>
      <c r="C128" s="179"/>
      <c r="D128" s="179"/>
      <c r="E128" s="179"/>
      <c r="F128" s="331"/>
      <c r="G128" s="332"/>
      <c r="H128" s="179"/>
    </row>
    <row r="129" spans="1:8" ht="15.75">
      <c r="A129" s="180"/>
      <c r="B129" s="62" t="s">
        <v>188</v>
      </c>
      <c r="C129" s="64" t="s">
        <v>76</v>
      </c>
      <c r="D129" s="64" t="s">
        <v>134</v>
      </c>
      <c r="E129" s="179">
        <v>100</v>
      </c>
      <c r="F129" s="396">
        <v>0</v>
      </c>
      <c r="G129" s="396"/>
      <c r="H129" s="179">
        <v>100</v>
      </c>
    </row>
    <row r="130" spans="1:8" ht="15.75">
      <c r="A130" s="1"/>
    </row>
    <row r="131" spans="1:8" ht="15.75" customHeight="1">
      <c r="A131" s="65"/>
      <c r="B131" s="65"/>
      <c r="C131" s="65"/>
      <c r="D131" s="10"/>
      <c r="E131" s="50"/>
      <c r="F131" s="50"/>
    </row>
    <row r="132" spans="1:8" ht="32.25" customHeight="1">
      <c r="A132" s="350" t="s">
        <v>80</v>
      </c>
      <c r="B132" s="350"/>
      <c r="C132" s="65"/>
      <c r="D132" s="14"/>
      <c r="E132" s="5"/>
      <c r="F132" s="365" t="s">
        <v>204</v>
      </c>
      <c r="G132" s="365"/>
      <c r="H132" s="365"/>
    </row>
    <row r="133" spans="1:8" ht="15.75" customHeight="1">
      <c r="A133" s="3"/>
      <c r="B133" s="133"/>
      <c r="D133" s="15" t="s">
        <v>27</v>
      </c>
      <c r="F133" s="352" t="s">
        <v>36</v>
      </c>
      <c r="G133" s="352"/>
      <c r="H133" s="352"/>
    </row>
    <row r="134" spans="1:8">
      <c r="A134" s="209" t="s">
        <v>28</v>
      </c>
      <c r="B134" s="209"/>
    </row>
    <row r="135" spans="1:8">
      <c r="A135" s="210" t="s">
        <v>276</v>
      </c>
      <c r="B135" s="210"/>
      <c r="C135" s="210"/>
    </row>
    <row r="137" spans="1:8" ht="15.75">
      <c r="A137" s="367" t="s">
        <v>277</v>
      </c>
      <c r="B137" s="367"/>
      <c r="D137" s="14"/>
      <c r="F137" s="365" t="s">
        <v>278</v>
      </c>
      <c r="G137" s="365"/>
      <c r="H137" s="365"/>
    </row>
    <row r="138" spans="1:8">
      <c r="D138" s="15" t="s">
        <v>27</v>
      </c>
      <c r="F138" s="352" t="s">
        <v>36</v>
      </c>
      <c r="G138" s="352"/>
      <c r="H138" s="352"/>
    </row>
    <row r="140" spans="1:8">
      <c r="B140" s="211" t="s">
        <v>35</v>
      </c>
      <c r="C140" s="212">
        <f>H3</f>
        <v>44328</v>
      </c>
    </row>
    <row r="142" spans="1:8">
      <c r="B142" s="2" t="s">
        <v>279</v>
      </c>
    </row>
  </sheetData>
  <mergeCells count="124">
    <mergeCell ref="A137:B137"/>
    <mergeCell ref="F137:H137"/>
    <mergeCell ref="F138:H138"/>
    <mergeCell ref="P12:Q12"/>
    <mergeCell ref="A132:B132"/>
    <mergeCell ref="P13:Q13"/>
    <mergeCell ref="M15:N15"/>
    <mergeCell ref="P15:Q15"/>
    <mergeCell ref="O16:P16"/>
    <mergeCell ref="L17:M17"/>
    <mergeCell ref="N17:P17"/>
    <mergeCell ref="D13:E13"/>
    <mergeCell ref="D15:E15"/>
    <mergeCell ref="F62:G62"/>
    <mergeCell ref="F55:G55"/>
    <mergeCell ref="F56:G56"/>
    <mergeCell ref="F57:G57"/>
    <mergeCell ref="F58:G58"/>
    <mergeCell ref="F78:G78"/>
    <mergeCell ref="F68:G68"/>
    <mergeCell ref="B54:G54"/>
    <mergeCell ref="B65:G65"/>
    <mergeCell ref="F64:G64"/>
    <mergeCell ref="B31:E31"/>
    <mergeCell ref="F133:H133"/>
    <mergeCell ref="B18:H18"/>
    <mergeCell ref="B19:H19"/>
    <mergeCell ref="B20:H20"/>
    <mergeCell ref="B22:H22"/>
    <mergeCell ref="B29:H29"/>
    <mergeCell ref="F63:G63"/>
    <mergeCell ref="F66:G66"/>
    <mergeCell ref="F67:G67"/>
    <mergeCell ref="F73:G73"/>
    <mergeCell ref="F84:G84"/>
    <mergeCell ref="F79:G79"/>
    <mergeCell ref="F80:G80"/>
    <mergeCell ref="F81:G81"/>
    <mergeCell ref="F82:G82"/>
    <mergeCell ref="F83:G83"/>
    <mergeCell ref="B85:G85"/>
    <mergeCell ref="F86:G86"/>
    <mergeCell ref="F87:G87"/>
    <mergeCell ref="F88:G88"/>
    <mergeCell ref="F95:G95"/>
    <mergeCell ref="F96:G96"/>
    <mergeCell ref="F97:G97"/>
    <mergeCell ref="F89:G89"/>
    <mergeCell ref="L16:N16"/>
    <mergeCell ref="A41:B41"/>
    <mergeCell ref="B43:H43"/>
    <mergeCell ref="M13:N13"/>
    <mergeCell ref="D12:E12"/>
    <mergeCell ref="A48:B48"/>
    <mergeCell ref="B50:H50"/>
    <mergeCell ref="F132:H132"/>
    <mergeCell ref="B26:H26"/>
    <mergeCell ref="B28:H28"/>
    <mergeCell ref="F52:G52"/>
    <mergeCell ref="F53:G53"/>
    <mergeCell ref="F59:G59"/>
    <mergeCell ref="F60:G60"/>
    <mergeCell ref="F61:G61"/>
    <mergeCell ref="F74:G74"/>
    <mergeCell ref="B75:G75"/>
    <mergeCell ref="F76:G76"/>
    <mergeCell ref="F77:G77"/>
    <mergeCell ref="F69:G69"/>
    <mergeCell ref="F70:G70"/>
    <mergeCell ref="F71:G71"/>
    <mergeCell ref="F72:G72"/>
    <mergeCell ref="M12:N12"/>
    <mergeCell ref="E1:H1"/>
    <mergeCell ref="E4:H4"/>
    <mergeCell ref="E5:H5"/>
    <mergeCell ref="E6:H6"/>
    <mergeCell ref="B23:H23"/>
    <mergeCell ref="E17:F17"/>
    <mergeCell ref="E7:H7"/>
    <mergeCell ref="A9:H9"/>
    <mergeCell ref="A10:H10"/>
    <mergeCell ref="E16:G16"/>
    <mergeCell ref="B12:C12"/>
    <mergeCell ref="B14:C14"/>
    <mergeCell ref="D14:E14"/>
    <mergeCell ref="B13:C13"/>
    <mergeCell ref="B15:C15"/>
    <mergeCell ref="F99:G99"/>
    <mergeCell ref="F90:G90"/>
    <mergeCell ref="F91:G91"/>
    <mergeCell ref="F92:G92"/>
    <mergeCell ref="F93:G93"/>
    <mergeCell ref="B94:G94"/>
    <mergeCell ref="F110:G110"/>
    <mergeCell ref="F111:G111"/>
    <mergeCell ref="F105:G105"/>
    <mergeCell ref="F106:G106"/>
    <mergeCell ref="F107:G107"/>
    <mergeCell ref="F108:G108"/>
    <mergeCell ref="F109:G109"/>
    <mergeCell ref="F100:G100"/>
    <mergeCell ref="F101:G101"/>
    <mergeCell ref="F102:G102"/>
    <mergeCell ref="B103:G103"/>
    <mergeCell ref="F104:G104"/>
    <mergeCell ref="F98:G98"/>
    <mergeCell ref="B112:G112"/>
    <mergeCell ref="F113:G113"/>
    <mergeCell ref="F114:G114"/>
    <mergeCell ref="F115:G115"/>
    <mergeCell ref="F116:G116"/>
    <mergeCell ref="F117:G117"/>
    <mergeCell ref="F118:G118"/>
    <mergeCell ref="F119:G119"/>
    <mergeCell ref="F120:G120"/>
    <mergeCell ref="B121:G121"/>
    <mergeCell ref="F122:G122"/>
    <mergeCell ref="F123:G123"/>
    <mergeCell ref="F124:G124"/>
    <mergeCell ref="F125:G125"/>
    <mergeCell ref="F126:G126"/>
    <mergeCell ref="F127:G127"/>
    <mergeCell ref="F128:G128"/>
    <mergeCell ref="F129:G129"/>
  </mergeCells>
  <pageMargins left="0.39370078740157483" right="0.39370078740157483" top="0.51181102362204722" bottom="0.39370078740157483" header="0.31496062992125984" footer="0.31496062992125984"/>
  <pageSetup paperSize="9" scale="84" fitToHeight="5" orientation="landscape" verticalDpi="0" r:id="rId1"/>
  <rowBreaks count="4" manualBreakCount="4">
    <brk id="19" max="7" man="1"/>
    <brk id="48" max="7" man="1"/>
    <brk id="74" max="7" man="1"/>
    <brk id="120" max="7" man="1"/>
  </rowBreaks>
</worksheet>
</file>

<file path=xl/worksheets/sheet7.xml><?xml version="1.0" encoding="utf-8"?>
<worksheet xmlns="http://schemas.openxmlformats.org/spreadsheetml/2006/main" xmlns:r="http://schemas.openxmlformats.org/officeDocument/2006/relationships">
  <dimension ref="A1:BG73"/>
  <sheetViews>
    <sheetView topLeftCell="A34" workbookViewId="0">
      <selection activeCell="E56" sqref="E56"/>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1" t="s">
        <v>37</v>
      </c>
      <c r="F1" s="351"/>
      <c r="G1" s="351"/>
      <c r="H1" s="351"/>
    </row>
    <row r="2" spans="1:17">
      <c r="F2" s="48"/>
      <c r="G2" s="48"/>
      <c r="H2" s="48"/>
    </row>
    <row r="3" spans="1:17" ht="15.75">
      <c r="A3" s="136"/>
      <c r="E3" s="136" t="s">
        <v>0</v>
      </c>
      <c r="L3" s="48"/>
      <c r="M3" s="48"/>
    </row>
    <row r="4" spans="1:17" ht="15.75">
      <c r="A4" s="136"/>
      <c r="B4" s="136"/>
      <c r="E4" s="156" t="s">
        <v>48</v>
      </c>
      <c r="F4" s="175" t="str">
        <f>'Проверка Всего'!C10</f>
        <v>80-р</v>
      </c>
      <c r="G4" s="157" t="s">
        <v>47</v>
      </c>
      <c r="H4" s="143">
        <f>'Проверка Всего'!D10</f>
        <v>44328</v>
      </c>
    </row>
    <row r="5" spans="1:17" ht="15" customHeight="1">
      <c r="A5" s="136"/>
      <c r="E5" s="352"/>
      <c r="F5" s="352"/>
      <c r="G5" s="352"/>
      <c r="H5" s="352"/>
    </row>
    <row r="6" spans="1:17" ht="15.75">
      <c r="A6" s="136"/>
      <c r="B6" s="136"/>
      <c r="E6" s="353" t="s">
        <v>49</v>
      </c>
      <c r="F6" s="353"/>
      <c r="G6" s="353"/>
      <c r="H6" s="353"/>
    </row>
    <row r="7" spans="1:17" ht="15" customHeight="1">
      <c r="A7" s="136"/>
      <c r="E7" s="352" t="s">
        <v>1</v>
      </c>
      <c r="F7" s="352"/>
      <c r="G7" s="352"/>
      <c r="H7" s="352"/>
    </row>
    <row r="8" spans="1:17" ht="15.75">
      <c r="A8" s="136"/>
      <c r="E8" s="335"/>
      <c r="F8" s="335"/>
      <c r="G8" s="335"/>
      <c r="H8" s="335"/>
    </row>
    <row r="10" spans="1:17" ht="15.75">
      <c r="A10" s="343" t="s">
        <v>2</v>
      </c>
      <c r="B10" s="343"/>
      <c r="C10" s="343"/>
      <c r="D10" s="343"/>
      <c r="E10" s="343"/>
      <c r="F10" s="343"/>
      <c r="G10" s="343"/>
      <c r="H10" s="343"/>
    </row>
    <row r="11" spans="1:17" ht="15.75">
      <c r="A11" s="343" t="s">
        <v>250</v>
      </c>
      <c r="B11" s="343"/>
      <c r="C11" s="343"/>
      <c r="D11" s="343"/>
      <c r="E11" s="343"/>
      <c r="F11" s="343"/>
      <c r="G11" s="343"/>
      <c r="H11" s="343"/>
    </row>
    <row r="13" spans="1:17" ht="26.25" customHeight="1">
      <c r="A13" s="217" t="s">
        <v>38</v>
      </c>
      <c r="B13" s="344">
        <v>200000</v>
      </c>
      <c r="C13" s="344"/>
      <c r="D13" s="344" t="s">
        <v>49</v>
      </c>
      <c r="E13" s="344"/>
      <c r="F13" s="18"/>
      <c r="G13" s="18"/>
      <c r="H13" s="203">
        <v>40982291</v>
      </c>
      <c r="I13" s="26"/>
      <c r="J13" s="26"/>
      <c r="K13" s="26"/>
      <c r="L13" s="26"/>
      <c r="M13" s="345"/>
      <c r="N13" s="345"/>
      <c r="O13" s="26"/>
      <c r="P13" s="345"/>
      <c r="Q13" s="345"/>
    </row>
    <row r="14" spans="1:17" ht="28.5" customHeight="1">
      <c r="A14" s="27"/>
      <c r="B14" s="349" t="s">
        <v>42</v>
      </c>
      <c r="C14" s="349"/>
      <c r="D14" s="346" t="s">
        <v>1</v>
      </c>
      <c r="E14" s="346"/>
      <c r="F14" s="19"/>
      <c r="G14" s="19"/>
      <c r="H14" s="33" t="s">
        <v>39</v>
      </c>
      <c r="I14" s="31"/>
      <c r="J14" s="149"/>
      <c r="K14" s="149"/>
      <c r="L14" s="149"/>
      <c r="M14" s="347"/>
      <c r="N14" s="347"/>
      <c r="O14" s="27"/>
      <c r="P14" s="342"/>
      <c r="Q14" s="342"/>
    </row>
    <row r="15" spans="1:17" ht="20.25" customHeight="1">
      <c r="A15" s="218" t="s">
        <v>40</v>
      </c>
      <c r="B15" s="344">
        <v>210000</v>
      </c>
      <c r="C15" s="344"/>
      <c r="D15" s="344" t="s">
        <v>49</v>
      </c>
      <c r="E15" s="344"/>
      <c r="F15" s="20"/>
      <c r="G15" s="20"/>
      <c r="H15" s="203">
        <v>40982291</v>
      </c>
      <c r="I15" s="28"/>
      <c r="J15" s="28"/>
      <c r="K15" s="28"/>
      <c r="L15" s="28"/>
      <c r="M15" s="28"/>
      <c r="N15" s="28"/>
      <c r="O15" s="28"/>
      <c r="P15" s="28"/>
      <c r="Q15" s="28"/>
    </row>
    <row r="16" spans="1:17" ht="24.75" customHeight="1">
      <c r="A16" s="27"/>
      <c r="B16" s="349" t="s">
        <v>42</v>
      </c>
      <c r="C16" s="349"/>
      <c r="D16" s="348" t="s">
        <v>29</v>
      </c>
      <c r="E16" s="348"/>
      <c r="F16" s="19"/>
      <c r="G16" s="19"/>
      <c r="H16" s="33" t="s">
        <v>39</v>
      </c>
      <c r="I16" s="31"/>
      <c r="J16" s="149"/>
      <c r="K16" s="149"/>
      <c r="L16" s="149"/>
      <c r="M16" s="341"/>
      <c r="N16" s="341"/>
      <c r="O16" s="27"/>
      <c r="P16" s="342"/>
      <c r="Q16" s="342"/>
    </row>
    <row r="17" spans="1:59" ht="104.25" customHeight="1">
      <c r="A17" s="217" t="s">
        <v>41</v>
      </c>
      <c r="B17" s="166" t="s">
        <v>228</v>
      </c>
      <c r="C17" s="166" t="s">
        <v>229</v>
      </c>
      <c r="D17" s="166" t="s">
        <v>227</v>
      </c>
      <c r="E17" s="358" t="s">
        <v>206</v>
      </c>
      <c r="F17" s="358"/>
      <c r="G17" s="358"/>
      <c r="H17" s="147" t="s">
        <v>83</v>
      </c>
      <c r="I17" s="150"/>
      <c r="J17" s="21"/>
      <c r="K17" s="150"/>
      <c r="L17" s="371"/>
      <c r="M17" s="371"/>
      <c r="N17" s="371"/>
      <c r="O17" s="371"/>
      <c r="P17" s="371"/>
      <c r="Q17" s="150"/>
    </row>
    <row r="18" spans="1:59" ht="56.25" customHeight="1">
      <c r="B18" s="149" t="s">
        <v>42</v>
      </c>
      <c r="C18" s="148" t="s">
        <v>43</v>
      </c>
      <c r="D18" s="148" t="s">
        <v>44</v>
      </c>
      <c r="E18" s="349" t="s">
        <v>45</v>
      </c>
      <c r="F18" s="349"/>
      <c r="G18" s="148"/>
      <c r="H18" s="148" t="s">
        <v>46</v>
      </c>
      <c r="I18" s="32"/>
      <c r="J18" s="149"/>
      <c r="K18" s="149"/>
      <c r="L18" s="341"/>
      <c r="M18" s="341"/>
      <c r="N18" s="341"/>
      <c r="O18" s="341"/>
      <c r="P18" s="341"/>
      <c r="Q18" s="27"/>
    </row>
    <row r="19" spans="1:59" ht="42" customHeight="1">
      <c r="A19" s="135" t="s">
        <v>3</v>
      </c>
      <c r="B19" s="354" t="s">
        <v>285</v>
      </c>
      <c r="C19" s="354"/>
      <c r="D19" s="354"/>
      <c r="E19" s="354"/>
      <c r="F19" s="354"/>
      <c r="G19" s="354"/>
      <c r="H19" s="354"/>
    </row>
    <row r="20" spans="1:59" ht="179.25" customHeight="1">
      <c r="A20" s="135" t="s">
        <v>4</v>
      </c>
      <c r="B20" s="354" t="s">
        <v>262</v>
      </c>
      <c r="C20" s="354"/>
      <c r="D20" s="354"/>
      <c r="E20" s="354"/>
      <c r="F20" s="354"/>
      <c r="G20" s="354"/>
      <c r="H20" s="354"/>
    </row>
    <row r="21" spans="1:59" ht="24" customHeight="1">
      <c r="A21" s="118" t="s">
        <v>5</v>
      </c>
      <c r="B21" s="357" t="s">
        <v>30</v>
      </c>
      <c r="C21" s="357"/>
      <c r="D21" s="357"/>
      <c r="E21" s="357"/>
      <c r="F21" s="357"/>
      <c r="G21" s="357"/>
      <c r="H21" s="357"/>
    </row>
    <row r="22" spans="1:59" ht="15.75">
      <c r="A22" s="1"/>
    </row>
    <row r="23" spans="1:59" ht="15.75">
      <c r="A23" s="152" t="s">
        <v>7</v>
      </c>
      <c r="B23" s="320" t="s">
        <v>31</v>
      </c>
      <c r="C23" s="320"/>
      <c r="D23" s="320"/>
      <c r="E23" s="320"/>
      <c r="F23" s="320"/>
      <c r="G23" s="320"/>
      <c r="H23" s="320"/>
    </row>
    <row r="24" spans="1:59" s="32" customFormat="1" ht="26.25" customHeight="1">
      <c r="A24" s="152">
        <v>1</v>
      </c>
      <c r="B24" s="407" t="s">
        <v>207</v>
      </c>
      <c r="C24" s="408"/>
      <c r="D24" s="408"/>
      <c r="E24" s="408"/>
      <c r="F24" s="408"/>
      <c r="G24" s="408"/>
      <c r="H24" s="409"/>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row>
    <row r="25" spans="1:59" ht="15.75">
      <c r="A25" s="152">
        <v>2</v>
      </c>
      <c r="B25" s="407" t="s">
        <v>208</v>
      </c>
      <c r="C25" s="408"/>
      <c r="D25" s="408"/>
      <c r="E25" s="408"/>
      <c r="F25" s="408"/>
      <c r="G25" s="408"/>
      <c r="H25" s="409"/>
    </row>
    <row r="26" spans="1:59" ht="33" customHeight="1">
      <c r="A26" s="158" t="s">
        <v>6</v>
      </c>
      <c r="B26" s="410" t="s">
        <v>209</v>
      </c>
      <c r="C26" s="410"/>
      <c r="D26" s="410"/>
      <c r="E26" s="410"/>
      <c r="F26" s="410"/>
      <c r="G26" s="410"/>
      <c r="H26" s="410"/>
    </row>
    <row r="27" spans="1:59" ht="15.75">
      <c r="A27" s="133" t="s">
        <v>9</v>
      </c>
      <c r="B27" s="335" t="s">
        <v>32</v>
      </c>
      <c r="C27" s="335"/>
      <c r="D27" s="335"/>
      <c r="E27" s="335"/>
      <c r="F27" s="335"/>
      <c r="G27" s="335"/>
      <c r="H27" s="335"/>
    </row>
    <row r="28" spans="1:59" ht="15.75">
      <c r="A28" s="133"/>
      <c r="B28" s="146"/>
      <c r="C28" s="146"/>
      <c r="D28" s="146"/>
      <c r="E28" s="146"/>
      <c r="F28" s="146"/>
      <c r="G28" s="146"/>
      <c r="H28" s="146"/>
    </row>
    <row r="29" spans="1:59" ht="15.75">
      <c r="A29" s="152" t="s">
        <v>7</v>
      </c>
      <c r="B29" s="320" t="s">
        <v>8</v>
      </c>
      <c r="C29" s="320"/>
      <c r="D29" s="320"/>
      <c r="E29" s="320"/>
      <c r="F29" s="320"/>
      <c r="G29" s="320"/>
      <c r="H29" s="320"/>
    </row>
    <row r="30" spans="1:59" ht="31.5" customHeight="1">
      <c r="A30" s="152">
        <v>1</v>
      </c>
      <c r="B30" s="361" t="s">
        <v>210</v>
      </c>
      <c r="C30" s="362"/>
      <c r="D30" s="362"/>
      <c r="E30" s="362"/>
      <c r="F30" s="362"/>
      <c r="G30" s="362"/>
      <c r="H30" s="363"/>
    </row>
    <row r="31" spans="1:59" ht="15.75">
      <c r="A31" s="152"/>
      <c r="B31" s="377"/>
      <c r="C31" s="377"/>
      <c r="D31" s="377"/>
      <c r="E31" s="377"/>
      <c r="F31" s="377"/>
      <c r="G31" s="377"/>
      <c r="H31" s="377"/>
    </row>
    <row r="32" spans="1:59" ht="15.75">
      <c r="A32" s="134"/>
      <c r="B32" s="61"/>
      <c r="C32" s="61"/>
      <c r="D32" s="61"/>
      <c r="E32" s="61"/>
      <c r="F32" s="61"/>
      <c r="G32" s="61"/>
      <c r="H32" s="61"/>
    </row>
    <row r="33" spans="1:8" ht="15.75">
      <c r="A33" s="133" t="s">
        <v>15</v>
      </c>
      <c r="B33" s="356" t="s">
        <v>10</v>
      </c>
      <c r="C33" s="356"/>
      <c r="D33" s="356"/>
      <c r="E33" s="356"/>
      <c r="F33" s="146"/>
      <c r="G33" s="146"/>
      <c r="H33" s="146"/>
    </row>
    <row r="34" spans="1:8" ht="15.75">
      <c r="A34" s="1"/>
      <c r="E34" s="49"/>
      <c r="H34" s="49" t="s">
        <v>33</v>
      </c>
    </row>
    <row r="35" spans="1:8" ht="31.5" customHeight="1">
      <c r="A35" s="152" t="s">
        <v>7</v>
      </c>
      <c r="B35" s="314" t="s">
        <v>11</v>
      </c>
      <c r="C35" s="315"/>
      <c r="D35" s="152" t="s">
        <v>12</v>
      </c>
      <c r="E35" s="152" t="s">
        <v>13</v>
      </c>
      <c r="F35" s="320" t="s">
        <v>14</v>
      </c>
      <c r="G35" s="320"/>
      <c r="H35" s="320"/>
    </row>
    <row r="36" spans="1:8" ht="15.75">
      <c r="A36" s="152">
        <v>1</v>
      </c>
      <c r="B36" s="314">
        <v>2</v>
      </c>
      <c r="C36" s="315"/>
      <c r="D36" s="152">
        <v>3</v>
      </c>
      <c r="E36" s="152">
        <v>4</v>
      </c>
      <c r="F36" s="320">
        <v>5</v>
      </c>
      <c r="G36" s="320"/>
      <c r="H36" s="320"/>
    </row>
    <row r="37" spans="1:8" ht="87" customHeight="1">
      <c r="A37" s="152">
        <v>1</v>
      </c>
      <c r="B37" s="383" t="s">
        <v>259</v>
      </c>
      <c r="C37" s="384"/>
      <c r="D37" s="154">
        <v>1001400</v>
      </c>
      <c r="E37" s="154">
        <v>0</v>
      </c>
      <c r="F37" s="398">
        <f>E37+D37</f>
        <v>1001400</v>
      </c>
      <c r="G37" s="398"/>
      <c r="H37" s="398"/>
    </row>
    <row r="38" spans="1:8" ht="15.75" customHeight="1">
      <c r="A38" s="338" t="s">
        <v>14</v>
      </c>
      <c r="B38" s="339"/>
      <c r="C38" s="340"/>
      <c r="D38" s="52">
        <f>SUM(D37:D37)</f>
        <v>1001400</v>
      </c>
      <c r="E38" s="52">
        <f>SUM(E37:E37)</f>
        <v>0</v>
      </c>
      <c r="F38" s="399">
        <f>SUM(F37:H37)</f>
        <v>1001400</v>
      </c>
      <c r="G38" s="400"/>
      <c r="H38" s="401"/>
    </row>
    <row r="39" spans="1:8" ht="15.75">
      <c r="A39" s="1"/>
    </row>
    <row r="40" spans="1:8" ht="12" customHeight="1">
      <c r="A40" s="1"/>
    </row>
    <row r="41" spans="1:8" ht="15.75">
      <c r="A41" s="136" t="s">
        <v>18</v>
      </c>
      <c r="B41" s="335" t="s">
        <v>16</v>
      </c>
      <c r="C41" s="335"/>
      <c r="D41" s="335"/>
      <c r="E41" s="335"/>
      <c r="F41" s="335"/>
      <c r="G41" s="335"/>
      <c r="H41" s="335"/>
    </row>
    <row r="42" spans="1:8" ht="12.75" customHeight="1">
      <c r="A42" s="1"/>
    </row>
    <row r="43" spans="1:8" ht="15.75">
      <c r="A43" s="1"/>
      <c r="E43" s="49"/>
      <c r="H43" s="49" t="s">
        <v>33</v>
      </c>
    </row>
    <row r="44" spans="1:8" ht="31.5" customHeight="1">
      <c r="A44" s="152" t="s">
        <v>7</v>
      </c>
      <c r="B44" s="314" t="s">
        <v>17</v>
      </c>
      <c r="C44" s="315"/>
      <c r="D44" s="152" t="s">
        <v>12</v>
      </c>
      <c r="E44" s="152" t="s">
        <v>13</v>
      </c>
      <c r="F44" s="320" t="s">
        <v>14</v>
      </c>
      <c r="G44" s="320"/>
      <c r="H44" s="320"/>
    </row>
    <row r="45" spans="1:8" ht="15.75">
      <c r="A45" s="152">
        <v>1</v>
      </c>
      <c r="B45" s="314">
        <v>2</v>
      </c>
      <c r="C45" s="315"/>
      <c r="D45" s="152">
        <v>3</v>
      </c>
      <c r="E45" s="152">
        <v>4</v>
      </c>
      <c r="F45" s="320">
        <v>5</v>
      </c>
      <c r="G45" s="320"/>
      <c r="H45" s="320"/>
    </row>
    <row r="46" spans="1:8" ht="42" customHeight="1">
      <c r="A46" s="152">
        <v>1</v>
      </c>
      <c r="B46" s="402" t="s">
        <v>281</v>
      </c>
      <c r="C46" s="403"/>
      <c r="D46" s="154">
        <f>D38</f>
        <v>1001400</v>
      </c>
      <c r="E46" s="154">
        <v>0</v>
      </c>
      <c r="F46" s="404">
        <f>E46+D46</f>
        <v>1001400</v>
      </c>
      <c r="G46" s="405"/>
      <c r="H46" s="406"/>
    </row>
    <row r="47" spans="1:8" ht="15.75" customHeight="1">
      <c r="A47" s="338" t="s">
        <v>14</v>
      </c>
      <c r="B47" s="339"/>
      <c r="C47" s="340"/>
      <c r="D47" s="153">
        <f>SUM(D46:D46)</f>
        <v>1001400</v>
      </c>
      <c r="E47" s="153">
        <f>SUM(E46:E46)</f>
        <v>0</v>
      </c>
      <c r="F47" s="328">
        <f>SUM(F46)</f>
        <v>1001400</v>
      </c>
      <c r="G47" s="329"/>
      <c r="H47" s="330"/>
    </row>
    <row r="48" spans="1:8" ht="15.75">
      <c r="A48" s="1"/>
      <c r="E48" s="50"/>
    </row>
    <row r="49" spans="1:12" ht="15.75">
      <c r="A49" s="133" t="s">
        <v>34</v>
      </c>
      <c r="B49" s="335" t="s">
        <v>19</v>
      </c>
      <c r="C49" s="335"/>
      <c r="D49" s="335"/>
      <c r="E49" s="335"/>
      <c r="F49" s="335"/>
      <c r="G49" s="335"/>
      <c r="H49" s="335"/>
    </row>
    <row r="50" spans="1:12" ht="15.75">
      <c r="A50" s="1"/>
    </row>
    <row r="51" spans="1:12" ht="46.5" customHeight="1">
      <c r="A51" s="152" t="s">
        <v>7</v>
      </c>
      <c r="B51" s="152" t="s">
        <v>20</v>
      </c>
      <c r="C51" s="152" t="s">
        <v>21</v>
      </c>
      <c r="D51" s="152" t="s">
        <v>22</v>
      </c>
      <c r="E51" s="152" t="s">
        <v>12</v>
      </c>
      <c r="F51" s="314" t="s">
        <v>13</v>
      </c>
      <c r="G51" s="315"/>
      <c r="H51" s="152" t="s">
        <v>14</v>
      </c>
    </row>
    <row r="52" spans="1:12" ht="15.75">
      <c r="A52" s="152">
        <v>1</v>
      </c>
      <c r="B52" s="152">
        <v>2</v>
      </c>
      <c r="C52" s="152">
        <v>3</v>
      </c>
      <c r="D52" s="152">
        <v>4</v>
      </c>
      <c r="E52" s="152">
        <v>5</v>
      </c>
      <c r="F52" s="314">
        <v>6</v>
      </c>
      <c r="G52" s="315"/>
      <c r="H52" s="152">
        <v>7</v>
      </c>
    </row>
    <row r="53" spans="1:12" ht="17.25" customHeight="1">
      <c r="A53" s="152">
        <v>1</v>
      </c>
      <c r="B53" s="58" t="s">
        <v>23</v>
      </c>
      <c r="C53" s="72"/>
      <c r="D53" s="73"/>
      <c r="E53" s="51"/>
      <c r="F53" s="331"/>
      <c r="G53" s="332"/>
      <c r="H53" s="51"/>
    </row>
    <row r="54" spans="1:12" ht="18.75" customHeight="1">
      <c r="A54" s="152"/>
      <c r="B54" s="62" t="s">
        <v>211</v>
      </c>
      <c r="C54" s="72" t="s">
        <v>56</v>
      </c>
      <c r="D54" s="72" t="s">
        <v>132</v>
      </c>
      <c r="E54" s="221">
        <f>D37</f>
        <v>1001400</v>
      </c>
      <c r="F54" s="331">
        <v>0</v>
      </c>
      <c r="G54" s="332"/>
      <c r="H54" s="51">
        <f t="shared" ref="H54" si="0">F54+E54</f>
        <v>1001400</v>
      </c>
    </row>
    <row r="55" spans="1:12" ht="15.75">
      <c r="A55" s="152">
        <v>2</v>
      </c>
      <c r="B55" s="58" t="s">
        <v>24</v>
      </c>
      <c r="C55" s="152"/>
      <c r="D55" s="152"/>
      <c r="E55" s="221"/>
      <c r="F55" s="314"/>
      <c r="G55" s="315"/>
      <c r="H55" s="152"/>
      <c r="L55" s="63"/>
    </row>
    <row r="56" spans="1:12" ht="38.25">
      <c r="A56" s="152"/>
      <c r="B56" s="62" t="s">
        <v>212</v>
      </c>
      <c r="C56" s="72" t="s">
        <v>71</v>
      </c>
      <c r="D56" s="73" t="s">
        <v>134</v>
      </c>
      <c r="E56" s="173">
        <v>1</v>
      </c>
      <c r="F56" s="331">
        <v>0</v>
      </c>
      <c r="G56" s="332"/>
      <c r="H56" s="152">
        <f>E56+F56</f>
        <v>1</v>
      </c>
      <c r="L56" s="63"/>
    </row>
    <row r="57" spans="1:12" ht="15.75">
      <c r="A57" s="152">
        <v>3</v>
      </c>
      <c r="B57" s="58" t="s">
        <v>25</v>
      </c>
      <c r="C57" s="152"/>
      <c r="D57" s="152"/>
      <c r="E57" s="221"/>
      <c r="F57" s="314"/>
      <c r="G57" s="315"/>
      <c r="H57" s="152"/>
    </row>
    <row r="58" spans="1:12" ht="25.5">
      <c r="A58" s="152"/>
      <c r="B58" s="62" t="s">
        <v>213</v>
      </c>
      <c r="C58" s="73" t="s">
        <v>56</v>
      </c>
      <c r="D58" s="73" t="s">
        <v>79</v>
      </c>
      <c r="E58" s="223">
        <v>1001400</v>
      </c>
      <c r="F58" s="331">
        <v>0</v>
      </c>
      <c r="G58" s="332"/>
      <c r="H58" s="51">
        <f>E58+F58</f>
        <v>1001400</v>
      </c>
    </row>
    <row r="59" spans="1:12" ht="15.75">
      <c r="A59" s="59">
        <v>4</v>
      </c>
      <c r="B59" s="58" t="s">
        <v>26</v>
      </c>
      <c r="C59" s="59"/>
      <c r="D59" s="59"/>
      <c r="E59" s="172"/>
      <c r="F59" s="325"/>
      <c r="G59" s="326"/>
      <c r="H59" s="59"/>
    </row>
    <row r="60" spans="1:12" ht="48.75" customHeight="1">
      <c r="A60" s="4"/>
      <c r="B60" s="198" t="s">
        <v>260</v>
      </c>
      <c r="C60" s="159" t="s">
        <v>76</v>
      </c>
      <c r="D60" s="73" t="s">
        <v>79</v>
      </c>
      <c r="E60" s="221">
        <v>100</v>
      </c>
      <c r="F60" s="331">
        <v>0</v>
      </c>
      <c r="G60" s="332"/>
      <c r="H60" s="152">
        <v>100</v>
      </c>
    </row>
    <row r="61" spans="1:12" ht="15.75">
      <c r="A61" s="1"/>
    </row>
    <row r="62" spans="1:12" ht="15.75" customHeight="1">
      <c r="A62" s="66"/>
      <c r="B62" s="66"/>
      <c r="C62" s="66"/>
      <c r="D62" s="136"/>
    </row>
    <row r="63" spans="1:12" ht="32.25" customHeight="1">
      <c r="A63" s="350" t="s">
        <v>80</v>
      </c>
      <c r="B63" s="350"/>
      <c r="C63" s="65"/>
      <c r="D63" s="14"/>
      <c r="E63" s="5"/>
      <c r="F63" s="365" t="s">
        <v>204</v>
      </c>
      <c r="G63" s="365"/>
      <c r="H63" s="365"/>
    </row>
    <row r="64" spans="1:12" ht="15.75" customHeight="1">
      <c r="A64" s="3"/>
      <c r="B64" s="133"/>
      <c r="D64" s="15" t="s">
        <v>27</v>
      </c>
      <c r="F64" s="352" t="s">
        <v>36</v>
      </c>
      <c r="G64" s="352"/>
      <c r="H64" s="352"/>
    </row>
    <row r="65" spans="1:8">
      <c r="A65" s="209" t="s">
        <v>28</v>
      </c>
      <c r="B65" s="209"/>
    </row>
    <row r="66" spans="1:8">
      <c r="A66" s="210" t="s">
        <v>276</v>
      </c>
      <c r="B66" s="210"/>
      <c r="C66" s="210"/>
    </row>
    <row r="68" spans="1:8" ht="15.75">
      <c r="A68" s="367" t="s">
        <v>277</v>
      </c>
      <c r="B68" s="367"/>
      <c r="D68" s="14"/>
      <c r="F68" s="365" t="s">
        <v>278</v>
      </c>
      <c r="G68" s="365"/>
      <c r="H68" s="365"/>
    </row>
    <row r="69" spans="1:8">
      <c r="D69" s="15" t="s">
        <v>27</v>
      </c>
      <c r="F69" s="352" t="s">
        <v>36</v>
      </c>
      <c r="G69" s="352"/>
      <c r="H69" s="352"/>
    </row>
    <row r="71" spans="1:8">
      <c r="B71" s="211" t="s">
        <v>35</v>
      </c>
      <c r="C71" s="212">
        <f>H4</f>
        <v>44328</v>
      </c>
    </row>
    <row r="73" spans="1:8">
      <c r="B73" s="2" t="s">
        <v>279</v>
      </c>
    </row>
  </sheetData>
  <mergeCells count="73">
    <mergeCell ref="A68:B68"/>
    <mergeCell ref="F68:H68"/>
    <mergeCell ref="F69:H69"/>
    <mergeCell ref="A10:H10"/>
    <mergeCell ref="E17:G17"/>
    <mergeCell ref="B33:E33"/>
    <mergeCell ref="B19:H19"/>
    <mergeCell ref="B20:H20"/>
    <mergeCell ref="B21:H21"/>
    <mergeCell ref="B23:H23"/>
    <mergeCell ref="B24:H24"/>
    <mergeCell ref="B25:H25"/>
    <mergeCell ref="B26:H26"/>
    <mergeCell ref="B27:H27"/>
    <mergeCell ref="B29:H29"/>
    <mergeCell ref="B30:H30"/>
    <mergeCell ref="E1:H1"/>
    <mergeCell ref="E5:H5"/>
    <mergeCell ref="E6:H6"/>
    <mergeCell ref="E7:H7"/>
    <mergeCell ref="E8:H8"/>
    <mergeCell ref="P16:Q16"/>
    <mergeCell ref="A11:H11"/>
    <mergeCell ref="B13:C13"/>
    <mergeCell ref="D13:E13"/>
    <mergeCell ref="M13:N13"/>
    <mergeCell ref="P13:Q13"/>
    <mergeCell ref="D14:E14"/>
    <mergeCell ref="M14:N14"/>
    <mergeCell ref="P14:Q14"/>
    <mergeCell ref="B15:C15"/>
    <mergeCell ref="D15:E15"/>
    <mergeCell ref="D16:E16"/>
    <mergeCell ref="M16:N16"/>
    <mergeCell ref="B14:C14"/>
    <mergeCell ref="B16:C16"/>
    <mergeCell ref="L17:N17"/>
    <mergeCell ref="O17:P17"/>
    <mergeCell ref="E18:F18"/>
    <mergeCell ref="L18:M18"/>
    <mergeCell ref="N18:P18"/>
    <mergeCell ref="B31:H31"/>
    <mergeCell ref="B35:C35"/>
    <mergeCell ref="F35:H35"/>
    <mergeCell ref="B36:C36"/>
    <mergeCell ref="F36:H36"/>
    <mergeCell ref="B37:C37"/>
    <mergeCell ref="F37:H37"/>
    <mergeCell ref="F51:G51"/>
    <mergeCell ref="A38:C38"/>
    <mergeCell ref="F38:H38"/>
    <mergeCell ref="B41:H41"/>
    <mergeCell ref="B44:C44"/>
    <mergeCell ref="F44:H44"/>
    <mergeCell ref="B45:C45"/>
    <mergeCell ref="F45:H45"/>
    <mergeCell ref="B46:C46"/>
    <mergeCell ref="F46:H46"/>
    <mergeCell ref="A47:C47"/>
    <mergeCell ref="F47:H47"/>
    <mergeCell ref="B49:H49"/>
    <mergeCell ref="A63:B63"/>
    <mergeCell ref="F63:H63"/>
    <mergeCell ref="F64:H64"/>
    <mergeCell ref="F52:G52"/>
    <mergeCell ref="F53:G53"/>
    <mergeCell ref="F54:G54"/>
    <mergeCell ref="F55:G55"/>
    <mergeCell ref="F56:G56"/>
    <mergeCell ref="F57:G57"/>
    <mergeCell ref="F58:G58"/>
    <mergeCell ref="F59:G59"/>
    <mergeCell ref="F60:G60"/>
  </mergeCells>
  <pageMargins left="0.19685039370078741" right="0.15748031496062992" top="0.51181102362204722" bottom="0.27559055118110237" header="0.31496062992125984" footer="0.31496062992125984"/>
  <pageSetup paperSize="9" scale="79" fitToHeight="3" orientation="landscape" verticalDpi="0" r:id="rId1"/>
  <rowBreaks count="2" manualBreakCount="2">
    <brk id="20" max="7" man="1"/>
    <brk id="48" max="7" man="1"/>
  </rowBreaks>
</worksheet>
</file>

<file path=xl/worksheets/sheet8.xml><?xml version="1.0" encoding="utf-8"?>
<worksheet xmlns="http://schemas.openxmlformats.org/spreadsheetml/2006/main" xmlns:r="http://schemas.openxmlformats.org/officeDocument/2006/relationships">
  <sheetPr>
    <tabColor rgb="FFFF0000"/>
  </sheetPr>
  <dimension ref="A1:Q74"/>
  <sheetViews>
    <sheetView topLeftCell="A31" workbookViewId="0">
      <selection activeCell="F56" sqref="F56:G56"/>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39" width="10.28515625" style="2" customWidth="1"/>
    <col min="40" max="16384" width="21.5703125" style="2"/>
  </cols>
  <sheetData>
    <row r="1" spans="1:17" ht="48" customHeight="1">
      <c r="E1" s="351" t="s">
        <v>37</v>
      </c>
      <c r="F1" s="351"/>
      <c r="G1" s="351"/>
      <c r="H1" s="351"/>
    </row>
    <row r="2" spans="1:17" ht="15.75">
      <c r="A2" s="136"/>
      <c r="E2" s="136" t="s">
        <v>0</v>
      </c>
      <c r="L2" s="48"/>
      <c r="M2" s="48"/>
    </row>
    <row r="3" spans="1:17" ht="15.75">
      <c r="A3" s="136"/>
      <c r="B3" s="136"/>
      <c r="E3" s="140" t="s">
        <v>48</v>
      </c>
      <c r="F3" s="141" t="str">
        <f>'Проверка Всего'!C10</f>
        <v>80-р</v>
      </c>
      <c r="G3" s="142" t="s">
        <v>47</v>
      </c>
      <c r="H3" s="143">
        <f>'Проверка Всего'!D10</f>
        <v>44328</v>
      </c>
    </row>
    <row r="4" spans="1:17" ht="15" customHeight="1">
      <c r="A4" s="136"/>
      <c r="E4" s="352"/>
      <c r="F4" s="352"/>
      <c r="G4" s="352"/>
      <c r="H4" s="352"/>
    </row>
    <row r="5" spans="1:17" ht="15.75">
      <c r="A5" s="136"/>
      <c r="B5" s="136"/>
      <c r="E5" s="353" t="s">
        <v>49</v>
      </c>
      <c r="F5" s="353"/>
      <c r="G5" s="353"/>
      <c r="H5" s="353"/>
    </row>
    <row r="6" spans="1:17" ht="15" customHeight="1">
      <c r="A6" s="136"/>
      <c r="E6" s="352" t="s">
        <v>1</v>
      </c>
      <c r="F6" s="352"/>
      <c r="G6" s="352"/>
      <c r="H6" s="352"/>
    </row>
    <row r="7" spans="1:17" ht="15.75">
      <c r="A7" s="136"/>
      <c r="E7" s="335"/>
      <c r="F7" s="335"/>
      <c r="G7" s="335"/>
      <c r="H7" s="335"/>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26.25" customHeight="1">
      <c r="A12" s="231" t="s">
        <v>38</v>
      </c>
      <c r="B12" s="344">
        <v>200000</v>
      </c>
      <c r="C12" s="344"/>
      <c r="D12" s="344" t="s">
        <v>49</v>
      </c>
      <c r="E12" s="344"/>
      <c r="F12" s="18"/>
      <c r="G12" s="18"/>
      <c r="H12" s="231">
        <v>40982291</v>
      </c>
      <c r="I12" s="26"/>
      <c r="J12" s="26"/>
      <c r="K12" s="26"/>
      <c r="L12" s="26"/>
      <c r="M12" s="345"/>
      <c r="N12" s="345"/>
      <c r="O12" s="26"/>
      <c r="P12" s="345"/>
      <c r="Q12" s="345"/>
    </row>
    <row r="13" spans="1:17" ht="24" customHeight="1">
      <c r="A13" s="19"/>
      <c r="B13" s="349" t="s">
        <v>42</v>
      </c>
      <c r="C13" s="349"/>
      <c r="D13" s="346" t="s">
        <v>1</v>
      </c>
      <c r="E13" s="346"/>
      <c r="F13" s="19"/>
      <c r="G13" s="19"/>
      <c r="H13" s="33" t="s">
        <v>39</v>
      </c>
      <c r="I13" s="31"/>
      <c r="J13" s="232"/>
      <c r="K13" s="232"/>
      <c r="L13" s="232"/>
      <c r="M13" s="347"/>
      <c r="N13" s="347"/>
      <c r="O13" s="27"/>
      <c r="P13" s="342"/>
      <c r="Q13" s="342"/>
    </row>
    <row r="14" spans="1:17" ht="20.25" customHeight="1">
      <c r="A14" s="251" t="s">
        <v>40</v>
      </c>
      <c r="B14" s="344">
        <v>210000</v>
      </c>
      <c r="C14" s="344"/>
      <c r="D14" s="344" t="s">
        <v>49</v>
      </c>
      <c r="E14" s="344"/>
      <c r="F14" s="20"/>
      <c r="G14" s="20"/>
      <c r="H14" s="231">
        <v>40982291</v>
      </c>
      <c r="I14" s="28"/>
      <c r="J14" s="28"/>
      <c r="K14" s="28"/>
      <c r="L14" s="28"/>
      <c r="M14" s="28"/>
      <c r="N14" s="28"/>
      <c r="O14" s="28"/>
      <c r="P14" s="28"/>
      <c r="Q14" s="28"/>
    </row>
    <row r="15" spans="1:17" ht="27.75" customHeight="1">
      <c r="A15" s="19"/>
      <c r="B15" s="349" t="s">
        <v>42</v>
      </c>
      <c r="C15" s="349"/>
      <c r="D15" s="348" t="s">
        <v>29</v>
      </c>
      <c r="E15" s="348"/>
      <c r="F15" s="19"/>
      <c r="G15" s="19"/>
      <c r="H15" s="33" t="s">
        <v>39</v>
      </c>
      <c r="I15" s="31"/>
      <c r="J15" s="232"/>
      <c r="K15" s="232"/>
      <c r="L15" s="232"/>
      <c r="M15" s="341"/>
      <c r="N15" s="341"/>
      <c r="O15" s="27"/>
      <c r="P15" s="342"/>
      <c r="Q15" s="342"/>
    </row>
    <row r="16" spans="1:17" ht="33.75" customHeight="1">
      <c r="A16" s="235" t="s">
        <v>41</v>
      </c>
      <c r="B16" s="166" t="s">
        <v>308</v>
      </c>
      <c r="C16" s="166" t="s">
        <v>309</v>
      </c>
      <c r="D16" s="166" t="s">
        <v>310</v>
      </c>
      <c r="E16" s="358" t="s">
        <v>311</v>
      </c>
      <c r="F16" s="358"/>
      <c r="G16" s="358"/>
      <c r="H16" s="166" t="s">
        <v>83</v>
      </c>
      <c r="I16" s="235"/>
      <c r="J16" s="21"/>
      <c r="K16" s="235"/>
      <c r="L16" s="371"/>
      <c r="M16" s="371"/>
      <c r="N16" s="371"/>
      <c r="O16" s="371"/>
      <c r="P16" s="371"/>
      <c r="Q16" s="235"/>
    </row>
    <row r="17" spans="1:17" ht="48" customHeight="1">
      <c r="B17" s="232" t="s">
        <v>42</v>
      </c>
      <c r="C17" s="228" t="s">
        <v>43</v>
      </c>
      <c r="D17" s="228" t="s">
        <v>44</v>
      </c>
      <c r="E17" s="349" t="s">
        <v>45</v>
      </c>
      <c r="F17" s="349"/>
      <c r="G17" s="228"/>
      <c r="H17" s="228" t="s">
        <v>46</v>
      </c>
      <c r="I17" s="32"/>
      <c r="J17" s="232"/>
      <c r="K17" s="232"/>
      <c r="L17" s="341"/>
      <c r="M17" s="341"/>
      <c r="N17" s="341"/>
      <c r="O17" s="341"/>
      <c r="P17" s="341"/>
      <c r="Q17" s="27"/>
    </row>
    <row r="18" spans="1:17" ht="42" customHeight="1">
      <c r="A18" s="135" t="s">
        <v>3</v>
      </c>
      <c r="B18" s="354" t="s">
        <v>427</v>
      </c>
      <c r="C18" s="354"/>
      <c r="D18" s="354"/>
      <c r="E18" s="354"/>
      <c r="F18" s="354"/>
      <c r="G18" s="354"/>
      <c r="H18" s="354"/>
    </row>
    <row r="19" spans="1:17" ht="193.5" customHeight="1">
      <c r="A19" s="135" t="s">
        <v>4</v>
      </c>
      <c r="B19" s="354" t="s">
        <v>384</v>
      </c>
      <c r="C19" s="354"/>
      <c r="D19" s="354"/>
      <c r="E19" s="354"/>
      <c r="F19" s="354"/>
      <c r="G19" s="354"/>
      <c r="H19" s="354"/>
    </row>
    <row r="20" spans="1:17" ht="26.25" customHeight="1">
      <c r="A20" s="118" t="s">
        <v>5</v>
      </c>
      <c r="B20" s="357" t="s">
        <v>30</v>
      </c>
      <c r="C20" s="357"/>
      <c r="D20" s="357"/>
      <c r="E20" s="357"/>
      <c r="F20" s="357"/>
      <c r="G20" s="357"/>
      <c r="H20" s="357"/>
    </row>
    <row r="21" spans="1:17" ht="15.75">
      <c r="A21" s="1"/>
    </row>
    <row r="22" spans="1:17" ht="15.75">
      <c r="A22" s="230" t="s">
        <v>7</v>
      </c>
      <c r="B22" s="320" t="s">
        <v>31</v>
      </c>
      <c r="C22" s="320"/>
      <c r="D22" s="320"/>
      <c r="E22" s="320"/>
      <c r="F22" s="320"/>
      <c r="G22" s="320"/>
      <c r="H22" s="320"/>
    </row>
    <row r="23" spans="1:17" ht="39" customHeight="1">
      <c r="A23" s="230">
        <v>1</v>
      </c>
      <c r="B23" s="361" t="s">
        <v>341</v>
      </c>
      <c r="C23" s="362"/>
      <c r="D23" s="362"/>
      <c r="E23" s="362"/>
      <c r="F23" s="362"/>
      <c r="G23" s="362"/>
      <c r="H23" s="363"/>
    </row>
    <row r="24" spans="1:17" ht="15.75">
      <c r="A24" s="1"/>
    </row>
    <row r="25" spans="1:17" ht="28.5" customHeight="1">
      <c r="A25" s="55" t="s">
        <v>6</v>
      </c>
      <c r="B25" s="364" t="s">
        <v>312</v>
      </c>
      <c r="C25" s="364"/>
      <c r="D25" s="364"/>
      <c r="E25" s="364"/>
      <c r="F25" s="364"/>
      <c r="G25" s="364"/>
      <c r="H25" s="364"/>
    </row>
    <row r="26" spans="1:17" ht="15.75">
      <c r="A26" s="133" t="s">
        <v>9</v>
      </c>
      <c r="B26" s="335" t="s">
        <v>32</v>
      </c>
      <c r="C26" s="335"/>
      <c r="D26" s="335"/>
      <c r="E26" s="335"/>
      <c r="F26" s="335"/>
      <c r="G26" s="335"/>
      <c r="H26" s="335"/>
    </row>
    <row r="27" spans="1:17" ht="15.75">
      <c r="A27" s="133"/>
      <c r="B27" s="229"/>
      <c r="C27" s="229"/>
      <c r="D27" s="229"/>
      <c r="E27" s="229"/>
      <c r="F27" s="229"/>
      <c r="G27" s="229"/>
      <c r="H27" s="229"/>
    </row>
    <row r="28" spans="1:17" ht="15.75">
      <c r="A28" s="230" t="s">
        <v>7</v>
      </c>
      <c r="B28" s="320" t="s">
        <v>8</v>
      </c>
      <c r="C28" s="320"/>
      <c r="D28" s="320"/>
      <c r="E28" s="320"/>
      <c r="F28" s="320"/>
      <c r="G28" s="320"/>
      <c r="H28" s="320"/>
    </row>
    <row r="29" spans="1:17" ht="21" customHeight="1">
      <c r="A29" s="230">
        <v>1</v>
      </c>
      <c r="B29" s="361" t="s">
        <v>428</v>
      </c>
      <c r="C29" s="362"/>
      <c r="D29" s="362"/>
      <c r="E29" s="362"/>
      <c r="F29" s="362"/>
      <c r="G29" s="362"/>
      <c r="H29" s="363"/>
    </row>
    <row r="30" spans="1:17" ht="15.75">
      <c r="A30" s="134"/>
      <c r="B30" s="61"/>
      <c r="C30" s="61"/>
      <c r="D30" s="61"/>
      <c r="E30" s="61"/>
      <c r="F30" s="61"/>
      <c r="G30" s="61"/>
      <c r="H30" s="61"/>
    </row>
    <row r="31" spans="1:17" ht="15.75">
      <c r="A31" s="133" t="s">
        <v>15</v>
      </c>
      <c r="B31" s="356" t="s">
        <v>10</v>
      </c>
      <c r="C31" s="356"/>
      <c r="D31" s="356"/>
      <c r="E31" s="356"/>
      <c r="F31" s="229"/>
      <c r="G31" s="229"/>
      <c r="H31" s="229"/>
    </row>
    <row r="32" spans="1:17" ht="15.75">
      <c r="A32" s="1"/>
      <c r="E32" s="49"/>
      <c r="H32" s="49" t="s">
        <v>33</v>
      </c>
    </row>
    <row r="33" spans="1:8" ht="31.5" customHeight="1">
      <c r="A33" s="230" t="s">
        <v>7</v>
      </c>
      <c r="B33" s="314" t="s">
        <v>11</v>
      </c>
      <c r="C33" s="315"/>
      <c r="D33" s="230" t="s">
        <v>12</v>
      </c>
      <c r="E33" s="230" t="s">
        <v>13</v>
      </c>
      <c r="F33" s="320" t="s">
        <v>14</v>
      </c>
      <c r="G33" s="320"/>
      <c r="H33" s="320"/>
    </row>
    <row r="34" spans="1:8" ht="15.75">
      <c r="A34" s="230">
        <v>1</v>
      </c>
      <c r="B34" s="314">
        <v>2</v>
      </c>
      <c r="C34" s="315"/>
      <c r="D34" s="230">
        <v>3</v>
      </c>
      <c r="E34" s="230">
        <v>4</v>
      </c>
      <c r="F34" s="320">
        <v>5</v>
      </c>
      <c r="G34" s="320"/>
      <c r="H34" s="320"/>
    </row>
    <row r="35" spans="1:8" ht="51" customHeight="1">
      <c r="A35" s="230">
        <v>1</v>
      </c>
      <c r="B35" s="411" t="s">
        <v>423</v>
      </c>
      <c r="C35" s="412"/>
      <c r="D35" s="233">
        <v>127200</v>
      </c>
      <c r="E35" s="233">
        <v>0</v>
      </c>
      <c r="F35" s="385">
        <f>E35+D35</f>
        <v>127200</v>
      </c>
      <c r="G35" s="385"/>
      <c r="H35" s="385"/>
    </row>
    <row r="36" spans="1:8" ht="26.25" customHeight="1">
      <c r="A36" s="230">
        <v>2</v>
      </c>
      <c r="B36" s="411" t="s">
        <v>313</v>
      </c>
      <c r="C36" s="412"/>
      <c r="D36" s="233">
        <v>0</v>
      </c>
      <c r="E36" s="233">
        <f>7500000-1000000+60000</f>
        <v>6560000</v>
      </c>
      <c r="F36" s="413">
        <f>E36+D36</f>
        <v>6560000</v>
      </c>
      <c r="G36" s="414"/>
      <c r="H36" s="415"/>
    </row>
    <row r="37" spans="1:8" ht="15.75" customHeight="1">
      <c r="A37" s="338" t="s">
        <v>14</v>
      </c>
      <c r="B37" s="339"/>
      <c r="C37" s="340"/>
      <c r="D37" s="161">
        <f>SUM(D35:D36)</f>
        <v>127200</v>
      </c>
      <c r="E37" s="161">
        <f>SUM(E35:E36)</f>
        <v>6560000</v>
      </c>
      <c r="F37" s="386">
        <f>SUM(F35:H36)</f>
        <v>6687200</v>
      </c>
      <c r="G37" s="387"/>
      <c r="H37" s="388"/>
    </row>
    <row r="38" spans="1:8" ht="15.75">
      <c r="A38" s="1"/>
    </row>
    <row r="39" spans="1:8" ht="15.75">
      <c r="A39" s="1"/>
    </row>
    <row r="40" spans="1:8" ht="15.75">
      <c r="A40" s="136" t="s">
        <v>18</v>
      </c>
      <c r="B40" s="335" t="s">
        <v>16</v>
      </c>
      <c r="C40" s="335"/>
      <c r="D40" s="335"/>
      <c r="E40" s="335"/>
      <c r="F40" s="335"/>
      <c r="G40" s="335"/>
      <c r="H40" s="335"/>
    </row>
    <row r="41" spans="1:8" ht="15.75">
      <c r="A41" s="1"/>
      <c r="E41" s="49"/>
      <c r="H41" s="49" t="s">
        <v>33</v>
      </c>
    </row>
    <row r="42" spans="1:8" ht="31.5" customHeight="1">
      <c r="A42" s="230" t="s">
        <v>7</v>
      </c>
      <c r="B42" s="314" t="s">
        <v>17</v>
      </c>
      <c r="C42" s="315"/>
      <c r="D42" s="230" t="s">
        <v>12</v>
      </c>
      <c r="E42" s="230" t="s">
        <v>13</v>
      </c>
      <c r="F42" s="320" t="s">
        <v>14</v>
      </c>
      <c r="G42" s="320"/>
      <c r="H42" s="320"/>
    </row>
    <row r="43" spans="1:8" ht="15.75">
      <c r="A43" s="230">
        <v>1</v>
      </c>
      <c r="B43" s="314">
        <v>2</v>
      </c>
      <c r="C43" s="315"/>
      <c r="D43" s="230">
        <v>3</v>
      </c>
      <c r="E43" s="230">
        <v>4</v>
      </c>
      <c r="F43" s="320">
        <v>5</v>
      </c>
      <c r="G43" s="320"/>
      <c r="H43" s="320"/>
    </row>
    <row r="44" spans="1:8" ht="33" customHeight="1">
      <c r="A44" s="230">
        <v>1</v>
      </c>
      <c r="B44" s="378" t="s">
        <v>314</v>
      </c>
      <c r="C44" s="379"/>
      <c r="D44" s="239">
        <f>D37</f>
        <v>127200</v>
      </c>
      <c r="E44" s="239">
        <f>E37</f>
        <v>6560000</v>
      </c>
      <c r="F44" s="380">
        <f>E44+D44</f>
        <v>6687200</v>
      </c>
      <c r="G44" s="381"/>
      <c r="H44" s="382"/>
    </row>
    <row r="45" spans="1:8" ht="15.75" customHeight="1">
      <c r="A45" s="338" t="s">
        <v>14</v>
      </c>
      <c r="B45" s="339"/>
      <c r="C45" s="340"/>
      <c r="D45" s="247">
        <f>SUM(D44:D44)</f>
        <v>127200</v>
      </c>
      <c r="E45" s="247">
        <f>SUM(E44:E44)</f>
        <v>6560000</v>
      </c>
      <c r="F45" s="389">
        <f>SUM(F44)</f>
        <v>6687200</v>
      </c>
      <c r="G45" s="390"/>
      <c r="H45" s="391"/>
    </row>
    <row r="46" spans="1:8" ht="15.75">
      <c r="A46" s="1"/>
      <c r="E46" s="50"/>
    </row>
    <row r="47" spans="1:8" ht="15.75">
      <c r="A47" s="133" t="s">
        <v>34</v>
      </c>
      <c r="B47" s="335" t="s">
        <v>19</v>
      </c>
      <c r="C47" s="335"/>
      <c r="D47" s="335"/>
      <c r="E47" s="335"/>
      <c r="F47" s="335"/>
      <c r="G47" s="335"/>
      <c r="H47" s="335"/>
    </row>
    <row r="48" spans="1:8" ht="15.75">
      <c r="A48" s="1"/>
    </row>
    <row r="49" spans="1:12" ht="46.5" customHeight="1">
      <c r="A49" s="230" t="s">
        <v>7</v>
      </c>
      <c r="B49" s="230" t="s">
        <v>20</v>
      </c>
      <c r="C49" s="230" t="s">
        <v>21</v>
      </c>
      <c r="D49" s="230" t="s">
        <v>22</v>
      </c>
      <c r="E49" s="230" t="s">
        <v>12</v>
      </c>
      <c r="F49" s="314" t="s">
        <v>13</v>
      </c>
      <c r="G49" s="315"/>
      <c r="H49" s="230" t="s">
        <v>14</v>
      </c>
    </row>
    <row r="50" spans="1:12" ht="15.75">
      <c r="A50" s="230">
        <v>1</v>
      </c>
      <c r="B50" s="230">
        <v>2</v>
      </c>
      <c r="C50" s="230">
        <v>3</v>
      </c>
      <c r="D50" s="230">
        <v>4</v>
      </c>
      <c r="E50" s="230">
        <v>5</v>
      </c>
      <c r="F50" s="314">
        <v>6</v>
      </c>
      <c r="G50" s="315"/>
      <c r="H50" s="230">
        <v>7</v>
      </c>
    </row>
    <row r="51" spans="1:12" ht="15.75">
      <c r="A51" s="230">
        <v>1</v>
      </c>
      <c r="B51" s="58" t="s">
        <v>23</v>
      </c>
      <c r="C51" s="230"/>
      <c r="D51" s="230"/>
      <c r="E51" s="230"/>
      <c r="F51" s="314"/>
      <c r="G51" s="315"/>
      <c r="H51" s="230"/>
    </row>
    <row r="52" spans="1:12" ht="25.5">
      <c r="A52" s="230"/>
      <c r="B52" s="62" t="s">
        <v>424</v>
      </c>
      <c r="C52" s="68" t="s">
        <v>56</v>
      </c>
      <c r="D52" s="64" t="s">
        <v>374</v>
      </c>
      <c r="E52" s="245">
        <f>D35</f>
        <v>127200</v>
      </c>
      <c r="F52" s="316">
        <v>0</v>
      </c>
      <c r="G52" s="317"/>
      <c r="H52" s="248">
        <f>F52+E52</f>
        <v>127200</v>
      </c>
    </row>
    <row r="53" spans="1:12" ht="38.25">
      <c r="A53" s="230"/>
      <c r="B53" s="62" t="s">
        <v>315</v>
      </c>
      <c r="C53" s="252" t="s">
        <v>56</v>
      </c>
      <c r="D53" s="64" t="s">
        <v>425</v>
      </c>
      <c r="E53" s="245">
        <v>0</v>
      </c>
      <c r="F53" s="316">
        <f>E36</f>
        <v>6560000</v>
      </c>
      <c r="G53" s="317"/>
      <c r="H53" s="248">
        <f t="shared" ref="H53" si="0">F53+E53</f>
        <v>6560000</v>
      </c>
    </row>
    <row r="54" spans="1:12" ht="15.75">
      <c r="A54" s="230">
        <v>2</v>
      </c>
      <c r="B54" s="58" t="s">
        <v>24</v>
      </c>
      <c r="C54" s="230"/>
      <c r="D54" s="230"/>
      <c r="E54" s="238"/>
      <c r="F54" s="314"/>
      <c r="G54" s="315"/>
      <c r="H54" s="238"/>
      <c r="L54" s="63"/>
    </row>
    <row r="55" spans="1:12" ht="56.25" customHeight="1">
      <c r="A55" s="230"/>
      <c r="B55" s="62" t="s">
        <v>426</v>
      </c>
      <c r="C55" s="64" t="s">
        <v>120</v>
      </c>
      <c r="D55" s="64" t="s">
        <v>316</v>
      </c>
      <c r="E55" s="238">
        <f>1.1473+240.01</f>
        <v>241.15729999999999</v>
      </c>
      <c r="F55" s="314">
        <v>0</v>
      </c>
      <c r="G55" s="315"/>
      <c r="H55" s="238">
        <f>F55+E55</f>
        <v>241.15729999999999</v>
      </c>
      <c r="L55" s="63"/>
    </row>
    <row r="56" spans="1:12" ht="39">
      <c r="A56" s="230"/>
      <c r="B56" s="263" t="s">
        <v>340</v>
      </c>
      <c r="C56" s="122" t="s">
        <v>120</v>
      </c>
      <c r="D56" s="64" t="s">
        <v>316</v>
      </c>
      <c r="E56" s="238">
        <v>0</v>
      </c>
      <c r="F56" s="314">
        <f>16892+1.8</f>
        <v>16893.8</v>
      </c>
      <c r="G56" s="315"/>
      <c r="H56" s="238">
        <f>F56+E56</f>
        <v>16893.8</v>
      </c>
      <c r="L56" s="63"/>
    </row>
    <row r="57" spans="1:12" ht="15.75">
      <c r="A57" s="230">
        <v>3</v>
      </c>
      <c r="B57" s="58" t="s">
        <v>25</v>
      </c>
      <c r="C57" s="230"/>
      <c r="D57" s="230"/>
      <c r="E57" s="238"/>
      <c r="F57" s="314"/>
      <c r="G57" s="315"/>
      <c r="H57" s="238"/>
    </row>
    <row r="58" spans="1:12" ht="38.25">
      <c r="A58" s="230"/>
      <c r="B58" s="62" t="s">
        <v>317</v>
      </c>
      <c r="C58" s="122" t="s">
        <v>56</v>
      </c>
      <c r="D58" s="122" t="s">
        <v>79</v>
      </c>
      <c r="E58" s="264">
        <f>E52/E55</f>
        <v>527.45656051050503</v>
      </c>
      <c r="F58" s="316">
        <v>0</v>
      </c>
      <c r="G58" s="317"/>
      <c r="H58" s="248">
        <f>F58+E58</f>
        <v>527.45656051050503</v>
      </c>
    </row>
    <row r="59" spans="1:12" ht="39">
      <c r="A59" s="59"/>
      <c r="B59" s="263" t="s">
        <v>339</v>
      </c>
      <c r="C59" s="124" t="s">
        <v>56</v>
      </c>
      <c r="D59" s="124" t="s">
        <v>79</v>
      </c>
      <c r="E59" s="265">
        <v>0</v>
      </c>
      <c r="F59" s="331">
        <f>F53/F56</f>
        <v>388.30813671287694</v>
      </c>
      <c r="G59" s="332"/>
      <c r="H59" s="253">
        <f>F59+E59</f>
        <v>388.30813671287694</v>
      </c>
    </row>
    <row r="60" spans="1:12" ht="15.75">
      <c r="A60" s="59">
        <v>4</v>
      </c>
      <c r="B60" s="58" t="s">
        <v>26</v>
      </c>
      <c r="C60" s="59"/>
      <c r="D60" s="59"/>
      <c r="E60" s="59"/>
      <c r="F60" s="325"/>
      <c r="G60" s="326"/>
      <c r="H60" s="59"/>
    </row>
    <row r="61" spans="1:12" ht="26.25">
      <c r="A61" s="59"/>
      <c r="B61" s="71" t="s">
        <v>318</v>
      </c>
      <c r="C61" s="64" t="s">
        <v>76</v>
      </c>
      <c r="D61" s="64" t="s">
        <v>75</v>
      </c>
      <c r="E61" s="238">
        <v>100</v>
      </c>
      <c r="F61" s="320">
        <v>0</v>
      </c>
      <c r="G61" s="320"/>
      <c r="H61" s="238">
        <v>100</v>
      </c>
    </row>
    <row r="62" spans="1:12" ht="45" customHeight="1">
      <c r="A62" s="188"/>
      <c r="B62" s="198" t="s">
        <v>319</v>
      </c>
      <c r="C62" s="70" t="s">
        <v>76</v>
      </c>
      <c r="D62" s="64" t="s">
        <v>75</v>
      </c>
      <c r="E62" s="238">
        <v>0</v>
      </c>
      <c r="F62" s="320">
        <v>100</v>
      </c>
      <c r="G62" s="320"/>
      <c r="H62" s="238">
        <v>100</v>
      </c>
    </row>
    <row r="63" spans="1:12" ht="15.75" customHeight="1">
      <c r="A63" s="66"/>
      <c r="B63" s="66"/>
      <c r="C63" s="66"/>
      <c r="D63" s="136"/>
    </row>
    <row r="64" spans="1:12" ht="32.25" customHeight="1">
      <c r="A64" s="350" t="s">
        <v>80</v>
      </c>
      <c r="B64" s="350"/>
      <c r="C64" s="65"/>
      <c r="D64" s="14"/>
      <c r="E64" s="5"/>
      <c r="F64" s="365" t="s">
        <v>204</v>
      </c>
      <c r="G64" s="365"/>
      <c r="H64" s="365"/>
    </row>
    <row r="65" spans="1:8" ht="15.75" customHeight="1">
      <c r="A65" s="3"/>
      <c r="B65" s="133"/>
      <c r="D65" s="15" t="s">
        <v>27</v>
      </c>
      <c r="F65" s="352" t="s">
        <v>36</v>
      </c>
      <c r="G65" s="352"/>
      <c r="H65" s="352"/>
    </row>
    <row r="66" spans="1:8">
      <c r="A66" s="209" t="s">
        <v>28</v>
      </c>
      <c r="B66" s="209"/>
    </row>
    <row r="67" spans="1:8">
      <c r="A67" s="210" t="s">
        <v>276</v>
      </c>
      <c r="B67" s="210"/>
      <c r="C67" s="210"/>
    </row>
    <row r="69" spans="1:8" ht="15.75">
      <c r="A69" s="367" t="s">
        <v>277</v>
      </c>
      <c r="B69" s="367"/>
      <c r="D69" s="14"/>
      <c r="F69" s="365" t="s">
        <v>278</v>
      </c>
      <c r="G69" s="365"/>
      <c r="H69" s="365"/>
    </row>
    <row r="70" spans="1:8">
      <c r="D70" s="15" t="s">
        <v>27</v>
      </c>
      <c r="F70" s="352" t="s">
        <v>36</v>
      </c>
      <c r="G70" s="352"/>
      <c r="H70" s="352"/>
    </row>
    <row r="72" spans="1:8">
      <c r="B72" s="211" t="s">
        <v>35</v>
      </c>
      <c r="C72" s="212">
        <v>44334</v>
      </c>
    </row>
    <row r="74" spans="1:8">
      <c r="B74" s="2" t="s">
        <v>279</v>
      </c>
    </row>
  </sheetData>
  <mergeCells count="77">
    <mergeCell ref="A69:B69"/>
    <mergeCell ref="F69:H69"/>
    <mergeCell ref="F70:H70"/>
    <mergeCell ref="A64:B64"/>
    <mergeCell ref="F64:H64"/>
    <mergeCell ref="F65:H65"/>
    <mergeCell ref="F53:G53"/>
    <mergeCell ref="B43:C43"/>
    <mergeCell ref="F43:H43"/>
    <mergeCell ref="B44:C44"/>
    <mergeCell ref="F44:H44"/>
    <mergeCell ref="A45:C45"/>
    <mergeCell ref="B47:H47"/>
    <mergeCell ref="F49:G49"/>
    <mergeCell ref="F50:G50"/>
    <mergeCell ref="F51:G51"/>
    <mergeCell ref="F52:G52"/>
    <mergeCell ref="F45:H45"/>
    <mergeCell ref="F61:G61"/>
    <mergeCell ref="F62:G62"/>
    <mergeCell ref="F54:G54"/>
    <mergeCell ref="F55:G55"/>
    <mergeCell ref="F56:G56"/>
    <mergeCell ref="F57:G57"/>
    <mergeCell ref="F58:G58"/>
    <mergeCell ref="F59:G59"/>
    <mergeCell ref="F60:G60"/>
    <mergeCell ref="A37:C37"/>
    <mergeCell ref="F37:H37"/>
    <mergeCell ref="B40:H40"/>
    <mergeCell ref="B42:C42"/>
    <mergeCell ref="F42:H42"/>
    <mergeCell ref="B34:C34"/>
    <mergeCell ref="F34:H34"/>
    <mergeCell ref="B35:C35"/>
    <mergeCell ref="F35:H35"/>
    <mergeCell ref="B36:C36"/>
    <mergeCell ref="F36:H36"/>
    <mergeCell ref="B26:H26"/>
    <mergeCell ref="B28:H28"/>
    <mergeCell ref="B29:H29"/>
    <mergeCell ref="B31:E31"/>
    <mergeCell ref="B33:C33"/>
    <mergeCell ref="F33:H33"/>
    <mergeCell ref="B25:H25"/>
    <mergeCell ref="E16:G16"/>
    <mergeCell ref="L16:N16"/>
    <mergeCell ref="O16:P16"/>
    <mergeCell ref="E17:F17"/>
    <mergeCell ref="L17:M17"/>
    <mergeCell ref="N17:P17"/>
    <mergeCell ref="B18:H18"/>
    <mergeCell ref="B19:H19"/>
    <mergeCell ref="B20:H20"/>
    <mergeCell ref="B22:H22"/>
    <mergeCell ref="B23:H23"/>
    <mergeCell ref="B14:C14"/>
    <mergeCell ref="D14:E14"/>
    <mergeCell ref="D15:E15"/>
    <mergeCell ref="M15:N15"/>
    <mergeCell ref="P15:Q15"/>
    <mergeCell ref="B15:C15"/>
    <mergeCell ref="D13:E13"/>
    <mergeCell ref="M13:N13"/>
    <mergeCell ref="P13:Q13"/>
    <mergeCell ref="E1:H1"/>
    <mergeCell ref="E4:H4"/>
    <mergeCell ref="E5:H5"/>
    <mergeCell ref="E6:H6"/>
    <mergeCell ref="E7:H7"/>
    <mergeCell ref="A9:H9"/>
    <mergeCell ref="A10:H10"/>
    <mergeCell ref="B12:C12"/>
    <mergeCell ref="D12:E12"/>
    <mergeCell ref="M12:N12"/>
    <mergeCell ref="P12:Q12"/>
    <mergeCell ref="B13:C13"/>
  </mergeCells>
  <pageMargins left="0.39370078740157483" right="0.39370078740157483" top="0.51181102362204722" bottom="0.27559055118110237" header="0.31496062992125984" footer="0.31496062992125984"/>
  <pageSetup paperSize="9" scale="83" fitToHeight="3" orientation="landscape" verticalDpi="0" r:id="rId1"/>
  <rowBreaks count="2" manualBreakCount="2">
    <brk id="19" max="7" man="1"/>
    <brk id="46" max="7" man="1"/>
  </rowBreaks>
</worksheet>
</file>

<file path=xl/worksheets/sheet9.xml><?xml version="1.0" encoding="utf-8"?>
<worksheet xmlns="http://schemas.openxmlformats.org/spreadsheetml/2006/main" xmlns:r="http://schemas.openxmlformats.org/officeDocument/2006/relationships">
  <dimension ref="A1:Q82"/>
  <sheetViews>
    <sheetView topLeftCell="A28" workbookViewId="0">
      <selection activeCell="B19" sqref="B19:H19"/>
    </sheetView>
  </sheetViews>
  <sheetFormatPr defaultColWidth="21.5703125" defaultRowHeight="15"/>
  <cols>
    <col min="1" max="1" width="6.5703125" style="2" customWidth="1"/>
    <col min="2" max="2" width="25.140625" style="2" customWidth="1"/>
    <col min="3" max="3" width="21.5703125" style="2"/>
    <col min="4" max="4" width="23.5703125" style="2" customWidth="1"/>
    <col min="5" max="5" width="29.5703125" style="2" customWidth="1"/>
    <col min="6" max="6" width="15.85546875" style="2" customWidth="1"/>
    <col min="7" max="7" width="4.28515625" style="2" customWidth="1"/>
    <col min="8" max="8" width="15.7109375" style="2" customWidth="1"/>
    <col min="9" max="10" width="10.28515625" style="2" customWidth="1"/>
    <col min="11" max="11" width="12.5703125" style="2" customWidth="1"/>
    <col min="12" max="39" width="10.28515625" style="2" customWidth="1"/>
    <col min="40" max="16384" width="21.5703125" style="2"/>
  </cols>
  <sheetData>
    <row r="1" spans="1:17" ht="48" customHeight="1">
      <c r="E1" s="351" t="s">
        <v>37</v>
      </c>
      <c r="F1" s="351"/>
      <c r="G1" s="351"/>
      <c r="H1" s="351"/>
    </row>
    <row r="2" spans="1:17" ht="15.75">
      <c r="A2" s="41"/>
      <c r="E2" s="41" t="s">
        <v>0</v>
      </c>
      <c r="L2" s="48"/>
      <c r="M2" s="48"/>
    </row>
    <row r="3" spans="1:17" ht="15.75">
      <c r="A3" s="41"/>
      <c r="B3" s="41"/>
      <c r="E3" s="140" t="s">
        <v>48</v>
      </c>
      <c r="F3" s="175" t="str">
        <f>'Проверка Всего'!$C$10</f>
        <v>80-р</v>
      </c>
      <c r="G3" s="142" t="s">
        <v>47</v>
      </c>
      <c r="H3" s="143">
        <f>'Проверка Всего'!$D$10</f>
        <v>44328</v>
      </c>
    </row>
    <row r="4" spans="1:17" ht="15" customHeight="1">
      <c r="A4" s="41"/>
      <c r="E4" s="352"/>
      <c r="F4" s="352"/>
      <c r="G4" s="352"/>
      <c r="H4" s="352"/>
    </row>
    <row r="5" spans="1:17" ht="15.75">
      <c r="A5" s="41"/>
      <c r="B5" s="41"/>
      <c r="E5" s="353" t="s">
        <v>49</v>
      </c>
      <c r="F5" s="353"/>
      <c r="G5" s="353"/>
      <c r="H5" s="353"/>
    </row>
    <row r="6" spans="1:17" ht="15" customHeight="1">
      <c r="A6" s="41"/>
      <c r="E6" s="352" t="s">
        <v>1</v>
      </c>
      <c r="F6" s="352"/>
      <c r="G6" s="352"/>
      <c r="H6" s="352"/>
    </row>
    <row r="7" spans="1:17" ht="15.75">
      <c r="A7" s="41"/>
      <c r="E7" s="335"/>
      <c r="F7" s="335"/>
      <c r="G7" s="335"/>
      <c r="H7" s="335"/>
    </row>
    <row r="9" spans="1:17" ht="15.75">
      <c r="A9" s="343" t="s">
        <v>2</v>
      </c>
      <c r="B9" s="343"/>
      <c r="C9" s="343"/>
      <c r="D9" s="343"/>
      <c r="E9" s="343"/>
      <c r="F9" s="343"/>
      <c r="G9" s="343"/>
      <c r="H9" s="343"/>
    </row>
    <row r="10" spans="1:17" ht="15.75">
      <c r="A10" s="343" t="s">
        <v>250</v>
      </c>
      <c r="B10" s="343"/>
      <c r="C10" s="343"/>
      <c r="D10" s="343"/>
      <c r="E10" s="343"/>
      <c r="F10" s="343"/>
      <c r="G10" s="343"/>
      <c r="H10" s="343"/>
    </row>
    <row r="12" spans="1:17" ht="26.25" customHeight="1">
      <c r="A12" s="217" t="s">
        <v>38</v>
      </c>
      <c r="B12" s="344">
        <v>200000</v>
      </c>
      <c r="C12" s="344"/>
      <c r="D12" s="344" t="s">
        <v>49</v>
      </c>
      <c r="E12" s="344"/>
      <c r="F12" s="18"/>
      <c r="G12" s="18"/>
      <c r="H12" s="203">
        <v>40982291</v>
      </c>
      <c r="I12" s="26"/>
      <c r="J12" s="26"/>
      <c r="K12" s="26"/>
      <c r="L12" s="26"/>
      <c r="M12" s="345"/>
      <c r="N12" s="345"/>
      <c r="O12" s="26"/>
      <c r="P12" s="345"/>
      <c r="Q12" s="345"/>
    </row>
    <row r="13" spans="1:17" ht="21.75" customHeight="1">
      <c r="A13" s="27"/>
      <c r="B13" s="349" t="s">
        <v>42</v>
      </c>
      <c r="C13" s="349"/>
      <c r="D13" s="346" t="s">
        <v>1</v>
      </c>
      <c r="E13" s="346"/>
      <c r="F13" s="19"/>
      <c r="G13" s="19"/>
      <c r="H13" s="33" t="s">
        <v>39</v>
      </c>
      <c r="I13" s="31"/>
      <c r="J13" s="38"/>
      <c r="K13" s="38"/>
      <c r="L13" s="38"/>
      <c r="M13" s="347"/>
      <c r="N13" s="347"/>
      <c r="O13" s="27"/>
      <c r="P13" s="342"/>
      <c r="Q13" s="342"/>
    </row>
    <row r="14" spans="1:17" ht="20.25" customHeight="1">
      <c r="A14" s="218" t="s">
        <v>40</v>
      </c>
      <c r="B14" s="344">
        <v>210000</v>
      </c>
      <c r="C14" s="344"/>
      <c r="D14" s="344" t="s">
        <v>49</v>
      </c>
      <c r="E14" s="344"/>
      <c r="F14" s="20"/>
      <c r="G14" s="20"/>
      <c r="H14" s="203">
        <v>40982291</v>
      </c>
      <c r="I14" s="28"/>
      <c r="J14" s="28"/>
      <c r="K14" s="28"/>
      <c r="L14" s="28"/>
      <c r="M14" s="28"/>
      <c r="N14" s="28"/>
      <c r="O14" s="28"/>
      <c r="P14" s="28"/>
      <c r="Q14" s="28"/>
    </row>
    <row r="15" spans="1:17" ht="26.25" customHeight="1">
      <c r="A15" s="27"/>
      <c r="B15" s="349" t="s">
        <v>42</v>
      </c>
      <c r="C15" s="349"/>
      <c r="D15" s="348" t="s">
        <v>29</v>
      </c>
      <c r="E15" s="348"/>
      <c r="F15" s="19"/>
      <c r="G15" s="19"/>
      <c r="H15" s="33" t="s">
        <v>39</v>
      </c>
      <c r="I15" s="31"/>
      <c r="J15" s="38"/>
      <c r="K15" s="38"/>
      <c r="L15" s="38"/>
      <c r="M15" s="341"/>
      <c r="N15" s="341"/>
      <c r="O15" s="27"/>
      <c r="P15" s="342"/>
      <c r="Q15" s="342"/>
    </row>
    <row r="16" spans="1:17" ht="33.75" customHeight="1">
      <c r="A16" s="217" t="s">
        <v>41</v>
      </c>
      <c r="B16" s="132" t="s">
        <v>86</v>
      </c>
      <c r="C16" s="54" t="s">
        <v>87</v>
      </c>
      <c r="D16" s="54" t="s">
        <v>88</v>
      </c>
      <c r="E16" s="358" t="s">
        <v>395</v>
      </c>
      <c r="F16" s="358"/>
      <c r="G16" s="358"/>
      <c r="H16" s="54" t="s">
        <v>83</v>
      </c>
      <c r="I16" s="37"/>
      <c r="J16" s="21"/>
      <c r="K16" s="37"/>
      <c r="L16" s="371"/>
      <c r="M16" s="371"/>
      <c r="N16" s="371"/>
      <c r="O16" s="371"/>
      <c r="P16" s="371"/>
      <c r="Q16" s="37"/>
    </row>
    <row r="17" spans="1:17" ht="48" customHeight="1">
      <c r="B17" s="38" t="s">
        <v>42</v>
      </c>
      <c r="C17" s="39" t="s">
        <v>43</v>
      </c>
      <c r="D17" s="39" t="s">
        <v>44</v>
      </c>
      <c r="E17" s="349" t="s">
        <v>45</v>
      </c>
      <c r="F17" s="349"/>
      <c r="G17" s="39"/>
      <c r="H17" s="39" t="s">
        <v>46</v>
      </c>
      <c r="I17" s="32"/>
      <c r="J17" s="38"/>
      <c r="K17" s="38"/>
      <c r="L17" s="341"/>
      <c r="M17" s="341"/>
      <c r="N17" s="341"/>
      <c r="O17" s="341"/>
      <c r="P17" s="341"/>
      <c r="Q17" s="27"/>
    </row>
    <row r="18" spans="1:17" ht="42" customHeight="1">
      <c r="A18" s="44" t="s">
        <v>3</v>
      </c>
      <c r="B18" s="354" t="s">
        <v>282</v>
      </c>
      <c r="C18" s="354"/>
      <c r="D18" s="354"/>
      <c r="E18" s="354"/>
      <c r="F18" s="354"/>
      <c r="G18" s="354"/>
      <c r="H18" s="354"/>
    </row>
    <row r="19" spans="1:17" ht="206.25" customHeight="1">
      <c r="A19" s="44" t="s">
        <v>4</v>
      </c>
      <c r="B19" s="354" t="s">
        <v>245</v>
      </c>
      <c r="C19" s="354"/>
      <c r="D19" s="354"/>
      <c r="E19" s="354"/>
      <c r="F19" s="354"/>
      <c r="G19" s="354"/>
      <c r="H19" s="354"/>
    </row>
    <row r="20" spans="1:17" ht="26.25" customHeight="1">
      <c r="A20" s="118" t="s">
        <v>5</v>
      </c>
      <c r="B20" s="357" t="s">
        <v>30</v>
      </c>
      <c r="C20" s="357"/>
      <c r="D20" s="357"/>
      <c r="E20" s="357"/>
      <c r="F20" s="357"/>
      <c r="G20" s="357"/>
      <c r="H20" s="357"/>
    </row>
    <row r="21" spans="1:17" ht="15.75">
      <c r="A21" s="1"/>
    </row>
    <row r="22" spans="1:17" ht="15.75">
      <c r="A22" s="34" t="s">
        <v>7</v>
      </c>
      <c r="B22" s="320" t="s">
        <v>31</v>
      </c>
      <c r="C22" s="320"/>
      <c r="D22" s="320"/>
      <c r="E22" s="320"/>
      <c r="F22" s="320"/>
      <c r="G22" s="320"/>
      <c r="H22" s="320"/>
    </row>
    <row r="23" spans="1:17" ht="39" customHeight="1">
      <c r="A23" s="34">
        <v>1</v>
      </c>
      <c r="B23" s="361" t="s">
        <v>403</v>
      </c>
      <c r="C23" s="362"/>
      <c r="D23" s="362"/>
      <c r="E23" s="362"/>
      <c r="F23" s="362"/>
      <c r="G23" s="362"/>
      <c r="H23" s="363"/>
    </row>
    <row r="24" spans="1:17" ht="15.75">
      <c r="A24" s="1"/>
    </row>
    <row r="25" spans="1:17" ht="21.75" customHeight="1">
      <c r="A25" s="55" t="s">
        <v>6</v>
      </c>
      <c r="B25" s="364" t="s">
        <v>89</v>
      </c>
      <c r="C25" s="364"/>
      <c r="D25" s="364"/>
      <c r="E25" s="364"/>
      <c r="F25" s="364"/>
      <c r="G25" s="364"/>
      <c r="H25" s="364"/>
    </row>
    <row r="26" spans="1:17" ht="15.75">
      <c r="A26" s="36" t="s">
        <v>9</v>
      </c>
      <c r="B26" s="335" t="s">
        <v>32</v>
      </c>
      <c r="C26" s="335"/>
      <c r="D26" s="335"/>
      <c r="E26" s="335"/>
      <c r="F26" s="335"/>
      <c r="G26" s="335"/>
      <c r="H26" s="335"/>
    </row>
    <row r="27" spans="1:17" ht="15.75">
      <c r="A27" s="36"/>
      <c r="B27" s="35"/>
      <c r="C27" s="35"/>
      <c r="D27" s="35"/>
      <c r="E27" s="35"/>
      <c r="F27" s="35"/>
      <c r="G27" s="35"/>
      <c r="H27" s="35"/>
    </row>
    <row r="28" spans="1:17" ht="15.75">
      <c r="A28" s="34" t="s">
        <v>7</v>
      </c>
      <c r="B28" s="320" t="s">
        <v>8</v>
      </c>
      <c r="C28" s="320"/>
      <c r="D28" s="320"/>
      <c r="E28" s="320"/>
      <c r="F28" s="320"/>
      <c r="G28" s="320"/>
      <c r="H28" s="320"/>
    </row>
    <row r="29" spans="1:17" ht="36.75" customHeight="1">
      <c r="A29" s="34">
        <v>1</v>
      </c>
      <c r="B29" s="361" t="s">
        <v>90</v>
      </c>
      <c r="C29" s="362"/>
      <c r="D29" s="362"/>
      <c r="E29" s="362"/>
      <c r="F29" s="362"/>
      <c r="G29" s="362"/>
      <c r="H29" s="363"/>
    </row>
    <row r="30" spans="1:17" ht="15.75">
      <c r="A30" s="34"/>
      <c r="B30" s="377"/>
      <c r="C30" s="377"/>
      <c r="D30" s="377"/>
      <c r="E30" s="377"/>
      <c r="F30" s="377"/>
      <c r="G30" s="377"/>
      <c r="H30" s="377"/>
    </row>
    <row r="31" spans="1:17" ht="15.75">
      <c r="A31" s="43"/>
      <c r="B31" s="61"/>
      <c r="C31" s="61"/>
      <c r="D31" s="61"/>
      <c r="E31" s="61"/>
      <c r="F31" s="61"/>
      <c r="G31" s="61"/>
      <c r="H31" s="61"/>
    </row>
    <row r="32" spans="1:17" ht="15.75">
      <c r="A32" s="36" t="s">
        <v>15</v>
      </c>
      <c r="B32" s="356" t="s">
        <v>10</v>
      </c>
      <c r="C32" s="356"/>
      <c r="D32" s="356"/>
      <c r="E32" s="356"/>
      <c r="F32" s="35"/>
      <c r="G32" s="35"/>
      <c r="H32" s="35"/>
    </row>
    <row r="33" spans="1:10" ht="15.75">
      <c r="A33" s="1"/>
      <c r="E33" s="49"/>
      <c r="H33" s="49" t="s">
        <v>33</v>
      </c>
    </row>
    <row r="34" spans="1:10" ht="31.5" customHeight="1">
      <c r="A34" s="34" t="s">
        <v>7</v>
      </c>
      <c r="B34" s="314" t="s">
        <v>11</v>
      </c>
      <c r="C34" s="315"/>
      <c r="D34" s="34" t="s">
        <v>12</v>
      </c>
      <c r="E34" s="34" t="s">
        <v>13</v>
      </c>
      <c r="F34" s="320" t="s">
        <v>14</v>
      </c>
      <c r="G34" s="320"/>
      <c r="H34" s="320"/>
    </row>
    <row r="35" spans="1:10" ht="15.75">
      <c r="A35" s="34">
        <v>1</v>
      </c>
      <c r="B35" s="314">
        <v>2</v>
      </c>
      <c r="C35" s="315"/>
      <c r="D35" s="34">
        <v>3</v>
      </c>
      <c r="E35" s="34">
        <v>4</v>
      </c>
      <c r="F35" s="320">
        <v>5</v>
      </c>
      <c r="G35" s="320"/>
      <c r="H35" s="320"/>
    </row>
    <row r="36" spans="1:10" ht="34.5" customHeight="1">
      <c r="A36" s="34">
        <v>1</v>
      </c>
      <c r="B36" s="411" t="s">
        <v>255</v>
      </c>
      <c r="C36" s="412"/>
      <c r="D36" s="56">
        <v>0</v>
      </c>
      <c r="E36" s="171">
        <f>6319700-775800</f>
        <v>5543900</v>
      </c>
      <c r="F36" s="385">
        <f>E36+D36</f>
        <v>5543900</v>
      </c>
      <c r="G36" s="385"/>
      <c r="H36" s="385"/>
    </row>
    <row r="37" spans="1:10" ht="34.5" customHeight="1">
      <c r="A37" s="290">
        <v>2</v>
      </c>
      <c r="B37" s="383" t="s">
        <v>396</v>
      </c>
      <c r="C37" s="384"/>
      <c r="D37" s="154">
        <v>0</v>
      </c>
      <c r="E37" s="291">
        <v>775800</v>
      </c>
      <c r="F37" s="385">
        <f>E37+D37</f>
        <v>775800</v>
      </c>
      <c r="G37" s="385"/>
      <c r="H37" s="385"/>
    </row>
    <row r="38" spans="1:10" ht="15.75" customHeight="1">
      <c r="A38" s="338" t="s">
        <v>14</v>
      </c>
      <c r="B38" s="339"/>
      <c r="C38" s="340"/>
      <c r="D38" s="52">
        <f>SUM(D36:D36)</f>
        <v>0</v>
      </c>
      <c r="E38" s="161">
        <f>SUM(E36:E37)</f>
        <v>6319700</v>
      </c>
      <c r="F38" s="386">
        <f>SUM(F36:H37)</f>
        <v>6319700</v>
      </c>
      <c r="G38" s="387"/>
      <c r="H38" s="388"/>
      <c r="J38" s="213"/>
    </row>
    <row r="39" spans="1:10" ht="15.75">
      <c r="A39" s="1"/>
    </row>
    <row r="40" spans="1:10" ht="15.75">
      <c r="A40" s="1"/>
    </row>
    <row r="41" spans="1:10" ht="15.75">
      <c r="A41" s="41" t="s">
        <v>18</v>
      </c>
      <c r="B41" s="335" t="s">
        <v>16</v>
      </c>
      <c r="C41" s="335"/>
      <c r="D41" s="335"/>
      <c r="E41" s="335"/>
      <c r="F41" s="335"/>
      <c r="G41" s="335"/>
      <c r="H41" s="335"/>
    </row>
    <row r="42" spans="1:10" ht="15.75">
      <c r="A42" s="1"/>
      <c r="E42" s="49"/>
      <c r="H42" s="49" t="s">
        <v>33</v>
      </c>
    </row>
    <row r="43" spans="1:10" ht="31.5" customHeight="1">
      <c r="A43" s="34" t="s">
        <v>7</v>
      </c>
      <c r="B43" s="314" t="s">
        <v>17</v>
      </c>
      <c r="C43" s="315"/>
      <c r="D43" s="34" t="s">
        <v>12</v>
      </c>
      <c r="E43" s="34" t="s">
        <v>13</v>
      </c>
      <c r="F43" s="320" t="s">
        <v>14</v>
      </c>
      <c r="G43" s="320"/>
      <c r="H43" s="320"/>
    </row>
    <row r="44" spans="1:10" ht="15.75">
      <c r="A44" s="34">
        <v>1</v>
      </c>
      <c r="B44" s="314">
        <v>2</v>
      </c>
      <c r="C44" s="315"/>
      <c r="D44" s="34">
        <v>3</v>
      </c>
      <c r="E44" s="34">
        <v>4</v>
      </c>
      <c r="F44" s="320">
        <v>5</v>
      </c>
      <c r="G44" s="320"/>
      <c r="H44" s="320"/>
    </row>
    <row r="45" spans="1:10" ht="59.25" customHeight="1">
      <c r="A45" s="34">
        <v>1</v>
      </c>
      <c r="B45" s="378" t="s">
        <v>283</v>
      </c>
      <c r="C45" s="379"/>
      <c r="D45" s="56">
        <v>0</v>
      </c>
      <c r="E45" s="171">
        <f>E38</f>
        <v>6319700</v>
      </c>
      <c r="F45" s="380">
        <f>E45+D45</f>
        <v>6319700</v>
      </c>
      <c r="G45" s="381"/>
      <c r="H45" s="382"/>
    </row>
    <row r="46" spans="1:10" ht="15.75" customHeight="1">
      <c r="A46" s="338" t="s">
        <v>14</v>
      </c>
      <c r="B46" s="339"/>
      <c r="C46" s="340"/>
      <c r="D46" s="53">
        <f>SUM(D45:D45)</f>
        <v>0</v>
      </c>
      <c r="E46" s="170">
        <f>SUM(E45:E45)</f>
        <v>6319700</v>
      </c>
      <c r="F46" s="389">
        <f>SUM(F45)</f>
        <v>6319700</v>
      </c>
      <c r="G46" s="390"/>
      <c r="H46" s="391"/>
    </row>
    <row r="47" spans="1:10" ht="15.75">
      <c r="A47" s="1"/>
      <c r="E47" s="50"/>
    </row>
    <row r="48" spans="1:10" ht="15.75">
      <c r="A48" s="36" t="s">
        <v>34</v>
      </c>
      <c r="B48" s="335" t="s">
        <v>19</v>
      </c>
      <c r="C48" s="335"/>
      <c r="D48" s="335"/>
      <c r="E48" s="335"/>
      <c r="F48" s="335"/>
      <c r="G48" s="335"/>
      <c r="H48" s="335"/>
    </row>
    <row r="49" spans="1:12" ht="15.75">
      <c r="A49" s="1"/>
    </row>
    <row r="50" spans="1:12" ht="46.5" customHeight="1">
      <c r="A50" s="34" t="s">
        <v>7</v>
      </c>
      <c r="B50" s="34" t="s">
        <v>20</v>
      </c>
      <c r="C50" s="34" t="s">
        <v>21</v>
      </c>
      <c r="D50" s="34" t="s">
        <v>22</v>
      </c>
      <c r="E50" s="34" t="s">
        <v>12</v>
      </c>
      <c r="F50" s="314" t="s">
        <v>13</v>
      </c>
      <c r="G50" s="315"/>
      <c r="H50" s="34" t="s">
        <v>14</v>
      </c>
    </row>
    <row r="51" spans="1:12" ht="15.75">
      <c r="A51" s="34">
        <v>1</v>
      </c>
      <c r="B51" s="34">
        <v>2</v>
      </c>
      <c r="C51" s="34">
        <v>3</v>
      </c>
      <c r="D51" s="34">
        <v>4</v>
      </c>
      <c r="E51" s="34">
        <v>5</v>
      </c>
      <c r="F51" s="314">
        <v>6</v>
      </c>
      <c r="G51" s="315"/>
      <c r="H51" s="34">
        <v>7</v>
      </c>
    </row>
    <row r="52" spans="1:12" ht="26.25" customHeight="1">
      <c r="A52" s="290"/>
      <c r="B52" s="314" t="s">
        <v>397</v>
      </c>
      <c r="C52" s="366"/>
      <c r="D52" s="366"/>
      <c r="E52" s="366"/>
      <c r="F52" s="366"/>
      <c r="G52" s="315"/>
      <c r="H52" s="290"/>
    </row>
    <row r="53" spans="1:12" ht="15.75">
      <c r="A53" s="34">
        <v>1</v>
      </c>
      <c r="B53" s="58" t="s">
        <v>23</v>
      </c>
      <c r="C53" s="34"/>
      <c r="D53" s="34"/>
      <c r="E53" s="34"/>
      <c r="F53" s="314"/>
      <c r="G53" s="315"/>
      <c r="H53" s="34"/>
    </row>
    <row r="54" spans="1:12" ht="63.75">
      <c r="A54" s="176"/>
      <c r="B54" s="123" t="s">
        <v>256</v>
      </c>
      <c r="C54" s="144" t="s">
        <v>56</v>
      </c>
      <c r="D54" s="124" t="s">
        <v>77</v>
      </c>
      <c r="E54" s="51">
        <v>0</v>
      </c>
      <c r="F54" s="319">
        <f>E36</f>
        <v>5543900</v>
      </c>
      <c r="G54" s="319"/>
      <c r="H54" s="163">
        <f>F54+E54</f>
        <v>5543900</v>
      </c>
    </row>
    <row r="55" spans="1:12" ht="15.75">
      <c r="A55" s="34">
        <v>2</v>
      </c>
      <c r="B55" s="58" t="s">
        <v>24</v>
      </c>
      <c r="C55" s="34"/>
      <c r="D55" s="34"/>
      <c r="E55" s="34"/>
      <c r="F55" s="314"/>
      <c r="G55" s="315"/>
      <c r="H55" s="34"/>
      <c r="L55" s="63"/>
    </row>
    <row r="56" spans="1:12" ht="25.5">
      <c r="A56" s="34"/>
      <c r="B56" s="62" t="s">
        <v>257</v>
      </c>
      <c r="C56" s="64" t="s">
        <v>71</v>
      </c>
      <c r="D56" s="64" t="s">
        <v>304</v>
      </c>
      <c r="E56" s="202">
        <v>0</v>
      </c>
      <c r="F56" s="314">
        <v>1</v>
      </c>
      <c r="G56" s="315"/>
      <c r="H56" s="34">
        <f>E56+F56</f>
        <v>1</v>
      </c>
      <c r="L56" s="63"/>
    </row>
    <row r="57" spans="1:12" ht="15.75">
      <c r="A57" s="34">
        <v>3</v>
      </c>
      <c r="B57" s="58" t="s">
        <v>25</v>
      </c>
      <c r="C57" s="34"/>
      <c r="D57" s="34"/>
      <c r="E57" s="34"/>
      <c r="F57" s="314"/>
      <c r="G57" s="315"/>
      <c r="H57" s="34"/>
    </row>
    <row r="58" spans="1:12" ht="25.5">
      <c r="A58" s="34"/>
      <c r="B58" s="62" t="s">
        <v>258</v>
      </c>
      <c r="C58" s="64" t="s">
        <v>56</v>
      </c>
      <c r="D58" s="64" t="s">
        <v>79</v>
      </c>
      <c r="E58" s="202">
        <v>0</v>
      </c>
      <c r="F58" s="316">
        <f>F54/F56</f>
        <v>5543900</v>
      </c>
      <c r="G58" s="317"/>
      <c r="H58" s="221">
        <f>E58+F58</f>
        <v>5543900</v>
      </c>
    </row>
    <row r="59" spans="1:12" ht="15.75">
      <c r="A59" s="59">
        <v>4</v>
      </c>
      <c r="B59" s="58" t="s">
        <v>26</v>
      </c>
      <c r="C59" s="59"/>
      <c r="D59" s="59"/>
      <c r="E59" s="59"/>
      <c r="F59" s="325"/>
      <c r="G59" s="326"/>
      <c r="H59" s="59"/>
    </row>
    <row r="60" spans="1:12" ht="25.5">
      <c r="A60" s="4"/>
      <c r="B60" s="62" t="s">
        <v>92</v>
      </c>
      <c r="C60" s="64" t="s">
        <v>76</v>
      </c>
      <c r="D60" s="64" t="s">
        <v>75</v>
      </c>
      <c r="E60" s="202">
        <v>0</v>
      </c>
      <c r="F60" s="320">
        <v>100</v>
      </c>
      <c r="G60" s="320"/>
      <c r="H60" s="34">
        <f>E60+F60</f>
        <v>100</v>
      </c>
    </row>
    <row r="61" spans="1:12" ht="15.75">
      <c r="A61" s="359" t="s">
        <v>398</v>
      </c>
      <c r="B61" s="416"/>
      <c r="C61" s="416"/>
      <c r="D61" s="416"/>
      <c r="E61" s="416"/>
      <c r="F61" s="416"/>
      <c r="G61" s="360"/>
      <c r="H61" s="290"/>
    </row>
    <row r="62" spans="1:12" ht="15.75">
      <c r="A62" s="290">
        <v>1</v>
      </c>
      <c r="B62" s="58" t="s">
        <v>23</v>
      </c>
      <c r="C62" s="290"/>
      <c r="D62" s="290"/>
      <c r="E62" s="290"/>
      <c r="F62" s="314"/>
      <c r="G62" s="315"/>
      <c r="H62" s="290"/>
    </row>
    <row r="63" spans="1:12" ht="33" customHeight="1">
      <c r="A63" s="290"/>
      <c r="B63" s="123" t="s">
        <v>402</v>
      </c>
      <c r="C63" s="271" t="s">
        <v>56</v>
      </c>
      <c r="D63" s="124" t="s">
        <v>77</v>
      </c>
      <c r="E63" s="292">
        <v>0</v>
      </c>
      <c r="F63" s="319">
        <f>E37</f>
        <v>775800</v>
      </c>
      <c r="G63" s="319"/>
      <c r="H63" s="289">
        <f>F63+E63</f>
        <v>775800</v>
      </c>
    </row>
    <row r="64" spans="1:12" ht="15.75">
      <c r="A64" s="290">
        <v>2</v>
      </c>
      <c r="B64" s="58" t="s">
        <v>24</v>
      </c>
      <c r="C64" s="290"/>
      <c r="D64" s="290"/>
      <c r="E64" s="290"/>
      <c r="F64" s="314"/>
      <c r="G64" s="315"/>
      <c r="H64" s="290"/>
      <c r="L64" s="63"/>
    </row>
    <row r="65" spans="1:12" ht="51">
      <c r="A65" s="290"/>
      <c r="B65" s="62" t="s">
        <v>399</v>
      </c>
      <c r="C65" s="73" t="s">
        <v>306</v>
      </c>
      <c r="D65" s="294" t="s">
        <v>400</v>
      </c>
      <c r="E65" s="292">
        <v>0</v>
      </c>
      <c r="F65" s="314">
        <v>7.1669999999999998</v>
      </c>
      <c r="G65" s="315"/>
      <c r="H65" s="290">
        <f>E65+F65</f>
        <v>7.1669999999999998</v>
      </c>
      <c r="L65" s="63"/>
    </row>
    <row r="66" spans="1:12" ht="15.75">
      <c r="A66" s="290">
        <v>3</v>
      </c>
      <c r="B66" s="58" t="s">
        <v>25</v>
      </c>
      <c r="C66" s="290"/>
      <c r="D66" s="290"/>
      <c r="E66" s="290"/>
      <c r="F66" s="314"/>
      <c r="G66" s="315"/>
      <c r="H66" s="290"/>
    </row>
    <row r="67" spans="1:12" ht="76.5">
      <c r="A67" s="290"/>
      <c r="B67" s="295" t="s">
        <v>401</v>
      </c>
      <c r="C67" s="296" t="s">
        <v>56</v>
      </c>
      <c r="D67" s="297" t="s">
        <v>79</v>
      </c>
      <c r="E67" s="292">
        <v>0</v>
      </c>
      <c r="F67" s="316">
        <f>F63/F65</f>
        <v>108246.12808706572</v>
      </c>
      <c r="G67" s="317"/>
      <c r="H67" s="289">
        <f>E67+F67</f>
        <v>108246.12808706572</v>
      </c>
    </row>
    <row r="68" spans="1:12" ht="15.75">
      <c r="A68" s="59">
        <v>4</v>
      </c>
      <c r="B68" s="58" t="s">
        <v>26</v>
      </c>
      <c r="C68" s="59"/>
      <c r="D68" s="59"/>
      <c r="E68" s="59"/>
      <c r="F68" s="325"/>
      <c r="G68" s="326"/>
      <c r="H68" s="59"/>
    </row>
    <row r="69" spans="1:12" ht="25.5">
      <c r="A69" s="188"/>
      <c r="B69" s="62" t="s">
        <v>92</v>
      </c>
      <c r="C69" s="64" t="s">
        <v>76</v>
      </c>
      <c r="D69" s="64" t="s">
        <v>75</v>
      </c>
      <c r="E69" s="292">
        <v>0</v>
      </c>
      <c r="F69" s="320">
        <v>100</v>
      </c>
      <c r="G69" s="320"/>
      <c r="H69" s="290">
        <f>E69+F69</f>
        <v>100</v>
      </c>
    </row>
    <row r="70" spans="1:12" ht="15.75">
      <c r="A70" s="1"/>
    </row>
    <row r="71" spans="1:12" ht="15.75" customHeight="1">
      <c r="A71" s="66"/>
      <c r="B71" s="66"/>
      <c r="C71" s="66"/>
      <c r="D71" s="41"/>
    </row>
    <row r="72" spans="1:12" ht="32.25" customHeight="1">
      <c r="A72" s="350" t="s">
        <v>80</v>
      </c>
      <c r="B72" s="350"/>
      <c r="C72" s="65"/>
      <c r="D72" s="14"/>
      <c r="E72" s="5"/>
      <c r="F72" s="365" t="s">
        <v>204</v>
      </c>
      <c r="G72" s="365"/>
      <c r="H72" s="365"/>
    </row>
    <row r="73" spans="1:12" ht="15.75" customHeight="1">
      <c r="A73" s="3"/>
      <c r="B73" s="133"/>
      <c r="D73" s="15" t="s">
        <v>27</v>
      </c>
      <c r="F73" s="352" t="s">
        <v>36</v>
      </c>
      <c r="G73" s="352"/>
      <c r="H73" s="352"/>
    </row>
    <row r="74" spans="1:12">
      <c r="A74" s="209" t="s">
        <v>28</v>
      </c>
      <c r="B74" s="209"/>
    </row>
    <row r="75" spans="1:12">
      <c r="A75" s="210" t="s">
        <v>276</v>
      </c>
      <c r="B75" s="210"/>
      <c r="C75" s="210"/>
    </row>
    <row r="77" spans="1:12" ht="15.75">
      <c r="A77" s="367" t="s">
        <v>277</v>
      </c>
      <c r="B77" s="367"/>
      <c r="D77" s="14"/>
      <c r="F77" s="365" t="s">
        <v>278</v>
      </c>
      <c r="G77" s="365"/>
      <c r="H77" s="365"/>
    </row>
    <row r="78" spans="1:12">
      <c r="D78" s="15" t="s">
        <v>27</v>
      </c>
      <c r="F78" s="352" t="s">
        <v>36</v>
      </c>
      <c r="G78" s="352"/>
      <c r="H78" s="352"/>
    </row>
    <row r="80" spans="1:12">
      <c r="B80" s="211" t="s">
        <v>35</v>
      </c>
      <c r="C80" s="212">
        <f>H3</f>
        <v>44328</v>
      </c>
    </row>
    <row r="82" spans="2:2">
      <c r="B82" s="2" t="s">
        <v>279</v>
      </c>
    </row>
  </sheetData>
  <mergeCells count="84">
    <mergeCell ref="B41:H41"/>
    <mergeCell ref="B44:C44"/>
    <mergeCell ref="F44:H44"/>
    <mergeCell ref="B45:C45"/>
    <mergeCell ref="F45:H45"/>
    <mergeCell ref="A77:B77"/>
    <mergeCell ref="F77:H77"/>
    <mergeCell ref="F78:H78"/>
    <mergeCell ref="B43:C43"/>
    <mergeCell ref="F43:H43"/>
    <mergeCell ref="A46:C46"/>
    <mergeCell ref="F55:G55"/>
    <mergeCell ref="F56:G56"/>
    <mergeCell ref="F46:H46"/>
    <mergeCell ref="B48:H48"/>
    <mergeCell ref="F50:G50"/>
    <mergeCell ref="F51:G51"/>
    <mergeCell ref="F53:G53"/>
    <mergeCell ref="F54:G54"/>
    <mergeCell ref="A72:B72"/>
    <mergeCell ref="F72:H72"/>
    <mergeCell ref="F73:H73"/>
    <mergeCell ref="F57:G57"/>
    <mergeCell ref="F58:G58"/>
    <mergeCell ref="F59:G59"/>
    <mergeCell ref="F60:G60"/>
    <mergeCell ref="F62:G62"/>
    <mergeCell ref="F63:G63"/>
    <mergeCell ref="F64:G64"/>
    <mergeCell ref="F65:G65"/>
    <mergeCell ref="F66:G66"/>
    <mergeCell ref="F67:G67"/>
    <mergeCell ref="F68:G68"/>
    <mergeCell ref="F69:G69"/>
    <mergeCell ref="B36:C36"/>
    <mergeCell ref="F36:H36"/>
    <mergeCell ref="A38:C38"/>
    <mergeCell ref="F38:H38"/>
    <mergeCell ref="B35:C35"/>
    <mergeCell ref="B37:C37"/>
    <mergeCell ref="F37:H37"/>
    <mergeCell ref="L16:N16"/>
    <mergeCell ref="O16:P16"/>
    <mergeCell ref="E17:F17"/>
    <mergeCell ref="L17:M17"/>
    <mergeCell ref="N17:P17"/>
    <mergeCell ref="E16:G16"/>
    <mergeCell ref="P15:Q15"/>
    <mergeCell ref="A10:H10"/>
    <mergeCell ref="B12:C12"/>
    <mergeCell ref="D12:E12"/>
    <mergeCell ref="M12:N12"/>
    <mergeCell ref="P12:Q12"/>
    <mergeCell ref="D13:E13"/>
    <mergeCell ref="M13:N13"/>
    <mergeCell ref="P13:Q13"/>
    <mergeCell ref="B14:C14"/>
    <mergeCell ref="D14:E14"/>
    <mergeCell ref="D15:E15"/>
    <mergeCell ref="M15:N15"/>
    <mergeCell ref="B13:C13"/>
    <mergeCell ref="B15:C15"/>
    <mergeCell ref="A9:H9"/>
    <mergeCell ref="E1:H1"/>
    <mergeCell ref="E4:H4"/>
    <mergeCell ref="E5:H5"/>
    <mergeCell ref="E6:H6"/>
    <mergeCell ref="E7:H7"/>
    <mergeCell ref="B52:G52"/>
    <mergeCell ref="A61:G61"/>
    <mergeCell ref="B34:C34"/>
    <mergeCell ref="F34:H34"/>
    <mergeCell ref="B18:H18"/>
    <mergeCell ref="B19:H19"/>
    <mergeCell ref="B20:H20"/>
    <mergeCell ref="B22:H22"/>
    <mergeCell ref="B23:H23"/>
    <mergeCell ref="B25:H25"/>
    <mergeCell ref="B26:H26"/>
    <mergeCell ref="B28:H28"/>
    <mergeCell ref="B29:H29"/>
    <mergeCell ref="B30:H30"/>
    <mergeCell ref="B32:E32"/>
    <mergeCell ref="F35:H35"/>
  </mergeCells>
  <pageMargins left="0.39370078740157483" right="0.39370078740157483" top="0.51181102362204722" bottom="0.39370078740157483" header="0.31496062992125984" footer="0.31496062992125984"/>
  <pageSetup paperSize="9" scale="87" fitToHeight="4" orientation="landscape" verticalDpi="0" r:id="rId1"/>
  <rowBreaks count="3" manualBreakCount="3">
    <brk id="19" max="7" man="1"/>
    <brk id="47" max="7" man="1"/>
    <brk id="6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31</vt:i4>
      </vt:variant>
    </vt:vector>
  </HeadingPairs>
  <TitlesOfParts>
    <vt:vector size="47" baseType="lpstr">
      <vt:lpstr>Проверка Всего</vt:lpstr>
      <vt:lpstr>0150</vt:lpstr>
      <vt:lpstr>3050</vt:lpstr>
      <vt:lpstr>3160</vt:lpstr>
      <vt:lpstr>3242</vt:lpstr>
      <vt:lpstr>6030</vt:lpstr>
      <vt:lpstr>6071</vt:lpstr>
      <vt:lpstr>7130</vt:lpstr>
      <vt:lpstr>7310</vt:lpstr>
      <vt:lpstr>7330</vt:lpstr>
      <vt:lpstr>7350</vt:lpstr>
      <vt:lpstr>7461</vt:lpstr>
      <vt:lpstr>7670</vt:lpstr>
      <vt:lpstr>8340</vt:lpstr>
      <vt:lpstr>9770</vt:lpstr>
      <vt:lpstr>9800</vt:lpstr>
      <vt:lpstr>'0150'!OLE_LINK16</vt:lpstr>
      <vt:lpstr>'3050'!OLE_LINK16</vt:lpstr>
      <vt:lpstr>'3160'!OLE_LINK16</vt:lpstr>
      <vt:lpstr>'3242'!OLE_LINK16</vt:lpstr>
      <vt:lpstr>'6030'!OLE_LINK16</vt:lpstr>
      <vt:lpstr>'6071'!OLE_LINK16</vt:lpstr>
      <vt:lpstr>'7130'!OLE_LINK16</vt:lpstr>
      <vt:lpstr>'7310'!OLE_LINK16</vt:lpstr>
      <vt:lpstr>'7330'!OLE_LINK16</vt:lpstr>
      <vt:lpstr>'7350'!OLE_LINK16</vt:lpstr>
      <vt:lpstr>'7461'!OLE_LINK16</vt:lpstr>
      <vt:lpstr>'7670'!OLE_LINK16</vt:lpstr>
      <vt:lpstr>'8340'!OLE_LINK16</vt:lpstr>
      <vt:lpstr>'9770'!OLE_LINK16</vt:lpstr>
      <vt:lpstr>'9800'!OLE_LINK16</vt:lpstr>
      <vt:lpstr>'Проверка Всего'!OLE_LINK16</vt:lpstr>
      <vt:lpstr>'0150'!Область_печати</vt:lpstr>
      <vt:lpstr>'3050'!Область_печати</vt:lpstr>
      <vt:lpstr>'3160'!Область_печати</vt:lpstr>
      <vt:lpstr>'3242'!Область_печати</vt:lpstr>
      <vt:lpstr>'6030'!Область_печати</vt:lpstr>
      <vt:lpstr>'6071'!Область_печати</vt:lpstr>
      <vt:lpstr>'7130'!Область_печати</vt:lpstr>
      <vt:lpstr>'7310'!Область_печати</vt:lpstr>
      <vt:lpstr>'7330'!Область_печати</vt:lpstr>
      <vt:lpstr>'7350'!Область_печати</vt:lpstr>
      <vt:lpstr>'7461'!Область_печати</vt:lpstr>
      <vt:lpstr>'7670'!Область_печати</vt:lpstr>
      <vt:lpstr>'8340'!Область_печати</vt:lpstr>
      <vt:lpstr>'9770'!Область_печати</vt:lpstr>
      <vt:lpstr>'9800'!Область_печати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Токарев Евгений Васильевич</dc:creator>
  <cp:lastModifiedBy>boss</cp:lastModifiedBy>
  <cp:lastPrinted>2021-05-20T07:48:04Z</cp:lastPrinted>
  <dcterms:created xsi:type="dcterms:W3CDTF">2018-12-28T08:43:53Z</dcterms:created>
  <dcterms:modified xsi:type="dcterms:W3CDTF">2021-05-20T07:49:21Z</dcterms:modified>
</cp:coreProperties>
</file>