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Рішення виконкому\2026 рік\І квартал 2026 року\"/>
    </mc:Choice>
  </mc:AlternateContent>
  <xr:revisionPtr revIDLastSave="0" documentId="13_ncr:1_{F0E2D1A4-7B29-45B3-B396-2B3966E075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Доход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G4xgW6Ga+TJN8vk60r7VFiueuDkiegC+1sApEOr6+k="/>
    </ext>
  </extLst>
</workbook>
</file>

<file path=xl/calcChain.xml><?xml version="1.0" encoding="utf-8"?>
<calcChain xmlns="http://schemas.openxmlformats.org/spreadsheetml/2006/main">
  <c r="H276" i="1" l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4" i="1"/>
  <c r="H29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3" i="1"/>
  <c r="G294" i="1"/>
  <c r="G295" i="1"/>
  <c r="H106" i="1"/>
  <c r="H107" i="1"/>
  <c r="H108" i="1"/>
  <c r="H109" i="1"/>
  <c r="H110" i="1"/>
  <c r="H111" i="1"/>
  <c r="H112" i="1"/>
  <c r="H113" i="1"/>
  <c r="H114" i="1"/>
  <c r="H115" i="1"/>
  <c r="H118" i="1"/>
  <c r="H119" i="1"/>
  <c r="H120" i="1"/>
  <c r="G106" i="1"/>
  <c r="G107" i="1"/>
  <c r="H91" i="1"/>
  <c r="H92" i="1"/>
  <c r="G91" i="1"/>
  <c r="G92" i="1"/>
  <c r="H81" i="1"/>
  <c r="G81" i="1"/>
  <c r="H80" i="1"/>
  <c r="G80" i="1"/>
  <c r="H65" i="1"/>
  <c r="G65" i="1"/>
  <c r="H37" i="1"/>
  <c r="H38" i="1"/>
  <c r="H39" i="1"/>
  <c r="H40" i="1"/>
  <c r="H41" i="1"/>
  <c r="G18" i="1"/>
  <c r="G19" i="1"/>
  <c r="G20" i="1"/>
  <c r="G21" i="1"/>
  <c r="G22" i="1"/>
  <c r="G23" i="1"/>
  <c r="G24" i="1"/>
  <c r="G25" i="1"/>
  <c r="G275" i="1"/>
  <c r="D273" i="1"/>
  <c r="F273" i="1"/>
  <c r="D293" i="1"/>
  <c r="E293" i="1"/>
  <c r="E273" i="1" s="1"/>
  <c r="E269" i="1" s="1"/>
  <c r="F293" i="1"/>
  <c r="H293" i="1" s="1"/>
  <c r="C293" i="1"/>
  <c r="D274" i="1"/>
  <c r="E274" i="1"/>
  <c r="F274" i="1"/>
  <c r="C274" i="1"/>
  <c r="C273" i="1" s="1"/>
  <c r="D269" i="1"/>
  <c r="E264" i="1"/>
  <c r="F265" i="1"/>
  <c r="F264" i="1" s="1"/>
  <c r="D265" i="1"/>
  <c r="D264" i="1" s="1"/>
  <c r="E265" i="1"/>
  <c r="C265" i="1"/>
  <c r="C264" i="1" s="1"/>
  <c r="H133" i="1"/>
  <c r="H134" i="1"/>
  <c r="H135" i="1"/>
  <c r="G133" i="1"/>
  <c r="G134" i="1"/>
  <c r="G135" i="1"/>
  <c r="D142" i="1"/>
  <c r="E142" i="1"/>
  <c r="F142" i="1"/>
  <c r="C142" i="1"/>
  <c r="D140" i="1"/>
  <c r="E140" i="1"/>
  <c r="F140" i="1"/>
  <c r="H140" i="1" s="1"/>
  <c r="C140" i="1"/>
  <c r="D132" i="1"/>
  <c r="E132" i="1"/>
  <c r="F132" i="1"/>
  <c r="F123" i="1" s="1"/>
  <c r="C132" i="1"/>
  <c r="C123" i="1" s="1"/>
  <c r="C122" i="1" s="1"/>
  <c r="F78" i="1"/>
  <c r="F77" i="1" s="1"/>
  <c r="C78" i="1"/>
  <c r="F83" i="1"/>
  <c r="C83" i="1"/>
  <c r="D105" i="1"/>
  <c r="G105" i="1" s="1"/>
  <c r="E105" i="1"/>
  <c r="H105" i="1" s="1"/>
  <c r="D106" i="1"/>
  <c r="E106" i="1"/>
  <c r="C106" i="1"/>
  <c r="C105" i="1" s="1"/>
  <c r="D96" i="1"/>
  <c r="G96" i="1" s="1"/>
  <c r="E96" i="1"/>
  <c r="F96" i="1"/>
  <c r="C96" i="1"/>
  <c r="D93" i="1"/>
  <c r="G93" i="1" s="1"/>
  <c r="E93" i="1"/>
  <c r="H93" i="1" s="1"/>
  <c r="F93" i="1"/>
  <c r="C93" i="1"/>
  <c r="D86" i="1"/>
  <c r="D83" i="1" s="1"/>
  <c r="E86" i="1"/>
  <c r="F86" i="1"/>
  <c r="C86" i="1"/>
  <c r="D79" i="1"/>
  <c r="G79" i="1" s="1"/>
  <c r="E79" i="1"/>
  <c r="H79" i="1" s="1"/>
  <c r="F79" i="1"/>
  <c r="C79" i="1"/>
  <c r="D66" i="1"/>
  <c r="E66" i="1"/>
  <c r="F66" i="1"/>
  <c r="C66" i="1"/>
  <c r="D64" i="1"/>
  <c r="G64" i="1" s="1"/>
  <c r="E64" i="1"/>
  <c r="F64" i="1"/>
  <c r="H64" i="1" s="1"/>
  <c r="C64" i="1"/>
  <c r="D53" i="1"/>
  <c r="G53" i="1" s="1"/>
  <c r="E53" i="1"/>
  <c r="H53" i="1" s="1"/>
  <c r="F53" i="1"/>
  <c r="F52" i="1" s="1"/>
  <c r="C53" i="1"/>
  <c r="C52" i="1" s="1"/>
  <c r="D49" i="1"/>
  <c r="G49" i="1" s="1"/>
  <c r="E49" i="1"/>
  <c r="F49" i="1"/>
  <c r="C49" i="1"/>
  <c r="D47" i="1"/>
  <c r="G47" i="1" s="1"/>
  <c r="E47" i="1"/>
  <c r="H47" i="1" s="1"/>
  <c r="F47" i="1"/>
  <c r="C47" i="1"/>
  <c r="D45" i="1"/>
  <c r="D44" i="1" s="1"/>
  <c r="E45" i="1"/>
  <c r="E44" i="1" s="1"/>
  <c r="F45" i="1"/>
  <c r="F44" i="1" s="1"/>
  <c r="C45" i="1"/>
  <c r="C44" i="1" s="1"/>
  <c r="D42" i="1"/>
  <c r="G42" i="1" s="1"/>
  <c r="E42" i="1"/>
  <c r="E28" i="1" s="1"/>
  <c r="F42" i="1"/>
  <c r="C42" i="1"/>
  <c r="D34" i="1"/>
  <c r="E34" i="1"/>
  <c r="F34" i="1"/>
  <c r="C34" i="1"/>
  <c r="D29" i="1"/>
  <c r="G29" i="1" s="1"/>
  <c r="E29" i="1"/>
  <c r="F29" i="1"/>
  <c r="F28" i="1" s="1"/>
  <c r="C29" i="1"/>
  <c r="C28" i="1" s="1"/>
  <c r="H316" i="1"/>
  <c r="H314" i="1"/>
  <c r="G314" i="1"/>
  <c r="H312" i="1"/>
  <c r="G312" i="1"/>
  <c r="H311" i="1"/>
  <c r="G311" i="1"/>
  <c r="F310" i="1"/>
  <c r="G310" i="1" s="1"/>
  <c r="E310" i="1"/>
  <c r="D310" i="1"/>
  <c r="C310" i="1"/>
  <c r="F307" i="1"/>
  <c r="F306" i="1" s="1"/>
  <c r="F305" i="1" s="1"/>
  <c r="E307" i="1"/>
  <c r="E306" i="1" s="1"/>
  <c r="E305" i="1" s="1"/>
  <c r="D307" i="1"/>
  <c r="C307" i="1"/>
  <c r="D305" i="1"/>
  <c r="C305" i="1"/>
  <c r="H302" i="1"/>
  <c r="G302" i="1"/>
  <c r="H301" i="1"/>
  <c r="G301" i="1"/>
  <c r="E300" i="1"/>
  <c r="E299" i="1"/>
  <c r="E296" i="1" s="1"/>
  <c r="H298" i="1"/>
  <c r="G298" i="1"/>
  <c r="H297" i="1"/>
  <c r="G297" i="1"/>
  <c r="D296" i="1"/>
  <c r="C296" i="1"/>
  <c r="H275" i="1"/>
  <c r="H274" i="1"/>
  <c r="G274" i="1"/>
  <c r="H268" i="1"/>
  <c r="G268" i="1"/>
  <c r="H267" i="1"/>
  <c r="G267" i="1"/>
  <c r="H266" i="1"/>
  <c r="G266" i="1"/>
  <c r="H265" i="1"/>
  <c r="H263" i="1"/>
  <c r="G263" i="1"/>
  <c r="F261" i="1"/>
  <c r="H261" i="1" s="1"/>
  <c r="H258" i="1"/>
  <c r="G258" i="1"/>
  <c r="H257" i="1"/>
  <c r="G257" i="1"/>
  <c r="H256" i="1"/>
  <c r="G256" i="1"/>
  <c r="H255" i="1"/>
  <c r="G255" i="1"/>
  <c r="H254" i="1"/>
  <c r="G254" i="1"/>
  <c r="F253" i="1"/>
  <c r="H253" i="1" s="1"/>
  <c r="L252" i="1"/>
  <c r="L250" i="1"/>
  <c r="M252" i="1" s="1"/>
  <c r="H250" i="1"/>
  <c r="H249" i="1"/>
  <c r="J248" i="1"/>
  <c r="H248" i="1"/>
  <c r="F248" i="1"/>
  <c r="H247" i="1"/>
  <c r="H246" i="1"/>
  <c r="H245" i="1"/>
  <c r="H244" i="1"/>
  <c r="H243" i="1"/>
  <c r="J242" i="1"/>
  <c r="H242" i="1"/>
  <c r="F242" i="1"/>
  <c r="H241" i="1"/>
  <c r="H240" i="1"/>
  <c r="H239" i="1"/>
  <c r="H238" i="1"/>
  <c r="H237" i="1"/>
  <c r="H236" i="1"/>
  <c r="H235" i="1"/>
  <c r="H234" i="1"/>
  <c r="J233" i="1"/>
  <c r="O233" i="1" s="1"/>
  <c r="F233" i="1"/>
  <c r="H233" i="1" s="1"/>
  <c r="H232" i="1"/>
  <c r="H231" i="1"/>
  <c r="J230" i="1"/>
  <c r="H230" i="1"/>
  <c r="F230" i="1"/>
  <c r="H229" i="1"/>
  <c r="H228" i="1"/>
  <c r="H227" i="1"/>
  <c r="H226" i="1"/>
  <c r="H225" i="1"/>
  <c r="H224" i="1"/>
  <c r="J223" i="1"/>
  <c r="F223" i="1"/>
  <c r="H223" i="1" s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M200" i="1"/>
  <c r="O200" i="1" s="1"/>
  <c r="L200" i="1"/>
  <c r="H200" i="1"/>
  <c r="H199" i="1"/>
  <c r="H198" i="1"/>
  <c r="H197" i="1"/>
  <c r="H196" i="1"/>
  <c r="J195" i="1"/>
  <c r="L196" i="1" s="1"/>
  <c r="H195" i="1"/>
  <c r="F195" i="1"/>
  <c r="H194" i="1"/>
  <c r="H193" i="1"/>
  <c r="H192" i="1"/>
  <c r="H191" i="1"/>
  <c r="H190" i="1"/>
  <c r="J189" i="1"/>
  <c r="N189" i="1" s="1"/>
  <c r="H189" i="1"/>
  <c r="F189" i="1"/>
  <c r="H188" i="1"/>
  <c r="H187" i="1"/>
  <c r="H186" i="1"/>
  <c r="H185" i="1"/>
  <c r="H184" i="1"/>
  <c r="H183" i="1"/>
  <c r="H182" i="1"/>
  <c r="H181" i="1"/>
  <c r="H180" i="1"/>
  <c r="J179" i="1"/>
  <c r="O179" i="1" s="1"/>
  <c r="F179" i="1"/>
  <c r="H179" i="1" s="1"/>
  <c r="H178" i="1"/>
  <c r="H177" i="1"/>
  <c r="H176" i="1"/>
  <c r="O175" i="1"/>
  <c r="J175" i="1"/>
  <c r="H175" i="1"/>
  <c r="H174" i="1"/>
  <c r="H173" i="1"/>
  <c r="H172" i="1"/>
  <c r="H170" i="1"/>
  <c r="G170" i="1"/>
  <c r="H169" i="1"/>
  <c r="G169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39" i="1"/>
  <c r="G139" i="1"/>
  <c r="G138" i="1"/>
  <c r="H137" i="1"/>
  <c r="G137" i="1"/>
  <c r="H136" i="1"/>
  <c r="G136" i="1"/>
  <c r="H131" i="1"/>
  <c r="G131" i="1"/>
  <c r="H130" i="1"/>
  <c r="G130" i="1"/>
  <c r="H129" i="1"/>
  <c r="G129" i="1"/>
  <c r="H128" i="1"/>
  <c r="G128" i="1"/>
  <c r="H127" i="1"/>
  <c r="G127" i="1"/>
  <c r="F126" i="1"/>
  <c r="H126" i="1" s="1"/>
  <c r="C126" i="1"/>
  <c r="H125" i="1"/>
  <c r="G125" i="1"/>
  <c r="F124" i="1"/>
  <c r="H124" i="1" s="1"/>
  <c r="C124" i="1"/>
  <c r="G120" i="1"/>
  <c r="G119" i="1"/>
  <c r="G118" i="1"/>
  <c r="F117" i="1"/>
  <c r="H117" i="1" s="1"/>
  <c r="E117" i="1"/>
  <c r="E116" i="1" s="1"/>
  <c r="C117" i="1"/>
  <c r="C116" i="1" s="1"/>
  <c r="G115" i="1"/>
  <c r="G114" i="1"/>
  <c r="G113" i="1"/>
  <c r="G112" i="1"/>
  <c r="G111" i="1"/>
  <c r="G110" i="1"/>
  <c r="G109" i="1"/>
  <c r="G108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7" i="1"/>
  <c r="G97" i="1"/>
  <c r="H96" i="1"/>
  <c r="H95" i="1"/>
  <c r="G95" i="1"/>
  <c r="H94" i="1"/>
  <c r="G94" i="1"/>
  <c r="H90" i="1"/>
  <c r="G90" i="1"/>
  <c r="H89" i="1"/>
  <c r="G89" i="1"/>
  <c r="H88" i="1"/>
  <c r="G88" i="1"/>
  <c r="H87" i="1"/>
  <c r="G87" i="1"/>
  <c r="H86" i="1"/>
  <c r="G86" i="1"/>
  <c r="H85" i="1"/>
  <c r="G85" i="1"/>
  <c r="F84" i="1"/>
  <c r="G84" i="1" s="1"/>
  <c r="C84" i="1"/>
  <c r="H82" i="1"/>
  <c r="G82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3" i="1"/>
  <c r="G63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1" i="1"/>
  <c r="G51" i="1"/>
  <c r="H50" i="1"/>
  <c r="G50" i="1"/>
  <c r="H49" i="1"/>
  <c r="H48" i="1"/>
  <c r="G48" i="1"/>
  <c r="H46" i="1"/>
  <c r="G46" i="1"/>
  <c r="H45" i="1"/>
  <c r="G45" i="1"/>
  <c r="G43" i="1"/>
  <c r="G41" i="1"/>
  <c r="G40" i="1"/>
  <c r="G39" i="1"/>
  <c r="G38" i="1"/>
  <c r="G37" i="1"/>
  <c r="G36" i="1"/>
  <c r="E36" i="1"/>
  <c r="H36" i="1" s="1"/>
  <c r="C36" i="1"/>
  <c r="H35" i="1"/>
  <c r="G35" i="1"/>
  <c r="H34" i="1"/>
  <c r="G34" i="1"/>
  <c r="F32" i="1"/>
  <c r="E32" i="1"/>
  <c r="D32" i="1"/>
  <c r="C32" i="1"/>
  <c r="H31" i="1"/>
  <c r="G31" i="1"/>
  <c r="H30" i="1"/>
  <c r="G30" i="1"/>
  <c r="H29" i="1"/>
  <c r="H27" i="1"/>
  <c r="G27" i="1"/>
  <c r="F26" i="1"/>
  <c r="G26" i="1" s="1"/>
  <c r="E26" i="1"/>
  <c r="H26" i="1" s="1"/>
  <c r="D26" i="1"/>
  <c r="C26" i="1"/>
  <c r="H25" i="1"/>
  <c r="H24" i="1"/>
  <c r="H23" i="1"/>
  <c r="H22" i="1"/>
  <c r="H21" i="1"/>
  <c r="H20" i="1"/>
  <c r="H19" i="1"/>
  <c r="H18" i="1"/>
  <c r="H17" i="1"/>
  <c r="G17" i="1"/>
  <c r="F16" i="1"/>
  <c r="E16" i="1"/>
  <c r="E15" i="1" s="1"/>
  <c r="D16" i="1"/>
  <c r="D15" i="1" s="1"/>
  <c r="C16" i="1"/>
  <c r="C15" i="1" s="1"/>
  <c r="C14" i="1" s="1"/>
  <c r="F15" i="1"/>
  <c r="G44" i="1" l="1"/>
  <c r="H44" i="1"/>
  <c r="C269" i="1"/>
  <c r="C261" i="1"/>
  <c r="G261" i="1" s="1"/>
  <c r="H28" i="1"/>
  <c r="G52" i="1"/>
  <c r="F122" i="1"/>
  <c r="G123" i="1"/>
  <c r="C121" i="1"/>
  <c r="C171" i="1" s="1"/>
  <c r="G264" i="1"/>
  <c r="H264" i="1"/>
  <c r="C77" i="1"/>
  <c r="E52" i="1"/>
  <c r="H52" i="1" s="1"/>
  <c r="H84" i="1"/>
  <c r="E83" i="1"/>
  <c r="H83" i="1" s="1"/>
  <c r="H132" i="1"/>
  <c r="E123" i="1"/>
  <c r="E122" i="1" s="1"/>
  <c r="G265" i="1"/>
  <c r="G132" i="1"/>
  <c r="D123" i="1"/>
  <c r="D122" i="1" s="1"/>
  <c r="H310" i="1"/>
  <c r="E78" i="1"/>
  <c r="D52" i="1"/>
  <c r="D28" i="1"/>
  <c r="D14" i="1" s="1"/>
  <c r="E14" i="1"/>
  <c r="G16" i="1"/>
  <c r="G140" i="1"/>
  <c r="D78" i="1"/>
  <c r="F116" i="1"/>
  <c r="H116" i="1" s="1"/>
  <c r="G83" i="1"/>
  <c r="G273" i="1"/>
  <c r="H273" i="1"/>
  <c r="F269" i="1"/>
  <c r="C304" i="1"/>
  <c r="C313" i="1" s="1"/>
  <c r="C315" i="1" s="1"/>
  <c r="N252" i="1"/>
  <c r="H15" i="1"/>
  <c r="H16" i="1"/>
  <c r="G126" i="1"/>
  <c r="F251" i="1"/>
  <c r="G253" i="1"/>
  <c r="D304" i="1"/>
  <c r="E304" i="1"/>
  <c r="G117" i="1"/>
  <c r="G124" i="1"/>
  <c r="G15" i="1"/>
  <c r="F14" i="1"/>
  <c r="G28" i="1" l="1"/>
  <c r="D77" i="1"/>
  <c r="G77" i="1" s="1"/>
  <c r="G78" i="1"/>
  <c r="H123" i="1"/>
  <c r="H122" i="1"/>
  <c r="G122" i="1"/>
  <c r="E77" i="1"/>
  <c r="H77" i="1" s="1"/>
  <c r="H78" i="1"/>
  <c r="G116" i="1"/>
  <c r="G269" i="1"/>
  <c r="H269" i="1"/>
  <c r="F304" i="1"/>
  <c r="F313" i="1" s="1"/>
  <c r="D313" i="1"/>
  <c r="G14" i="1"/>
  <c r="H14" i="1"/>
  <c r="F121" i="1"/>
  <c r="E313" i="1"/>
  <c r="F252" i="1"/>
  <c r="H251" i="1"/>
  <c r="E121" i="1" l="1"/>
  <c r="E171" i="1" s="1"/>
  <c r="F315" i="1"/>
  <c r="H313" i="1"/>
  <c r="D121" i="1"/>
  <c r="D171" i="1" s="1"/>
  <c r="G304" i="1"/>
  <c r="H304" i="1"/>
  <c r="H252" i="1"/>
  <c r="F259" i="1"/>
  <c r="E315" i="1"/>
  <c r="H315" i="1" s="1"/>
  <c r="D315" i="1"/>
  <c r="G315" i="1" s="1"/>
  <c r="G313" i="1"/>
  <c r="H121" i="1"/>
  <c r="F171" i="1"/>
  <c r="G121" i="1" l="1"/>
  <c r="H259" i="1"/>
  <c r="G259" i="1"/>
  <c r="H171" i="1"/>
  <c r="G171" i="1"/>
</calcChain>
</file>

<file path=xl/sharedStrings.xml><?xml version="1.0" encoding="utf-8"?>
<sst xmlns="http://schemas.openxmlformats.org/spreadsheetml/2006/main" count="459" uniqueCount="404">
  <si>
    <t>Додаток 1</t>
  </si>
  <si>
    <t>Виконання дохідної частини бюджету Сквирської міської територіальної громади за I квартал 2026 року</t>
  </si>
  <si>
    <t>(грн)</t>
  </si>
  <si>
    <t>Найменування</t>
  </si>
  <si>
    <t>Код бюджетної класифікації доходів</t>
  </si>
  <si>
    <t>Планові показники</t>
  </si>
  <si>
    <t>Виконано за звітний період</t>
  </si>
  <si>
    <t>Виконання у відсотках до :</t>
  </si>
  <si>
    <t>Затверджено розписом на 2026 рік з урахуванням внесених змін</t>
  </si>
  <si>
    <t>Затверджено розписом на I квартал  2026 року з урахуванням внесених змін</t>
  </si>
  <si>
    <t>Затверджено розписом на 2026 рік</t>
  </si>
  <si>
    <t>6</t>
  </si>
  <si>
    <t>7</t>
  </si>
  <si>
    <t>ЗАГАЛЬНИЙ ФОНД</t>
  </si>
  <si>
    <t>Податкові надходження</t>
  </si>
  <si>
    <t>10000000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</si>
  <si>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</si>
  <si>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</si>
  <si>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</si>
  <si>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</si>
  <si>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Прибутковий податок на доходи з працівників галузі сільського господарства</t>
  </si>
  <si>
    <t>Податок на доходи фізичних осіб, що сплачується податковими агентами, із доходів платника податку інших ніж  заробітна плата</t>
  </si>
  <si>
    <t>Податок з доходів фізичних осіб у вигляді виграшів або призів отриманих внаслідок проведених конкурсів та інших розіграшів, виграшів в азартні ігри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</si>
  <si>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</si>
  <si>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виграшів або призів, отриманих внаслідок проведених конкурсів та інших розіграшів, виграшів в азартні ігри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</si>
  <si>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</si>
  <si>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доходи фізичних осіб у вигляді мінімального податкового зобовʼязання,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</si>
  <si>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</si>
  <si>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</si>
  <si>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</si>
  <si>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</si>
  <si>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</si>
  <si>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</si>
  <si>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</t>
  </si>
  <si>
    <t>Рентна плата за спеціальне використання води водних об`єктів місцевого значення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</si>
  <si>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</si>
  <si>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</si>
  <si>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користуваннянадрами місцевого значення</t>
  </si>
  <si>
    <t>Рентна плата за користування надрами для видобування корисних копалин місцевого значення</t>
  </si>
  <si>
    <t>Орендна плата з юридичних осіб</t>
  </si>
  <si>
    <t>Земельний податок з фізичних осіб</t>
  </si>
  <si>
    <t>Реструктурована сума заборгованості плати за землю</t>
  </si>
  <si>
    <t>Орендна плата з фізичних осіб</t>
  </si>
  <si>
    <t>Рентна плата за користування надрами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</si>
  <si>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</si>
  <si>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</si>
  <si>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</si>
  <si>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</si>
  <si>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суб’єктами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</si>
  <si>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</si>
  <si>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</si>
  <si>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</si>
  <si>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</si>
  <si>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</si>
  <si>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</si>
  <si>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</si>
  <si>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</si>
  <si>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</si>
  <si>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</si>
  <si>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</si>
  <si>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</si>
  <si>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</si>
  <si>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18010400</t>
  </si>
  <si>
    <t>Земельний податок з юридичних осіб</t>
  </si>
  <si>
    <t>18010500</t>
  </si>
  <si>
    <t>18010600</t>
  </si>
  <si>
    <t>18010700</t>
  </si>
  <si>
    <t>18010900</t>
  </si>
  <si>
    <t>Транспортний податок з фізичних осіб</t>
  </si>
  <si>
    <t>18011000</t>
  </si>
  <si>
    <t>Транспортний податок з юридичних осіб</t>
  </si>
  <si>
    <t>18011100</t>
  </si>
  <si>
    <t>Туристичний збір</t>
  </si>
  <si>
    <t>Туристичний збір, сплачений фізичними особами</t>
  </si>
  <si>
    <t>Єдиний податок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</si>
  <si>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</si>
  <si>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</si>
  <si>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</si>
  <si>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</si>
  <si>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</si>
  <si>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</si>
  <si>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18050500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</si>
  <si>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</si>
  <si>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</si>
  <si>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</si>
  <si>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</si>
  <si>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«Про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пального»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</si>
  <si>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</si>
  <si>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</si>
  <si>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ліцензії</t>
  </si>
  <si>
    <t>Реєстраційний збір за проведення державної реєстрації юридичних осіб та фізичних осіб-підприємців</t>
  </si>
  <si>
    <t>Плата за надання адміністративних послуг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</si>
  <si>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</si>
  <si>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Адміністративний збір, що справляється відповідно до Закону України «Про державну реєстрацію юридичних осіб, фізичних осіб - підприємців та громадських формувань»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</si>
  <si>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</si>
  <si>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</si>
  <si>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осіб-підприємців та громадських формувань, а також плата за надання інших платних послуг, пов'язаних з такою державною реєстрацією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</si>
  <si>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«Про державну реєстрацію юридичних осіб, фізичних осіб - підприємців та громадських формувань», а також плата за надання інших платних послуг, пов’язаних з такою державною реєстрацією</t>
  </si>
  <si>
    <t>Надходження від орендної плати за користуванням єдиним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</si>
  <si>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у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</si>
  <si>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</si>
  <si>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</si>
  <si>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 не віднесене до інших категорій</t>
  </si>
  <si>
    <t>Державне мито, пов'язане з видачею та оформленням закордонних паспортів (посвідок) та паспортів громадян України</t>
  </si>
  <si>
    <t>Надходження від штрафів та фінансових санкцій</t>
  </si>
  <si>
    <t xml:space="preserve">Орендна плата за  водні об"єкти (їх частин), що надаються в користування на умовах оренди Радою міністрів Автономної Республіки Крим, обласними, районними,Київською та Севастопольською міськими державними адміністрвціями, місцевими радами </t>
  </si>
  <si>
    <t>Інші неподаткові надходження</t>
  </si>
  <si>
    <t>Інші надходження до фондів охорони навколишньогоприродного середовища</t>
  </si>
  <si>
    <t xml:space="preserve">Власні надходження бюджетних установ </t>
  </si>
  <si>
    <t>Плата за послуги, що надаються бюджетними установами</t>
  </si>
  <si>
    <t>Плата за послуги, що надаються бюджетними устновами згідно з функціональними повноваженнями</t>
  </si>
  <si>
    <t>Кошти, що отримуються бюджетними установами від господарської та/або виробничої діяльності</t>
  </si>
  <si>
    <t>Інші джерела власних надходжень бюджетних установ</t>
  </si>
  <si>
    <t>Благодійні внески, гранти та дарунки, отримані бюджетними установами</t>
  </si>
  <si>
    <t xml:space="preserve">Кошти, що отримуються бюджетними установами на виконання окремих доручень 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</si>
  <si>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</si>
  <si>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</si>
  <si>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</si>
  <si>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</si>
  <si>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Усього доходів без урахування міжбюджетних трансфертів</t>
  </si>
  <si>
    <t>Офіційні трансферти</t>
  </si>
  <si>
    <t>Від органів державного управління</t>
  </si>
  <si>
    <t>Кошти, що надходять з інших бюджетів</t>
  </si>
  <si>
    <t>Кошти, що надходять до районних та міських (міст Києва і Севастополя, міст республіканського і обласного значення) бюджетів з міських (міст районного значення), селищних, сільських та районних у містах бюджетів</t>
  </si>
  <si>
    <t xml:space="preserve">Дотації </t>
  </si>
  <si>
    <t>Дотації вирівнювання з державного  бюджету місцевим бюджетам</t>
  </si>
  <si>
    <t xml:space="preserve">Додаткова дотація з державного бюджету бюджету          </t>
  </si>
  <si>
    <t>Додаткова дотація з державного бюджету місцевим бюджетам на виплату надбавок за обсяг за якість виконаної роботи медичним працівникам закладів охорони здоров'я, що надають первинну медичну допомогу, у непілотних регіонах</t>
  </si>
  <si>
    <t xml:space="preserve">Додаткова дотація з державного бюджету на вирівнювання фінансової забезпеченості   місцевих бюджетів       </t>
  </si>
  <si>
    <t>Додаткова дотація з державного бюджету на вирівнювання фінансової забезпеченості місцевих бюджетів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</si>
  <si>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</si>
  <si>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</si>
  <si>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на виконання власних повноважень територіальних громад сіл, селищ, міст та їх об"єднань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</si>
  <si>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</si>
  <si>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</si>
  <si>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</si>
  <si>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</si>
  <si>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</si>
  <si>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</si>
  <si>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</si>
  <si>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віджходів) та вивезення рідких нечистот, внесків за встановлення 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</si>
  <si>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</si>
  <si>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 xml:space="preserve"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 , яка досягла загального пенсійного віку , але не набула права на пенсійну виплату, допомоги по догляду за особами з інвалідністю І чи ІІ групи внаслідок психічного розладу , компенсаційної виплати непрацюючій працездатній особі , яка доглядає за особою з інвалідністю І групи, а також за особою , яка досягла 80- річного віку за рахунок відповідної субвенції з державного бюджету  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</si>
  <si>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`Про статус ветеранів війни, гарантії їх соціального захисту`, для осіб з інвалідністю І 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бюджету.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</si>
  <si>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, оплату послуг із здійснення патронату над дитиною та виплату соціальної допомоги на утримання дитини в сім'ї патронатного вихователя, підтримку малих групових будинків за рахунок відповідної субвенції з державного бюджету</t>
  </si>
  <si>
    <r>
      <rPr>
        <sz val="12"/>
        <color theme="1"/>
        <rFont val="Times New Roman"/>
      </rPr>
      <t>Субвенція з місцевого бюджету на виплату грошової компенсації за належні для отримання жилі приміщення для сімей осіб, визначених </t>
    </r>
    <r>
      <rPr>
        <u/>
        <sz val="12"/>
        <color theme="1"/>
        <rFont val="Times New Roman"/>
      </rPr>
      <t>пунктами 2 - 5</t>
    </r>
    <r>
      <rPr>
        <sz val="12"/>
        <color theme="1"/>
        <rFont val="Times New Roman"/>
      </rPr>
      <t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color theme="1"/>
        <rFont val="Times New Roman"/>
      </rPr>
      <t>пунктами 11 - 14</t>
    </r>
    <r>
      <rPr>
        <sz val="12"/>
        <color theme="1"/>
        <rFont val="Times New Roman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</si>
  <si>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</si>
  <si>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 позбавлених батьківського піклування, осіб з їх числа за рахунок відповідної субенції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</si>
  <si>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</si>
  <si>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</si>
  <si>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</si>
  <si>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 Нова українська школа"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</si>
  <si>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</si>
  <si>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</si>
  <si>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державного бюджету місцевим бюджетам на погашення заборгованості з різниці в тарифах на теплову енергію, послуги з централізованого водопостачання та водовідведення, що вироблялися, транспортувалися та постачалися населенню, яка виникла у зв`язку з невідповідністю фактичної вартості теплової енергії, послуг з водопостачання та водовідведення тарифам, що затверджувалися або погоджувалися органами державної влади чи органами місцевого самоврядування</t>
  </si>
  <si>
    <t>Субвенція з державного бюджету місцевим бюджетам на проведення виборів депутатів місцевих рад, сільських, селищних, міських голів</t>
  </si>
  <si>
    <t>Дотації вирівнювання, що одержуються з районних та міських (міст Києва і Севастополя, міст республіканського і обласного значення) бюджетів</t>
  </si>
  <si>
    <t>Інші дотації</t>
  </si>
  <si>
    <t>Субвенція на проведення видатків місцевих бюджетів, що враховуються при визначенні обсягу міжбюджетних трансфетів</t>
  </si>
  <si>
    <t>Субвенція на проведення видатків місцевих бюджетів, що не  враховуються при визначенні обсягу міжбюджетних трансфетів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</si>
  <si>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</si>
  <si>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</si>
  <si>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</si>
  <si>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</si>
  <si>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Усього</t>
  </si>
  <si>
    <t>Державне управлiння</t>
  </si>
  <si>
    <t>Органи мiсцевого самоврядування</t>
  </si>
  <si>
    <t>010116</t>
  </si>
  <si>
    <t>0111</t>
  </si>
  <si>
    <t>Правоохоронна дiяльнiсть та забезпечення безпеки держави</t>
  </si>
  <si>
    <t>060000</t>
  </si>
  <si>
    <t>Іншi правоохороннi заходи i заклади</t>
  </si>
  <si>
    <t>061007</t>
  </si>
  <si>
    <t>0380</t>
  </si>
  <si>
    <t>Освiта</t>
  </si>
  <si>
    <t>070000</t>
  </si>
  <si>
    <t>Дошкiльнi заклади освiти</t>
  </si>
  <si>
    <t>070101</t>
  </si>
  <si>
    <t>0910</t>
  </si>
  <si>
    <t>Загальноосвiтнi школи (в т.ч. школа-дитячий садок, iнтернат при школi), спецiалiзованi школи, лiцеї, гiмназiї, колегiуми</t>
  </si>
  <si>
    <t>070201</t>
  </si>
  <si>
    <t>0921</t>
  </si>
  <si>
    <t>Вечiрнi (змiннi) школи</t>
  </si>
  <si>
    <t>070202</t>
  </si>
  <si>
    <t>Дитячi будинки (в т.ч. сiмейного типу, прийомнi сiм'ї)</t>
  </si>
  <si>
    <t>070303</t>
  </si>
  <si>
    <t>Позашкiльнi заклади освiти, заходи iз позашкiльної роботи з дiтьми</t>
  </si>
  <si>
    <t>070401</t>
  </si>
  <si>
    <t>0960</t>
  </si>
  <si>
    <t>Заклади післядипломної освіти ІІІ-ІV рівнів акредитації (академії, інститути, центри підвищення кваліфікації, перепідготовки, вдосконалення)</t>
  </si>
  <si>
    <t>070701</t>
  </si>
  <si>
    <t>0950</t>
  </si>
  <si>
    <t>Методична робота, iншi заходи у сфері народної освiти</t>
  </si>
  <si>
    <t>070802</t>
  </si>
  <si>
    <t>0990</t>
  </si>
  <si>
    <t>Централiзованi бухгалтерiї обласних, міських, районних відділів освіти</t>
  </si>
  <si>
    <t>070804</t>
  </si>
  <si>
    <t>Групи  централiзованого господарського обслуговування</t>
  </si>
  <si>
    <t>070805</t>
  </si>
  <si>
    <t>Охорона здоров"я</t>
  </si>
  <si>
    <t>080000</t>
  </si>
  <si>
    <t>Лікарні</t>
  </si>
  <si>
    <t>080101</t>
  </si>
  <si>
    <t>0731</t>
  </si>
  <si>
    <t>Полiклiнiки i амбулаторiї (крiм спецiалiзованих полiклiнiк та загальних i спецiалiзованих стоматологiчних полiклiнiк)</t>
  </si>
  <si>
    <t>080300</t>
  </si>
  <si>
    <t>0721</t>
  </si>
  <si>
    <t>Фельдшерсько-акушерськi пункти</t>
  </si>
  <si>
    <t>080600</t>
  </si>
  <si>
    <t>0725</t>
  </si>
  <si>
    <t>Iншi заходи по охоронi здоров'я</t>
  </si>
  <si>
    <t>081002</t>
  </si>
  <si>
    <t>0763</t>
  </si>
  <si>
    <t>Централiзованi бухгалтерiї</t>
  </si>
  <si>
    <t>081004</t>
  </si>
  <si>
    <t>Соцiальний захист та соцiальне забезпечення</t>
  </si>
  <si>
    <t>090000</t>
  </si>
  <si>
    <t>Пiльги ветеранам вiйни i працi на житлово-комунальні послуги</t>
  </si>
  <si>
    <t>090201</t>
  </si>
  <si>
    <t>Пiльги ветеранам вiйни i працi на придбання твердого палива та скрапленого газу</t>
  </si>
  <si>
    <t>090202</t>
  </si>
  <si>
    <t>1030</t>
  </si>
  <si>
    <t>Інші пiльги ветеранам вiйни i працi</t>
  </si>
  <si>
    <t>090203</t>
  </si>
  <si>
    <t>Пільги ветеранам військової служби та органів внутрішніх справ на житлово-комунальні послуги</t>
  </si>
  <si>
    <t>090204</t>
  </si>
  <si>
    <t>Пільги ветеранам військової служби та органів внутрішніх справ на придбання твердого палива та скрапленого газу</t>
  </si>
  <si>
    <t>090205</t>
  </si>
  <si>
    <t xml:space="preserve">Інші пільги ветеранам військової служби та органів внутрішніх справ </t>
  </si>
  <si>
    <t>090206</t>
  </si>
  <si>
    <t>Пільги громадянам, які постраждали внаслідок Чорнобильської катастрофи на житлово-комунальні послуги</t>
  </si>
  <si>
    <t>090207</t>
  </si>
  <si>
    <t>1070</t>
  </si>
  <si>
    <t>Пільги громадянам, які постраждали внаслідок Чорнобильської катастрофи на придбання твердого палива та скрапленого газу</t>
  </si>
  <si>
    <t>090208</t>
  </si>
  <si>
    <t>Інші пільги громадянам, які постраждали внаслідок Чорнобильської катастрофи</t>
  </si>
  <si>
    <t>090209</t>
  </si>
  <si>
    <t>Допомога малозабезпеченим сім"ям з дітьми</t>
  </si>
  <si>
    <t>090301</t>
  </si>
  <si>
    <t>Допомога у зв'язку з вагітністю і пологами</t>
  </si>
  <si>
    <t>090302</t>
  </si>
  <si>
    <t>Допомога на догляд за дитиною віком до 3 років незастрахованим матерям</t>
  </si>
  <si>
    <t>090303</t>
  </si>
  <si>
    <t>Одноразова допомога при народженні дитини</t>
  </si>
  <si>
    <t>090304</t>
  </si>
  <si>
    <t>Допомога на дітей, які перебувають під опікою чи піклуванням</t>
  </si>
  <si>
    <t>090305</t>
  </si>
  <si>
    <t>Допомога на дітей одиноким матерям</t>
  </si>
  <si>
    <t>090306</t>
  </si>
  <si>
    <t>1040</t>
  </si>
  <si>
    <t>Державна соціальна допомога малозабезпеченим сім'ям</t>
  </si>
  <si>
    <t>090401</t>
  </si>
  <si>
    <t>Додатковi виплати населенню на покриття витрат на оплату житлово-комунальних послуг</t>
  </si>
  <si>
    <t>090405</t>
  </si>
  <si>
    <t>Iншi видатки на соціальний захист населення</t>
  </si>
  <si>
    <t>090412</t>
  </si>
  <si>
    <t>Iншi програми соцiального захисту неповнолiтнiх</t>
  </si>
  <si>
    <t>090802</t>
  </si>
  <si>
    <t>Утримання центрiв соцiальних служб для молодi</t>
  </si>
  <si>
    <t>091101</t>
  </si>
  <si>
    <t>Програми i заходи центрiв соцiальних служб для молодi</t>
  </si>
  <si>
    <t>091102</t>
  </si>
  <si>
    <t>Соціальні програми i заходи державних органiв у справах молоді</t>
  </si>
  <si>
    <t>091103</t>
  </si>
  <si>
    <t>Фінансова підтримка громадських організацій інвалідів і ветеранів</t>
  </si>
  <si>
    <t>091209</t>
  </si>
  <si>
    <t>Державна соціальна допомога інвалідам з дитинства та дітям інвалідам</t>
  </si>
  <si>
    <t>091300</t>
  </si>
  <si>
    <t>Житлово-комунальне господарство</t>
  </si>
  <si>
    <t>100000</t>
  </si>
  <si>
    <t>Благоустрiй мiст, сіл, селищ</t>
  </si>
  <si>
    <t>100203</t>
  </si>
  <si>
    <t>0620</t>
  </si>
  <si>
    <t>Пiдприємства i органiзацiї побутового обслуговування, що входять до комунальної власностi</t>
  </si>
  <si>
    <t>100400</t>
  </si>
  <si>
    <t>Культура i мистецтво</t>
  </si>
  <si>
    <t>110000</t>
  </si>
  <si>
    <t>Бiблiотеки</t>
  </si>
  <si>
    <t>110201</t>
  </si>
  <si>
    <t>0825</t>
  </si>
  <si>
    <t>Музеї i виставки</t>
  </si>
  <si>
    <t>110202</t>
  </si>
  <si>
    <t>0826</t>
  </si>
  <si>
    <t>Палаци i будинки культури, клуби та iншi заклади клубного типу</t>
  </si>
  <si>
    <t>110204</t>
  </si>
  <si>
    <t>0828</t>
  </si>
  <si>
    <t>Школи естетичного виховання дiтей</t>
  </si>
  <si>
    <t>110205</t>
  </si>
  <si>
    <t>Кiнематографiя</t>
  </si>
  <si>
    <t>110300</t>
  </si>
  <si>
    <t>0823</t>
  </si>
  <si>
    <t>Iншi культурно-освiтнi заклади та заходи</t>
  </si>
  <si>
    <t>110502</t>
  </si>
  <si>
    <t>0829</t>
  </si>
  <si>
    <t>Засоби масової iнформацiї</t>
  </si>
  <si>
    <t>120000</t>
  </si>
  <si>
    <t>Телебачення i радiомовлення</t>
  </si>
  <si>
    <t>120100</t>
  </si>
  <si>
    <t>0831</t>
  </si>
  <si>
    <t>Перiодичнi видання (газети та журнали)</t>
  </si>
  <si>
    <t>120201</t>
  </si>
  <si>
    <t>0832</t>
  </si>
  <si>
    <t>Фiзична культура i спорт</t>
  </si>
  <si>
    <t>130000</t>
  </si>
  <si>
    <t>Проведення навчально-тренувальних зборiв i змагань</t>
  </si>
  <si>
    <t>130102</t>
  </si>
  <si>
    <t>0810</t>
  </si>
  <si>
    <t>Утримання та навчально-тренувальна робота дитячо-юнацьких спортивних шкiл</t>
  </si>
  <si>
    <t>130107</t>
  </si>
  <si>
    <t>Утримання апарату управлiння громадських фiзкультурно-спортивних органiзацiй (ФСТ "Колос")</t>
  </si>
  <si>
    <t>130204</t>
  </si>
  <si>
    <t>Будiвництво</t>
  </si>
  <si>
    <t>150000</t>
  </si>
  <si>
    <t>Капiтальнi вкладення</t>
  </si>
  <si>
    <t>150101</t>
  </si>
  <si>
    <t>0490</t>
  </si>
  <si>
    <t>Житлове будівництво та придбання житла  військовослужбовцям, учасникам бойових дій в Афганістані та воєнних конфліктів у зарубіжних країнах, членам сімей військовослужбовців, що загинули під час виконання ними службових обов"язків, а також  військовослужбовцям звiльненим у запас або вiдставку за станом здоров"я, віком, вислугою років та у зв"язку із скороченням штатів, які перебувають на квартирному обліку за місцем проживання</t>
  </si>
  <si>
    <t>150107</t>
  </si>
  <si>
    <t>Сiльське і лiсове господарство, рибне господарство та мисливство</t>
  </si>
  <si>
    <t xml:space="preserve">    </t>
  </si>
  <si>
    <t>Землеустрiй</t>
  </si>
  <si>
    <t>160101</t>
  </si>
  <si>
    <t>0421</t>
  </si>
  <si>
    <t>Транспорт, дорожнє господарство, зв'язок, телекомунiкацiї та iнформатика</t>
  </si>
  <si>
    <t>170000</t>
  </si>
  <si>
    <t>Регулювання цiн на послуги мiсцевого автотранспорту</t>
  </si>
  <si>
    <t>170101</t>
  </si>
  <si>
    <t>0451</t>
  </si>
  <si>
    <t>Компенсаційні виплати на пільговий проїзд автомобільним транспортом окремим категоріям громадян</t>
  </si>
  <si>
    <t>170102</t>
  </si>
  <si>
    <t xml:space="preserve">Видатки на проведення робіт, пов"язаних із будiвництвом, реконструкцiєю, ремонтом та утриманням автомобiльних дорiг </t>
  </si>
  <si>
    <t>170703</t>
  </si>
  <si>
    <t>0456</t>
  </si>
  <si>
    <t>Цiльовi фонди</t>
  </si>
  <si>
    <t>Інша діяльність у сфері охорони навколишнього природного середовища</t>
  </si>
  <si>
    <t>0540</t>
  </si>
  <si>
    <t>Видатки, не вiднесенi до основних груп</t>
  </si>
  <si>
    <t>Резервний фонд</t>
  </si>
  <si>
    <t>0133</t>
  </si>
  <si>
    <t xml:space="preserve">Іншi видатки </t>
  </si>
  <si>
    <t>Разом видатків</t>
  </si>
  <si>
    <t>Всього видатків</t>
  </si>
  <si>
    <t>Кошти, що передаються  до інших бюджетів</t>
  </si>
  <si>
    <t>250300а</t>
  </si>
  <si>
    <t>Кошти, що передаються до районних та мiських (міст Києва і Севастополя, міст республіканського і обласного значення) бюджетiв з міських (міст районного значення), селищних, сільських та районних у містах бюджетів</t>
  </si>
  <si>
    <t xml:space="preserve">Дотації вирівнювання, що передаються з районних та міських (міст Києва і Севастополя, міст республіканського і обласного значення) бюджетів </t>
  </si>
  <si>
    <t>Субвенція на виконання власних повноважень територіальних громад сіл, селищ, міст та їх об'єднань</t>
  </si>
  <si>
    <t>Інші субвенції</t>
  </si>
  <si>
    <t xml:space="preserve">Разом </t>
  </si>
  <si>
    <t>СПЕЦІАЛЬНИЙ ФОНД</t>
  </si>
  <si>
    <t>Надходження коштів від відшкодування втрат сільськогосподарського і лісогосподарського виробництва</t>
  </si>
  <si>
    <t>21110000</t>
  </si>
  <si>
    <t>Інші податки та збори</t>
  </si>
  <si>
    <t>19000000</t>
  </si>
  <si>
    <t>Екологічний податок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</si>
  <si>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</si>
  <si>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</si>
  <si>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</si>
  <si>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об`єкти </t>
  </si>
  <si>
    <t>19010200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</si>
  <si>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</si>
  <si>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19010300</t>
  </si>
  <si>
    <t>24000000</t>
  </si>
  <si>
    <t>24060000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</si>
  <si>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</si>
  <si>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</si>
  <si>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25000000</t>
  </si>
  <si>
    <t>Надходження від плати за послуги, що надаються бюджетними установами згідно із законодавством</t>
  </si>
  <si>
    <t>25010000</t>
  </si>
  <si>
    <t>Плата за послуги, що надаються бюджетними устновами згідно з їх основною діяльністю</t>
  </si>
  <si>
    <t>25010100</t>
  </si>
  <si>
    <t>25010200</t>
  </si>
  <si>
    <t>Надходження бюджетних установ від додаткової ( господарської) діяльності</t>
  </si>
  <si>
    <t>Надходження бюджетних установ від додаткової                 ( господарської) діяльності</t>
  </si>
  <si>
    <t>Плата за оренду майна бюджетних установ</t>
  </si>
  <si>
    <t>25020000</t>
  </si>
  <si>
    <t>Гранти та дарунки, отримані бюджетними установами</t>
  </si>
  <si>
    <t>25020100</t>
  </si>
  <si>
    <t>25020200</t>
  </si>
  <si>
    <t>30000000</t>
  </si>
  <si>
    <t xml:space="preserve"> Надходження від продажу основного капіталу</t>
  </si>
  <si>
    <t>31000000</t>
  </si>
  <si>
    <t>Надходження від відчуження майна, яке належить Автономній Республіці Крим та майна, що знаходиться у комунальній власності</t>
  </si>
  <si>
    <t>31030000</t>
  </si>
  <si>
    <t>Субвенція з державного бюджету місцевим бюджетам на розрахунки щодо погашення заборгованості громадян за житлово-комунальні послуги та енергоносії</t>
  </si>
  <si>
    <t>Субвенції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</si>
  <si>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тепло-водопостачання і водовідведення, квартирної плати, вивезення побутового сміття та рідких нечистот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</si>
  <si>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</si>
  <si>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 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</si>
  <si>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</si>
  <si>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нерухрмого майна, що перебувають у приватній власності фізичних або юридичних осіб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</si>
  <si>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</si>
  <si>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</si>
  <si>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</si>
  <si>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</si>
  <si>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</si>
  <si>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6(1) розділу Х «Перехідні положення» Земельного кодексу України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</si>
  <si>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</si>
  <si>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Інші субвенції з місцевого бюджету</t>
  </si>
  <si>
    <t>Усього доходів з урахуванням міжбюджетних трансфертів  з державного бюджету</t>
  </si>
  <si>
    <t xml:space="preserve">до рішення викоанвчого комітету Сквирської міської ради </t>
  </si>
  <si>
    <t>від 21 квітня 2026 року №__/__</t>
  </si>
  <si>
    <t>Начальниця фінансового управління</t>
  </si>
  <si>
    <t>Ірина КРУКІВСЬКА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</si>
</sst>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.00"/>
    <numFmt numFmtId="166" formatCode="0000"/>
    <numFmt numFmtId="167" formatCode="000000"/>
  </numFmts>
  <fonts count="20">
    <font>
      <sz val="10"/>
      <color rgb="FF000000"/>
      <name val="Arimo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1"/>
      <color theme="1"/>
      <name val="Arimo"/>
    </font>
    <font>
      <b/>
      <u/>
      <sz val="14"/>
      <color theme="1"/>
      <name val="Times New Roman"/>
    </font>
    <font>
      <sz val="10"/>
      <name val="Arimo"/>
    </font>
    <font>
      <b/>
      <sz val="11"/>
      <color theme="1"/>
      <name val="Times New Roman"/>
    </font>
    <font>
      <b/>
      <sz val="11"/>
      <color rgb="FF000000"/>
      <name val="Times New Roman"/>
    </font>
    <font>
      <b/>
      <sz val="12"/>
      <color theme="1"/>
      <name val="Times New Roman"/>
    </font>
    <font>
      <b/>
      <sz val="11"/>
      <color theme="1"/>
      <name val="Arimo"/>
    </font>
    <font>
      <sz val="12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i/>
      <sz val="12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Arimo"/>
    </font>
    <font>
      <u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165" fontId="10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4" fontId="12" fillId="2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1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7" fontId="12" fillId="2" borderId="12" xfId="0" applyNumberFormat="1" applyFont="1" applyFill="1" applyBorder="1" applyAlignment="1">
      <alignment horizontal="center" vertical="center"/>
    </xf>
    <xf numFmtId="167" fontId="11" fillId="2" borderId="12" xfId="0" applyNumberFormat="1" applyFont="1" applyFill="1" applyBorder="1" applyAlignment="1">
      <alignment horizontal="center" vertical="center"/>
    </xf>
    <xf numFmtId="166" fontId="10" fillId="2" borderId="12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/>
    </xf>
    <xf numFmtId="167" fontId="10" fillId="0" borderId="12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4" fontId="18" fillId="2" borderId="12" xfId="0" applyNumberFormat="1" applyFont="1" applyFill="1" applyBorder="1" applyAlignment="1">
      <alignment horizontal="center" vertical="center"/>
    </xf>
    <xf numFmtId="4" fontId="18" fillId="0" borderId="12" xfId="0" applyNumberFormat="1" applyFont="1" applyBorder="1" applyAlignment="1">
      <alignment horizontal="center" vertical="center"/>
    </xf>
    <xf numFmtId="164" fontId="18" fillId="2" borderId="12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3" xfId="0" applyFont="1" applyBorder="1"/>
    <xf numFmtId="0" fontId="5" fillId="0" borderId="6" xfId="0" applyFont="1" applyBorder="1"/>
    <xf numFmtId="0" fontId="8" fillId="0" borderId="0" xfId="0" applyFont="1" applyAlignment="1">
      <alignment horizontal="right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5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topLeftCell="A313" workbookViewId="0">
      <selection activeCell="F319" sqref="F319"/>
    </sheetView>
  </sheetViews>
  <sheetFormatPr defaultColWidth="14.453125" defaultRowHeight="15" customHeight="1"/>
  <cols>
    <col min="1" max="1" width="53.7265625" customWidth="1"/>
    <col min="2" max="2" width="14.1796875" customWidth="1"/>
    <col min="3" max="5" width="16.81640625" customWidth="1"/>
    <col min="6" max="6" width="17.81640625" customWidth="1"/>
    <col min="7" max="7" width="16.81640625" customWidth="1"/>
    <col min="8" max="8" width="17.453125" customWidth="1"/>
    <col min="9" max="26" width="8" customWidth="1"/>
  </cols>
  <sheetData>
    <row r="1" spans="1:26" ht="18.75" customHeight="1">
      <c r="B1" s="1"/>
      <c r="C1" s="1"/>
      <c r="D1" s="1"/>
      <c r="E1" s="1"/>
      <c r="F1" s="1"/>
      <c r="G1" s="88" t="s">
        <v>0</v>
      </c>
      <c r="H1" s="83"/>
    </row>
    <row r="2" spans="1:26" ht="18.75" customHeight="1">
      <c r="B2" s="1"/>
      <c r="C2" s="1"/>
      <c r="D2" s="1"/>
      <c r="E2" s="88" t="s">
        <v>400</v>
      </c>
      <c r="F2" s="83"/>
      <c r="G2" s="83"/>
      <c r="H2" s="83"/>
    </row>
    <row r="3" spans="1:26" ht="18.75" customHeight="1">
      <c r="B3" s="1"/>
      <c r="C3" s="1"/>
      <c r="D3" s="1"/>
      <c r="E3" s="88" t="s">
        <v>401</v>
      </c>
      <c r="F3" s="83"/>
      <c r="G3" s="83"/>
      <c r="H3" s="83"/>
    </row>
    <row r="4" spans="1:26" ht="24" customHeight="1">
      <c r="B4" s="1"/>
      <c r="C4" s="1"/>
      <c r="D4" s="1"/>
      <c r="E4" s="89"/>
      <c r="F4" s="83"/>
      <c r="G4" s="83"/>
      <c r="H4" s="83"/>
    </row>
    <row r="5" spans="1:26" ht="18.75" customHeight="1">
      <c r="A5" s="90" t="s">
        <v>1</v>
      </c>
      <c r="B5" s="83"/>
      <c r="C5" s="83"/>
      <c r="D5" s="83"/>
      <c r="E5" s="83"/>
      <c r="F5" s="83"/>
      <c r="G5" s="83"/>
      <c r="H5" s="8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>
      <c r="A6" s="1"/>
      <c r="B6" s="1"/>
      <c r="C6" s="1"/>
      <c r="D6" s="1"/>
      <c r="E6" s="1"/>
      <c r="F6" s="1"/>
      <c r="G6" s="91"/>
      <c r="H6" s="8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1"/>
      <c r="B7" s="1"/>
      <c r="C7" s="1"/>
      <c r="D7" s="1"/>
      <c r="E7" s="1"/>
      <c r="F7" s="1"/>
      <c r="G7" s="4"/>
      <c r="H7" s="2" t="s">
        <v>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4.25" customHeight="1">
      <c r="A8" s="84" t="s">
        <v>3</v>
      </c>
      <c r="B8" s="84" t="s">
        <v>4</v>
      </c>
      <c r="C8" s="94" t="s">
        <v>5</v>
      </c>
      <c r="D8" s="95"/>
      <c r="E8" s="96"/>
      <c r="F8" s="87" t="s">
        <v>6</v>
      </c>
      <c r="G8" s="92" t="s">
        <v>7</v>
      </c>
      <c r="H8" s="8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85"/>
      <c r="B9" s="85"/>
      <c r="C9" s="97"/>
      <c r="D9" s="98"/>
      <c r="E9" s="99"/>
      <c r="F9" s="85"/>
      <c r="G9" s="87" t="s">
        <v>8</v>
      </c>
      <c r="H9" s="87" t="s">
        <v>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85"/>
      <c r="B10" s="85"/>
      <c r="C10" s="84" t="s">
        <v>10</v>
      </c>
      <c r="D10" s="87" t="s">
        <v>8</v>
      </c>
      <c r="E10" s="87" t="s">
        <v>9</v>
      </c>
      <c r="F10" s="85"/>
      <c r="G10" s="85"/>
      <c r="H10" s="8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6.5" customHeight="1">
      <c r="A11" s="86"/>
      <c r="B11" s="86"/>
      <c r="C11" s="86"/>
      <c r="D11" s="86"/>
      <c r="E11" s="86"/>
      <c r="F11" s="86"/>
      <c r="G11" s="86"/>
      <c r="H11" s="8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5">
        <v>1</v>
      </c>
      <c r="B12" s="6">
        <v>2</v>
      </c>
      <c r="C12" s="6">
        <v>3</v>
      </c>
      <c r="D12" s="6"/>
      <c r="E12" s="6">
        <v>4</v>
      </c>
      <c r="F12" s="7">
        <v>5</v>
      </c>
      <c r="G12" s="8" t="s">
        <v>11</v>
      </c>
      <c r="H12" s="8" t="s">
        <v>12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93" t="s">
        <v>13</v>
      </c>
      <c r="B13" s="80"/>
      <c r="C13" s="80"/>
      <c r="D13" s="80"/>
      <c r="E13" s="80"/>
      <c r="F13" s="80"/>
      <c r="G13" s="80"/>
      <c r="H13" s="8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9" t="s">
        <v>14</v>
      </c>
      <c r="B14" s="10" t="s">
        <v>15</v>
      </c>
      <c r="C14" s="11">
        <f t="shared" ref="C14:F14" si="0">C15+C28+C44+C52</f>
        <v>321570012</v>
      </c>
      <c r="D14" s="11">
        <f t="shared" si="0"/>
        <v>321570012</v>
      </c>
      <c r="E14" s="11">
        <f t="shared" si="0"/>
        <v>73497300</v>
      </c>
      <c r="F14" s="11">
        <f t="shared" si="0"/>
        <v>83149273.409999996</v>
      </c>
      <c r="G14" s="12">
        <f t="shared" ref="G14:G31" si="1">F14/D14</f>
        <v>0.25857284668074088</v>
      </c>
      <c r="H14" s="12">
        <f t="shared" ref="H14:H31" si="2">F14/E14</f>
        <v>1.1313241902763775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1.5" customHeight="1">
      <c r="A15" s="9" t="s">
        <v>16</v>
      </c>
      <c r="B15" s="14">
        <v>11000000</v>
      </c>
      <c r="C15" s="11">
        <f t="shared" ref="C15:F15" si="3">+C16+C26</f>
        <v>199752612</v>
      </c>
      <c r="D15" s="11">
        <f t="shared" si="3"/>
        <v>199752612</v>
      </c>
      <c r="E15" s="11">
        <f t="shared" si="3"/>
        <v>42260400</v>
      </c>
      <c r="F15" s="11">
        <f t="shared" si="3"/>
        <v>46538034.489999995</v>
      </c>
      <c r="G15" s="12">
        <f t="shared" si="1"/>
        <v>0.23297835269358078</v>
      </c>
      <c r="H15" s="12">
        <f t="shared" si="2"/>
        <v>1.101220870838894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>
      <c r="A16" s="9" t="s">
        <v>17</v>
      </c>
      <c r="B16" s="16">
        <v>11010000</v>
      </c>
      <c r="C16" s="11">
        <f t="shared" ref="C16:F16" si="4">C17+C18+C20+C22+C25</f>
        <v>199747712</v>
      </c>
      <c r="D16" s="11">
        <f t="shared" si="4"/>
        <v>199747712</v>
      </c>
      <c r="E16" s="11">
        <f t="shared" si="4"/>
        <v>42255500</v>
      </c>
      <c r="F16" s="11">
        <f t="shared" si="4"/>
        <v>46530839.489999995</v>
      </c>
      <c r="G16" s="12">
        <f t="shared" si="1"/>
        <v>0.23294804743495631</v>
      </c>
      <c r="H16" s="12">
        <f t="shared" si="2"/>
        <v>1.1011782960798002</v>
      </c>
      <c r="I16" s="15"/>
      <c r="J16" s="17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47.25" customHeight="1">
      <c r="A17" s="18" t="s">
        <v>18</v>
      </c>
      <c r="B17" s="19">
        <v>11010100</v>
      </c>
      <c r="C17" s="20">
        <v>152694712</v>
      </c>
      <c r="D17" s="20">
        <v>152694712</v>
      </c>
      <c r="E17" s="20">
        <v>39000000</v>
      </c>
      <c r="F17" s="21">
        <v>41159113.229999997</v>
      </c>
      <c r="G17" s="22">
        <f t="shared" si="1"/>
        <v>0.26955166089838134</v>
      </c>
      <c r="H17" s="22">
        <f t="shared" si="2"/>
        <v>1.0553618776923077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78.75" hidden="1" customHeight="1">
      <c r="A18" s="18" t="s">
        <v>19</v>
      </c>
      <c r="B18" s="19">
        <v>11010200</v>
      </c>
      <c r="C18" s="20"/>
      <c r="D18" s="20"/>
      <c r="E18" s="20"/>
      <c r="F18" s="21"/>
      <c r="G18" s="22" t="e">
        <f t="shared" si="1"/>
        <v>#DIV/0!</v>
      </c>
      <c r="H18" s="22" t="e">
        <f t="shared" si="2"/>
        <v>#DIV/0!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1.5" hidden="1" customHeight="1">
      <c r="A19" s="18" t="s">
        <v>20</v>
      </c>
      <c r="B19" s="19">
        <v>11010300</v>
      </c>
      <c r="C19" s="20"/>
      <c r="D19" s="20"/>
      <c r="E19" s="20"/>
      <c r="F19" s="21"/>
      <c r="G19" s="22" t="e">
        <f t="shared" si="1"/>
        <v>#DIV/0!</v>
      </c>
      <c r="H19" s="22" t="e">
        <f t="shared" si="2"/>
        <v>#DIV/0!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46.5" customHeight="1">
      <c r="A20" s="18" t="s">
        <v>21</v>
      </c>
      <c r="B20" s="19">
        <v>11010400</v>
      </c>
      <c r="C20" s="20">
        <v>45532500</v>
      </c>
      <c r="D20" s="20">
        <v>45532500</v>
      </c>
      <c r="E20" s="20">
        <v>3030000</v>
      </c>
      <c r="F20" s="21">
        <v>3607794.05</v>
      </c>
      <c r="G20" s="22">
        <f t="shared" si="1"/>
        <v>7.9235580080162515E-2</v>
      </c>
      <c r="H20" s="22">
        <f t="shared" si="2"/>
        <v>1.1906911056105609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47.25" hidden="1" customHeight="1">
      <c r="A21" s="18" t="s">
        <v>22</v>
      </c>
      <c r="B21" s="19">
        <v>11010600</v>
      </c>
      <c r="C21" s="20"/>
      <c r="D21" s="20"/>
      <c r="E21" s="20"/>
      <c r="F21" s="21"/>
      <c r="G21" s="22" t="e">
        <f t="shared" si="1"/>
        <v>#DIV/0!</v>
      </c>
      <c r="H21" s="22" t="e">
        <f t="shared" si="2"/>
        <v>#DIV/0!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54" customHeight="1">
      <c r="A22" s="18" t="s">
        <v>23</v>
      </c>
      <c r="B22" s="19">
        <v>11010500</v>
      </c>
      <c r="C22" s="20">
        <v>1051800</v>
      </c>
      <c r="D22" s="20">
        <v>1051800</v>
      </c>
      <c r="E22" s="20">
        <v>151800</v>
      </c>
      <c r="F22" s="21">
        <v>811378.09</v>
      </c>
      <c r="G22" s="22">
        <f t="shared" si="1"/>
        <v>0.77141860619889713</v>
      </c>
      <c r="H22" s="22">
        <f t="shared" si="2"/>
        <v>5.3450467061923579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6.75" hidden="1" customHeight="1">
      <c r="A23" s="18" t="s">
        <v>24</v>
      </c>
      <c r="B23" s="19">
        <v>11010600</v>
      </c>
      <c r="C23" s="20"/>
      <c r="D23" s="20"/>
      <c r="E23" s="20"/>
      <c r="F23" s="21"/>
      <c r="G23" s="22" t="e">
        <f t="shared" si="1"/>
        <v>#DIV/0!</v>
      </c>
      <c r="H23" s="22" t="e">
        <f t="shared" si="2"/>
        <v>#DIV/0!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6.25" hidden="1" customHeight="1">
      <c r="A24" s="18" t="s">
        <v>25</v>
      </c>
      <c r="B24" s="19">
        <v>11010900</v>
      </c>
      <c r="C24" s="20"/>
      <c r="D24" s="20"/>
      <c r="E24" s="20"/>
      <c r="F24" s="21"/>
      <c r="G24" s="22" t="e">
        <f t="shared" si="1"/>
        <v>#DIV/0!</v>
      </c>
      <c r="H24" s="22" t="e">
        <f t="shared" si="2"/>
        <v>#DIV/0!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53.25" customHeight="1">
      <c r="A25" s="23" t="s">
        <v>26</v>
      </c>
      <c r="B25" s="19">
        <v>11011300</v>
      </c>
      <c r="C25" s="20">
        <v>468700</v>
      </c>
      <c r="D25" s="20">
        <v>468700</v>
      </c>
      <c r="E25" s="20">
        <v>73700</v>
      </c>
      <c r="F25" s="21">
        <v>952554.12</v>
      </c>
      <c r="G25" s="22">
        <f t="shared" si="1"/>
        <v>2.0323322381053979</v>
      </c>
      <c r="H25" s="22">
        <f t="shared" si="2"/>
        <v>12.924750610583446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>
      <c r="A26" s="9" t="s">
        <v>27</v>
      </c>
      <c r="B26" s="16">
        <v>11020000</v>
      </c>
      <c r="C26" s="11">
        <f t="shared" ref="C26:F26" si="5">C27</f>
        <v>4900</v>
      </c>
      <c r="D26" s="11">
        <f t="shared" si="5"/>
        <v>4900</v>
      </c>
      <c r="E26" s="11">
        <f t="shared" si="5"/>
        <v>4900</v>
      </c>
      <c r="F26" s="11">
        <f t="shared" si="5"/>
        <v>7195</v>
      </c>
      <c r="G26" s="12">
        <f t="shared" si="1"/>
        <v>1.4683673469387755</v>
      </c>
      <c r="H26" s="12">
        <f t="shared" si="2"/>
        <v>1.4683673469387755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1.5" customHeight="1">
      <c r="A27" s="18" t="s">
        <v>28</v>
      </c>
      <c r="B27" s="19">
        <v>11020200</v>
      </c>
      <c r="C27" s="20">
        <v>4900</v>
      </c>
      <c r="D27" s="20">
        <v>4900</v>
      </c>
      <c r="E27" s="20">
        <v>4900</v>
      </c>
      <c r="F27" s="21">
        <v>7195</v>
      </c>
      <c r="G27" s="22">
        <f t="shared" si="1"/>
        <v>1.4683673469387755</v>
      </c>
      <c r="H27" s="22">
        <f t="shared" si="2"/>
        <v>1.4683673469387755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2.25" customHeight="1">
      <c r="A28" s="9" t="s">
        <v>29</v>
      </c>
      <c r="B28" s="14">
        <v>13000000</v>
      </c>
      <c r="C28" s="11">
        <f>C29+C34+C42</f>
        <v>1292000</v>
      </c>
      <c r="D28" s="11">
        <f t="shared" ref="D28:F28" si="6">D29+D34+D42</f>
        <v>1292000</v>
      </c>
      <c r="E28" s="11">
        <f t="shared" si="6"/>
        <v>274000</v>
      </c>
      <c r="F28" s="11">
        <f t="shared" si="6"/>
        <v>541842.28</v>
      </c>
      <c r="G28" s="12">
        <f t="shared" si="1"/>
        <v>0.41938256965944276</v>
      </c>
      <c r="H28" s="12">
        <f t="shared" si="2"/>
        <v>1.9775265693430657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1.5" customHeight="1">
      <c r="A29" s="9" t="s">
        <v>30</v>
      </c>
      <c r="B29" s="16">
        <v>13010000</v>
      </c>
      <c r="C29" s="11">
        <f>C30+C31</f>
        <v>567000</v>
      </c>
      <c r="D29" s="11">
        <f t="shared" ref="D29:F29" si="7">D30+D31</f>
        <v>567000</v>
      </c>
      <c r="E29" s="11">
        <f t="shared" si="7"/>
        <v>140000</v>
      </c>
      <c r="F29" s="11">
        <f t="shared" si="7"/>
        <v>206134.54</v>
      </c>
      <c r="G29" s="12">
        <f t="shared" si="1"/>
        <v>0.3635529805996473</v>
      </c>
      <c r="H29" s="12">
        <f t="shared" si="2"/>
        <v>1.4723895714285715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47.25" customHeight="1">
      <c r="A30" s="18" t="s">
        <v>31</v>
      </c>
      <c r="B30" s="19">
        <v>13010100</v>
      </c>
      <c r="C30" s="20">
        <v>460000</v>
      </c>
      <c r="D30" s="20">
        <v>460000</v>
      </c>
      <c r="E30" s="20">
        <v>70000</v>
      </c>
      <c r="F30" s="21">
        <v>187725.06</v>
      </c>
      <c r="G30" s="22">
        <f t="shared" si="1"/>
        <v>0.40809795652173914</v>
      </c>
      <c r="H30" s="22">
        <f t="shared" si="2"/>
        <v>2.6817865714285714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63" customHeight="1">
      <c r="A31" s="24" t="s">
        <v>32</v>
      </c>
      <c r="B31" s="19">
        <v>13010200</v>
      </c>
      <c r="C31" s="25">
        <v>107000</v>
      </c>
      <c r="D31" s="25">
        <v>107000</v>
      </c>
      <c r="E31" s="25">
        <v>70000</v>
      </c>
      <c r="F31" s="25">
        <v>18409.48</v>
      </c>
      <c r="G31" s="22">
        <f t="shared" si="1"/>
        <v>0.17205121495327103</v>
      </c>
      <c r="H31" s="22">
        <f t="shared" si="2"/>
        <v>0.26299257142857141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6" hidden="1" customHeight="1">
      <c r="A32" s="9" t="s">
        <v>33</v>
      </c>
      <c r="B32" s="16">
        <v>13020000</v>
      </c>
      <c r="C32" s="11">
        <f t="shared" ref="C32:F32" si="8">C33</f>
        <v>0</v>
      </c>
      <c r="D32" s="11">
        <f t="shared" si="8"/>
        <v>0</v>
      </c>
      <c r="E32" s="11">
        <f t="shared" si="8"/>
        <v>0</v>
      </c>
      <c r="F32" s="11">
        <f t="shared" si="8"/>
        <v>0</v>
      </c>
      <c r="G32" s="12">
        <v>0</v>
      </c>
      <c r="H32" s="12">
        <v>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1.5" hidden="1" customHeight="1">
      <c r="A33" s="24" t="s">
        <v>34</v>
      </c>
      <c r="B33" s="26">
        <v>13020200</v>
      </c>
      <c r="C33" s="20"/>
      <c r="D33" s="20"/>
      <c r="E33" s="20"/>
      <c r="F33" s="21"/>
      <c r="G33" s="22">
        <v>0</v>
      </c>
      <c r="H33" s="22">
        <v>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1.5" customHeight="1">
      <c r="A34" s="9" t="s">
        <v>35</v>
      </c>
      <c r="B34" s="16">
        <v>13030000</v>
      </c>
      <c r="C34" s="11">
        <f>C35</f>
        <v>635000</v>
      </c>
      <c r="D34" s="11">
        <f t="shared" ref="D34:F34" si="9">D35</f>
        <v>635000</v>
      </c>
      <c r="E34" s="11">
        <f t="shared" si="9"/>
        <v>134000</v>
      </c>
      <c r="F34" s="11">
        <f t="shared" si="9"/>
        <v>200460.83</v>
      </c>
      <c r="G34" s="12">
        <f t="shared" ref="G34:G65" si="10">F34/D34</f>
        <v>0.31568634645669291</v>
      </c>
      <c r="H34" s="22">
        <f t="shared" ref="H34:H65" si="11">F34/E34</f>
        <v>1.495976343283582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35.25" customHeight="1">
      <c r="A35" s="24" t="s">
        <v>36</v>
      </c>
      <c r="B35" s="19">
        <v>13030100</v>
      </c>
      <c r="C35" s="20">
        <v>635000</v>
      </c>
      <c r="D35" s="20">
        <v>635000</v>
      </c>
      <c r="E35" s="20">
        <v>134000</v>
      </c>
      <c r="F35" s="21">
        <v>200460.83</v>
      </c>
      <c r="G35" s="22">
        <f t="shared" si="10"/>
        <v>0.31568634645669291</v>
      </c>
      <c r="H35" s="22">
        <f t="shared" si="11"/>
        <v>1.495976343283582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30" hidden="1" customHeight="1">
      <c r="A36" s="18" t="s">
        <v>37</v>
      </c>
      <c r="B36" s="19">
        <v>13040000</v>
      </c>
      <c r="C36" s="20">
        <f>C37</f>
        <v>0</v>
      </c>
      <c r="D36" s="20"/>
      <c r="E36" s="20">
        <f>E37</f>
        <v>0</v>
      </c>
      <c r="F36" s="21"/>
      <c r="G36" s="22" t="e">
        <f t="shared" si="10"/>
        <v>#DIV/0!</v>
      </c>
      <c r="H36" s="22" t="e">
        <f t="shared" si="11"/>
        <v>#DIV/0!</v>
      </c>
      <c r="I36" s="15"/>
      <c r="J36" s="17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1.5" hidden="1" customHeight="1">
      <c r="A37" s="24" t="s">
        <v>38</v>
      </c>
      <c r="B37" s="19">
        <v>13040100</v>
      </c>
      <c r="C37" s="20">
        <v>0</v>
      </c>
      <c r="D37" s="20"/>
      <c r="E37" s="20">
        <v>0</v>
      </c>
      <c r="F37" s="21"/>
      <c r="G37" s="22" t="e">
        <f t="shared" si="10"/>
        <v>#DIV/0!</v>
      </c>
      <c r="H37" s="22" t="e">
        <f t="shared" si="11"/>
        <v>#DIV/0!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hidden="1" customHeight="1">
      <c r="A38" s="18" t="s">
        <v>39</v>
      </c>
      <c r="B38" s="19">
        <v>13050200</v>
      </c>
      <c r="C38" s="20"/>
      <c r="D38" s="20"/>
      <c r="E38" s="20"/>
      <c r="F38" s="21"/>
      <c r="G38" s="22" t="e">
        <f t="shared" si="10"/>
        <v>#DIV/0!</v>
      </c>
      <c r="H38" s="22" t="e">
        <f t="shared" si="11"/>
        <v>#DIV/0!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hidden="1" customHeight="1">
      <c r="A39" s="18" t="s">
        <v>40</v>
      </c>
      <c r="B39" s="19">
        <v>13050300</v>
      </c>
      <c r="C39" s="20"/>
      <c r="D39" s="20"/>
      <c r="E39" s="20"/>
      <c r="F39" s="21"/>
      <c r="G39" s="22" t="e">
        <f t="shared" si="10"/>
        <v>#DIV/0!</v>
      </c>
      <c r="H39" s="22" t="e">
        <f t="shared" si="11"/>
        <v>#DIV/0!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1.5" hidden="1" customHeight="1">
      <c r="A40" s="18" t="s">
        <v>41</v>
      </c>
      <c r="B40" s="19">
        <v>13050400</v>
      </c>
      <c r="C40" s="20"/>
      <c r="D40" s="20"/>
      <c r="E40" s="20"/>
      <c r="F40" s="21"/>
      <c r="G40" s="22" t="e">
        <f t="shared" si="10"/>
        <v>#DIV/0!</v>
      </c>
      <c r="H40" s="22" t="e">
        <f t="shared" si="11"/>
        <v>#DIV/0!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hidden="1" customHeight="1">
      <c r="A41" s="18" t="s">
        <v>42</v>
      </c>
      <c r="B41" s="19">
        <v>13050500</v>
      </c>
      <c r="C41" s="20"/>
      <c r="D41" s="20"/>
      <c r="E41" s="20"/>
      <c r="F41" s="21"/>
      <c r="G41" s="22" t="e">
        <f t="shared" si="10"/>
        <v>#DIV/0!</v>
      </c>
      <c r="H41" s="22" t="e">
        <f t="shared" si="11"/>
        <v>#DIV/0!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7.5" customHeight="1">
      <c r="A42" s="9" t="s">
        <v>43</v>
      </c>
      <c r="B42" s="14">
        <v>13040000</v>
      </c>
      <c r="C42" s="11">
        <f>C43</f>
        <v>90000</v>
      </c>
      <c r="D42" s="11">
        <f t="shared" ref="D42:F42" si="12">D43</f>
        <v>90000</v>
      </c>
      <c r="E42" s="11">
        <f t="shared" si="12"/>
        <v>0</v>
      </c>
      <c r="F42" s="11">
        <f t="shared" si="12"/>
        <v>135246.91</v>
      </c>
      <c r="G42" s="22">
        <f t="shared" si="10"/>
        <v>1.5027434444444445</v>
      </c>
      <c r="H42" s="22">
        <v>0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42" customHeight="1">
      <c r="A43" s="18" t="s">
        <v>38</v>
      </c>
      <c r="B43" s="26">
        <v>13040100</v>
      </c>
      <c r="C43" s="20">
        <v>90000</v>
      </c>
      <c r="D43" s="20">
        <v>90000</v>
      </c>
      <c r="E43" s="20">
        <v>0</v>
      </c>
      <c r="F43" s="20">
        <v>135246.91</v>
      </c>
      <c r="G43" s="22">
        <f t="shared" si="10"/>
        <v>1.5027434444444445</v>
      </c>
      <c r="H43" s="22">
        <v>0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>
      <c r="A44" s="9" t="s">
        <v>44</v>
      </c>
      <c r="B44" s="14">
        <v>14000000</v>
      </c>
      <c r="C44" s="11">
        <f>C45+C47+C49</f>
        <v>20547800</v>
      </c>
      <c r="D44" s="11">
        <f t="shared" ref="D44:F44" si="13">D45+D47+D49</f>
        <v>20547800</v>
      </c>
      <c r="E44" s="11">
        <f t="shared" si="13"/>
        <v>5185500</v>
      </c>
      <c r="F44" s="11">
        <f t="shared" si="13"/>
        <v>6218687.6999999993</v>
      </c>
      <c r="G44" s="12">
        <f t="shared" si="10"/>
        <v>0.30264494009090992</v>
      </c>
      <c r="H44" s="12">
        <f t="shared" si="11"/>
        <v>1.199245530807058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3" customHeight="1">
      <c r="A45" s="9" t="s">
        <v>45</v>
      </c>
      <c r="B45" s="16">
        <v>14020000</v>
      </c>
      <c r="C45" s="11">
        <f>C46</f>
        <v>1359800</v>
      </c>
      <c r="D45" s="11">
        <f t="shared" ref="D45:F45" si="14">D46</f>
        <v>1359800</v>
      </c>
      <c r="E45" s="11">
        <f t="shared" si="14"/>
        <v>387800</v>
      </c>
      <c r="F45" s="11">
        <f t="shared" si="14"/>
        <v>321388.23</v>
      </c>
      <c r="G45" s="12">
        <f t="shared" si="10"/>
        <v>0.23634963229886746</v>
      </c>
      <c r="H45" s="12">
        <f t="shared" si="11"/>
        <v>0.82874736977823615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1.75" customHeight="1">
      <c r="A46" s="18" t="s">
        <v>46</v>
      </c>
      <c r="B46" s="19">
        <v>14021900</v>
      </c>
      <c r="C46" s="20">
        <v>1359800</v>
      </c>
      <c r="D46" s="20">
        <v>1359800</v>
      </c>
      <c r="E46" s="20">
        <v>387800</v>
      </c>
      <c r="F46" s="21">
        <v>321388.23</v>
      </c>
      <c r="G46" s="22">
        <f t="shared" si="10"/>
        <v>0.23634963229886746</v>
      </c>
      <c r="H46" s="22">
        <f t="shared" si="11"/>
        <v>0.82874736977823615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1.5" customHeight="1">
      <c r="A47" s="9" t="s">
        <v>47</v>
      </c>
      <c r="B47" s="16">
        <v>14030000</v>
      </c>
      <c r="C47" s="11">
        <f>C48</f>
        <v>11492000</v>
      </c>
      <c r="D47" s="11">
        <f t="shared" ref="D47:F47" si="15">D48</f>
        <v>11492000</v>
      </c>
      <c r="E47" s="11">
        <f t="shared" si="15"/>
        <v>2873100</v>
      </c>
      <c r="F47" s="11">
        <f t="shared" si="15"/>
        <v>3818487.92</v>
      </c>
      <c r="G47" s="12">
        <f t="shared" si="10"/>
        <v>0.33227357466063345</v>
      </c>
      <c r="H47" s="12">
        <f t="shared" si="11"/>
        <v>1.329048038703839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1.5" customHeight="1">
      <c r="A48" s="18" t="s">
        <v>46</v>
      </c>
      <c r="B48" s="19">
        <v>14031900</v>
      </c>
      <c r="C48" s="20">
        <v>11492000</v>
      </c>
      <c r="D48" s="20">
        <v>11492000</v>
      </c>
      <c r="E48" s="20">
        <v>2873100</v>
      </c>
      <c r="F48" s="21">
        <v>3818487.92</v>
      </c>
      <c r="G48" s="22">
        <f t="shared" si="10"/>
        <v>0.33227357466063345</v>
      </c>
      <c r="H48" s="22">
        <f t="shared" si="11"/>
        <v>1.329048038703839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1.5" customHeight="1">
      <c r="A49" s="28" t="s">
        <v>48</v>
      </c>
      <c r="B49" s="16">
        <v>14040000</v>
      </c>
      <c r="C49" s="11">
        <f>C50+C51</f>
        <v>7696000</v>
      </c>
      <c r="D49" s="11">
        <f t="shared" ref="D49:F49" si="16">D50+D51</f>
        <v>7696000</v>
      </c>
      <c r="E49" s="11">
        <f t="shared" si="16"/>
        <v>1924600</v>
      </c>
      <c r="F49" s="11">
        <f t="shared" si="16"/>
        <v>2078811.5499999998</v>
      </c>
      <c r="G49" s="12">
        <f t="shared" si="10"/>
        <v>0.27011584589397086</v>
      </c>
      <c r="H49" s="12">
        <f t="shared" si="11"/>
        <v>1.0801265457757454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93" customHeight="1">
      <c r="A50" s="24" t="s">
        <v>49</v>
      </c>
      <c r="B50" s="19">
        <v>14040100</v>
      </c>
      <c r="C50" s="25">
        <v>4680000</v>
      </c>
      <c r="D50" s="25">
        <v>4680000</v>
      </c>
      <c r="E50" s="25">
        <v>1170000</v>
      </c>
      <c r="F50" s="25">
        <v>1293169.18</v>
      </c>
      <c r="G50" s="22">
        <f t="shared" si="10"/>
        <v>0.27631820085470082</v>
      </c>
      <c r="H50" s="22">
        <f t="shared" si="11"/>
        <v>1.1052728034188033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64.5" customHeight="1">
      <c r="A51" s="24" t="s">
        <v>50</v>
      </c>
      <c r="B51" s="19">
        <v>14040200</v>
      </c>
      <c r="C51" s="25">
        <v>3016000</v>
      </c>
      <c r="D51" s="25">
        <v>3016000</v>
      </c>
      <c r="E51" s="25">
        <v>754600</v>
      </c>
      <c r="F51" s="25">
        <v>785642.37</v>
      </c>
      <c r="G51" s="22">
        <f t="shared" si="10"/>
        <v>0.26049150198938992</v>
      </c>
      <c r="H51" s="22">
        <f t="shared" si="11"/>
        <v>1.0411375165650676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47.25" customHeight="1">
      <c r="A52" s="9" t="s">
        <v>51</v>
      </c>
      <c r="B52" s="29" t="s">
        <v>52</v>
      </c>
      <c r="C52" s="11">
        <f>C53+C64+C66</f>
        <v>99977600</v>
      </c>
      <c r="D52" s="11">
        <f t="shared" ref="D52:F52" si="17">D53+D64+D66</f>
        <v>99977600</v>
      </c>
      <c r="E52" s="11">
        <f t="shared" si="17"/>
        <v>25777400</v>
      </c>
      <c r="F52" s="11">
        <f t="shared" si="17"/>
        <v>29850708.940000005</v>
      </c>
      <c r="G52" s="12">
        <f t="shared" si="10"/>
        <v>0.29857396996927316</v>
      </c>
      <c r="H52" s="12">
        <f t="shared" si="11"/>
        <v>1.1580186108761941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4.75" customHeight="1">
      <c r="A53" s="9" t="s">
        <v>53</v>
      </c>
      <c r="B53" s="29" t="s">
        <v>54</v>
      </c>
      <c r="C53" s="11">
        <f>C54+C55+C56+C57+C58+C59+C60+C61+C62+C63</f>
        <v>29937800</v>
      </c>
      <c r="D53" s="11">
        <f t="shared" ref="D53:F53" si="18">D54+D55+D56+D57+D58+D59+D60+D61+D62+D63</f>
        <v>29937800</v>
      </c>
      <c r="E53" s="11">
        <f t="shared" si="18"/>
        <v>7282100</v>
      </c>
      <c r="F53" s="11">
        <f t="shared" si="18"/>
        <v>7998738.5600000005</v>
      </c>
      <c r="G53" s="12">
        <f t="shared" si="10"/>
        <v>0.26717856889951835</v>
      </c>
      <c r="H53" s="12">
        <f t="shared" si="11"/>
        <v>1.0984109748561541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47.25" customHeight="1">
      <c r="A54" s="18" t="s">
        <v>55</v>
      </c>
      <c r="B54" s="30" t="s">
        <v>56</v>
      </c>
      <c r="C54" s="25">
        <v>37800</v>
      </c>
      <c r="D54" s="25">
        <v>37800</v>
      </c>
      <c r="E54" s="25">
        <v>9100</v>
      </c>
      <c r="F54" s="25">
        <v>6473.2</v>
      </c>
      <c r="G54" s="22">
        <f t="shared" si="10"/>
        <v>0.17124867724867723</v>
      </c>
      <c r="H54" s="22">
        <f t="shared" si="11"/>
        <v>0.71134065934065938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57" customHeight="1">
      <c r="A55" s="18" t="s">
        <v>57</v>
      </c>
      <c r="B55" s="30" t="s">
        <v>58</v>
      </c>
      <c r="C55" s="25">
        <v>510000</v>
      </c>
      <c r="D55" s="25">
        <v>510000</v>
      </c>
      <c r="E55" s="25">
        <v>30000</v>
      </c>
      <c r="F55" s="25">
        <v>86771.06</v>
      </c>
      <c r="G55" s="22">
        <f t="shared" si="10"/>
        <v>0.17013933333333334</v>
      </c>
      <c r="H55" s="22">
        <f t="shared" si="11"/>
        <v>2.8923686666666666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47.25" customHeight="1">
      <c r="A56" s="18" t="s">
        <v>59</v>
      </c>
      <c r="B56" s="30" t="s">
        <v>60</v>
      </c>
      <c r="C56" s="25">
        <v>810000</v>
      </c>
      <c r="D56" s="25">
        <v>810000</v>
      </c>
      <c r="E56" s="25">
        <v>314100</v>
      </c>
      <c r="F56" s="25">
        <v>418962.2</v>
      </c>
      <c r="G56" s="22">
        <f t="shared" si="10"/>
        <v>0.5172372839506173</v>
      </c>
      <c r="H56" s="22">
        <f t="shared" si="11"/>
        <v>1.333849729385546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47.25" customHeight="1">
      <c r="A57" s="18" t="s">
        <v>61</v>
      </c>
      <c r="B57" s="30" t="s">
        <v>62</v>
      </c>
      <c r="C57" s="25">
        <v>3570000</v>
      </c>
      <c r="D57" s="25">
        <v>3570000</v>
      </c>
      <c r="E57" s="25">
        <v>910000</v>
      </c>
      <c r="F57" s="25">
        <v>1012164.68</v>
      </c>
      <c r="G57" s="22">
        <f t="shared" si="10"/>
        <v>0.28351951820728294</v>
      </c>
      <c r="H57" s="22">
        <f t="shared" si="11"/>
        <v>1.1122688791208792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47.25" customHeight="1">
      <c r="A58" s="18" t="s">
        <v>63</v>
      </c>
      <c r="B58" s="30" t="s">
        <v>64</v>
      </c>
      <c r="C58" s="25">
        <v>3150000</v>
      </c>
      <c r="D58" s="25">
        <v>3150000</v>
      </c>
      <c r="E58" s="25">
        <v>787500</v>
      </c>
      <c r="F58" s="25">
        <v>787283.32</v>
      </c>
      <c r="G58" s="22">
        <f t="shared" si="10"/>
        <v>0.24993121269841267</v>
      </c>
      <c r="H58" s="22">
        <f t="shared" si="11"/>
        <v>0.9997248507936507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47.25" customHeight="1">
      <c r="A59" s="18" t="s">
        <v>39</v>
      </c>
      <c r="B59" s="30" t="s">
        <v>65</v>
      </c>
      <c r="C59" s="25">
        <v>14175000</v>
      </c>
      <c r="D59" s="25">
        <v>14175000</v>
      </c>
      <c r="E59" s="25">
        <v>3543600</v>
      </c>
      <c r="F59" s="25">
        <v>4248203.2300000004</v>
      </c>
      <c r="G59" s="22">
        <f t="shared" si="10"/>
        <v>0.2996968768959436</v>
      </c>
      <c r="H59" s="22">
        <f t="shared" si="11"/>
        <v>1.198838252060052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47.25" customHeight="1">
      <c r="A60" s="18" t="s">
        <v>40</v>
      </c>
      <c r="B60" s="30" t="s">
        <v>66</v>
      </c>
      <c r="C60" s="25">
        <v>4200000</v>
      </c>
      <c r="D60" s="25">
        <v>4200000</v>
      </c>
      <c r="E60" s="25">
        <v>300000</v>
      </c>
      <c r="F60" s="25">
        <v>822383.84</v>
      </c>
      <c r="G60" s="22">
        <f t="shared" si="10"/>
        <v>0.19580567619047617</v>
      </c>
      <c r="H60" s="22">
        <f t="shared" si="11"/>
        <v>2.7412794666666667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>
      <c r="A61" s="18" t="s">
        <v>42</v>
      </c>
      <c r="B61" s="30" t="s">
        <v>67</v>
      </c>
      <c r="C61" s="25">
        <v>3360000</v>
      </c>
      <c r="D61" s="25">
        <v>3360000</v>
      </c>
      <c r="E61" s="25">
        <v>1375300</v>
      </c>
      <c r="F61" s="25">
        <v>601913.69999999995</v>
      </c>
      <c r="G61" s="22">
        <f t="shared" si="10"/>
        <v>0.17914098214285712</v>
      </c>
      <c r="H61" s="22">
        <f t="shared" si="11"/>
        <v>0.43765992874281973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" customHeight="1">
      <c r="A62" s="18" t="s">
        <v>68</v>
      </c>
      <c r="B62" s="30" t="s">
        <v>69</v>
      </c>
      <c r="C62" s="25">
        <v>100000</v>
      </c>
      <c r="D62" s="25">
        <v>100000</v>
      </c>
      <c r="E62" s="25">
        <v>0</v>
      </c>
      <c r="F62" s="25">
        <v>8333.33</v>
      </c>
      <c r="G62" s="22">
        <f t="shared" si="10"/>
        <v>8.3333299999999999E-2</v>
      </c>
      <c r="H62" s="22">
        <v>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>
      <c r="A63" s="18" t="s">
        <v>70</v>
      </c>
      <c r="B63" s="30" t="s">
        <v>71</v>
      </c>
      <c r="C63" s="25">
        <v>25000</v>
      </c>
      <c r="D63" s="25">
        <v>25000</v>
      </c>
      <c r="E63" s="25">
        <v>12500</v>
      </c>
      <c r="F63" s="25">
        <v>6250</v>
      </c>
      <c r="G63" s="22">
        <f t="shared" si="10"/>
        <v>0.25</v>
      </c>
      <c r="H63" s="22">
        <f t="shared" si="11"/>
        <v>0.5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>
      <c r="A64" s="9" t="s">
        <v>72</v>
      </c>
      <c r="B64" s="29">
        <v>18030000</v>
      </c>
      <c r="C64" s="31">
        <f>C65</f>
        <v>25000</v>
      </c>
      <c r="D64" s="31">
        <f t="shared" ref="D64:F64" si="19">D65</f>
        <v>25000</v>
      </c>
      <c r="E64" s="31">
        <f t="shared" si="19"/>
        <v>23200</v>
      </c>
      <c r="F64" s="31">
        <f t="shared" si="19"/>
        <v>0</v>
      </c>
      <c r="G64" s="77">
        <f t="shared" si="10"/>
        <v>0</v>
      </c>
      <c r="H64" s="77">
        <f t="shared" si="11"/>
        <v>0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>
      <c r="A65" s="18" t="s">
        <v>73</v>
      </c>
      <c r="B65" s="30">
        <v>18030200</v>
      </c>
      <c r="C65" s="25">
        <v>25000</v>
      </c>
      <c r="D65" s="25">
        <v>25000</v>
      </c>
      <c r="E65" s="25">
        <v>23200</v>
      </c>
      <c r="F65" s="25">
        <v>0</v>
      </c>
      <c r="G65" s="22">
        <f t="shared" si="10"/>
        <v>0</v>
      </c>
      <c r="H65" s="22">
        <f t="shared" si="11"/>
        <v>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>
      <c r="A66" s="9" t="s">
        <v>74</v>
      </c>
      <c r="B66" s="29" t="s">
        <v>75</v>
      </c>
      <c r="C66" s="11">
        <f>C67+C68+C69</f>
        <v>70014800</v>
      </c>
      <c r="D66" s="11">
        <f t="shared" ref="D66:F66" si="20">D67+D68+D69</f>
        <v>70014800</v>
      </c>
      <c r="E66" s="11">
        <f t="shared" si="20"/>
        <v>18472100</v>
      </c>
      <c r="F66" s="11">
        <f t="shared" si="20"/>
        <v>21851970.380000003</v>
      </c>
      <c r="G66" s="12">
        <f t="shared" ref="G66:G81" si="21">F66/D66</f>
        <v>0.3121050175105835</v>
      </c>
      <c r="H66" s="12">
        <f t="shared" ref="H66:H81" si="22">F66/E66</f>
        <v>1.1829716372258705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>
      <c r="A67" s="18" t="s">
        <v>76</v>
      </c>
      <c r="B67" s="30" t="s">
        <v>77</v>
      </c>
      <c r="C67" s="25">
        <v>4706400</v>
      </c>
      <c r="D67" s="25">
        <v>4706400</v>
      </c>
      <c r="E67" s="25">
        <v>1450000</v>
      </c>
      <c r="F67" s="25">
        <v>2870541.2</v>
      </c>
      <c r="G67" s="22">
        <f t="shared" si="21"/>
        <v>0.60992291347951733</v>
      </c>
      <c r="H67" s="22">
        <f t="shared" si="22"/>
        <v>1.9796835862068967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>
      <c r="A68" s="18" t="s">
        <v>78</v>
      </c>
      <c r="B68" s="30" t="s">
        <v>79</v>
      </c>
      <c r="C68" s="25">
        <v>38448000</v>
      </c>
      <c r="D68" s="25">
        <v>38448000</v>
      </c>
      <c r="E68" s="25">
        <v>10500000</v>
      </c>
      <c r="F68" s="25">
        <v>11637759.65</v>
      </c>
      <c r="G68" s="22">
        <f t="shared" si="21"/>
        <v>0.30268829718060758</v>
      </c>
      <c r="H68" s="22">
        <f t="shared" si="22"/>
        <v>1.1083580619047619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78" customHeight="1">
      <c r="A69" s="18" t="s">
        <v>80</v>
      </c>
      <c r="B69" s="30" t="s">
        <v>81</v>
      </c>
      <c r="C69" s="25">
        <v>26860400</v>
      </c>
      <c r="D69" s="25">
        <v>26860400</v>
      </c>
      <c r="E69" s="25">
        <v>6522100</v>
      </c>
      <c r="F69" s="25">
        <v>7343669.5300000003</v>
      </c>
      <c r="G69" s="22">
        <f t="shared" si="21"/>
        <v>0.27340134659200904</v>
      </c>
      <c r="H69" s="22">
        <f t="shared" si="22"/>
        <v>1.1259670244246485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hidden="1" customHeight="1">
      <c r="A70" s="18"/>
      <c r="B70" s="19"/>
      <c r="C70" s="20"/>
      <c r="D70" s="20"/>
      <c r="E70" s="20"/>
      <c r="F70" s="21"/>
      <c r="G70" s="12" t="e">
        <f t="shared" si="21"/>
        <v>#DIV/0!</v>
      </c>
      <c r="H70" s="22" t="e">
        <f t="shared" si="22"/>
        <v>#DIV/0!</v>
      </c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1.5" hidden="1" customHeight="1">
      <c r="A71" s="18"/>
      <c r="B71" s="19"/>
      <c r="C71" s="20"/>
      <c r="D71" s="20"/>
      <c r="E71" s="20"/>
      <c r="F71" s="21"/>
      <c r="G71" s="12" t="e">
        <f t="shared" si="21"/>
        <v>#DIV/0!</v>
      </c>
      <c r="H71" s="22" t="e">
        <f t="shared" si="22"/>
        <v>#DIV/0!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hidden="1" customHeight="1">
      <c r="A72" s="32"/>
      <c r="B72" s="19"/>
      <c r="C72" s="20"/>
      <c r="D72" s="20"/>
      <c r="E72" s="20"/>
      <c r="F72" s="21"/>
      <c r="G72" s="12" t="e">
        <f t="shared" si="21"/>
        <v>#DIV/0!</v>
      </c>
      <c r="H72" s="22" t="e">
        <f t="shared" si="22"/>
        <v>#DIV/0!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1.5" hidden="1" customHeight="1">
      <c r="A73" s="18"/>
      <c r="B73" s="19"/>
      <c r="C73" s="20"/>
      <c r="D73" s="20"/>
      <c r="E73" s="20"/>
      <c r="F73" s="21"/>
      <c r="G73" s="12" t="e">
        <f t="shared" si="21"/>
        <v>#DIV/0!</v>
      </c>
      <c r="H73" s="22" t="e">
        <f t="shared" si="22"/>
        <v>#DIV/0!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1.5" hidden="1" customHeight="1">
      <c r="A74" s="32"/>
      <c r="B74" s="19"/>
      <c r="C74" s="20"/>
      <c r="D74" s="20"/>
      <c r="E74" s="20"/>
      <c r="F74" s="21"/>
      <c r="G74" s="12" t="e">
        <f t="shared" si="21"/>
        <v>#DIV/0!</v>
      </c>
      <c r="H74" s="22" t="e">
        <f t="shared" si="22"/>
        <v>#DIV/0!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1.5" hidden="1" customHeight="1">
      <c r="A75" s="18"/>
      <c r="B75" s="19"/>
      <c r="C75" s="20"/>
      <c r="D75" s="20"/>
      <c r="E75" s="20"/>
      <c r="F75" s="21"/>
      <c r="G75" s="12" t="e">
        <f t="shared" si="21"/>
        <v>#DIV/0!</v>
      </c>
      <c r="H75" s="22" t="e">
        <f t="shared" si="22"/>
        <v>#DIV/0!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1.5" hidden="1" customHeight="1">
      <c r="A76" s="18"/>
      <c r="B76" s="19"/>
      <c r="C76" s="20"/>
      <c r="D76" s="20"/>
      <c r="E76" s="20"/>
      <c r="F76" s="21"/>
      <c r="G76" s="12" t="e">
        <f t="shared" si="21"/>
        <v>#DIV/0!</v>
      </c>
      <c r="H76" s="22" t="e">
        <f t="shared" si="22"/>
        <v>#DIV/0!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>
      <c r="A77" s="9" t="s">
        <v>82</v>
      </c>
      <c r="B77" s="10">
        <v>20000000</v>
      </c>
      <c r="C77" s="33">
        <f>C78+C83+C105</f>
        <v>3404300</v>
      </c>
      <c r="D77" s="33">
        <f t="shared" ref="D77:F77" si="23">D78+D83+D105</f>
        <v>3404300</v>
      </c>
      <c r="E77" s="33">
        <f t="shared" si="23"/>
        <v>850200</v>
      </c>
      <c r="F77" s="33">
        <f t="shared" si="23"/>
        <v>1926104.88</v>
      </c>
      <c r="G77" s="12">
        <f t="shared" si="21"/>
        <v>0.56578588256029139</v>
      </c>
      <c r="H77" s="12">
        <f t="shared" si="22"/>
        <v>2.2654726887791106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9" t="s">
        <v>83</v>
      </c>
      <c r="B78" s="14">
        <v>21000000</v>
      </c>
      <c r="C78" s="33">
        <f>C79</f>
        <v>302000</v>
      </c>
      <c r="D78" s="33">
        <f t="shared" ref="D78:F78" si="24">D79</f>
        <v>302000</v>
      </c>
      <c r="E78" s="33">
        <f t="shared" si="24"/>
        <v>75200</v>
      </c>
      <c r="F78" s="33">
        <f t="shared" si="24"/>
        <v>148750.97999999998</v>
      </c>
      <c r="G78" s="12">
        <f t="shared" si="21"/>
        <v>0.49255291390728473</v>
      </c>
      <c r="H78" s="12">
        <f t="shared" si="22"/>
        <v>1.9780715425531912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47.25" customHeight="1">
      <c r="A79" s="9" t="s">
        <v>84</v>
      </c>
      <c r="B79" s="16">
        <v>21080000</v>
      </c>
      <c r="C79" s="33">
        <f>C80+C81+C82</f>
        <v>302000</v>
      </c>
      <c r="D79" s="33">
        <f t="shared" ref="D79:F79" si="25">D80+D81+D82</f>
        <v>302000</v>
      </c>
      <c r="E79" s="33">
        <f t="shared" si="25"/>
        <v>75200</v>
      </c>
      <c r="F79" s="33">
        <f t="shared" si="25"/>
        <v>148750.97999999998</v>
      </c>
      <c r="G79" s="12">
        <f t="shared" si="21"/>
        <v>0.49255291390728473</v>
      </c>
      <c r="H79" s="12">
        <f t="shared" si="22"/>
        <v>1.9780715425531912</v>
      </c>
      <c r="I79" s="15"/>
      <c r="J79" s="17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>
      <c r="A80" s="18" t="s">
        <v>85</v>
      </c>
      <c r="B80" s="19">
        <v>21081100</v>
      </c>
      <c r="C80" s="20">
        <v>1000</v>
      </c>
      <c r="D80" s="20">
        <v>1000</v>
      </c>
      <c r="E80" s="20">
        <v>100</v>
      </c>
      <c r="F80" s="21">
        <v>64472.89</v>
      </c>
      <c r="G80" s="78">
        <f t="shared" si="21"/>
        <v>64.472889999999992</v>
      </c>
      <c r="H80" s="78">
        <f t="shared" si="22"/>
        <v>644.72889999999995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06.5" customHeight="1">
      <c r="A81" s="18" t="s">
        <v>86</v>
      </c>
      <c r="B81" s="19">
        <v>21081500</v>
      </c>
      <c r="C81" s="20">
        <v>1000</v>
      </c>
      <c r="D81" s="20">
        <v>1000</v>
      </c>
      <c r="E81" s="20">
        <v>100</v>
      </c>
      <c r="F81" s="21">
        <v>0</v>
      </c>
      <c r="G81" s="78">
        <f t="shared" si="21"/>
        <v>0</v>
      </c>
      <c r="H81" s="78">
        <f t="shared" si="22"/>
        <v>0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64.5" customHeight="1">
      <c r="A82" s="18" t="s">
        <v>87</v>
      </c>
      <c r="B82" s="19">
        <v>21081700</v>
      </c>
      <c r="C82" s="20">
        <v>300000</v>
      </c>
      <c r="D82" s="20">
        <v>300000</v>
      </c>
      <c r="E82" s="20">
        <v>75000</v>
      </c>
      <c r="F82" s="21">
        <v>84278.09</v>
      </c>
      <c r="G82" s="22">
        <f t="shared" ref="G82:G97" si="26">F82/D82</f>
        <v>0.28092696666666667</v>
      </c>
      <c r="H82" s="22">
        <f t="shared" ref="H82:H92" si="27">F82/E82</f>
        <v>1.1237078666666667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1.5" customHeight="1">
      <c r="A83" s="9" t="s">
        <v>88</v>
      </c>
      <c r="B83" s="14">
        <v>22000000</v>
      </c>
      <c r="C83" s="11">
        <f>C86+C93+C96+C104</f>
        <v>3101300</v>
      </c>
      <c r="D83" s="11">
        <f t="shared" ref="D83:F83" si="28">D86+D93+D96+D104</f>
        <v>3101300</v>
      </c>
      <c r="E83" s="11">
        <f t="shared" si="28"/>
        <v>774000</v>
      </c>
      <c r="F83" s="11">
        <f t="shared" si="28"/>
        <v>700396.97</v>
      </c>
      <c r="G83" s="12">
        <f t="shared" si="26"/>
        <v>0.22583979943894494</v>
      </c>
      <c r="H83" s="12">
        <f t="shared" si="27"/>
        <v>0.90490564599483203</v>
      </c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hidden="1" customHeight="1">
      <c r="A84" s="9" t="s">
        <v>89</v>
      </c>
      <c r="B84" s="14">
        <v>22010000</v>
      </c>
      <c r="C84" s="11">
        <f>C85</f>
        <v>0</v>
      </c>
      <c r="D84" s="11"/>
      <c r="E84" s="11"/>
      <c r="F84" s="27">
        <f>F85</f>
        <v>0</v>
      </c>
      <c r="G84" s="12" t="e">
        <f t="shared" si="26"/>
        <v>#DIV/0!</v>
      </c>
      <c r="H84" s="12" t="e">
        <f t="shared" si="27"/>
        <v>#DIV/0!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47.25" hidden="1" customHeight="1">
      <c r="A85" s="9" t="s">
        <v>90</v>
      </c>
      <c r="B85" s="14">
        <v>22010300</v>
      </c>
      <c r="C85" s="11"/>
      <c r="D85" s="11"/>
      <c r="E85" s="11"/>
      <c r="F85" s="27"/>
      <c r="G85" s="12" t="e">
        <f t="shared" si="26"/>
        <v>#DIV/0!</v>
      </c>
      <c r="H85" s="12" t="e">
        <f t="shared" si="27"/>
        <v>#DIV/0!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>
      <c r="A86" s="9" t="s">
        <v>91</v>
      </c>
      <c r="B86" s="14">
        <v>22010000</v>
      </c>
      <c r="C86" s="11">
        <f>C88+C89+C90+C92</f>
        <v>1414000</v>
      </c>
      <c r="D86" s="11">
        <f t="shared" ref="D86:F86" si="29">D88+D89+D90+D92</f>
        <v>1414000</v>
      </c>
      <c r="E86" s="11">
        <f t="shared" si="29"/>
        <v>352900</v>
      </c>
      <c r="F86" s="11">
        <f t="shared" si="29"/>
        <v>285227.69</v>
      </c>
      <c r="G86" s="12">
        <f t="shared" si="26"/>
        <v>0.20171689533239037</v>
      </c>
      <c r="H86" s="12">
        <f t="shared" si="27"/>
        <v>0.80823941626523099</v>
      </c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78.75" hidden="1" customHeight="1">
      <c r="A87" s="18" t="s">
        <v>92</v>
      </c>
      <c r="B87" s="26">
        <v>22010200</v>
      </c>
      <c r="C87" s="20"/>
      <c r="D87" s="20"/>
      <c r="E87" s="20"/>
      <c r="F87" s="20"/>
      <c r="G87" s="12" t="e">
        <f t="shared" si="26"/>
        <v>#DIV/0!</v>
      </c>
      <c r="H87" s="22" t="e">
        <f t="shared" si="27"/>
        <v>#DIV/0!</v>
      </c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63" customHeight="1">
      <c r="A88" s="34" t="s">
        <v>93</v>
      </c>
      <c r="B88" s="26">
        <v>22010300</v>
      </c>
      <c r="C88" s="20">
        <v>33000</v>
      </c>
      <c r="D88" s="20">
        <v>33000</v>
      </c>
      <c r="E88" s="20">
        <v>8100</v>
      </c>
      <c r="F88" s="21">
        <v>19420</v>
      </c>
      <c r="G88" s="22">
        <f t="shared" si="26"/>
        <v>0.5884848484848485</v>
      </c>
      <c r="H88" s="22">
        <f t="shared" si="27"/>
        <v>2.397530864197531</v>
      </c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>
      <c r="A89" s="18" t="s">
        <v>94</v>
      </c>
      <c r="B89" s="26">
        <v>22012500</v>
      </c>
      <c r="C89" s="20">
        <v>680000</v>
      </c>
      <c r="D89" s="20">
        <v>680000</v>
      </c>
      <c r="E89" s="20">
        <v>169800</v>
      </c>
      <c r="F89" s="21">
        <v>133177.69</v>
      </c>
      <c r="G89" s="22">
        <f t="shared" si="26"/>
        <v>0.19584954411764707</v>
      </c>
      <c r="H89" s="22">
        <f t="shared" si="27"/>
        <v>0.78432090694935219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6.75" customHeight="1">
      <c r="A90" s="18" t="s">
        <v>95</v>
      </c>
      <c r="B90" s="26">
        <v>22012600</v>
      </c>
      <c r="C90" s="20">
        <v>700000</v>
      </c>
      <c r="D90" s="20">
        <v>700000</v>
      </c>
      <c r="E90" s="20">
        <v>174900</v>
      </c>
      <c r="F90" s="21">
        <v>132630</v>
      </c>
      <c r="G90" s="22">
        <f t="shared" si="26"/>
        <v>0.18947142857142857</v>
      </c>
      <c r="H90" s="22">
        <f t="shared" si="27"/>
        <v>0.7583190394511149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" hidden="1" customHeight="1">
      <c r="A91" s="18" t="s">
        <v>96</v>
      </c>
      <c r="B91" s="26"/>
      <c r="C91" s="20"/>
      <c r="D91" s="20"/>
      <c r="E91" s="20"/>
      <c r="F91" s="21"/>
      <c r="G91" s="22" t="e">
        <f t="shared" si="26"/>
        <v>#DIV/0!</v>
      </c>
      <c r="H91" s="22" t="e">
        <f t="shared" si="27"/>
        <v>#DIV/0!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93" customHeight="1">
      <c r="A92" s="18" t="s">
        <v>97</v>
      </c>
      <c r="B92" s="26">
        <v>22012900</v>
      </c>
      <c r="C92" s="20">
        <v>1000</v>
      </c>
      <c r="D92" s="20">
        <v>1000</v>
      </c>
      <c r="E92" s="20">
        <v>100</v>
      </c>
      <c r="F92" s="21">
        <v>0</v>
      </c>
      <c r="G92" s="22">
        <f t="shared" si="26"/>
        <v>0</v>
      </c>
      <c r="H92" s="22">
        <f t="shared" si="27"/>
        <v>0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47.25" customHeight="1">
      <c r="A93" s="9" t="s">
        <v>98</v>
      </c>
      <c r="B93" s="16">
        <v>22080000</v>
      </c>
      <c r="C93" s="11">
        <f>C95</f>
        <v>922000</v>
      </c>
      <c r="D93" s="11">
        <f t="shared" ref="D93:F93" si="30">D95</f>
        <v>922000</v>
      </c>
      <c r="E93" s="11">
        <f t="shared" si="30"/>
        <v>230400</v>
      </c>
      <c r="F93" s="11">
        <f t="shared" si="30"/>
        <v>281391.18</v>
      </c>
      <c r="G93" s="12">
        <f t="shared" si="26"/>
        <v>0.30519650759219086</v>
      </c>
      <c r="H93" s="12">
        <f t="shared" ref="H93:H97" si="31">F93/E93</f>
        <v>1.2213158854166666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hidden="1" customHeight="1">
      <c r="A94" s="32"/>
      <c r="B94" s="19">
        <v>23030000</v>
      </c>
      <c r="C94" s="20"/>
      <c r="D94" s="20"/>
      <c r="E94" s="20"/>
      <c r="F94" s="21"/>
      <c r="G94" s="12" t="e">
        <f t="shared" si="26"/>
        <v>#DIV/0!</v>
      </c>
      <c r="H94" s="22" t="e">
        <f t="shared" si="31"/>
        <v>#DIV/0!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47.25" customHeight="1">
      <c r="A95" s="18" t="s">
        <v>99</v>
      </c>
      <c r="B95" s="19">
        <v>22080400</v>
      </c>
      <c r="C95" s="20">
        <v>922000</v>
      </c>
      <c r="D95" s="20">
        <v>922000</v>
      </c>
      <c r="E95" s="20">
        <v>230400</v>
      </c>
      <c r="F95" s="21">
        <v>281391.18</v>
      </c>
      <c r="G95" s="22">
        <f t="shared" si="26"/>
        <v>0.30519650759219086</v>
      </c>
      <c r="H95" s="22">
        <f t="shared" si="31"/>
        <v>1.2213158854166666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>
      <c r="A96" s="9" t="s">
        <v>100</v>
      </c>
      <c r="B96" s="16">
        <v>22090000</v>
      </c>
      <c r="C96" s="11">
        <f>C97+C99</f>
        <v>636100</v>
      </c>
      <c r="D96" s="11">
        <f t="shared" ref="D96:F96" si="32">D97+D99</f>
        <v>636100</v>
      </c>
      <c r="E96" s="11">
        <f t="shared" si="32"/>
        <v>158900</v>
      </c>
      <c r="F96" s="11">
        <f t="shared" si="32"/>
        <v>96254.65</v>
      </c>
      <c r="G96" s="12">
        <f t="shared" si="26"/>
        <v>0.15131999685584027</v>
      </c>
      <c r="H96" s="12">
        <f t="shared" si="31"/>
        <v>0.60575613593455002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47.25" customHeight="1">
      <c r="A97" s="18" t="s">
        <v>101</v>
      </c>
      <c r="B97" s="19">
        <v>22090100</v>
      </c>
      <c r="C97" s="20">
        <v>635000</v>
      </c>
      <c r="D97" s="20">
        <v>635000</v>
      </c>
      <c r="E97" s="20">
        <v>158700</v>
      </c>
      <c r="F97" s="21">
        <v>96254.65</v>
      </c>
      <c r="G97" s="22">
        <f t="shared" si="26"/>
        <v>0.15158212598425197</v>
      </c>
      <c r="H97" s="22">
        <f t="shared" si="31"/>
        <v>0.6065195337114051</v>
      </c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47.25" hidden="1" customHeight="1">
      <c r="A98" s="18" t="s">
        <v>102</v>
      </c>
      <c r="B98" s="19">
        <v>22090200</v>
      </c>
      <c r="C98" s="20"/>
      <c r="D98" s="20"/>
      <c r="E98" s="20"/>
      <c r="F98" s="21"/>
      <c r="G98" s="22">
        <v>0</v>
      </c>
      <c r="H98" s="22">
        <v>0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47.25" customHeight="1">
      <c r="A99" s="18" t="s">
        <v>103</v>
      </c>
      <c r="B99" s="19">
        <v>22090400</v>
      </c>
      <c r="C99" s="20">
        <v>1100</v>
      </c>
      <c r="D99" s="20">
        <v>1100</v>
      </c>
      <c r="E99" s="20">
        <v>200</v>
      </c>
      <c r="F99" s="21">
        <v>0</v>
      </c>
      <c r="G99" s="22">
        <f t="shared" ref="G99:G107" si="33">F99/D99</f>
        <v>0</v>
      </c>
      <c r="H99" s="22">
        <f t="shared" ref="H99:H120" si="34">F99/E99</f>
        <v>0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hidden="1" customHeight="1">
      <c r="A100" s="18" t="s">
        <v>104</v>
      </c>
      <c r="B100" s="26">
        <v>23000000</v>
      </c>
      <c r="C100" s="20"/>
      <c r="D100" s="20"/>
      <c r="E100" s="20"/>
      <c r="F100" s="21"/>
      <c r="G100" s="22" t="e">
        <f t="shared" si="33"/>
        <v>#DIV/0!</v>
      </c>
      <c r="H100" s="22" t="e">
        <f t="shared" si="34"/>
        <v>#DIV/0!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hidden="1" customHeight="1">
      <c r="A101" s="32" t="s">
        <v>85</v>
      </c>
      <c r="B101" s="19">
        <v>23030000</v>
      </c>
      <c r="C101" s="20"/>
      <c r="D101" s="20"/>
      <c r="E101" s="20"/>
      <c r="F101" s="21"/>
      <c r="G101" s="22" t="e">
        <f t="shared" si="33"/>
        <v>#DIV/0!</v>
      </c>
      <c r="H101" s="22" t="e">
        <f t="shared" si="34"/>
        <v>#DIV/0!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hidden="1" customHeight="1">
      <c r="A102" s="18" t="s">
        <v>85</v>
      </c>
      <c r="B102" s="19">
        <v>23030300</v>
      </c>
      <c r="C102" s="20"/>
      <c r="D102" s="20"/>
      <c r="E102" s="20"/>
      <c r="F102" s="21"/>
      <c r="G102" s="22" t="e">
        <f t="shared" si="33"/>
        <v>#DIV/0!</v>
      </c>
      <c r="H102" s="22" t="e">
        <f t="shared" si="34"/>
        <v>#DIV/0!</v>
      </c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hidden="1" customHeight="1">
      <c r="A103" s="18" t="s">
        <v>100</v>
      </c>
      <c r="B103" s="19">
        <v>22090000</v>
      </c>
      <c r="C103" s="20"/>
      <c r="D103" s="20"/>
      <c r="E103" s="20"/>
      <c r="F103" s="20"/>
      <c r="G103" s="22" t="e">
        <f t="shared" si="33"/>
        <v>#DIV/0!</v>
      </c>
      <c r="H103" s="22" t="e">
        <f t="shared" si="34"/>
        <v>#DIV/0!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01.25" customHeight="1">
      <c r="A104" s="73" t="s">
        <v>105</v>
      </c>
      <c r="B104" s="74">
        <v>22130000</v>
      </c>
      <c r="C104" s="75">
        <v>129200</v>
      </c>
      <c r="D104" s="75">
        <v>129200</v>
      </c>
      <c r="E104" s="75">
        <v>31800</v>
      </c>
      <c r="F104" s="76">
        <v>37523.449999999997</v>
      </c>
      <c r="G104" s="77">
        <f t="shared" si="33"/>
        <v>0.29042917956656344</v>
      </c>
      <c r="H104" s="77">
        <f t="shared" si="34"/>
        <v>1.1799827044025157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>
      <c r="A105" s="9" t="s">
        <v>106</v>
      </c>
      <c r="B105" s="14">
        <v>24000000</v>
      </c>
      <c r="C105" s="11">
        <f>C106</f>
        <v>1000</v>
      </c>
      <c r="D105" s="11">
        <f t="shared" ref="D105:E105" si="35">D106</f>
        <v>1000</v>
      </c>
      <c r="E105" s="11">
        <f t="shared" si="35"/>
        <v>1000</v>
      </c>
      <c r="F105" s="27">
        <v>1076956.93</v>
      </c>
      <c r="G105" s="77">
        <f t="shared" si="33"/>
        <v>1076.9569299999998</v>
      </c>
      <c r="H105" s="77">
        <f t="shared" si="34"/>
        <v>1076.9569299999998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>
      <c r="A106" s="18" t="s">
        <v>84</v>
      </c>
      <c r="B106" s="16">
        <v>24060000</v>
      </c>
      <c r="C106" s="11">
        <f>C107</f>
        <v>1000</v>
      </c>
      <c r="D106" s="11">
        <f t="shared" ref="D106:E106" si="36">D107</f>
        <v>1000</v>
      </c>
      <c r="E106" s="11">
        <f t="shared" si="36"/>
        <v>1000</v>
      </c>
      <c r="F106" s="11">
        <v>1076956.93</v>
      </c>
      <c r="G106" s="77">
        <f t="shared" si="33"/>
        <v>1076.9569299999998</v>
      </c>
      <c r="H106" s="77">
        <f t="shared" si="34"/>
        <v>1076.9569299999998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>
      <c r="A107" s="18" t="s">
        <v>84</v>
      </c>
      <c r="B107" s="19">
        <v>24060300</v>
      </c>
      <c r="C107" s="20">
        <v>1000</v>
      </c>
      <c r="D107" s="20">
        <v>1000</v>
      </c>
      <c r="E107" s="20">
        <v>1000</v>
      </c>
      <c r="F107" s="20">
        <v>1076956.93</v>
      </c>
      <c r="G107" s="78">
        <f t="shared" si="33"/>
        <v>1076.9569299999998</v>
      </c>
      <c r="H107" s="78">
        <f t="shared" si="34"/>
        <v>1076.9569299999998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31.5" hidden="1" customHeight="1">
      <c r="A108" s="18" t="s">
        <v>107</v>
      </c>
      <c r="B108" s="19">
        <v>24061600</v>
      </c>
      <c r="C108" s="20"/>
      <c r="D108" s="20"/>
      <c r="E108" s="20"/>
      <c r="F108" s="21"/>
      <c r="G108" s="12" t="e">
        <f t="shared" ref="G108:G135" si="37">F108/D108</f>
        <v>#DIV/0!</v>
      </c>
      <c r="H108" s="77" t="e">
        <f t="shared" si="34"/>
        <v>#DIV/0!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hidden="1" customHeight="1">
      <c r="A109" s="32" t="s">
        <v>108</v>
      </c>
      <c r="B109" s="19">
        <v>25000000</v>
      </c>
      <c r="C109" s="20"/>
      <c r="D109" s="20"/>
      <c r="E109" s="20"/>
      <c r="F109" s="21"/>
      <c r="G109" s="12" t="e">
        <f t="shared" si="37"/>
        <v>#DIV/0!</v>
      </c>
      <c r="H109" s="77" t="e">
        <f t="shared" si="34"/>
        <v>#DIV/0!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31.5" hidden="1" customHeight="1">
      <c r="A110" s="18" t="s">
        <v>109</v>
      </c>
      <c r="B110" s="19">
        <v>25010000</v>
      </c>
      <c r="C110" s="20"/>
      <c r="D110" s="20"/>
      <c r="E110" s="20"/>
      <c r="F110" s="21"/>
      <c r="G110" s="12" t="e">
        <f t="shared" si="37"/>
        <v>#DIV/0!</v>
      </c>
      <c r="H110" s="77" t="e">
        <f t="shared" si="34"/>
        <v>#DIV/0!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47.25" hidden="1" customHeight="1">
      <c r="A111" s="35" t="s">
        <v>110</v>
      </c>
      <c r="B111" s="26">
        <v>25010100</v>
      </c>
      <c r="C111" s="20"/>
      <c r="D111" s="20"/>
      <c r="E111" s="20"/>
      <c r="F111" s="21"/>
      <c r="G111" s="12" t="e">
        <f t="shared" si="37"/>
        <v>#DIV/0!</v>
      </c>
      <c r="H111" s="77" t="e">
        <f t="shared" si="34"/>
        <v>#DIV/0!</v>
      </c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47.25" hidden="1" customHeight="1">
      <c r="A112" s="35" t="s">
        <v>111</v>
      </c>
      <c r="B112" s="26">
        <v>25010200</v>
      </c>
      <c r="C112" s="20"/>
      <c r="D112" s="20"/>
      <c r="E112" s="20"/>
      <c r="F112" s="21"/>
      <c r="G112" s="12" t="e">
        <f t="shared" si="37"/>
        <v>#DIV/0!</v>
      </c>
      <c r="H112" s="77" t="e">
        <f t="shared" si="34"/>
        <v>#DIV/0!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31.5" hidden="1" customHeight="1">
      <c r="A113" s="18" t="s">
        <v>112</v>
      </c>
      <c r="B113" s="19">
        <v>25020000</v>
      </c>
      <c r="C113" s="20"/>
      <c r="D113" s="20"/>
      <c r="E113" s="20"/>
      <c r="F113" s="21"/>
      <c r="G113" s="12" t="e">
        <f t="shared" si="37"/>
        <v>#DIV/0!</v>
      </c>
      <c r="H113" s="77" t="e">
        <f t="shared" si="34"/>
        <v>#DIV/0!</v>
      </c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31.5" hidden="1" customHeight="1">
      <c r="A114" s="35" t="s">
        <v>113</v>
      </c>
      <c r="B114" s="26">
        <v>25020100</v>
      </c>
      <c r="C114" s="20"/>
      <c r="D114" s="20"/>
      <c r="E114" s="20"/>
      <c r="F114" s="21"/>
      <c r="G114" s="12" t="e">
        <f t="shared" si="37"/>
        <v>#DIV/0!</v>
      </c>
      <c r="H114" s="77" t="e">
        <f t="shared" si="34"/>
        <v>#DIV/0!</v>
      </c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31.5" hidden="1" customHeight="1">
      <c r="A115" s="35" t="s">
        <v>114</v>
      </c>
      <c r="B115" s="26">
        <v>25020200</v>
      </c>
      <c r="C115" s="20"/>
      <c r="D115" s="20"/>
      <c r="E115" s="20"/>
      <c r="F115" s="21"/>
      <c r="G115" s="12" t="e">
        <f t="shared" si="37"/>
        <v>#DIV/0!</v>
      </c>
      <c r="H115" s="77" t="e">
        <f t="shared" si="34"/>
        <v>#DIV/0!</v>
      </c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hidden="1" customHeight="1">
      <c r="A116" s="18" t="s">
        <v>115</v>
      </c>
      <c r="B116" s="36">
        <v>30000000</v>
      </c>
      <c r="C116" s="20">
        <f t="shared" ref="C116:C117" si="38">C117</f>
        <v>0</v>
      </c>
      <c r="D116" s="20"/>
      <c r="E116" s="20">
        <f t="shared" ref="E116:F116" si="39">E117</f>
        <v>0</v>
      </c>
      <c r="F116" s="20">
        <f t="shared" si="39"/>
        <v>0</v>
      </c>
      <c r="G116" s="12" t="e">
        <f t="shared" si="37"/>
        <v>#DIV/0!</v>
      </c>
      <c r="H116" s="77" t="e">
        <f t="shared" si="34"/>
        <v>#DIV/0!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" hidden="1" customHeight="1">
      <c r="A117" s="18" t="s">
        <v>116</v>
      </c>
      <c r="B117" s="26">
        <v>31000000</v>
      </c>
      <c r="C117" s="20">
        <f t="shared" si="38"/>
        <v>0</v>
      </c>
      <c r="D117" s="20"/>
      <c r="E117" s="20">
        <f t="shared" ref="E117:F117" si="40">E118</f>
        <v>0</v>
      </c>
      <c r="F117" s="20">
        <f t="shared" si="40"/>
        <v>0</v>
      </c>
      <c r="G117" s="12" t="e">
        <f t="shared" si="37"/>
        <v>#DIV/0!</v>
      </c>
      <c r="H117" s="77" t="e">
        <f t="shared" si="34"/>
        <v>#DIV/0!</v>
      </c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81.75" hidden="1" customHeight="1">
      <c r="A118" s="18" t="s">
        <v>117</v>
      </c>
      <c r="B118" s="19">
        <v>31010000</v>
      </c>
      <c r="C118" s="20"/>
      <c r="D118" s="20"/>
      <c r="E118" s="20"/>
      <c r="F118" s="20"/>
      <c r="G118" s="12" t="e">
        <f t="shared" si="37"/>
        <v>#DIV/0!</v>
      </c>
      <c r="H118" s="77" t="e">
        <f t="shared" si="34"/>
        <v>#DIV/0!</v>
      </c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79.5" hidden="1" customHeight="1">
      <c r="A119" s="18" t="s">
        <v>118</v>
      </c>
      <c r="B119" s="26">
        <v>31010200</v>
      </c>
      <c r="C119" s="37"/>
      <c r="D119" s="37"/>
      <c r="E119" s="37"/>
      <c r="F119" s="21"/>
      <c r="G119" s="12" t="e">
        <f t="shared" si="37"/>
        <v>#DIV/0!</v>
      </c>
      <c r="H119" s="77" t="e">
        <f t="shared" si="34"/>
        <v>#DIV/0!</v>
      </c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hidden="1" customHeight="1">
      <c r="A120" s="32"/>
      <c r="B120" s="19"/>
      <c r="C120" s="20"/>
      <c r="D120" s="20"/>
      <c r="E120" s="20"/>
      <c r="F120" s="21"/>
      <c r="G120" s="12" t="e">
        <f t="shared" si="37"/>
        <v>#DIV/0!</v>
      </c>
      <c r="H120" s="77" t="e">
        <f t="shared" si="34"/>
        <v>#DIV/0!</v>
      </c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31.5" customHeight="1">
      <c r="A121" s="38" t="s">
        <v>119</v>
      </c>
      <c r="B121" s="14">
        <v>90010100</v>
      </c>
      <c r="C121" s="11">
        <f t="shared" ref="C121:F121" si="41">C14+C77+C116</f>
        <v>324974312</v>
      </c>
      <c r="D121" s="11">
        <f t="shared" si="41"/>
        <v>324974312</v>
      </c>
      <c r="E121" s="11">
        <f t="shared" si="41"/>
        <v>74347500</v>
      </c>
      <c r="F121" s="11">
        <f t="shared" si="41"/>
        <v>85075378.289999992</v>
      </c>
      <c r="G121" s="12">
        <f t="shared" si="37"/>
        <v>0.26179108670595475</v>
      </c>
      <c r="H121" s="12">
        <f t="shared" ref="H121:H135" si="42">F121/E121</f>
        <v>1.1442937326742659</v>
      </c>
      <c r="I121" s="13"/>
      <c r="J121" s="39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9" t="s">
        <v>120</v>
      </c>
      <c r="B122" s="14">
        <v>40000000</v>
      </c>
      <c r="C122" s="11">
        <f>C123</f>
        <v>89766512</v>
      </c>
      <c r="D122" s="11">
        <f t="shared" ref="D122:F122" si="43">D123</f>
        <v>104458640</v>
      </c>
      <c r="E122" s="11">
        <f t="shared" si="43"/>
        <v>38354642</v>
      </c>
      <c r="F122" s="11">
        <f t="shared" si="43"/>
        <v>38354642</v>
      </c>
      <c r="G122" s="12">
        <f t="shared" si="37"/>
        <v>0.36717539114045522</v>
      </c>
      <c r="H122" s="12">
        <f t="shared" si="42"/>
        <v>1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5.5" customHeight="1">
      <c r="A123" s="9" t="s">
        <v>121</v>
      </c>
      <c r="B123" s="14">
        <v>41000000</v>
      </c>
      <c r="C123" s="11">
        <f>C132+C140+C142</f>
        <v>89766512</v>
      </c>
      <c r="D123" s="11">
        <f t="shared" ref="D123:F123" si="44">D132+D140+D142</f>
        <v>104458640</v>
      </c>
      <c r="E123" s="11">
        <f t="shared" si="44"/>
        <v>38354642</v>
      </c>
      <c r="F123" s="11">
        <f t="shared" si="44"/>
        <v>38354642</v>
      </c>
      <c r="G123" s="12">
        <f t="shared" si="37"/>
        <v>0.36717539114045522</v>
      </c>
      <c r="H123" s="12">
        <f t="shared" si="42"/>
        <v>1</v>
      </c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hidden="1" customHeight="1">
      <c r="A124" s="18" t="s">
        <v>122</v>
      </c>
      <c r="B124" s="26">
        <v>41010000</v>
      </c>
      <c r="C124" s="20">
        <f>C125</f>
        <v>0</v>
      </c>
      <c r="D124" s="20"/>
      <c r="E124" s="20"/>
      <c r="F124" s="20">
        <f>F125</f>
        <v>0</v>
      </c>
      <c r="G124" s="12" t="e">
        <f t="shared" si="37"/>
        <v>#DIV/0!</v>
      </c>
      <c r="H124" s="12" t="e">
        <f t="shared" si="42"/>
        <v>#DIV/0!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70.5" hidden="1" customHeight="1">
      <c r="A125" s="18" t="s">
        <v>123</v>
      </c>
      <c r="B125" s="26">
        <v>41010600</v>
      </c>
      <c r="C125" s="20"/>
      <c r="D125" s="20"/>
      <c r="E125" s="20"/>
      <c r="F125" s="21"/>
      <c r="G125" s="12" t="e">
        <f t="shared" si="37"/>
        <v>#DIV/0!</v>
      </c>
      <c r="H125" s="12" t="e">
        <f t="shared" si="42"/>
        <v>#DIV/0!</v>
      </c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hidden="1" customHeight="1">
      <c r="A126" s="18" t="s">
        <v>124</v>
      </c>
      <c r="B126" s="19">
        <v>41020000</v>
      </c>
      <c r="C126" s="20">
        <f>C127+C128+C129</f>
        <v>0</v>
      </c>
      <c r="D126" s="20"/>
      <c r="E126" s="20"/>
      <c r="F126" s="20">
        <f>F127+F128+F129</f>
        <v>0</v>
      </c>
      <c r="G126" s="12" t="e">
        <f t="shared" si="37"/>
        <v>#DIV/0!</v>
      </c>
      <c r="H126" s="12" t="e">
        <f t="shared" si="42"/>
        <v>#DIV/0!</v>
      </c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31.5" hidden="1" customHeight="1">
      <c r="A127" s="18" t="s">
        <v>125</v>
      </c>
      <c r="B127" s="19">
        <v>41020100</v>
      </c>
      <c r="C127" s="20"/>
      <c r="D127" s="20"/>
      <c r="E127" s="20"/>
      <c r="F127" s="21"/>
      <c r="G127" s="12" t="e">
        <f t="shared" si="37"/>
        <v>#DIV/0!</v>
      </c>
      <c r="H127" s="12" t="e">
        <f t="shared" si="42"/>
        <v>#DIV/0!</v>
      </c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hidden="1" customHeight="1">
      <c r="A128" s="18" t="s">
        <v>126</v>
      </c>
      <c r="B128" s="19">
        <v>41020601</v>
      </c>
      <c r="C128" s="20"/>
      <c r="D128" s="20"/>
      <c r="E128" s="20"/>
      <c r="F128" s="21"/>
      <c r="G128" s="12" t="e">
        <f t="shared" si="37"/>
        <v>#DIV/0!</v>
      </c>
      <c r="H128" s="12" t="e">
        <f t="shared" si="42"/>
        <v>#DIV/0!</v>
      </c>
      <c r="I128" s="15"/>
      <c r="J128" s="17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78.75" hidden="1" customHeight="1">
      <c r="A129" s="18" t="s">
        <v>127</v>
      </c>
      <c r="B129" s="19">
        <v>41021100</v>
      </c>
      <c r="C129" s="20"/>
      <c r="D129" s="20"/>
      <c r="E129" s="20"/>
      <c r="F129" s="21"/>
      <c r="G129" s="12" t="e">
        <f t="shared" si="37"/>
        <v>#DIV/0!</v>
      </c>
      <c r="H129" s="12" t="e">
        <f t="shared" si="42"/>
        <v>#DIV/0!</v>
      </c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47.25" hidden="1" customHeight="1">
      <c r="A130" s="18" t="s">
        <v>128</v>
      </c>
      <c r="B130" s="19">
        <v>41020600</v>
      </c>
      <c r="C130" s="20"/>
      <c r="D130" s="20"/>
      <c r="E130" s="20"/>
      <c r="F130" s="21"/>
      <c r="G130" s="12" t="e">
        <f t="shared" si="37"/>
        <v>#DIV/0!</v>
      </c>
      <c r="H130" s="12" t="e">
        <f t="shared" si="42"/>
        <v>#DIV/0!</v>
      </c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47.25" hidden="1" customHeight="1">
      <c r="A131" s="18" t="s">
        <v>129</v>
      </c>
      <c r="B131" s="19">
        <v>41020600</v>
      </c>
      <c r="C131" s="20"/>
      <c r="D131" s="20"/>
      <c r="E131" s="20"/>
      <c r="F131" s="21"/>
      <c r="G131" s="12" t="e">
        <f t="shared" si="37"/>
        <v>#DIV/0!</v>
      </c>
      <c r="H131" s="12" t="e">
        <f t="shared" si="42"/>
        <v>#DIV/0!</v>
      </c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33" customHeight="1">
      <c r="A132" s="9" t="s">
        <v>130</v>
      </c>
      <c r="B132" s="16">
        <v>41030000</v>
      </c>
      <c r="C132" s="11">
        <f>C135+C136+C137+C139</f>
        <v>85791600</v>
      </c>
      <c r="D132" s="11">
        <f t="shared" ref="D132:F132" si="45">D135+D136+D137+D139</f>
        <v>100856400</v>
      </c>
      <c r="E132" s="11">
        <f t="shared" si="45"/>
        <v>37396500</v>
      </c>
      <c r="F132" s="11">
        <f t="shared" si="45"/>
        <v>37396500</v>
      </c>
      <c r="G132" s="12">
        <f t="shared" si="37"/>
        <v>0.370789558223375</v>
      </c>
      <c r="H132" s="12">
        <f t="shared" si="42"/>
        <v>1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47.25" hidden="1" customHeight="1">
      <c r="A133" s="18" t="s">
        <v>131</v>
      </c>
      <c r="B133" s="19">
        <v>41033300</v>
      </c>
      <c r="C133" s="20"/>
      <c r="D133" s="20"/>
      <c r="E133" s="20"/>
      <c r="F133" s="21"/>
      <c r="G133" s="12" t="e">
        <f t="shared" si="37"/>
        <v>#DIV/0!</v>
      </c>
      <c r="H133" s="12" t="e">
        <f t="shared" si="42"/>
        <v>#DIV/0!</v>
      </c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47.25" hidden="1" customHeight="1">
      <c r="A134" s="18" t="s">
        <v>132</v>
      </c>
      <c r="B134" s="19">
        <v>41030500</v>
      </c>
      <c r="C134" s="20"/>
      <c r="D134" s="20"/>
      <c r="E134" s="20"/>
      <c r="F134" s="21"/>
      <c r="G134" s="12" t="e">
        <f t="shared" si="37"/>
        <v>#DIV/0!</v>
      </c>
      <c r="H134" s="12" t="e">
        <f t="shared" si="42"/>
        <v>#DIV/0!</v>
      </c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45" customHeight="1">
      <c r="A135" s="30" t="s">
        <v>131</v>
      </c>
      <c r="B135" s="40">
        <v>41031100</v>
      </c>
      <c r="C135" s="20">
        <v>0</v>
      </c>
      <c r="D135" s="20">
        <v>4204400</v>
      </c>
      <c r="E135" s="20">
        <v>2522700</v>
      </c>
      <c r="F135" s="20">
        <v>2522700</v>
      </c>
      <c r="G135" s="78">
        <f t="shared" si="37"/>
        <v>0.60001427076396152</v>
      </c>
      <c r="H135" s="78">
        <f t="shared" si="42"/>
        <v>1</v>
      </c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37.5" customHeight="1">
      <c r="A136" s="30" t="s">
        <v>133</v>
      </c>
      <c r="B136" s="40">
        <v>41033900</v>
      </c>
      <c r="C136" s="20">
        <v>85791600</v>
      </c>
      <c r="D136" s="20">
        <v>85791600</v>
      </c>
      <c r="E136" s="20">
        <v>29443800</v>
      </c>
      <c r="F136" s="20">
        <v>29443800</v>
      </c>
      <c r="G136" s="22">
        <f t="shared" ref="G136:G167" si="46">F136/D136</f>
        <v>0.34320143230805811</v>
      </c>
      <c r="H136" s="22">
        <f t="shared" ref="H136:H137" si="47">F136/E136</f>
        <v>1</v>
      </c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48" customHeight="1">
      <c r="A137" s="41" t="s">
        <v>134</v>
      </c>
      <c r="B137" s="19">
        <v>41035400</v>
      </c>
      <c r="C137" s="20">
        <v>0</v>
      </c>
      <c r="D137" s="20">
        <v>254000</v>
      </c>
      <c r="E137" s="20">
        <v>126900</v>
      </c>
      <c r="F137" s="20">
        <v>126900</v>
      </c>
      <c r="G137" s="22">
        <f t="shared" si="46"/>
        <v>0.49960629921259841</v>
      </c>
      <c r="H137" s="22">
        <f t="shared" si="47"/>
        <v>1</v>
      </c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62.25" hidden="1" customHeight="1">
      <c r="A138" s="41" t="s">
        <v>135</v>
      </c>
      <c r="B138" s="19">
        <v>41036000</v>
      </c>
      <c r="C138" s="20"/>
      <c r="D138" s="20"/>
      <c r="E138" s="20"/>
      <c r="F138" s="20"/>
      <c r="G138" s="22" t="e">
        <f t="shared" si="46"/>
        <v>#DIV/0!</v>
      </c>
      <c r="H138" s="22">
        <v>0</v>
      </c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47.25" customHeight="1">
      <c r="A139" s="41" t="s">
        <v>136</v>
      </c>
      <c r="B139" s="19">
        <v>41036300</v>
      </c>
      <c r="C139" s="20">
        <v>0</v>
      </c>
      <c r="D139" s="20">
        <v>10606400</v>
      </c>
      <c r="E139" s="20">
        <v>5303100</v>
      </c>
      <c r="F139" s="20">
        <v>5303100</v>
      </c>
      <c r="G139" s="22">
        <f t="shared" si="46"/>
        <v>0.49999057173027606</v>
      </c>
      <c r="H139" s="22">
        <f t="shared" ref="H139:H167" si="48">F139/E139</f>
        <v>1</v>
      </c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31.5" customHeight="1">
      <c r="A140" s="29" t="s">
        <v>137</v>
      </c>
      <c r="B140" s="42">
        <v>41040000</v>
      </c>
      <c r="C140" s="11">
        <f>C141</f>
        <v>1646200</v>
      </c>
      <c r="D140" s="11">
        <f t="shared" ref="D140:F140" si="49">D141</f>
        <v>1646200</v>
      </c>
      <c r="E140" s="11">
        <f t="shared" si="49"/>
        <v>411552</v>
      </c>
      <c r="F140" s="11">
        <f t="shared" si="49"/>
        <v>411552</v>
      </c>
      <c r="G140" s="12">
        <f t="shared" si="46"/>
        <v>0.25000121491920785</v>
      </c>
      <c r="H140" s="12">
        <f t="shared" si="48"/>
        <v>1</v>
      </c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78.75" customHeight="1">
      <c r="A141" s="30" t="s">
        <v>138</v>
      </c>
      <c r="B141" s="40">
        <v>41040200</v>
      </c>
      <c r="C141" s="20">
        <v>1646200</v>
      </c>
      <c r="D141" s="20">
        <v>1646200</v>
      </c>
      <c r="E141" s="20">
        <v>411552</v>
      </c>
      <c r="F141" s="20">
        <v>411552</v>
      </c>
      <c r="G141" s="22">
        <f t="shared" si="46"/>
        <v>0.25000121491920785</v>
      </c>
      <c r="H141" s="22">
        <f t="shared" si="48"/>
        <v>1</v>
      </c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30.75" customHeight="1">
      <c r="A142" s="29" t="s">
        <v>139</v>
      </c>
      <c r="B142" s="42">
        <v>41050000</v>
      </c>
      <c r="C142" s="11">
        <f>C151+C170</f>
        <v>2328712</v>
      </c>
      <c r="D142" s="11">
        <f t="shared" ref="D142:F142" si="50">D151+D170</f>
        <v>1956040</v>
      </c>
      <c r="E142" s="11">
        <f t="shared" si="50"/>
        <v>546590</v>
      </c>
      <c r="F142" s="11">
        <f t="shared" si="50"/>
        <v>546590</v>
      </c>
      <c r="G142" s="12">
        <f t="shared" si="46"/>
        <v>0.2794370258276927</v>
      </c>
      <c r="H142" s="12">
        <f t="shared" si="48"/>
        <v>1</v>
      </c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31" hidden="1" customHeight="1">
      <c r="A143" s="30" t="s">
        <v>140</v>
      </c>
      <c r="B143" s="40">
        <v>41050100</v>
      </c>
      <c r="C143" s="20"/>
      <c r="D143" s="20"/>
      <c r="E143" s="20"/>
      <c r="F143" s="20"/>
      <c r="G143" s="12" t="e">
        <f t="shared" si="46"/>
        <v>#DIV/0!</v>
      </c>
      <c r="H143" s="22" t="e">
        <f t="shared" si="48"/>
        <v>#DIV/0!</v>
      </c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80.25" hidden="1" customHeight="1">
      <c r="A144" s="30" t="s">
        <v>141</v>
      </c>
      <c r="B144" s="40">
        <v>41050200</v>
      </c>
      <c r="C144" s="20"/>
      <c r="D144" s="20"/>
      <c r="E144" s="20"/>
      <c r="F144" s="20"/>
      <c r="G144" s="12" t="e">
        <f t="shared" si="46"/>
        <v>#DIV/0!</v>
      </c>
      <c r="H144" s="22" t="e">
        <f t="shared" si="48"/>
        <v>#DIV/0!</v>
      </c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2.5" hidden="1" customHeight="1">
      <c r="A145" s="30" t="s">
        <v>142</v>
      </c>
      <c r="B145" s="40">
        <v>41050300</v>
      </c>
      <c r="C145" s="20"/>
      <c r="D145" s="20"/>
      <c r="E145" s="20"/>
      <c r="F145" s="20"/>
      <c r="G145" s="12" t="e">
        <f t="shared" si="46"/>
        <v>#DIV/0!</v>
      </c>
      <c r="H145" s="22" t="e">
        <f t="shared" si="48"/>
        <v>#DIV/0!</v>
      </c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30" hidden="1" customHeight="1">
      <c r="A146" s="30" t="s">
        <v>143</v>
      </c>
      <c r="B146" s="40">
        <v>41050400</v>
      </c>
      <c r="C146" s="20"/>
      <c r="D146" s="20"/>
      <c r="E146" s="20"/>
      <c r="F146" s="20"/>
      <c r="G146" s="12" t="e">
        <f t="shared" si="46"/>
        <v>#DIV/0!</v>
      </c>
      <c r="H146" s="22" t="e">
        <f t="shared" si="48"/>
        <v>#DIV/0!</v>
      </c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37.5" hidden="1" customHeight="1">
      <c r="A147" s="30" t="s">
        <v>144</v>
      </c>
      <c r="B147" s="40">
        <v>41050700</v>
      </c>
      <c r="C147" s="20"/>
      <c r="D147" s="20"/>
      <c r="E147" s="20"/>
      <c r="F147" s="20"/>
      <c r="G147" s="12" t="e">
        <f t="shared" si="46"/>
        <v>#DIV/0!</v>
      </c>
      <c r="H147" s="22" t="e">
        <f t="shared" si="48"/>
        <v>#DIV/0!</v>
      </c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341.25" hidden="1" customHeight="1">
      <c r="A148" s="43" t="s">
        <v>145</v>
      </c>
      <c r="B148" s="40">
        <v>41050400</v>
      </c>
      <c r="C148" s="20"/>
      <c r="D148" s="20"/>
      <c r="E148" s="20"/>
      <c r="F148" s="20"/>
      <c r="G148" s="12" t="e">
        <f t="shared" si="46"/>
        <v>#DIV/0!</v>
      </c>
      <c r="H148" s="22" t="e">
        <f t="shared" si="48"/>
        <v>#DIV/0!</v>
      </c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318" hidden="1" customHeight="1">
      <c r="A149" s="41" t="s">
        <v>146</v>
      </c>
      <c r="B149" s="40">
        <v>41050600</v>
      </c>
      <c r="C149" s="20"/>
      <c r="D149" s="20"/>
      <c r="E149" s="20"/>
      <c r="F149" s="20"/>
      <c r="G149" s="12" t="e">
        <f t="shared" si="46"/>
        <v>#DIV/0!</v>
      </c>
      <c r="H149" s="22" t="e">
        <f t="shared" si="48"/>
        <v>#DIV/0!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08.75" hidden="1" customHeight="1">
      <c r="A150" s="41" t="s">
        <v>147</v>
      </c>
      <c r="B150" s="40">
        <v>41050900</v>
      </c>
      <c r="C150" s="20"/>
      <c r="D150" s="20"/>
      <c r="E150" s="20"/>
      <c r="F150" s="20"/>
      <c r="G150" s="12" t="e">
        <f t="shared" si="46"/>
        <v>#DIV/0!</v>
      </c>
      <c r="H150" s="22" t="e">
        <f t="shared" si="48"/>
        <v>#DIV/0!</v>
      </c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45.75" customHeight="1">
      <c r="A151" s="30" t="s">
        <v>148</v>
      </c>
      <c r="B151" s="40">
        <v>41051000</v>
      </c>
      <c r="C151" s="20">
        <v>2328712</v>
      </c>
      <c r="D151" s="20">
        <v>755080</v>
      </c>
      <c r="E151" s="20">
        <v>259140</v>
      </c>
      <c r="F151" s="20">
        <v>259140</v>
      </c>
      <c r="G151" s="22">
        <f t="shared" si="46"/>
        <v>0.34319542300153627</v>
      </c>
      <c r="H151" s="22">
        <f t="shared" si="48"/>
        <v>1</v>
      </c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45.75" hidden="1" customHeight="1">
      <c r="A152" s="30" t="s">
        <v>149</v>
      </c>
      <c r="B152" s="40">
        <v>41051100</v>
      </c>
      <c r="C152" s="20"/>
      <c r="D152" s="20"/>
      <c r="E152" s="20"/>
      <c r="F152" s="20"/>
      <c r="G152" s="22" t="e">
        <f t="shared" si="46"/>
        <v>#DIV/0!</v>
      </c>
      <c r="H152" s="22" t="e">
        <f t="shared" si="48"/>
        <v>#DIV/0!</v>
      </c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58.5" hidden="1" customHeight="1">
      <c r="A153" s="30" t="s">
        <v>150</v>
      </c>
      <c r="B153" s="40">
        <v>41051200</v>
      </c>
      <c r="C153" s="20"/>
      <c r="D153" s="20"/>
      <c r="E153" s="20"/>
      <c r="F153" s="20"/>
      <c r="G153" s="22" t="e">
        <f t="shared" si="46"/>
        <v>#DIV/0!</v>
      </c>
      <c r="H153" s="22" t="e">
        <f t="shared" si="48"/>
        <v>#DIV/0!</v>
      </c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.5" hidden="1" customHeight="1">
      <c r="A154" s="30" t="s">
        <v>151</v>
      </c>
      <c r="B154" s="40">
        <v>41051400</v>
      </c>
      <c r="C154" s="20"/>
      <c r="D154" s="20"/>
      <c r="E154" s="20"/>
      <c r="F154" s="20"/>
      <c r="G154" s="22" t="e">
        <f t="shared" si="46"/>
        <v>#DIV/0!</v>
      </c>
      <c r="H154" s="22" t="e">
        <f t="shared" si="48"/>
        <v>#DIV/0!</v>
      </c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69" hidden="1" customHeight="1">
      <c r="A155" s="30" t="s">
        <v>152</v>
      </c>
      <c r="B155" s="40">
        <v>41055000</v>
      </c>
      <c r="C155" s="20"/>
      <c r="D155" s="20"/>
      <c r="E155" s="20"/>
      <c r="F155" s="20"/>
      <c r="G155" s="22" t="e">
        <f t="shared" si="46"/>
        <v>#DIV/0!</v>
      </c>
      <c r="H155" s="22" t="e">
        <f t="shared" si="48"/>
        <v>#DIV/0!</v>
      </c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1" hidden="1" customHeight="1">
      <c r="A156" s="18"/>
      <c r="B156" s="19"/>
      <c r="C156" s="20"/>
      <c r="D156" s="20"/>
      <c r="E156" s="20"/>
      <c r="F156" s="21"/>
      <c r="G156" s="22" t="e">
        <f t="shared" si="46"/>
        <v>#DIV/0!</v>
      </c>
      <c r="H156" s="22" t="e">
        <f t="shared" si="48"/>
        <v>#DIV/0!</v>
      </c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30" hidden="1" customHeight="1">
      <c r="A157" s="30" t="s">
        <v>153</v>
      </c>
      <c r="B157" s="40">
        <v>41052000</v>
      </c>
      <c r="C157" s="20"/>
      <c r="D157" s="20"/>
      <c r="E157" s="20"/>
      <c r="F157" s="20"/>
      <c r="G157" s="22" t="e">
        <f t="shared" si="46"/>
        <v>#DIV/0!</v>
      </c>
      <c r="H157" s="22" t="e">
        <f t="shared" si="48"/>
        <v>#DIV/0!</v>
      </c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8.5" hidden="1" customHeight="1">
      <c r="A158" s="18" t="s">
        <v>154</v>
      </c>
      <c r="B158" s="19">
        <v>41036600</v>
      </c>
      <c r="C158" s="20"/>
      <c r="D158" s="20"/>
      <c r="E158" s="20"/>
      <c r="F158" s="21"/>
      <c r="G158" s="22" t="e">
        <f t="shared" si="46"/>
        <v>#DIV/0!</v>
      </c>
      <c r="H158" s="22" t="e">
        <f t="shared" si="48"/>
        <v>#DIV/0!</v>
      </c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1.75" hidden="1" customHeight="1">
      <c r="A159" s="18" t="s">
        <v>155</v>
      </c>
      <c r="B159" s="19">
        <v>41037000</v>
      </c>
      <c r="C159" s="20"/>
      <c r="D159" s="20"/>
      <c r="E159" s="20"/>
      <c r="F159" s="21"/>
      <c r="G159" s="22" t="e">
        <f t="shared" si="46"/>
        <v>#DIV/0!</v>
      </c>
      <c r="H159" s="22" t="e">
        <f t="shared" si="48"/>
        <v>#DIV/0!</v>
      </c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7" hidden="1" customHeight="1">
      <c r="A160" s="44" t="s">
        <v>120</v>
      </c>
      <c r="B160" s="19">
        <v>40000000</v>
      </c>
      <c r="C160" s="37"/>
      <c r="D160" s="37"/>
      <c r="E160" s="37"/>
      <c r="F160" s="37"/>
      <c r="G160" s="22" t="e">
        <f t="shared" si="46"/>
        <v>#DIV/0!</v>
      </c>
      <c r="H160" s="22" t="e">
        <f t="shared" si="48"/>
        <v>#DIV/0!</v>
      </c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8.75" hidden="1" customHeight="1">
      <c r="A161" s="18" t="s">
        <v>123</v>
      </c>
      <c r="B161" s="19">
        <v>41010600</v>
      </c>
      <c r="C161" s="20"/>
      <c r="D161" s="20"/>
      <c r="E161" s="20"/>
      <c r="F161" s="21"/>
      <c r="G161" s="22" t="e">
        <f t="shared" si="46"/>
        <v>#DIV/0!</v>
      </c>
      <c r="H161" s="22" t="e">
        <f t="shared" si="48"/>
        <v>#DIV/0!</v>
      </c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7.25" hidden="1" customHeight="1">
      <c r="A162" s="18" t="s">
        <v>156</v>
      </c>
      <c r="B162" s="45">
        <v>41020300</v>
      </c>
      <c r="C162" s="20"/>
      <c r="D162" s="20"/>
      <c r="E162" s="20"/>
      <c r="F162" s="21"/>
      <c r="G162" s="22" t="e">
        <f t="shared" si="46"/>
        <v>#DIV/0!</v>
      </c>
      <c r="H162" s="22" t="e">
        <f t="shared" si="48"/>
        <v>#DIV/0!</v>
      </c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5.5" hidden="1" customHeight="1">
      <c r="A163" s="18" t="s">
        <v>157</v>
      </c>
      <c r="B163" s="19">
        <v>41020900</v>
      </c>
      <c r="C163" s="20"/>
      <c r="D163" s="20"/>
      <c r="E163" s="20"/>
      <c r="F163" s="21"/>
      <c r="G163" s="22" t="e">
        <f t="shared" si="46"/>
        <v>#DIV/0!</v>
      </c>
      <c r="H163" s="22" t="e">
        <f t="shared" si="48"/>
        <v>#DIV/0!</v>
      </c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44.25" hidden="1" customHeight="1">
      <c r="A164" s="18" t="s">
        <v>158</v>
      </c>
      <c r="B164" s="19">
        <v>41035200</v>
      </c>
      <c r="C164" s="20"/>
      <c r="D164" s="20"/>
      <c r="E164" s="20"/>
      <c r="F164" s="21"/>
      <c r="G164" s="22" t="e">
        <f t="shared" si="46"/>
        <v>#DIV/0!</v>
      </c>
      <c r="H164" s="22" t="e">
        <f t="shared" si="48"/>
        <v>#DIV/0!</v>
      </c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30.75" hidden="1" customHeight="1">
      <c r="A165" s="18" t="s">
        <v>159</v>
      </c>
      <c r="B165" s="19">
        <v>41035600</v>
      </c>
      <c r="C165" s="20"/>
      <c r="D165" s="20"/>
      <c r="E165" s="20"/>
      <c r="F165" s="21"/>
      <c r="G165" s="22" t="e">
        <f t="shared" si="46"/>
        <v>#DIV/0!</v>
      </c>
      <c r="H165" s="22" t="e">
        <f t="shared" si="48"/>
        <v>#DIV/0!</v>
      </c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66" hidden="1" customHeight="1">
      <c r="A166" s="43" t="s">
        <v>160</v>
      </c>
      <c r="B166" s="19">
        <v>41051400</v>
      </c>
      <c r="C166" s="20"/>
      <c r="D166" s="20"/>
      <c r="E166" s="20"/>
      <c r="F166" s="21"/>
      <c r="G166" s="22" t="e">
        <f t="shared" si="46"/>
        <v>#DIV/0!</v>
      </c>
      <c r="H166" s="22" t="e">
        <f t="shared" si="48"/>
        <v>#DIV/0!</v>
      </c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66" hidden="1" customHeight="1">
      <c r="A167" s="43" t="s">
        <v>161</v>
      </c>
      <c r="B167" s="19">
        <v>41051700</v>
      </c>
      <c r="C167" s="20"/>
      <c r="D167" s="20"/>
      <c r="E167" s="20"/>
      <c r="F167" s="21"/>
      <c r="G167" s="22" t="e">
        <f t="shared" si="46"/>
        <v>#DIV/0!</v>
      </c>
      <c r="H167" s="22" t="e">
        <f t="shared" si="48"/>
        <v>#DIV/0!</v>
      </c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63" hidden="1" customHeight="1">
      <c r="A168" s="34" t="s">
        <v>152</v>
      </c>
      <c r="B168" s="19">
        <v>41055000</v>
      </c>
      <c r="C168" s="20"/>
      <c r="D168" s="20"/>
      <c r="E168" s="20"/>
      <c r="F168" s="21"/>
      <c r="G168" s="22">
        <v>0</v>
      </c>
      <c r="H168" s="22">
        <v>0</v>
      </c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66" hidden="1" customHeight="1">
      <c r="A169" s="41" t="s">
        <v>162</v>
      </c>
      <c r="B169" s="19">
        <v>41057700</v>
      </c>
      <c r="C169" s="20"/>
      <c r="D169" s="20"/>
      <c r="E169" s="20"/>
      <c r="F169" s="21"/>
      <c r="G169" s="22" t="e">
        <f t="shared" ref="G169:G171" si="51">F169/D169</f>
        <v>#DIV/0!</v>
      </c>
      <c r="H169" s="22" t="e">
        <f t="shared" ref="H169:H252" si="52">F169/E169</f>
        <v>#DIV/0!</v>
      </c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96" customHeight="1">
      <c r="A170" s="41" t="s">
        <v>163</v>
      </c>
      <c r="B170" s="19">
        <v>41059300</v>
      </c>
      <c r="C170" s="20">
        <v>0</v>
      </c>
      <c r="D170" s="20">
        <v>1200960</v>
      </c>
      <c r="E170" s="20">
        <v>287450</v>
      </c>
      <c r="F170" s="20">
        <v>287450</v>
      </c>
      <c r="G170" s="22">
        <f t="shared" si="51"/>
        <v>0.23935018651745271</v>
      </c>
      <c r="H170" s="22">
        <f t="shared" si="52"/>
        <v>1</v>
      </c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9.5" customHeight="1">
      <c r="A171" s="46" t="s">
        <v>164</v>
      </c>
      <c r="B171" s="47">
        <v>90010300</v>
      </c>
      <c r="C171" s="33">
        <f t="shared" ref="C171:D171" si="53">C168+C122+C121</f>
        <v>414740824</v>
      </c>
      <c r="D171" s="33">
        <f t="shared" si="53"/>
        <v>429432952</v>
      </c>
      <c r="E171" s="33">
        <f t="shared" ref="E171:F171" si="54">E122+E121</f>
        <v>112702142</v>
      </c>
      <c r="F171" s="33">
        <f t="shared" si="54"/>
        <v>123430020.28999999</v>
      </c>
      <c r="G171" s="12">
        <f t="shared" si="51"/>
        <v>0.28742559162064485</v>
      </c>
      <c r="H171" s="12">
        <f t="shared" si="52"/>
        <v>1.0951878828531936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hidden="1" customHeight="1">
      <c r="A172" s="44"/>
      <c r="B172" s="48"/>
      <c r="C172" s="49"/>
      <c r="D172" s="49"/>
      <c r="E172" s="49"/>
      <c r="F172" s="50"/>
      <c r="G172" s="22">
        <v>0</v>
      </c>
      <c r="H172" s="22" t="e">
        <f t="shared" si="52"/>
        <v>#DIV/0!</v>
      </c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hidden="1" customHeight="1">
      <c r="A173" s="44"/>
      <c r="B173" s="48"/>
      <c r="C173" s="49"/>
      <c r="D173" s="49"/>
      <c r="E173" s="49"/>
      <c r="F173" s="50"/>
      <c r="G173" s="22">
        <v>0</v>
      </c>
      <c r="H173" s="22" t="e">
        <f t="shared" si="52"/>
        <v>#DIV/0!</v>
      </c>
      <c r="I173" s="15"/>
      <c r="J173" s="15"/>
      <c r="K173" s="15"/>
      <c r="L173" s="15"/>
      <c r="M173" s="15"/>
      <c r="N173" s="15"/>
      <c r="O173" s="15">
        <v>187500</v>
      </c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hidden="1" customHeight="1">
      <c r="A174" s="44"/>
      <c r="B174" s="48"/>
      <c r="C174" s="49"/>
      <c r="D174" s="49"/>
      <c r="E174" s="49"/>
      <c r="F174" s="50"/>
      <c r="G174" s="22">
        <v>0</v>
      </c>
      <c r="H174" s="22" t="e">
        <f t="shared" si="52"/>
        <v>#DIV/0!</v>
      </c>
      <c r="I174" s="15"/>
      <c r="J174" s="15"/>
      <c r="K174" s="15"/>
      <c r="L174" s="15"/>
      <c r="M174" s="15"/>
      <c r="N174" s="15"/>
      <c r="O174" s="15">
        <v>21400</v>
      </c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hidden="1" customHeight="1">
      <c r="A175" s="18" t="s">
        <v>165</v>
      </c>
      <c r="B175" s="51">
        <v>10000</v>
      </c>
      <c r="C175" s="45"/>
      <c r="D175" s="45"/>
      <c r="E175" s="45"/>
      <c r="F175" s="50">
        <v>195083</v>
      </c>
      <c r="G175" s="22">
        <v>0</v>
      </c>
      <c r="H175" s="22" t="e">
        <f t="shared" si="52"/>
        <v>#DIV/0!</v>
      </c>
      <c r="I175" s="15"/>
      <c r="J175" s="17" t="e">
        <f>#REF!-#REF!</f>
        <v>#REF!</v>
      </c>
      <c r="K175" s="15"/>
      <c r="L175" s="15">
        <v>40000</v>
      </c>
      <c r="M175" s="15">
        <v>10000</v>
      </c>
      <c r="N175" s="15"/>
      <c r="O175" s="17" t="e">
        <f>#REF!-O173-O174</f>
        <v>#REF!</v>
      </c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hidden="1" customHeight="1">
      <c r="A176" s="18" t="s">
        <v>166</v>
      </c>
      <c r="B176" s="52" t="s">
        <v>167</v>
      </c>
      <c r="C176" s="45" t="s">
        <v>168</v>
      </c>
      <c r="D176" s="45"/>
      <c r="E176" s="45"/>
      <c r="F176" s="50">
        <v>195083</v>
      </c>
      <c r="G176" s="22">
        <v>0</v>
      </c>
      <c r="H176" s="22" t="e">
        <f t="shared" si="52"/>
        <v>#DIV/0!</v>
      </c>
      <c r="I176" s="15"/>
      <c r="J176" s="15"/>
      <c r="K176" s="15"/>
      <c r="L176" s="15"/>
      <c r="M176" s="15">
        <v>6000</v>
      </c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31.5" hidden="1" customHeight="1">
      <c r="A177" s="18" t="s">
        <v>169</v>
      </c>
      <c r="B177" s="52" t="s">
        <v>170</v>
      </c>
      <c r="C177" s="45"/>
      <c r="D177" s="45"/>
      <c r="E177" s="45"/>
      <c r="F177" s="50">
        <v>27000</v>
      </c>
      <c r="G177" s="22">
        <v>0</v>
      </c>
      <c r="H177" s="22" t="e">
        <f t="shared" si="52"/>
        <v>#DIV/0!</v>
      </c>
      <c r="I177" s="15"/>
      <c r="J177" s="15"/>
      <c r="K177" s="15"/>
      <c r="L177" s="15"/>
      <c r="M177" s="15">
        <v>6100</v>
      </c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hidden="1" customHeight="1">
      <c r="A178" s="18" t="s">
        <v>171</v>
      </c>
      <c r="B178" s="52" t="s">
        <v>172</v>
      </c>
      <c r="C178" s="45" t="s">
        <v>173</v>
      </c>
      <c r="D178" s="45"/>
      <c r="E178" s="45"/>
      <c r="F178" s="50">
        <v>27000</v>
      </c>
      <c r="G178" s="22">
        <v>0</v>
      </c>
      <c r="H178" s="22" t="e">
        <f t="shared" si="52"/>
        <v>#DIV/0!</v>
      </c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hidden="1" customHeight="1">
      <c r="A179" s="18" t="s">
        <v>174</v>
      </c>
      <c r="B179" s="52" t="s">
        <v>175</v>
      </c>
      <c r="C179" s="45"/>
      <c r="D179" s="45"/>
      <c r="E179" s="45"/>
      <c r="F179" s="50">
        <f>F180+F181+F182+F183+F184+F185+F186+F187+F188</f>
        <v>6094207</v>
      </c>
      <c r="G179" s="22">
        <v>0</v>
      </c>
      <c r="H179" s="22" t="e">
        <f t="shared" si="52"/>
        <v>#DIV/0!</v>
      </c>
      <c r="I179" s="15"/>
      <c r="J179" s="17" t="e">
        <f>#REF!-#REF!</f>
        <v>#REF!</v>
      </c>
      <c r="K179" s="15"/>
      <c r="L179" s="15">
        <v>300000</v>
      </c>
      <c r="M179" s="15">
        <v>232800</v>
      </c>
      <c r="N179" s="15">
        <v>21880</v>
      </c>
      <c r="O179" s="17" t="e">
        <f>J179-L179-M179-N179</f>
        <v>#REF!</v>
      </c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hidden="1" customHeight="1">
      <c r="A180" s="18" t="s">
        <v>176</v>
      </c>
      <c r="B180" s="52" t="s">
        <v>177</v>
      </c>
      <c r="C180" s="45" t="s">
        <v>178</v>
      </c>
      <c r="D180" s="45"/>
      <c r="E180" s="45"/>
      <c r="F180" s="50"/>
      <c r="G180" s="22">
        <v>0</v>
      </c>
      <c r="H180" s="22" t="e">
        <f t="shared" si="52"/>
        <v>#DIV/0!</v>
      </c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47.25" hidden="1" customHeight="1">
      <c r="A181" s="18" t="s">
        <v>179</v>
      </c>
      <c r="B181" s="52" t="s">
        <v>180</v>
      </c>
      <c r="C181" s="45" t="s">
        <v>181</v>
      </c>
      <c r="D181" s="45"/>
      <c r="E181" s="45"/>
      <c r="F181" s="50">
        <v>5542178</v>
      </c>
      <c r="G181" s="22">
        <v>0</v>
      </c>
      <c r="H181" s="22" t="e">
        <f t="shared" si="52"/>
        <v>#DIV/0!</v>
      </c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hidden="1" customHeight="1">
      <c r="A182" s="18" t="s">
        <v>182</v>
      </c>
      <c r="B182" s="52" t="s">
        <v>183</v>
      </c>
      <c r="C182" s="45" t="s">
        <v>181</v>
      </c>
      <c r="D182" s="45"/>
      <c r="E182" s="45"/>
      <c r="F182" s="50">
        <v>9448</v>
      </c>
      <c r="G182" s="22">
        <v>0</v>
      </c>
      <c r="H182" s="22" t="e">
        <f t="shared" si="52"/>
        <v>#DIV/0!</v>
      </c>
      <c r="I182" s="15"/>
      <c r="J182" s="15"/>
      <c r="K182" s="15"/>
      <c r="L182" s="17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31.5" hidden="1" customHeight="1">
      <c r="A183" s="18" t="s">
        <v>184</v>
      </c>
      <c r="B183" s="52" t="s">
        <v>185</v>
      </c>
      <c r="C183" s="45" t="s">
        <v>178</v>
      </c>
      <c r="D183" s="45"/>
      <c r="E183" s="45"/>
      <c r="F183" s="50">
        <v>140017</v>
      </c>
      <c r="G183" s="22">
        <v>0</v>
      </c>
      <c r="H183" s="22" t="e">
        <f t="shared" si="52"/>
        <v>#DIV/0!</v>
      </c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31.5" hidden="1" customHeight="1">
      <c r="A184" s="18" t="s">
        <v>186</v>
      </c>
      <c r="B184" s="52" t="s">
        <v>187</v>
      </c>
      <c r="C184" s="45" t="s">
        <v>188</v>
      </c>
      <c r="D184" s="45"/>
      <c r="E184" s="45"/>
      <c r="F184" s="50">
        <v>108296</v>
      </c>
      <c r="G184" s="22">
        <v>0</v>
      </c>
      <c r="H184" s="22" t="e">
        <f t="shared" si="52"/>
        <v>#DIV/0!</v>
      </c>
      <c r="I184" s="15"/>
      <c r="J184" s="15"/>
      <c r="K184" s="15"/>
      <c r="L184" s="17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47.25" hidden="1" customHeight="1">
      <c r="A185" s="18" t="s">
        <v>189</v>
      </c>
      <c r="B185" s="52" t="s">
        <v>190</v>
      </c>
      <c r="C185" s="45" t="s">
        <v>191</v>
      </c>
      <c r="D185" s="45"/>
      <c r="E185" s="45"/>
      <c r="F185" s="50">
        <v>26662</v>
      </c>
      <c r="G185" s="22">
        <v>0</v>
      </c>
      <c r="H185" s="22" t="e">
        <f t="shared" si="52"/>
        <v>#DIV/0!</v>
      </c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31.5" hidden="1" customHeight="1">
      <c r="A186" s="18" t="s">
        <v>192</v>
      </c>
      <c r="B186" s="52" t="s">
        <v>193</v>
      </c>
      <c r="C186" s="45" t="s">
        <v>194</v>
      </c>
      <c r="D186" s="45"/>
      <c r="E186" s="45"/>
      <c r="F186" s="50">
        <v>106608</v>
      </c>
      <c r="G186" s="22">
        <v>0</v>
      </c>
      <c r="H186" s="22" t="e">
        <f t="shared" si="52"/>
        <v>#DIV/0!</v>
      </c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31.5" hidden="1" customHeight="1">
      <c r="A187" s="18" t="s">
        <v>195</v>
      </c>
      <c r="B187" s="52" t="s">
        <v>196</v>
      </c>
      <c r="C187" s="45" t="s">
        <v>194</v>
      </c>
      <c r="D187" s="45"/>
      <c r="E187" s="45"/>
      <c r="F187" s="50">
        <v>102827</v>
      </c>
      <c r="G187" s="22">
        <v>0</v>
      </c>
      <c r="H187" s="22" t="e">
        <f t="shared" si="52"/>
        <v>#DIV/0!</v>
      </c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31.5" hidden="1" customHeight="1">
      <c r="A188" s="18" t="s">
        <v>197</v>
      </c>
      <c r="B188" s="52" t="s">
        <v>198</v>
      </c>
      <c r="C188" s="45" t="s">
        <v>194</v>
      </c>
      <c r="D188" s="45"/>
      <c r="E188" s="45"/>
      <c r="F188" s="50">
        <v>58171</v>
      </c>
      <c r="G188" s="22">
        <v>0</v>
      </c>
      <c r="H188" s="22" t="e">
        <f t="shared" si="52"/>
        <v>#DIV/0!</v>
      </c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hidden="1" customHeight="1">
      <c r="A189" s="18" t="s">
        <v>199</v>
      </c>
      <c r="B189" s="52" t="s">
        <v>200</v>
      </c>
      <c r="C189" s="45"/>
      <c r="D189" s="45"/>
      <c r="E189" s="45"/>
      <c r="F189" s="50">
        <f>F190+F191+F193+F194</f>
        <v>3811819</v>
      </c>
      <c r="G189" s="22">
        <v>0</v>
      </c>
      <c r="H189" s="22" t="e">
        <f t="shared" si="52"/>
        <v>#DIV/0!</v>
      </c>
      <c r="I189" s="15"/>
      <c r="J189" s="17" t="e">
        <f>#REF!-#REF!</f>
        <v>#REF!</v>
      </c>
      <c r="K189" s="15"/>
      <c r="L189" s="15">
        <v>350000</v>
      </c>
      <c r="M189" s="15">
        <v>180000</v>
      </c>
      <c r="N189" s="17" t="e">
        <f>J189-L189-M189</f>
        <v>#REF!</v>
      </c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hidden="1" customHeight="1">
      <c r="A190" s="18" t="s">
        <v>201</v>
      </c>
      <c r="B190" s="52" t="s">
        <v>202</v>
      </c>
      <c r="C190" s="45" t="s">
        <v>203</v>
      </c>
      <c r="D190" s="45"/>
      <c r="E190" s="45"/>
      <c r="F190" s="50">
        <v>3663332</v>
      </c>
      <c r="G190" s="22">
        <v>0</v>
      </c>
      <c r="H190" s="22" t="e">
        <f t="shared" si="52"/>
        <v>#DIV/0!</v>
      </c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47.25" hidden="1" customHeight="1">
      <c r="A191" s="32" t="s">
        <v>204</v>
      </c>
      <c r="B191" s="52" t="s">
        <v>205</v>
      </c>
      <c r="C191" s="45" t="s">
        <v>206</v>
      </c>
      <c r="D191" s="45"/>
      <c r="E191" s="45"/>
      <c r="F191" s="50">
        <v>86001</v>
      </c>
      <c r="G191" s="22">
        <v>0</v>
      </c>
      <c r="H191" s="22" t="e">
        <f t="shared" si="52"/>
        <v>#DIV/0!</v>
      </c>
      <c r="I191" s="15"/>
      <c r="J191" s="15"/>
      <c r="K191" s="15"/>
      <c r="L191" s="17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hidden="1" customHeight="1">
      <c r="A192" s="32" t="s">
        <v>207</v>
      </c>
      <c r="B192" s="52" t="s">
        <v>208</v>
      </c>
      <c r="C192" s="45" t="s">
        <v>209</v>
      </c>
      <c r="D192" s="45"/>
      <c r="E192" s="45"/>
      <c r="F192" s="50"/>
      <c r="G192" s="22">
        <v>0</v>
      </c>
      <c r="H192" s="22" t="e">
        <f t="shared" si="52"/>
        <v>#DIV/0!</v>
      </c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hidden="1" customHeight="1">
      <c r="A193" s="18" t="s">
        <v>210</v>
      </c>
      <c r="B193" s="52" t="s">
        <v>211</v>
      </c>
      <c r="C193" s="45" t="s">
        <v>212</v>
      </c>
      <c r="D193" s="45"/>
      <c r="E193" s="45"/>
      <c r="F193" s="50">
        <v>4540</v>
      </c>
      <c r="G193" s="22">
        <v>0</v>
      </c>
      <c r="H193" s="22" t="e">
        <f t="shared" si="52"/>
        <v>#DIV/0!</v>
      </c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hidden="1" customHeight="1">
      <c r="A194" s="18" t="s">
        <v>213</v>
      </c>
      <c r="B194" s="52" t="s">
        <v>214</v>
      </c>
      <c r="C194" s="45" t="s">
        <v>212</v>
      </c>
      <c r="D194" s="45"/>
      <c r="E194" s="45"/>
      <c r="F194" s="50">
        <v>57946</v>
      </c>
      <c r="G194" s="22">
        <v>0</v>
      </c>
      <c r="H194" s="22" t="e">
        <f t="shared" si="52"/>
        <v>#DIV/0!</v>
      </c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hidden="1" customHeight="1">
      <c r="A195" s="18" t="s">
        <v>215</v>
      </c>
      <c r="B195" s="52" t="s">
        <v>216</v>
      </c>
      <c r="C195" s="45"/>
      <c r="D195" s="45"/>
      <c r="E195" s="45"/>
      <c r="F195" s="50">
        <f>SUM(F196:F219)</f>
        <v>4240490</v>
      </c>
      <c r="G195" s="22">
        <v>0</v>
      </c>
      <c r="H195" s="22" t="e">
        <f t="shared" si="52"/>
        <v>#DIV/0!</v>
      </c>
      <c r="I195" s="15"/>
      <c r="J195" s="17" t="e">
        <f>#REF!-#REF!</f>
        <v>#REF!</v>
      </c>
      <c r="K195" s="15"/>
      <c r="L195" s="15">
        <v>21400</v>
      </c>
      <c r="M195" s="15">
        <v>400</v>
      </c>
      <c r="N195" s="15">
        <v>20000</v>
      </c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31.5" hidden="1" customHeight="1">
      <c r="A196" s="18" t="s">
        <v>217</v>
      </c>
      <c r="B196" s="52" t="s">
        <v>218</v>
      </c>
      <c r="C196" s="45">
        <v>1030</v>
      </c>
      <c r="D196" s="45"/>
      <c r="E196" s="45"/>
      <c r="F196" s="50">
        <v>978890</v>
      </c>
      <c r="G196" s="22">
        <v>0</v>
      </c>
      <c r="H196" s="22" t="e">
        <f t="shared" si="52"/>
        <v>#DIV/0!</v>
      </c>
      <c r="I196" s="15"/>
      <c r="J196" s="15"/>
      <c r="K196" s="15"/>
      <c r="L196" s="17" t="e">
        <f>J195-L195-M195-N195</f>
        <v>#REF!</v>
      </c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31.5" hidden="1" customHeight="1">
      <c r="A197" s="18" t="s">
        <v>219</v>
      </c>
      <c r="B197" s="52" t="s">
        <v>220</v>
      </c>
      <c r="C197" s="45" t="s">
        <v>221</v>
      </c>
      <c r="D197" s="45"/>
      <c r="E197" s="45"/>
      <c r="F197" s="50">
        <v>379103</v>
      </c>
      <c r="G197" s="22">
        <v>0</v>
      </c>
      <c r="H197" s="22" t="e">
        <f t="shared" si="52"/>
        <v>#DIV/0!</v>
      </c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hidden="1" customHeight="1">
      <c r="A198" s="18" t="s">
        <v>222</v>
      </c>
      <c r="B198" s="52" t="s">
        <v>223</v>
      </c>
      <c r="C198" s="45" t="s">
        <v>221</v>
      </c>
      <c r="D198" s="45"/>
      <c r="E198" s="45"/>
      <c r="F198" s="50">
        <v>99700</v>
      </c>
      <c r="G198" s="22">
        <v>0</v>
      </c>
      <c r="H198" s="22" t="e">
        <f t="shared" si="52"/>
        <v>#DIV/0!</v>
      </c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31.5" hidden="1" customHeight="1">
      <c r="A199" s="18" t="s">
        <v>224</v>
      </c>
      <c r="B199" s="52" t="s">
        <v>225</v>
      </c>
      <c r="C199" s="45" t="s">
        <v>221</v>
      </c>
      <c r="D199" s="45"/>
      <c r="E199" s="45"/>
      <c r="F199" s="50">
        <v>14133</v>
      </c>
      <c r="G199" s="22">
        <v>0</v>
      </c>
      <c r="H199" s="22" t="e">
        <f t="shared" si="52"/>
        <v>#DIV/0!</v>
      </c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47.25" hidden="1" customHeight="1">
      <c r="A200" s="18" t="s">
        <v>226</v>
      </c>
      <c r="B200" s="52" t="s">
        <v>227</v>
      </c>
      <c r="C200" s="45"/>
      <c r="D200" s="45"/>
      <c r="E200" s="45"/>
      <c r="F200" s="50"/>
      <c r="G200" s="22">
        <v>0</v>
      </c>
      <c r="H200" s="22" t="e">
        <f t="shared" si="52"/>
        <v>#DIV/0!</v>
      </c>
      <c r="I200" s="15"/>
      <c r="J200" s="15"/>
      <c r="K200" s="15"/>
      <c r="L200" s="17" t="e">
        <f t="shared" ref="L200:M200" si="55">#REF!-#REF!-#REF!-#REF!-#REF!-#REF!</f>
        <v>#REF!</v>
      </c>
      <c r="M200" s="17" t="e">
        <f t="shared" si="55"/>
        <v>#REF!</v>
      </c>
      <c r="N200" s="15"/>
      <c r="O200" s="17" t="e">
        <f>M200-L200</f>
        <v>#REF!</v>
      </c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31.5" hidden="1" customHeight="1">
      <c r="A201" s="18" t="s">
        <v>228</v>
      </c>
      <c r="B201" s="52" t="s">
        <v>229</v>
      </c>
      <c r="C201" s="45"/>
      <c r="D201" s="45"/>
      <c r="E201" s="45"/>
      <c r="F201" s="50"/>
      <c r="G201" s="22">
        <v>0</v>
      </c>
      <c r="H201" s="22" t="e">
        <f t="shared" si="52"/>
        <v>#DIV/0!</v>
      </c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47.25" hidden="1" customHeight="1">
      <c r="A202" s="18" t="s">
        <v>230</v>
      </c>
      <c r="B202" s="52" t="s">
        <v>231</v>
      </c>
      <c r="C202" s="45" t="s">
        <v>232</v>
      </c>
      <c r="D202" s="45"/>
      <c r="E202" s="45"/>
      <c r="F202" s="50">
        <v>610709</v>
      </c>
      <c r="G202" s="22">
        <v>0</v>
      </c>
      <c r="H202" s="22" t="e">
        <f t="shared" si="52"/>
        <v>#DIV/0!</v>
      </c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47.25" hidden="1" customHeight="1">
      <c r="A203" s="18" t="s">
        <v>233</v>
      </c>
      <c r="B203" s="52" t="s">
        <v>234</v>
      </c>
      <c r="C203" s="45" t="s">
        <v>232</v>
      </c>
      <c r="D203" s="45"/>
      <c r="E203" s="45"/>
      <c r="F203" s="50">
        <v>3840</v>
      </c>
      <c r="G203" s="22">
        <v>0</v>
      </c>
      <c r="H203" s="22" t="e">
        <f t="shared" si="52"/>
        <v>#DIV/0!</v>
      </c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31.5" hidden="1" customHeight="1">
      <c r="A204" s="18" t="s">
        <v>235</v>
      </c>
      <c r="B204" s="52" t="s">
        <v>236</v>
      </c>
      <c r="C204" s="45" t="s">
        <v>232</v>
      </c>
      <c r="D204" s="45"/>
      <c r="E204" s="45"/>
      <c r="F204" s="50">
        <v>32511</v>
      </c>
      <c r="G204" s="22">
        <v>0</v>
      </c>
      <c r="H204" s="22" t="e">
        <f t="shared" si="52"/>
        <v>#DIV/0!</v>
      </c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hidden="1" customHeight="1">
      <c r="A205" s="18" t="s">
        <v>237</v>
      </c>
      <c r="B205" s="52" t="s">
        <v>238</v>
      </c>
      <c r="C205" s="45">
        <v>1040</v>
      </c>
      <c r="D205" s="45"/>
      <c r="E205" s="45"/>
      <c r="F205" s="50">
        <v>143700</v>
      </c>
      <c r="G205" s="22">
        <v>0</v>
      </c>
      <c r="H205" s="22" t="e">
        <f t="shared" si="52"/>
        <v>#DIV/0!</v>
      </c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hidden="1" customHeight="1">
      <c r="A206" s="18" t="s">
        <v>239</v>
      </c>
      <c r="B206" s="52" t="s">
        <v>240</v>
      </c>
      <c r="C206" s="45">
        <v>1040</v>
      </c>
      <c r="D206" s="45"/>
      <c r="E206" s="45"/>
      <c r="F206" s="50">
        <v>67300</v>
      </c>
      <c r="G206" s="22">
        <v>0</v>
      </c>
      <c r="H206" s="22" t="e">
        <f t="shared" si="52"/>
        <v>#DIV/0!</v>
      </c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31.5" hidden="1" customHeight="1">
      <c r="A207" s="18" t="s">
        <v>241</v>
      </c>
      <c r="B207" s="52" t="s">
        <v>242</v>
      </c>
      <c r="C207" s="45">
        <v>1040</v>
      </c>
      <c r="D207" s="45"/>
      <c r="E207" s="45"/>
      <c r="F207" s="50">
        <v>198600</v>
      </c>
      <c r="G207" s="22">
        <v>0</v>
      </c>
      <c r="H207" s="22" t="e">
        <f t="shared" si="52"/>
        <v>#DIV/0!</v>
      </c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hidden="1" customHeight="1">
      <c r="A208" s="18" t="s">
        <v>243</v>
      </c>
      <c r="B208" s="52" t="s">
        <v>244</v>
      </c>
      <c r="C208" s="45">
        <v>1040</v>
      </c>
      <c r="D208" s="45"/>
      <c r="E208" s="45"/>
      <c r="F208" s="50">
        <v>21300</v>
      </c>
      <c r="G208" s="22">
        <v>0</v>
      </c>
      <c r="H208" s="22" t="e">
        <f t="shared" si="52"/>
        <v>#DIV/0!</v>
      </c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31.5" hidden="1" customHeight="1">
      <c r="A209" s="18" t="s">
        <v>245</v>
      </c>
      <c r="B209" s="52" t="s">
        <v>246</v>
      </c>
      <c r="C209" s="45">
        <v>1040</v>
      </c>
      <c r="D209" s="45"/>
      <c r="E209" s="45"/>
      <c r="F209" s="50">
        <v>10300</v>
      </c>
      <c r="G209" s="22">
        <v>0</v>
      </c>
      <c r="H209" s="22" t="e">
        <f t="shared" si="52"/>
        <v>#DIV/0!</v>
      </c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hidden="1" customHeight="1">
      <c r="A210" s="18" t="s">
        <v>247</v>
      </c>
      <c r="B210" s="52" t="s">
        <v>248</v>
      </c>
      <c r="C210" s="45" t="s">
        <v>249</v>
      </c>
      <c r="D210" s="45"/>
      <c r="E210" s="45"/>
      <c r="F210" s="50">
        <v>108100</v>
      </c>
      <c r="G210" s="22">
        <v>0</v>
      </c>
      <c r="H210" s="22" t="e">
        <f t="shared" si="52"/>
        <v>#DIV/0!</v>
      </c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31.5" hidden="1" customHeight="1">
      <c r="A211" s="18" t="s">
        <v>250</v>
      </c>
      <c r="B211" s="52" t="s">
        <v>251</v>
      </c>
      <c r="C211" s="45">
        <v>1040</v>
      </c>
      <c r="D211" s="45"/>
      <c r="E211" s="45"/>
      <c r="F211" s="50">
        <v>410600</v>
      </c>
      <c r="G211" s="22">
        <v>0</v>
      </c>
      <c r="H211" s="22" t="e">
        <f t="shared" si="52"/>
        <v>#DIV/0!</v>
      </c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31.5" hidden="1" customHeight="1">
      <c r="A212" s="18" t="s">
        <v>252</v>
      </c>
      <c r="B212" s="52" t="s">
        <v>253</v>
      </c>
      <c r="C212" s="45">
        <v>1061</v>
      </c>
      <c r="D212" s="45"/>
      <c r="E212" s="45"/>
      <c r="F212" s="50">
        <v>1037314</v>
      </c>
      <c r="G212" s="22">
        <v>0</v>
      </c>
      <c r="H212" s="22" t="e">
        <f t="shared" si="52"/>
        <v>#DIV/0!</v>
      </c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hidden="1" customHeight="1">
      <c r="A213" s="18" t="s">
        <v>254</v>
      </c>
      <c r="B213" s="52" t="s">
        <v>255</v>
      </c>
      <c r="C213" s="45">
        <v>1090</v>
      </c>
      <c r="D213" s="45"/>
      <c r="E213" s="45"/>
      <c r="F213" s="50"/>
      <c r="G213" s="22">
        <v>0</v>
      </c>
      <c r="H213" s="22" t="e">
        <f t="shared" si="52"/>
        <v>#DIV/0!</v>
      </c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hidden="1" customHeight="1">
      <c r="A214" s="18" t="s">
        <v>256</v>
      </c>
      <c r="B214" s="52" t="s">
        <v>257</v>
      </c>
      <c r="C214" s="45">
        <v>1040</v>
      </c>
      <c r="D214" s="45"/>
      <c r="E214" s="45"/>
      <c r="F214" s="50">
        <v>100</v>
      </c>
      <c r="G214" s="22">
        <v>0</v>
      </c>
      <c r="H214" s="22" t="e">
        <f t="shared" si="52"/>
        <v>#DIV/0!</v>
      </c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hidden="1" customHeight="1">
      <c r="A215" s="18" t="s">
        <v>258</v>
      </c>
      <c r="B215" s="52" t="s">
        <v>259</v>
      </c>
      <c r="C215" s="45">
        <v>1040</v>
      </c>
      <c r="D215" s="45"/>
      <c r="E215" s="45"/>
      <c r="F215" s="50">
        <v>16086</v>
      </c>
      <c r="G215" s="22">
        <v>0</v>
      </c>
      <c r="H215" s="22" t="e">
        <f t="shared" si="52"/>
        <v>#DIV/0!</v>
      </c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31.5" hidden="1" customHeight="1">
      <c r="A216" s="18" t="s">
        <v>260</v>
      </c>
      <c r="B216" s="52" t="s">
        <v>261</v>
      </c>
      <c r="C216" s="45">
        <v>1040</v>
      </c>
      <c r="D216" s="45"/>
      <c r="E216" s="45"/>
      <c r="F216" s="50">
        <v>10293</v>
      </c>
      <c r="G216" s="22">
        <v>0</v>
      </c>
      <c r="H216" s="22" t="e">
        <f t="shared" si="52"/>
        <v>#DIV/0!</v>
      </c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31.5" hidden="1" customHeight="1">
      <c r="A217" s="18" t="s">
        <v>262</v>
      </c>
      <c r="B217" s="52" t="s">
        <v>263</v>
      </c>
      <c r="C217" s="45">
        <v>1040</v>
      </c>
      <c r="D217" s="45"/>
      <c r="E217" s="45"/>
      <c r="F217" s="50">
        <v>14543</v>
      </c>
      <c r="G217" s="22">
        <v>0</v>
      </c>
      <c r="H217" s="22" t="e">
        <f t="shared" si="52"/>
        <v>#DIV/0!</v>
      </c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31.5" hidden="1" customHeight="1">
      <c r="A218" s="18" t="s">
        <v>264</v>
      </c>
      <c r="B218" s="52" t="s">
        <v>265</v>
      </c>
      <c r="C218" s="45">
        <v>1030</v>
      </c>
      <c r="D218" s="45"/>
      <c r="E218" s="45"/>
      <c r="F218" s="50">
        <v>63968</v>
      </c>
      <c r="G218" s="22">
        <v>0</v>
      </c>
      <c r="H218" s="22" t="e">
        <f t="shared" si="52"/>
        <v>#DIV/0!</v>
      </c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31.5" hidden="1" customHeight="1">
      <c r="A219" s="18" t="s">
        <v>266</v>
      </c>
      <c r="B219" s="52" t="s">
        <v>267</v>
      </c>
      <c r="C219" s="45">
        <v>1010</v>
      </c>
      <c r="D219" s="45"/>
      <c r="E219" s="45"/>
      <c r="F219" s="50">
        <v>19400</v>
      </c>
      <c r="G219" s="22">
        <v>0</v>
      </c>
      <c r="H219" s="22" t="e">
        <f t="shared" si="52"/>
        <v>#DIV/0!</v>
      </c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hidden="1" customHeight="1">
      <c r="A220" s="18" t="s">
        <v>268</v>
      </c>
      <c r="B220" s="52" t="s">
        <v>269</v>
      </c>
      <c r="C220" s="45"/>
      <c r="D220" s="45"/>
      <c r="E220" s="45"/>
      <c r="F220" s="50">
        <v>4756</v>
      </c>
      <c r="G220" s="22">
        <v>0</v>
      </c>
      <c r="H220" s="22" t="e">
        <f t="shared" si="52"/>
        <v>#DIV/0!</v>
      </c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hidden="1" customHeight="1">
      <c r="A221" s="18" t="s">
        <v>270</v>
      </c>
      <c r="B221" s="52" t="s">
        <v>271</v>
      </c>
      <c r="C221" s="45" t="s">
        <v>272</v>
      </c>
      <c r="D221" s="45"/>
      <c r="E221" s="45"/>
      <c r="F221" s="50">
        <v>4756</v>
      </c>
      <c r="G221" s="22">
        <v>0</v>
      </c>
      <c r="H221" s="22" t="e">
        <f t="shared" si="52"/>
        <v>#DIV/0!</v>
      </c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47.25" hidden="1" customHeight="1">
      <c r="A222" s="32" t="s">
        <v>273</v>
      </c>
      <c r="B222" s="52" t="s">
        <v>274</v>
      </c>
      <c r="C222" s="45" t="s">
        <v>272</v>
      </c>
      <c r="D222" s="45"/>
      <c r="E222" s="45"/>
      <c r="F222" s="50"/>
      <c r="G222" s="22">
        <v>0</v>
      </c>
      <c r="H222" s="22" t="e">
        <f t="shared" si="52"/>
        <v>#DIV/0!</v>
      </c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hidden="1" customHeight="1">
      <c r="A223" s="18" t="s">
        <v>275</v>
      </c>
      <c r="B223" s="52" t="s">
        <v>276</v>
      </c>
      <c r="C223" s="45"/>
      <c r="D223" s="45"/>
      <c r="E223" s="45"/>
      <c r="F223" s="50">
        <f>F224+F225+F226+F227+F228+F229</f>
        <v>684927</v>
      </c>
      <c r="G223" s="22">
        <v>0</v>
      </c>
      <c r="H223" s="22" t="e">
        <f t="shared" si="52"/>
        <v>#DIV/0!</v>
      </c>
      <c r="I223" s="15"/>
      <c r="J223" s="17" t="e">
        <f>#REF!-#REF!</f>
        <v>#REF!</v>
      </c>
      <c r="K223" s="15"/>
      <c r="L223" s="17">
        <v>40000</v>
      </c>
      <c r="M223" s="15">
        <v>60000</v>
      </c>
      <c r="N223" s="15">
        <v>21000</v>
      </c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hidden="1" customHeight="1">
      <c r="A224" s="18" t="s">
        <v>277</v>
      </c>
      <c r="B224" s="52" t="s">
        <v>278</v>
      </c>
      <c r="C224" s="45" t="s">
        <v>279</v>
      </c>
      <c r="D224" s="45"/>
      <c r="E224" s="45"/>
      <c r="F224" s="50">
        <v>192551</v>
      </c>
      <c r="G224" s="22">
        <v>0</v>
      </c>
      <c r="H224" s="22" t="e">
        <f t="shared" si="52"/>
        <v>#DIV/0!</v>
      </c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hidden="1" customHeight="1">
      <c r="A225" s="18" t="s">
        <v>280</v>
      </c>
      <c r="B225" s="52" t="s">
        <v>281</v>
      </c>
      <c r="C225" s="45" t="s">
        <v>282</v>
      </c>
      <c r="D225" s="45"/>
      <c r="E225" s="45"/>
      <c r="F225" s="50">
        <v>5057</v>
      </c>
      <c r="G225" s="22">
        <v>0</v>
      </c>
      <c r="H225" s="22" t="e">
        <f t="shared" si="52"/>
        <v>#DIV/0!</v>
      </c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31.5" hidden="1" customHeight="1">
      <c r="A226" s="18" t="s">
        <v>283</v>
      </c>
      <c r="B226" s="52" t="s">
        <v>284</v>
      </c>
      <c r="C226" s="45" t="s">
        <v>285</v>
      </c>
      <c r="D226" s="45"/>
      <c r="E226" s="45"/>
      <c r="F226" s="50">
        <v>308300</v>
      </c>
      <c r="G226" s="22">
        <v>0</v>
      </c>
      <c r="H226" s="22" t="e">
        <f t="shared" si="52"/>
        <v>#DIV/0!</v>
      </c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hidden="1" customHeight="1">
      <c r="A227" s="18" t="s">
        <v>286</v>
      </c>
      <c r="B227" s="52" t="s">
        <v>287</v>
      </c>
      <c r="C227" s="45" t="s">
        <v>188</v>
      </c>
      <c r="D227" s="45"/>
      <c r="E227" s="45"/>
      <c r="F227" s="50">
        <v>146859</v>
      </c>
      <c r="G227" s="22">
        <v>0</v>
      </c>
      <c r="H227" s="22" t="e">
        <f t="shared" si="52"/>
        <v>#DIV/0!</v>
      </c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hidden="1" customHeight="1">
      <c r="A228" s="18" t="s">
        <v>288</v>
      </c>
      <c r="B228" s="52" t="s">
        <v>289</v>
      </c>
      <c r="C228" s="45" t="s">
        <v>290</v>
      </c>
      <c r="D228" s="45"/>
      <c r="E228" s="45"/>
      <c r="F228" s="50"/>
      <c r="G228" s="22">
        <v>0</v>
      </c>
      <c r="H228" s="22" t="e">
        <f t="shared" si="52"/>
        <v>#DIV/0!</v>
      </c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hidden="1" customHeight="1">
      <c r="A229" s="18" t="s">
        <v>291</v>
      </c>
      <c r="B229" s="52" t="s">
        <v>292</v>
      </c>
      <c r="C229" s="45" t="s">
        <v>293</v>
      </c>
      <c r="D229" s="45"/>
      <c r="E229" s="45"/>
      <c r="F229" s="50">
        <v>32160</v>
      </c>
      <c r="G229" s="22">
        <v>0</v>
      </c>
      <c r="H229" s="22" t="e">
        <f t="shared" si="52"/>
        <v>#DIV/0!</v>
      </c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hidden="1" customHeight="1">
      <c r="A230" s="18" t="s">
        <v>294</v>
      </c>
      <c r="B230" s="52" t="s">
        <v>295</v>
      </c>
      <c r="C230" s="45"/>
      <c r="D230" s="45"/>
      <c r="E230" s="45"/>
      <c r="F230" s="50">
        <f>F231+F232</f>
        <v>71478</v>
      </c>
      <c r="G230" s="22">
        <v>0</v>
      </c>
      <c r="H230" s="22" t="e">
        <f t="shared" si="52"/>
        <v>#DIV/0!</v>
      </c>
      <c r="I230" s="15"/>
      <c r="J230" s="17" t="e">
        <f>#REF!-#REF!</f>
        <v>#REF!</v>
      </c>
      <c r="K230" s="15"/>
      <c r="L230" s="15">
        <v>1500</v>
      </c>
      <c r="M230" s="15">
        <v>8000</v>
      </c>
      <c r="N230" s="15">
        <v>12000</v>
      </c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hidden="1" customHeight="1">
      <c r="A231" s="32" t="s">
        <v>296</v>
      </c>
      <c r="B231" s="52" t="s">
        <v>297</v>
      </c>
      <c r="C231" s="45" t="s">
        <v>298</v>
      </c>
      <c r="D231" s="45"/>
      <c r="E231" s="45"/>
      <c r="F231" s="50">
        <v>14570</v>
      </c>
      <c r="G231" s="22">
        <v>0</v>
      </c>
      <c r="H231" s="22" t="e">
        <f t="shared" si="52"/>
        <v>#DIV/0!</v>
      </c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hidden="1" customHeight="1">
      <c r="A232" s="18" t="s">
        <v>299</v>
      </c>
      <c r="B232" s="52" t="s">
        <v>300</v>
      </c>
      <c r="C232" s="45" t="s">
        <v>301</v>
      </c>
      <c r="D232" s="45"/>
      <c r="E232" s="45"/>
      <c r="F232" s="50">
        <v>56908</v>
      </c>
      <c r="G232" s="22">
        <v>0</v>
      </c>
      <c r="H232" s="22" t="e">
        <f t="shared" si="52"/>
        <v>#DIV/0!</v>
      </c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hidden="1" customHeight="1">
      <c r="A233" s="18" t="s">
        <v>302</v>
      </c>
      <c r="B233" s="52" t="s">
        <v>303</v>
      </c>
      <c r="C233" s="45"/>
      <c r="D233" s="45"/>
      <c r="E233" s="45"/>
      <c r="F233" s="50">
        <f>F234+F235+F236</f>
        <v>148172</v>
      </c>
      <c r="G233" s="22">
        <v>0</v>
      </c>
      <c r="H233" s="22" t="e">
        <f t="shared" si="52"/>
        <v>#DIV/0!</v>
      </c>
      <c r="I233" s="15"/>
      <c r="J233" s="17" t="e">
        <f>#REF!-#REF!</f>
        <v>#REF!</v>
      </c>
      <c r="K233" s="15"/>
      <c r="L233" s="15">
        <v>10400</v>
      </c>
      <c r="M233" s="15">
        <v>5000</v>
      </c>
      <c r="N233" s="15">
        <v>200</v>
      </c>
      <c r="O233" s="17" t="e">
        <f>J233-L233-M233-N233</f>
        <v>#REF!</v>
      </c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31.5" hidden="1" customHeight="1">
      <c r="A234" s="18" t="s">
        <v>304</v>
      </c>
      <c r="B234" s="52" t="s">
        <v>305</v>
      </c>
      <c r="C234" s="45" t="s">
        <v>306</v>
      </c>
      <c r="D234" s="45"/>
      <c r="E234" s="45"/>
      <c r="F234" s="50">
        <v>13821</v>
      </c>
      <c r="G234" s="22">
        <v>0</v>
      </c>
      <c r="H234" s="22" t="e">
        <f t="shared" si="52"/>
        <v>#DIV/0!</v>
      </c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31.5" hidden="1" customHeight="1">
      <c r="A235" s="18" t="s">
        <v>307</v>
      </c>
      <c r="B235" s="52" t="s">
        <v>308</v>
      </c>
      <c r="C235" s="45" t="s">
        <v>306</v>
      </c>
      <c r="D235" s="45"/>
      <c r="E235" s="45"/>
      <c r="F235" s="50">
        <v>125936</v>
      </c>
      <c r="G235" s="22">
        <v>0</v>
      </c>
      <c r="H235" s="22" t="e">
        <f t="shared" si="52"/>
        <v>#DIV/0!</v>
      </c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31.5" hidden="1" customHeight="1">
      <c r="A236" s="18" t="s">
        <v>309</v>
      </c>
      <c r="B236" s="52" t="s">
        <v>310</v>
      </c>
      <c r="C236" s="45" t="s">
        <v>306</v>
      </c>
      <c r="D236" s="45"/>
      <c r="E236" s="45"/>
      <c r="F236" s="50">
        <v>8415</v>
      </c>
      <c r="G236" s="22">
        <v>0</v>
      </c>
      <c r="H236" s="22" t="e">
        <f t="shared" si="52"/>
        <v>#DIV/0!</v>
      </c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hidden="1" customHeight="1">
      <c r="A237" s="18" t="s">
        <v>311</v>
      </c>
      <c r="B237" s="52" t="s">
        <v>312</v>
      </c>
      <c r="C237" s="45"/>
      <c r="D237" s="45"/>
      <c r="E237" s="45"/>
      <c r="F237" s="50">
        <v>50000</v>
      </c>
      <c r="G237" s="22">
        <v>0</v>
      </c>
      <c r="H237" s="22" t="e">
        <f t="shared" si="52"/>
        <v>#DIV/0!</v>
      </c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hidden="1" customHeight="1">
      <c r="A238" s="18" t="s">
        <v>313</v>
      </c>
      <c r="B238" s="52" t="s">
        <v>314</v>
      </c>
      <c r="C238" s="45" t="s">
        <v>315</v>
      </c>
      <c r="D238" s="45"/>
      <c r="E238" s="45"/>
      <c r="F238" s="50">
        <v>0</v>
      </c>
      <c r="G238" s="22">
        <v>0</v>
      </c>
      <c r="H238" s="22" t="e">
        <f t="shared" si="52"/>
        <v>#DIV/0!</v>
      </c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7.5" hidden="1" customHeight="1">
      <c r="A239" s="18" t="s">
        <v>316</v>
      </c>
      <c r="B239" s="52" t="s">
        <v>317</v>
      </c>
      <c r="C239" s="45">
        <v>1062</v>
      </c>
      <c r="D239" s="45"/>
      <c r="E239" s="45"/>
      <c r="F239" s="50">
        <v>50000</v>
      </c>
      <c r="G239" s="22">
        <v>0</v>
      </c>
      <c r="H239" s="22" t="e">
        <f t="shared" si="52"/>
        <v>#DIV/0!</v>
      </c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31.5" hidden="1" customHeight="1">
      <c r="A240" s="18" t="s">
        <v>318</v>
      </c>
      <c r="B240" s="52" t="s">
        <v>319</v>
      </c>
      <c r="C240" s="45"/>
      <c r="D240" s="45"/>
      <c r="E240" s="45"/>
      <c r="F240" s="50"/>
      <c r="G240" s="22">
        <v>0</v>
      </c>
      <c r="H240" s="22" t="e">
        <f t="shared" si="52"/>
        <v>#DIV/0!</v>
      </c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hidden="1" customHeight="1">
      <c r="A241" s="18" t="s">
        <v>320</v>
      </c>
      <c r="B241" s="52" t="s">
        <v>321</v>
      </c>
      <c r="C241" s="45" t="s">
        <v>322</v>
      </c>
      <c r="D241" s="45"/>
      <c r="E241" s="45"/>
      <c r="F241" s="50"/>
      <c r="G241" s="22">
        <v>0</v>
      </c>
      <c r="H241" s="22" t="e">
        <f t="shared" si="52"/>
        <v>#DIV/0!</v>
      </c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31.5" hidden="1" customHeight="1">
      <c r="A242" s="18" t="s">
        <v>323</v>
      </c>
      <c r="B242" s="52" t="s">
        <v>324</v>
      </c>
      <c r="C242" s="45"/>
      <c r="D242" s="45"/>
      <c r="E242" s="45"/>
      <c r="F242" s="50">
        <f>F244</f>
        <v>359700</v>
      </c>
      <c r="G242" s="22">
        <v>0</v>
      </c>
      <c r="H242" s="22" t="e">
        <f t="shared" si="52"/>
        <v>#DIV/0!</v>
      </c>
      <c r="I242" s="15"/>
      <c r="J242" s="17" t="e">
        <f>#REF!-#REF!</f>
        <v>#REF!</v>
      </c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31.5" hidden="1" customHeight="1">
      <c r="A243" s="18" t="s">
        <v>325</v>
      </c>
      <c r="B243" s="52" t="s">
        <v>326</v>
      </c>
      <c r="C243" s="45" t="s">
        <v>327</v>
      </c>
      <c r="D243" s="45"/>
      <c r="E243" s="45"/>
      <c r="F243" s="50"/>
      <c r="G243" s="22">
        <v>0</v>
      </c>
      <c r="H243" s="22" t="e">
        <f t="shared" si="52"/>
        <v>#DIV/0!</v>
      </c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47.25" hidden="1" customHeight="1">
      <c r="A244" s="18" t="s">
        <v>328</v>
      </c>
      <c r="B244" s="52" t="s">
        <v>329</v>
      </c>
      <c r="C244" s="45">
        <v>1070</v>
      </c>
      <c r="D244" s="45"/>
      <c r="E244" s="45"/>
      <c r="F244" s="50">
        <v>359700</v>
      </c>
      <c r="G244" s="22">
        <v>0</v>
      </c>
      <c r="H244" s="22" t="e">
        <f t="shared" si="52"/>
        <v>#DIV/0!</v>
      </c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47.25" hidden="1" customHeight="1">
      <c r="A245" s="18" t="s">
        <v>330</v>
      </c>
      <c r="B245" s="52" t="s">
        <v>331</v>
      </c>
      <c r="C245" s="45" t="s">
        <v>332</v>
      </c>
      <c r="D245" s="45"/>
      <c r="E245" s="45"/>
      <c r="F245" s="50">
        <v>0</v>
      </c>
      <c r="G245" s="22">
        <v>0</v>
      </c>
      <c r="H245" s="22" t="e">
        <f t="shared" si="52"/>
        <v>#DIV/0!</v>
      </c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hidden="1" customHeight="1">
      <c r="A246" s="18" t="s">
        <v>333</v>
      </c>
      <c r="B246" s="52">
        <v>240000</v>
      </c>
      <c r="C246" s="45"/>
      <c r="D246" s="45"/>
      <c r="E246" s="45"/>
      <c r="F246" s="50">
        <v>0</v>
      </c>
      <c r="G246" s="22">
        <v>0</v>
      </c>
      <c r="H246" s="22" t="e">
        <f t="shared" si="52"/>
        <v>#DIV/0!</v>
      </c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31.5" hidden="1" customHeight="1">
      <c r="A247" s="18" t="s">
        <v>334</v>
      </c>
      <c r="B247" s="52">
        <v>240604</v>
      </c>
      <c r="C247" s="45" t="s">
        <v>335</v>
      </c>
      <c r="D247" s="45"/>
      <c r="E247" s="45"/>
      <c r="F247" s="50">
        <v>0</v>
      </c>
      <c r="G247" s="22">
        <v>0</v>
      </c>
      <c r="H247" s="22" t="e">
        <f t="shared" si="52"/>
        <v>#DIV/0!</v>
      </c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hidden="1" customHeight="1">
      <c r="A248" s="18" t="s">
        <v>336</v>
      </c>
      <c r="B248" s="52">
        <v>250000</v>
      </c>
      <c r="C248" s="45"/>
      <c r="D248" s="45"/>
      <c r="E248" s="45"/>
      <c r="F248" s="50">
        <f>F249+F250</f>
        <v>137405</v>
      </c>
      <c r="G248" s="22">
        <v>0</v>
      </c>
      <c r="H248" s="22" t="e">
        <f t="shared" si="52"/>
        <v>#DIV/0!</v>
      </c>
      <c r="I248" s="15"/>
      <c r="J248" s="17" t="e">
        <f>#REF!-#REF!</f>
        <v>#REF!</v>
      </c>
      <c r="K248" s="15"/>
      <c r="L248" s="15">
        <v>30000</v>
      </c>
      <c r="M248" s="15">
        <v>119220</v>
      </c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hidden="1" customHeight="1">
      <c r="A249" s="18" t="s">
        <v>337</v>
      </c>
      <c r="B249" s="52">
        <v>250102</v>
      </c>
      <c r="C249" s="45" t="s">
        <v>338</v>
      </c>
      <c r="D249" s="45"/>
      <c r="E249" s="45"/>
      <c r="F249" s="50"/>
      <c r="G249" s="22">
        <v>0</v>
      </c>
      <c r="H249" s="22" t="e">
        <f t="shared" si="52"/>
        <v>#DIV/0!</v>
      </c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hidden="1" customHeight="1">
      <c r="A250" s="18" t="s">
        <v>339</v>
      </c>
      <c r="B250" s="52">
        <v>250404</v>
      </c>
      <c r="C250" s="45" t="s">
        <v>338</v>
      </c>
      <c r="D250" s="45"/>
      <c r="E250" s="45"/>
      <c r="F250" s="50">
        <v>137405</v>
      </c>
      <c r="G250" s="22">
        <v>0</v>
      </c>
      <c r="H250" s="22" t="e">
        <f t="shared" si="52"/>
        <v>#DIV/0!</v>
      </c>
      <c r="I250" s="15"/>
      <c r="J250" s="15">
        <v>6000</v>
      </c>
      <c r="K250" s="15"/>
      <c r="L250" s="17" t="e">
        <f>J250-#REF!</f>
        <v>#REF!</v>
      </c>
      <c r="M250" s="15">
        <v>6000</v>
      </c>
      <c r="N250" s="15">
        <v>21000</v>
      </c>
      <c r="O250" s="15">
        <v>19000</v>
      </c>
      <c r="P250" s="15">
        <v>18670</v>
      </c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hidden="1" customHeight="1">
      <c r="A251" s="44" t="s">
        <v>340</v>
      </c>
      <c r="B251" s="53">
        <v>900201</v>
      </c>
      <c r="C251" s="45"/>
      <c r="D251" s="45"/>
      <c r="E251" s="45"/>
      <c r="F251" s="50">
        <f>F175+F177+F179+F189+F195+F220+F223+F230+F233+F237+F242+F248</f>
        <v>15825037</v>
      </c>
      <c r="G251" s="22">
        <v>0</v>
      </c>
      <c r="H251" s="22" t="e">
        <f t="shared" si="52"/>
        <v>#DIV/0!</v>
      </c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hidden="1" customHeight="1">
      <c r="A252" s="44" t="s">
        <v>341</v>
      </c>
      <c r="B252" s="53">
        <v>900202</v>
      </c>
      <c r="C252" s="45"/>
      <c r="D252" s="45"/>
      <c r="E252" s="45"/>
      <c r="F252" s="50">
        <f>F251</f>
        <v>15825037</v>
      </c>
      <c r="G252" s="22">
        <v>0</v>
      </c>
      <c r="H252" s="22" t="e">
        <f t="shared" si="52"/>
        <v>#DIV/0!</v>
      </c>
      <c r="I252" s="15"/>
      <c r="J252" s="15"/>
      <c r="K252" s="15"/>
      <c r="L252" s="15">
        <f>L248+M248+N248</f>
        <v>149220</v>
      </c>
      <c r="M252" s="17" t="e">
        <f>L250+M250+N250+O250+P250</f>
        <v>#REF!</v>
      </c>
      <c r="N252" s="17" t="e">
        <f>L252-M252</f>
        <v>#REF!</v>
      </c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hidden="1" customHeight="1">
      <c r="A253" s="44" t="s">
        <v>342</v>
      </c>
      <c r="B253" s="53" t="s">
        <v>343</v>
      </c>
      <c r="C253" s="45"/>
      <c r="D253" s="45"/>
      <c r="E253" s="45"/>
      <c r="F253" s="50">
        <f>F254+F255+F256+F257+F258</f>
        <v>1119622</v>
      </c>
      <c r="G253" s="22" t="e">
        <f t="shared" ref="G253:G259" si="56">F253/#REF!</f>
        <v>#REF!</v>
      </c>
      <c r="H253" s="22" t="e">
        <f t="shared" ref="H253:H259" si="57">F253/#REF!</f>
        <v>#REF!</v>
      </c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78.75" hidden="1" customHeight="1">
      <c r="A254" s="18" t="s">
        <v>344</v>
      </c>
      <c r="B254" s="19">
        <v>250302</v>
      </c>
      <c r="C254" s="45">
        <v>180</v>
      </c>
      <c r="D254" s="45"/>
      <c r="E254" s="45"/>
      <c r="F254" s="50"/>
      <c r="G254" s="22" t="e">
        <f t="shared" si="56"/>
        <v>#REF!</v>
      </c>
      <c r="H254" s="22" t="e">
        <f t="shared" si="57"/>
        <v>#REF!</v>
      </c>
      <c r="I254" s="15"/>
      <c r="J254" s="15"/>
      <c r="K254" s="15"/>
      <c r="L254" s="15"/>
      <c r="M254" s="15"/>
      <c r="N254" s="17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47.25" hidden="1" customHeight="1">
      <c r="A255" s="18" t="s">
        <v>345</v>
      </c>
      <c r="B255" s="19">
        <v>250311</v>
      </c>
      <c r="C255" s="45">
        <v>180</v>
      </c>
      <c r="D255" s="45"/>
      <c r="E255" s="45"/>
      <c r="F255" s="50">
        <v>777319</v>
      </c>
      <c r="G255" s="22" t="e">
        <f t="shared" si="56"/>
        <v>#REF!</v>
      </c>
      <c r="H255" s="22" t="e">
        <f t="shared" si="57"/>
        <v>#REF!</v>
      </c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hidden="1" customHeight="1">
      <c r="A256" s="18" t="s">
        <v>157</v>
      </c>
      <c r="B256" s="19">
        <v>250315</v>
      </c>
      <c r="C256" s="45">
        <v>180</v>
      </c>
      <c r="D256" s="45"/>
      <c r="E256" s="45"/>
      <c r="F256" s="50">
        <v>70933</v>
      </c>
      <c r="G256" s="22" t="e">
        <f t="shared" si="56"/>
        <v>#REF!</v>
      </c>
      <c r="H256" s="22" t="e">
        <f t="shared" si="57"/>
        <v>#REF!</v>
      </c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47.25" hidden="1" customHeight="1">
      <c r="A257" s="18" t="s">
        <v>346</v>
      </c>
      <c r="B257" s="19">
        <v>250325</v>
      </c>
      <c r="C257" s="45">
        <v>180</v>
      </c>
      <c r="D257" s="45"/>
      <c r="E257" s="45"/>
      <c r="F257" s="50">
        <v>250600</v>
      </c>
      <c r="G257" s="22" t="e">
        <f t="shared" si="56"/>
        <v>#REF!</v>
      </c>
      <c r="H257" s="22" t="e">
        <f t="shared" si="57"/>
        <v>#REF!</v>
      </c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hidden="1" customHeight="1">
      <c r="A258" s="18" t="s">
        <v>347</v>
      </c>
      <c r="B258" s="19">
        <v>250350</v>
      </c>
      <c r="C258" s="45">
        <v>180</v>
      </c>
      <c r="D258" s="45"/>
      <c r="E258" s="45"/>
      <c r="F258" s="50">
        <v>20770</v>
      </c>
      <c r="G258" s="22" t="e">
        <f t="shared" si="56"/>
        <v>#REF!</v>
      </c>
      <c r="H258" s="22" t="e">
        <f t="shared" si="57"/>
        <v>#REF!</v>
      </c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hidden="1" customHeight="1">
      <c r="A259" s="44" t="s">
        <v>348</v>
      </c>
      <c r="B259" s="53">
        <v>900203</v>
      </c>
      <c r="C259" s="45"/>
      <c r="D259" s="45"/>
      <c r="E259" s="45"/>
      <c r="F259" s="50">
        <f>F252+F253</f>
        <v>16944659</v>
      </c>
      <c r="G259" s="22" t="e">
        <f t="shared" si="56"/>
        <v>#REF!</v>
      </c>
      <c r="H259" s="22" t="e">
        <f t="shared" si="57"/>
        <v>#REF!</v>
      </c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1" customHeight="1">
      <c r="A260" s="79" t="s">
        <v>349</v>
      </c>
      <c r="B260" s="80"/>
      <c r="C260" s="80"/>
      <c r="D260" s="80"/>
      <c r="E260" s="80"/>
      <c r="F260" s="80"/>
      <c r="G260" s="80"/>
      <c r="H260" s="81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hidden="1" customHeight="1">
      <c r="A261" s="18" t="s">
        <v>82</v>
      </c>
      <c r="B261" s="36">
        <v>20000000</v>
      </c>
      <c r="C261" s="54">
        <f>C273</f>
        <v>1400000</v>
      </c>
      <c r="D261" s="54"/>
      <c r="E261" s="54"/>
      <c r="F261" s="54">
        <f>F273</f>
        <v>1519149.94</v>
      </c>
      <c r="G261" s="22">
        <f>F261/C261</f>
        <v>1.0851070999999999</v>
      </c>
      <c r="H261" s="22" t="e">
        <f>F261/#REF!</f>
        <v>#REF!</v>
      </c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39" hidden="1" customHeight="1">
      <c r="A262" s="18" t="s">
        <v>350</v>
      </c>
      <c r="B262" s="36" t="s">
        <v>351</v>
      </c>
      <c r="C262" s="54"/>
      <c r="D262" s="54"/>
      <c r="E262" s="54"/>
      <c r="F262" s="54"/>
      <c r="G262" s="22">
        <v>0</v>
      </c>
      <c r="H262" s="22">
        <v>0</v>
      </c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4.75" customHeight="1">
      <c r="A263" s="9" t="s">
        <v>14</v>
      </c>
      <c r="B263" s="10" t="s">
        <v>15</v>
      </c>
      <c r="C263" s="33">
        <v>395200</v>
      </c>
      <c r="D263" s="33">
        <v>395200</v>
      </c>
      <c r="E263" s="33">
        <v>99000</v>
      </c>
      <c r="F263" s="33">
        <v>143241.94</v>
      </c>
      <c r="G263" s="12">
        <f t="shared" ref="G263:G269" si="58">F263/D263</f>
        <v>0.36245430161943321</v>
      </c>
      <c r="H263" s="12">
        <f t="shared" ref="H263:H269" si="59">F263/E263</f>
        <v>1.4468882828282827</v>
      </c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8" customHeight="1">
      <c r="A264" s="9" t="s">
        <v>352</v>
      </c>
      <c r="B264" s="29" t="s">
        <v>353</v>
      </c>
      <c r="C264" s="33">
        <f>C265</f>
        <v>395200</v>
      </c>
      <c r="D264" s="33">
        <f t="shared" ref="D264:F264" si="60">D265</f>
        <v>395200</v>
      </c>
      <c r="E264" s="33">
        <f t="shared" si="60"/>
        <v>99000</v>
      </c>
      <c r="F264" s="33">
        <f t="shared" si="60"/>
        <v>143241.94</v>
      </c>
      <c r="G264" s="12">
        <f t="shared" si="58"/>
        <v>0.36245430161943321</v>
      </c>
      <c r="H264" s="12">
        <f t="shared" si="59"/>
        <v>1.4468882828282827</v>
      </c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9.5" customHeight="1">
      <c r="A265" s="9" t="s">
        <v>354</v>
      </c>
      <c r="B265" s="29" t="s">
        <v>355</v>
      </c>
      <c r="C265" s="33">
        <f>C266+C267+C268</f>
        <v>395200</v>
      </c>
      <c r="D265" s="33">
        <f t="shared" ref="D265:F265" si="61">D266+D267+D268</f>
        <v>395200</v>
      </c>
      <c r="E265" s="33">
        <f t="shared" si="61"/>
        <v>99000</v>
      </c>
      <c r="F265" s="33">
        <f t="shared" si="61"/>
        <v>143241.94</v>
      </c>
      <c r="G265" s="12">
        <f t="shared" si="58"/>
        <v>0.36245430161943321</v>
      </c>
      <c r="H265" s="12">
        <f t="shared" si="59"/>
        <v>1.4468882828282827</v>
      </c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63" customHeight="1">
      <c r="A266" s="18" t="s">
        <v>356</v>
      </c>
      <c r="B266" s="30" t="s">
        <v>357</v>
      </c>
      <c r="C266" s="21">
        <v>91300</v>
      </c>
      <c r="D266" s="21">
        <v>91300</v>
      </c>
      <c r="E266" s="21">
        <v>23000</v>
      </c>
      <c r="F266" s="21">
        <v>71136.33</v>
      </c>
      <c r="G266" s="22">
        <f t="shared" si="58"/>
        <v>0.77914928806133632</v>
      </c>
      <c r="H266" s="22">
        <f t="shared" si="59"/>
        <v>3.0928839130434782</v>
      </c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35.25" customHeight="1">
      <c r="A267" s="18" t="s">
        <v>358</v>
      </c>
      <c r="B267" s="30" t="s">
        <v>359</v>
      </c>
      <c r="C267" s="21">
        <v>203800</v>
      </c>
      <c r="D267" s="21">
        <v>203800</v>
      </c>
      <c r="E267" s="21">
        <v>51000</v>
      </c>
      <c r="F267" s="21">
        <v>51146.22</v>
      </c>
      <c r="G267" s="22">
        <f t="shared" si="58"/>
        <v>0.25096280667320903</v>
      </c>
      <c r="H267" s="22">
        <f t="shared" si="59"/>
        <v>1.0028670588235293</v>
      </c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65.25" customHeight="1">
      <c r="A268" s="18" t="s">
        <v>360</v>
      </c>
      <c r="B268" s="30" t="s">
        <v>361</v>
      </c>
      <c r="C268" s="21">
        <v>100100</v>
      </c>
      <c r="D268" s="21">
        <v>100100</v>
      </c>
      <c r="E268" s="21">
        <v>25000</v>
      </c>
      <c r="F268" s="21">
        <v>20959.39</v>
      </c>
      <c r="G268" s="22">
        <f t="shared" si="58"/>
        <v>0.20938451548451548</v>
      </c>
      <c r="H268" s="22">
        <f t="shared" si="59"/>
        <v>0.8383756</v>
      </c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4" customHeight="1">
      <c r="A269" s="9" t="s">
        <v>82</v>
      </c>
      <c r="B269" s="10">
        <v>20000000</v>
      </c>
      <c r="C269" s="33">
        <f>C270+C273</f>
        <v>1400000</v>
      </c>
      <c r="D269" s="33">
        <f t="shared" ref="D269:F269" si="62">D270+D273</f>
        <v>2229257.3200000003</v>
      </c>
      <c r="E269" s="33">
        <f t="shared" si="62"/>
        <v>2229257.3200000003</v>
      </c>
      <c r="F269" s="33">
        <f t="shared" si="62"/>
        <v>1562496.41</v>
      </c>
      <c r="G269" s="12">
        <f t="shared" si="58"/>
        <v>0.70090446534902473</v>
      </c>
      <c r="H269" s="12">
        <f t="shared" si="59"/>
        <v>0.70090446534902473</v>
      </c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8.75" customHeight="1">
      <c r="A270" s="9" t="s">
        <v>106</v>
      </c>
      <c r="B270" s="10" t="s">
        <v>362</v>
      </c>
      <c r="C270" s="33">
        <v>0</v>
      </c>
      <c r="D270" s="33">
        <v>0</v>
      </c>
      <c r="E270" s="33">
        <v>0</v>
      </c>
      <c r="F270" s="33">
        <v>43346.47</v>
      </c>
      <c r="G270" s="12">
        <v>0</v>
      </c>
      <c r="H270" s="12">
        <v>0</v>
      </c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" customHeight="1">
      <c r="A271" s="9" t="s">
        <v>84</v>
      </c>
      <c r="B271" s="10" t="s">
        <v>363</v>
      </c>
      <c r="C271" s="33">
        <v>0</v>
      </c>
      <c r="D271" s="33">
        <v>0</v>
      </c>
      <c r="E271" s="33">
        <v>0</v>
      </c>
      <c r="F271" s="33">
        <v>43346.47</v>
      </c>
      <c r="G271" s="12">
        <v>0</v>
      </c>
      <c r="H271" s="12">
        <v>0</v>
      </c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66.75" customHeight="1">
      <c r="A272" s="18" t="s">
        <v>364</v>
      </c>
      <c r="B272" s="36" t="s">
        <v>365</v>
      </c>
      <c r="C272" s="21">
        <v>0</v>
      </c>
      <c r="D272" s="21">
        <v>0</v>
      </c>
      <c r="E272" s="21">
        <v>0</v>
      </c>
      <c r="F272" s="21">
        <v>43346.47</v>
      </c>
      <c r="G272" s="22">
        <v>0</v>
      </c>
      <c r="H272" s="22">
        <v>0</v>
      </c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>
      <c r="A273" s="9" t="s">
        <v>108</v>
      </c>
      <c r="B273" s="16" t="s">
        <v>366</v>
      </c>
      <c r="C273" s="33">
        <f>C274+C293</f>
        <v>1400000</v>
      </c>
      <c r="D273" s="33">
        <f t="shared" ref="D273:F273" si="63">D274+D293</f>
        <v>2229257.3200000003</v>
      </c>
      <c r="E273" s="33">
        <f t="shared" si="63"/>
        <v>2229257.3200000003</v>
      </c>
      <c r="F273" s="33">
        <f t="shared" si="63"/>
        <v>1519149.94</v>
      </c>
      <c r="G273" s="12">
        <f t="shared" ref="G273:G295" si="64">F273/D273</f>
        <v>0.68146011067040024</v>
      </c>
      <c r="H273" s="12">
        <f t="shared" ref="H273:H295" si="65">F273/E273</f>
        <v>0.68146011067040024</v>
      </c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47.25" customHeight="1">
      <c r="A274" s="9" t="s">
        <v>367</v>
      </c>
      <c r="B274" s="16" t="s">
        <v>368</v>
      </c>
      <c r="C274" s="33">
        <f>C275+C291+C292</f>
        <v>1400000</v>
      </c>
      <c r="D274" s="33">
        <f t="shared" ref="D274:F274" si="66">D275+D291+D292</f>
        <v>1400000</v>
      </c>
      <c r="E274" s="33">
        <f t="shared" si="66"/>
        <v>1400000</v>
      </c>
      <c r="F274" s="33">
        <f t="shared" si="66"/>
        <v>478875.91</v>
      </c>
      <c r="G274" s="12">
        <f t="shared" si="64"/>
        <v>0.34205422142857139</v>
      </c>
      <c r="H274" s="12">
        <f t="shared" si="65"/>
        <v>0.34205422142857139</v>
      </c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9.25" customHeight="1">
      <c r="A275" s="55" t="s">
        <v>369</v>
      </c>
      <c r="B275" s="26" t="s">
        <v>370</v>
      </c>
      <c r="C275" s="21">
        <v>1400000</v>
      </c>
      <c r="D275" s="21">
        <v>1400000</v>
      </c>
      <c r="E275" s="21">
        <v>1400000</v>
      </c>
      <c r="F275" s="21">
        <v>454654.91</v>
      </c>
      <c r="G275" s="22">
        <f t="shared" si="64"/>
        <v>0.32475350714285711</v>
      </c>
      <c r="H275" s="22">
        <f t="shared" si="65"/>
        <v>0.32475350714285711</v>
      </c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31.5" hidden="1" customHeight="1">
      <c r="A276" s="55" t="s">
        <v>111</v>
      </c>
      <c r="B276" s="26" t="s">
        <v>371</v>
      </c>
      <c r="C276" s="21"/>
      <c r="D276" s="21"/>
      <c r="E276" s="21"/>
      <c r="F276" s="21"/>
      <c r="G276" s="22" t="e">
        <f t="shared" si="64"/>
        <v>#DIV/0!</v>
      </c>
      <c r="H276" s="22" t="e">
        <f t="shared" si="65"/>
        <v>#DIV/0!</v>
      </c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31.5" hidden="1" customHeight="1">
      <c r="A277" s="55" t="s">
        <v>372</v>
      </c>
      <c r="B277" s="26">
        <v>25010200</v>
      </c>
      <c r="C277" s="21"/>
      <c r="D277" s="21"/>
      <c r="E277" s="21"/>
      <c r="F277" s="21"/>
      <c r="G277" s="22" t="e">
        <f t="shared" si="64"/>
        <v>#DIV/0!</v>
      </c>
      <c r="H277" s="22" t="e">
        <f t="shared" si="65"/>
        <v>#DIV/0!</v>
      </c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31.5" hidden="1" customHeight="1">
      <c r="A278" s="55" t="s">
        <v>373</v>
      </c>
      <c r="B278" s="26">
        <v>25010200</v>
      </c>
      <c r="C278" s="21"/>
      <c r="D278" s="21"/>
      <c r="E278" s="21"/>
      <c r="F278" s="21"/>
      <c r="G278" s="22" t="e">
        <f t="shared" si="64"/>
        <v>#DIV/0!</v>
      </c>
      <c r="H278" s="22" t="e">
        <f t="shared" si="65"/>
        <v>#DIV/0!</v>
      </c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hidden="1" customHeight="1">
      <c r="A279" s="55" t="s">
        <v>374</v>
      </c>
      <c r="B279" s="26">
        <v>25010300</v>
      </c>
      <c r="C279" s="21"/>
      <c r="D279" s="21"/>
      <c r="E279" s="21"/>
      <c r="F279" s="21"/>
      <c r="G279" s="22" t="e">
        <f t="shared" si="64"/>
        <v>#DIV/0!</v>
      </c>
      <c r="H279" s="22" t="e">
        <f t="shared" si="65"/>
        <v>#DIV/0!</v>
      </c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31.5" hidden="1" customHeight="1">
      <c r="A280" s="18" t="s">
        <v>112</v>
      </c>
      <c r="B280" s="19" t="s">
        <v>375</v>
      </c>
      <c r="C280" s="20"/>
      <c r="D280" s="20"/>
      <c r="E280" s="20"/>
      <c r="F280" s="21"/>
      <c r="G280" s="22" t="e">
        <f t="shared" si="64"/>
        <v>#DIV/0!</v>
      </c>
      <c r="H280" s="22" t="e">
        <f t="shared" si="65"/>
        <v>#DIV/0!</v>
      </c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31.5" hidden="1" customHeight="1">
      <c r="A281" s="18" t="s">
        <v>376</v>
      </c>
      <c r="B281" s="26" t="s">
        <v>377</v>
      </c>
      <c r="C281" s="20"/>
      <c r="D281" s="20"/>
      <c r="E281" s="20"/>
      <c r="F281" s="21"/>
      <c r="G281" s="22" t="e">
        <f t="shared" si="64"/>
        <v>#DIV/0!</v>
      </c>
      <c r="H281" s="22" t="e">
        <f t="shared" si="65"/>
        <v>#DIV/0!</v>
      </c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31.5" hidden="1" customHeight="1">
      <c r="A282" s="55" t="s">
        <v>114</v>
      </c>
      <c r="B282" s="26" t="s">
        <v>378</v>
      </c>
      <c r="C282" s="20"/>
      <c r="D282" s="20"/>
      <c r="E282" s="20"/>
      <c r="F282" s="21"/>
      <c r="G282" s="22" t="e">
        <f t="shared" si="64"/>
        <v>#DIV/0!</v>
      </c>
      <c r="H282" s="22" t="e">
        <f t="shared" si="65"/>
        <v>#DIV/0!</v>
      </c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hidden="1" customHeight="1">
      <c r="A283" s="18" t="s">
        <v>115</v>
      </c>
      <c r="B283" s="36" t="s">
        <v>379</v>
      </c>
      <c r="C283" s="37"/>
      <c r="D283" s="37"/>
      <c r="E283" s="37"/>
      <c r="F283" s="21"/>
      <c r="G283" s="22" t="e">
        <f t="shared" si="64"/>
        <v>#DIV/0!</v>
      </c>
      <c r="H283" s="22" t="e">
        <f t="shared" si="65"/>
        <v>#DIV/0!</v>
      </c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hidden="1" customHeight="1">
      <c r="A284" s="18" t="s">
        <v>380</v>
      </c>
      <c r="B284" s="26" t="s">
        <v>381</v>
      </c>
      <c r="C284" s="37"/>
      <c r="D284" s="37"/>
      <c r="E284" s="37"/>
      <c r="F284" s="21"/>
      <c r="G284" s="22" t="e">
        <f t="shared" si="64"/>
        <v>#DIV/0!</v>
      </c>
      <c r="H284" s="22" t="e">
        <f t="shared" si="65"/>
        <v>#DIV/0!</v>
      </c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47.25" hidden="1" customHeight="1">
      <c r="A285" s="32" t="s">
        <v>382</v>
      </c>
      <c r="B285" s="19" t="s">
        <v>383</v>
      </c>
      <c r="C285" s="37"/>
      <c r="D285" s="37"/>
      <c r="E285" s="37"/>
      <c r="F285" s="21"/>
      <c r="G285" s="22" t="e">
        <f t="shared" si="64"/>
        <v>#DIV/0!</v>
      </c>
      <c r="H285" s="22" t="e">
        <f t="shared" si="65"/>
        <v>#DIV/0!</v>
      </c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63" hidden="1" customHeight="1">
      <c r="A286" s="32" t="s">
        <v>384</v>
      </c>
      <c r="B286" s="19">
        <v>41031900</v>
      </c>
      <c r="C286" s="37"/>
      <c r="D286" s="37"/>
      <c r="E286" s="37"/>
      <c r="F286" s="21"/>
      <c r="G286" s="22" t="e">
        <f t="shared" si="64"/>
        <v>#DIV/0!</v>
      </c>
      <c r="H286" s="22" t="e">
        <f t="shared" si="65"/>
        <v>#DIV/0!</v>
      </c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hidden="1" customHeight="1">
      <c r="A287" s="32"/>
      <c r="B287" s="19">
        <v>33010100</v>
      </c>
      <c r="C287" s="37"/>
      <c r="D287" s="37"/>
      <c r="E287" s="37"/>
      <c r="F287" s="21"/>
      <c r="G287" s="22" t="e">
        <f t="shared" si="64"/>
        <v>#DIV/0!</v>
      </c>
      <c r="H287" s="22" t="e">
        <f t="shared" si="65"/>
        <v>#DIV/0!</v>
      </c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hidden="1" customHeight="1">
      <c r="A288" s="32" t="s">
        <v>120</v>
      </c>
      <c r="B288" s="19">
        <v>40000000</v>
      </c>
      <c r="C288" s="37"/>
      <c r="D288" s="37"/>
      <c r="E288" s="37"/>
      <c r="F288" s="21"/>
      <c r="G288" s="22" t="e">
        <f t="shared" si="64"/>
        <v>#DIV/0!</v>
      </c>
      <c r="H288" s="22" t="e">
        <f t="shared" si="65"/>
        <v>#DIV/0!</v>
      </c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hidden="1" customHeight="1">
      <c r="A289" s="18" t="s">
        <v>385</v>
      </c>
      <c r="B289" s="19">
        <v>41030000</v>
      </c>
      <c r="C289" s="37"/>
      <c r="D289" s="37"/>
      <c r="E289" s="37"/>
      <c r="F289" s="21"/>
      <c r="G289" s="22" t="e">
        <f t="shared" si="64"/>
        <v>#DIV/0!</v>
      </c>
      <c r="H289" s="22" t="e">
        <f t="shared" si="65"/>
        <v>#DIV/0!</v>
      </c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94.5" hidden="1" customHeight="1">
      <c r="A290" s="18" t="s">
        <v>386</v>
      </c>
      <c r="B290" s="19">
        <v>41030800</v>
      </c>
      <c r="C290" s="37"/>
      <c r="D290" s="37"/>
      <c r="E290" s="37"/>
      <c r="F290" s="21"/>
      <c r="G290" s="22" t="e">
        <f t="shared" si="64"/>
        <v>#DIV/0!</v>
      </c>
      <c r="H290" s="22" t="e">
        <f t="shared" si="65"/>
        <v>#DIV/0!</v>
      </c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47.25" customHeight="1">
      <c r="A291" s="56" t="s">
        <v>387</v>
      </c>
      <c r="B291" s="19">
        <v>25010300</v>
      </c>
      <c r="C291" s="21">
        <v>0</v>
      </c>
      <c r="D291" s="21">
        <v>0</v>
      </c>
      <c r="E291" s="21">
        <v>0</v>
      </c>
      <c r="F291" s="21">
        <v>20325</v>
      </c>
      <c r="G291" s="22">
        <v>0</v>
      </c>
      <c r="H291" s="22">
        <v>0</v>
      </c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33" customHeight="1">
      <c r="A292" s="56" t="s">
        <v>388</v>
      </c>
      <c r="B292" s="19">
        <v>25010400</v>
      </c>
      <c r="C292" s="21">
        <v>0</v>
      </c>
      <c r="D292" s="21">
        <v>0</v>
      </c>
      <c r="E292" s="21">
        <v>0</v>
      </c>
      <c r="F292" s="21">
        <v>3896</v>
      </c>
      <c r="G292" s="22">
        <v>0</v>
      </c>
      <c r="H292" s="22">
        <v>0</v>
      </c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31.5" customHeight="1">
      <c r="A293" s="9" t="s">
        <v>112</v>
      </c>
      <c r="B293" s="16">
        <v>25020000</v>
      </c>
      <c r="C293" s="33">
        <f>C294+C295</f>
        <v>0</v>
      </c>
      <c r="D293" s="33">
        <f t="shared" ref="D293:F293" si="67">D294+D295</f>
        <v>829257.32000000007</v>
      </c>
      <c r="E293" s="33">
        <f t="shared" si="67"/>
        <v>829257.32000000007</v>
      </c>
      <c r="F293" s="33">
        <f t="shared" si="67"/>
        <v>1040274.03</v>
      </c>
      <c r="G293" s="77">
        <f t="shared" si="64"/>
        <v>1.2544646937816599</v>
      </c>
      <c r="H293" s="77">
        <f t="shared" si="65"/>
        <v>1.2544646937816599</v>
      </c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>
      <c r="A294" s="18" t="s">
        <v>389</v>
      </c>
      <c r="B294" s="19">
        <v>25020100</v>
      </c>
      <c r="C294" s="37">
        <v>0</v>
      </c>
      <c r="D294" s="37">
        <v>746575.76</v>
      </c>
      <c r="E294" s="37">
        <v>746575.76</v>
      </c>
      <c r="F294" s="21">
        <v>733057.01</v>
      </c>
      <c r="G294" s="22">
        <f t="shared" si="64"/>
        <v>0.98189232664076853</v>
      </c>
      <c r="H294" s="22">
        <f t="shared" si="65"/>
        <v>0.98189232664076853</v>
      </c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11.75" customHeight="1">
      <c r="A295" s="56" t="s">
        <v>390</v>
      </c>
      <c r="B295" s="19">
        <v>25020200</v>
      </c>
      <c r="C295" s="21">
        <v>0</v>
      </c>
      <c r="D295" s="21">
        <v>82681.56</v>
      </c>
      <c r="E295" s="21">
        <v>82681.56</v>
      </c>
      <c r="F295" s="21">
        <v>307217.02</v>
      </c>
      <c r="G295" s="22">
        <f t="shared" si="64"/>
        <v>3.7156655002639045</v>
      </c>
      <c r="H295" s="22">
        <f t="shared" si="65"/>
        <v>3.7156655002639045</v>
      </c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3.25" customHeight="1">
      <c r="A296" s="57" t="s">
        <v>115</v>
      </c>
      <c r="B296" s="16">
        <v>30000000</v>
      </c>
      <c r="C296" s="33">
        <f t="shared" ref="C296:E296" si="68">C297+C299</f>
        <v>0</v>
      </c>
      <c r="D296" s="33">
        <f t="shared" si="68"/>
        <v>0</v>
      </c>
      <c r="E296" s="33">
        <f t="shared" si="68"/>
        <v>0</v>
      </c>
      <c r="F296" s="33">
        <v>459000</v>
      </c>
      <c r="G296" s="12">
        <v>0</v>
      </c>
      <c r="H296" s="12">
        <v>0</v>
      </c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2.5" hidden="1" customHeight="1">
      <c r="A297" s="58" t="s">
        <v>391</v>
      </c>
      <c r="B297" s="16">
        <v>31000000</v>
      </c>
      <c r="C297" s="33">
        <v>0</v>
      </c>
      <c r="D297" s="33">
        <v>0</v>
      </c>
      <c r="E297" s="33">
        <v>0</v>
      </c>
      <c r="F297" s="33">
        <v>0</v>
      </c>
      <c r="G297" s="12" t="e">
        <f t="shared" ref="G297:G304" si="69">F297/D297</f>
        <v>#DIV/0!</v>
      </c>
      <c r="H297" s="12" t="e">
        <f t="shared" ref="H297:H304" si="70">F297/E297</f>
        <v>#DIV/0!</v>
      </c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35.25" hidden="1" customHeight="1">
      <c r="A298" s="59" t="s">
        <v>392</v>
      </c>
      <c r="B298" s="19">
        <v>31030000</v>
      </c>
      <c r="C298" s="37"/>
      <c r="D298" s="37"/>
      <c r="E298" s="37"/>
      <c r="F298" s="37"/>
      <c r="G298" s="22" t="e">
        <f t="shared" si="69"/>
        <v>#DIV/0!</v>
      </c>
      <c r="H298" s="22" t="e">
        <f t="shared" si="70"/>
        <v>#DIV/0!</v>
      </c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8" customHeight="1">
      <c r="A299" s="57" t="s">
        <v>393</v>
      </c>
      <c r="B299" s="16">
        <v>33000000</v>
      </c>
      <c r="C299" s="33">
        <v>0</v>
      </c>
      <c r="D299" s="33">
        <v>0</v>
      </c>
      <c r="E299" s="33">
        <f>E300</f>
        <v>0</v>
      </c>
      <c r="F299" s="33">
        <v>459000</v>
      </c>
      <c r="G299" s="12">
        <v>0</v>
      </c>
      <c r="H299" s="12">
        <v>0</v>
      </c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8" customHeight="1">
      <c r="A300" s="57" t="s">
        <v>394</v>
      </c>
      <c r="B300" s="16">
        <v>33010000</v>
      </c>
      <c r="C300" s="33">
        <v>0</v>
      </c>
      <c r="D300" s="33">
        <v>0</v>
      </c>
      <c r="E300" s="33">
        <f>E303+E302</f>
        <v>0</v>
      </c>
      <c r="F300" s="33">
        <v>459000</v>
      </c>
      <c r="G300" s="12">
        <v>0</v>
      </c>
      <c r="H300" s="12">
        <v>0</v>
      </c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63" hidden="1" customHeight="1">
      <c r="A301" s="41" t="s">
        <v>395</v>
      </c>
      <c r="B301" s="19">
        <v>33010100</v>
      </c>
      <c r="C301" s="37">
        <v>0</v>
      </c>
      <c r="D301" s="37"/>
      <c r="E301" s="37">
        <v>0</v>
      </c>
      <c r="F301" s="21"/>
      <c r="G301" s="12" t="e">
        <f t="shared" si="69"/>
        <v>#DIV/0!</v>
      </c>
      <c r="H301" s="12" t="e">
        <f t="shared" si="70"/>
        <v>#DIV/0!</v>
      </c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63" hidden="1" customHeight="1">
      <c r="A302" s="41" t="s">
        <v>395</v>
      </c>
      <c r="B302" s="19">
        <v>33010100</v>
      </c>
      <c r="C302" s="37"/>
      <c r="D302" s="37"/>
      <c r="E302" s="37"/>
      <c r="F302" s="21"/>
      <c r="G302" s="12" t="e">
        <f t="shared" si="69"/>
        <v>#DIV/0!</v>
      </c>
      <c r="H302" s="12" t="e">
        <f t="shared" si="70"/>
        <v>#DIV/0!</v>
      </c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79.5" customHeight="1">
      <c r="A303" s="23" t="s">
        <v>396</v>
      </c>
      <c r="B303" s="19">
        <v>33010500</v>
      </c>
      <c r="C303" s="37">
        <v>0</v>
      </c>
      <c r="D303" s="37">
        <v>0</v>
      </c>
      <c r="E303" s="37">
        <v>0</v>
      </c>
      <c r="F303" s="37">
        <v>459000</v>
      </c>
      <c r="G303" s="22">
        <v>0</v>
      </c>
      <c r="H303" s="22">
        <v>0</v>
      </c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38.25" customHeight="1">
      <c r="A304" s="38" t="s">
        <v>119</v>
      </c>
      <c r="B304" s="14">
        <v>90010100</v>
      </c>
      <c r="C304" s="33">
        <f t="shared" ref="C304:F304" si="71">C263+C269+C296</f>
        <v>1795200</v>
      </c>
      <c r="D304" s="33">
        <f t="shared" si="71"/>
        <v>2624457.3200000003</v>
      </c>
      <c r="E304" s="33">
        <f t="shared" si="71"/>
        <v>2328257.3200000003</v>
      </c>
      <c r="F304" s="33">
        <f t="shared" si="71"/>
        <v>2164738.3499999996</v>
      </c>
      <c r="G304" s="12">
        <f t="shared" si="69"/>
        <v>0.8248327505665054</v>
      </c>
      <c r="H304" s="12">
        <f t="shared" si="70"/>
        <v>0.92976765557855068</v>
      </c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6.5" hidden="1" customHeight="1">
      <c r="A305" s="9" t="s">
        <v>120</v>
      </c>
      <c r="B305" s="14">
        <v>40000000</v>
      </c>
      <c r="C305" s="33">
        <f t="shared" ref="C305:F305" si="72">C306</f>
        <v>0</v>
      </c>
      <c r="D305" s="33">
        <f t="shared" si="72"/>
        <v>0</v>
      </c>
      <c r="E305" s="33">
        <f t="shared" si="72"/>
        <v>0</v>
      </c>
      <c r="F305" s="33">
        <f t="shared" si="72"/>
        <v>0</v>
      </c>
      <c r="G305" s="12">
        <v>0</v>
      </c>
      <c r="H305" s="12">
        <v>0</v>
      </c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6.5" hidden="1" customHeight="1">
      <c r="A306" s="9" t="s">
        <v>121</v>
      </c>
      <c r="B306" s="14">
        <v>41000000</v>
      </c>
      <c r="C306" s="33">
        <v>0</v>
      </c>
      <c r="D306" s="33">
        <v>0</v>
      </c>
      <c r="E306" s="33">
        <f t="shared" ref="E306:F306" si="73">E307+E310</f>
        <v>0</v>
      </c>
      <c r="F306" s="33">
        <f t="shared" si="73"/>
        <v>0</v>
      </c>
      <c r="G306" s="12">
        <v>0</v>
      </c>
      <c r="H306" s="12">
        <v>0</v>
      </c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32.25" hidden="1" customHeight="1">
      <c r="A307" s="9" t="s">
        <v>130</v>
      </c>
      <c r="B307" s="16">
        <v>41030000</v>
      </c>
      <c r="C307" s="33">
        <f t="shared" ref="C307:F307" si="74">C308+C309</f>
        <v>0</v>
      </c>
      <c r="D307" s="33">
        <f t="shared" si="74"/>
        <v>0</v>
      </c>
      <c r="E307" s="33">
        <f t="shared" si="74"/>
        <v>0</v>
      </c>
      <c r="F307" s="33">
        <f t="shared" si="74"/>
        <v>0</v>
      </c>
      <c r="G307" s="12">
        <v>0</v>
      </c>
      <c r="H307" s="12">
        <v>0</v>
      </c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51" hidden="1" customHeight="1">
      <c r="A308" s="18" t="s">
        <v>131</v>
      </c>
      <c r="B308" s="19">
        <v>41033300</v>
      </c>
      <c r="C308" s="37"/>
      <c r="D308" s="37"/>
      <c r="E308" s="37"/>
      <c r="F308" s="37"/>
      <c r="G308" s="12">
        <v>0</v>
      </c>
      <c r="H308" s="12">
        <v>0</v>
      </c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51.75" hidden="1" customHeight="1">
      <c r="A309" s="18" t="s">
        <v>397</v>
      </c>
      <c r="B309" s="19">
        <v>41037400</v>
      </c>
      <c r="C309" s="37"/>
      <c r="D309" s="37"/>
      <c r="E309" s="37"/>
      <c r="F309" s="37"/>
      <c r="G309" s="12">
        <v>0</v>
      </c>
      <c r="H309" s="12">
        <v>0</v>
      </c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44.25" hidden="1" customHeight="1">
      <c r="A310" s="9" t="s">
        <v>139</v>
      </c>
      <c r="B310" s="16">
        <v>41050000</v>
      </c>
      <c r="C310" s="33">
        <f t="shared" ref="C310:F310" si="75">C311+C312</f>
        <v>0</v>
      </c>
      <c r="D310" s="33">
        <f t="shared" si="75"/>
        <v>0</v>
      </c>
      <c r="E310" s="33">
        <f t="shared" si="75"/>
        <v>0</v>
      </c>
      <c r="F310" s="33">
        <f t="shared" si="75"/>
        <v>0</v>
      </c>
      <c r="G310" s="12" t="e">
        <f t="shared" ref="G310:G315" si="76">F310/D310</f>
        <v>#DIV/0!</v>
      </c>
      <c r="H310" s="12" t="e">
        <f t="shared" ref="H310:H315" si="77">F310/E310</f>
        <v>#DIV/0!</v>
      </c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48" hidden="1" customHeight="1">
      <c r="A311" s="56" t="s">
        <v>149</v>
      </c>
      <c r="B311" s="19">
        <v>41051100</v>
      </c>
      <c r="C311" s="37"/>
      <c r="D311" s="37"/>
      <c r="E311" s="37"/>
      <c r="F311" s="37"/>
      <c r="G311" s="12" t="e">
        <f t="shared" si="76"/>
        <v>#DIV/0!</v>
      </c>
      <c r="H311" s="12" t="e">
        <f t="shared" si="77"/>
        <v>#DIV/0!</v>
      </c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8.75" hidden="1" customHeight="1">
      <c r="A312" s="18" t="s">
        <v>398</v>
      </c>
      <c r="B312" s="19">
        <v>41053900</v>
      </c>
      <c r="C312" s="37"/>
      <c r="D312" s="37"/>
      <c r="E312" s="37"/>
      <c r="F312" s="21"/>
      <c r="G312" s="12" t="e">
        <f t="shared" si="76"/>
        <v>#DIV/0!</v>
      </c>
      <c r="H312" s="12" t="e">
        <f t="shared" si="77"/>
        <v>#DIV/0!</v>
      </c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33" customHeight="1">
      <c r="A313" s="46" t="s">
        <v>399</v>
      </c>
      <c r="B313" s="16">
        <v>90010200</v>
      </c>
      <c r="C313" s="33">
        <f t="shared" ref="C313:F313" si="78">C304+C305</f>
        <v>1795200</v>
      </c>
      <c r="D313" s="33">
        <f t="shared" si="78"/>
        <v>2624457.3200000003</v>
      </c>
      <c r="E313" s="33">
        <f t="shared" si="78"/>
        <v>2328257.3200000003</v>
      </c>
      <c r="F313" s="33">
        <f t="shared" si="78"/>
        <v>2164738.3499999996</v>
      </c>
      <c r="G313" s="12">
        <f t="shared" si="76"/>
        <v>0.8248327505665054</v>
      </c>
      <c r="H313" s="77">
        <f t="shared" si="77"/>
        <v>0.92976765557855068</v>
      </c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21" hidden="1" customHeight="1">
      <c r="A314" s="18" t="s">
        <v>347</v>
      </c>
      <c r="B314" s="19">
        <v>41035000</v>
      </c>
      <c r="C314" s="37"/>
      <c r="D314" s="37"/>
      <c r="E314" s="37"/>
      <c r="F314" s="21"/>
      <c r="G314" s="12" t="e">
        <f t="shared" si="76"/>
        <v>#DIV/0!</v>
      </c>
      <c r="H314" s="12" t="e">
        <f t="shared" si="77"/>
        <v>#DIV/0!</v>
      </c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>
      <c r="A315" s="46" t="s">
        <v>164</v>
      </c>
      <c r="B315" s="47">
        <v>90010300</v>
      </c>
      <c r="C315" s="33">
        <f t="shared" ref="C315:F315" si="79">C313+C314</f>
        <v>1795200</v>
      </c>
      <c r="D315" s="33">
        <f t="shared" si="79"/>
        <v>2624457.3200000003</v>
      </c>
      <c r="E315" s="33">
        <f t="shared" si="79"/>
        <v>2328257.3200000003</v>
      </c>
      <c r="F315" s="33">
        <f t="shared" si="79"/>
        <v>2164738.3499999996</v>
      </c>
      <c r="G315" s="12">
        <f t="shared" si="76"/>
        <v>0.8248327505665054</v>
      </c>
      <c r="H315" s="12">
        <f t="shared" si="77"/>
        <v>0.92976765557855068</v>
      </c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hidden="1" customHeight="1">
      <c r="A316" s="60"/>
      <c r="B316" s="60"/>
      <c r="C316" s="60"/>
      <c r="D316" s="60"/>
      <c r="E316" s="60"/>
      <c r="F316" s="60"/>
      <c r="G316" s="61"/>
      <c r="H316" s="22" t="e">
        <f>F316/#REF!</f>
        <v>#REF!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60"/>
      <c r="B317" s="60"/>
      <c r="C317" s="60"/>
      <c r="D317" s="60"/>
      <c r="E317" s="60"/>
      <c r="F317" s="60"/>
      <c r="G317" s="61"/>
      <c r="H317" s="6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60"/>
      <c r="B318" s="60"/>
      <c r="C318" s="60"/>
      <c r="D318" s="60"/>
      <c r="E318" s="60"/>
      <c r="F318" s="60"/>
      <c r="G318" s="61"/>
      <c r="H318" s="6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62" t="s">
        <v>402</v>
      </c>
      <c r="B319" s="62"/>
      <c r="C319" s="62"/>
      <c r="D319" s="62"/>
      <c r="E319" s="62"/>
      <c r="F319" s="62" t="s">
        <v>403</v>
      </c>
      <c r="G319" s="62"/>
      <c r="H319" s="62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>
      <c r="A320" s="64"/>
      <c r="B320" s="65"/>
      <c r="C320" s="65"/>
      <c r="D320" s="65"/>
      <c r="E320" s="65"/>
      <c r="F320" s="65"/>
      <c r="G320" s="82"/>
      <c r="H320" s="8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" customHeight="1">
      <c r="A321" s="66"/>
      <c r="B321" s="66"/>
      <c r="C321" s="66"/>
      <c r="D321" s="66"/>
      <c r="E321" s="66"/>
      <c r="F321" s="67"/>
      <c r="G321" s="68"/>
      <c r="H321" s="68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" customHeight="1">
      <c r="A322" s="66"/>
      <c r="B322" s="66"/>
      <c r="C322" s="66"/>
      <c r="D322" s="66"/>
      <c r="E322" s="66"/>
      <c r="F322" s="66"/>
      <c r="G322" s="68"/>
      <c r="H322" s="68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 customHeight="1">
      <c r="A323" s="66"/>
      <c r="B323" s="66"/>
      <c r="C323" s="66"/>
      <c r="D323" s="66"/>
      <c r="E323" s="66"/>
      <c r="F323" s="66"/>
      <c r="G323" s="68"/>
      <c r="H323" s="68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 customHeight="1">
      <c r="A324" s="66"/>
      <c r="B324" s="66"/>
      <c r="C324" s="66"/>
      <c r="D324" s="66"/>
      <c r="E324" s="66"/>
      <c r="F324" s="66"/>
      <c r="G324" s="68"/>
      <c r="H324" s="68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" customHeight="1">
      <c r="A325" s="66"/>
      <c r="B325" s="66"/>
      <c r="C325" s="66"/>
      <c r="D325" s="66"/>
      <c r="E325" s="66"/>
      <c r="F325" s="66"/>
      <c r="G325" s="68"/>
      <c r="H325" s="68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" customHeight="1">
      <c r="A326" s="66"/>
      <c r="B326" s="66"/>
      <c r="C326" s="66"/>
      <c r="D326" s="66"/>
      <c r="E326" s="66"/>
      <c r="F326" s="66"/>
      <c r="G326" s="68"/>
      <c r="H326" s="68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" customHeight="1">
      <c r="A327" s="66"/>
      <c r="B327" s="66"/>
      <c r="C327" s="66"/>
      <c r="D327" s="66"/>
      <c r="E327" s="66"/>
      <c r="F327" s="66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" customHeight="1">
      <c r="A329" s="66"/>
      <c r="B329" s="66"/>
      <c r="C329" s="66"/>
      <c r="D329" s="66"/>
      <c r="E329" s="66"/>
      <c r="F329" s="66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" customHeight="1">
      <c r="A330" s="69"/>
      <c r="B330" s="66"/>
      <c r="C330" s="66"/>
      <c r="D330" s="66"/>
      <c r="E330" s="66"/>
      <c r="F330" s="66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 customHeight="1">
      <c r="A331" s="69"/>
      <c r="B331" s="66"/>
      <c r="C331" s="66"/>
      <c r="D331" s="66"/>
      <c r="E331" s="66"/>
      <c r="F331" s="66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 customHeight="1">
      <c r="A332" s="69"/>
      <c r="B332" s="66"/>
      <c r="C332" s="66"/>
      <c r="D332" s="66"/>
      <c r="E332" s="66"/>
      <c r="F332" s="66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" customHeight="1">
      <c r="A333" s="69"/>
      <c r="B333" s="66"/>
      <c r="C333" s="66"/>
      <c r="D333" s="66"/>
      <c r="E333" s="66"/>
      <c r="F333" s="66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" customHeight="1">
      <c r="A334" s="69"/>
      <c r="B334" s="66"/>
      <c r="C334" s="66"/>
      <c r="D334" s="66"/>
      <c r="E334" s="66"/>
      <c r="F334" s="66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" customHeight="1">
      <c r="A335" s="69"/>
      <c r="B335" s="66"/>
      <c r="C335" s="66"/>
      <c r="D335" s="66"/>
      <c r="E335" s="66"/>
      <c r="F335" s="66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" customHeight="1">
      <c r="A336" s="69"/>
      <c r="B336" s="66"/>
      <c r="C336" s="66"/>
      <c r="D336" s="66"/>
      <c r="E336" s="66"/>
      <c r="F336" s="66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" customHeight="1">
      <c r="A337" s="69"/>
      <c r="B337" s="66"/>
      <c r="C337" s="66"/>
      <c r="D337" s="66"/>
      <c r="E337" s="66"/>
      <c r="F337" s="66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" customHeight="1">
      <c r="A338" s="69"/>
      <c r="B338" s="66"/>
      <c r="C338" s="66"/>
      <c r="D338" s="66"/>
      <c r="E338" s="66"/>
      <c r="F338" s="66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" customHeight="1">
      <c r="A339" s="69"/>
      <c r="B339" s="66"/>
      <c r="C339" s="66"/>
      <c r="D339" s="66"/>
      <c r="E339" s="66"/>
      <c r="F339" s="66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" customHeight="1">
      <c r="A340" s="69"/>
      <c r="B340" s="66"/>
      <c r="C340" s="66"/>
      <c r="D340" s="66"/>
      <c r="E340" s="66"/>
      <c r="F340" s="66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" customHeight="1">
      <c r="A341" s="69"/>
      <c r="B341" s="66"/>
      <c r="C341" s="66"/>
      <c r="D341" s="66"/>
      <c r="E341" s="66"/>
      <c r="F341" s="66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" customHeight="1">
      <c r="A342" s="69"/>
      <c r="B342" s="66"/>
      <c r="C342" s="66"/>
      <c r="D342" s="66"/>
      <c r="E342" s="66"/>
      <c r="F342" s="66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" customHeight="1">
      <c r="A343" s="69"/>
      <c r="B343" s="66"/>
      <c r="C343" s="66"/>
      <c r="D343" s="66"/>
      <c r="E343" s="66"/>
      <c r="F343" s="66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" customHeight="1">
      <c r="A344" s="69"/>
      <c r="B344" s="66"/>
      <c r="C344" s="66"/>
      <c r="D344" s="66"/>
      <c r="E344" s="66"/>
      <c r="F344" s="66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" customHeight="1">
      <c r="A345" s="69"/>
      <c r="B345" s="66"/>
      <c r="C345" s="66"/>
      <c r="D345" s="66"/>
      <c r="E345" s="66"/>
      <c r="F345" s="66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" customHeight="1">
      <c r="A346" s="69"/>
      <c r="B346" s="66"/>
      <c r="C346" s="66"/>
      <c r="D346" s="66"/>
      <c r="E346" s="66"/>
      <c r="F346" s="66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" customHeight="1">
      <c r="A347" s="69"/>
      <c r="B347" s="66"/>
      <c r="C347" s="66"/>
      <c r="D347" s="66"/>
      <c r="E347" s="66"/>
      <c r="F347" s="66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" customHeight="1">
      <c r="A348" s="69"/>
      <c r="B348" s="66"/>
      <c r="C348" s="66"/>
      <c r="D348" s="66"/>
      <c r="E348" s="66"/>
      <c r="F348" s="66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" customHeight="1">
      <c r="A349" s="69"/>
      <c r="B349" s="66"/>
      <c r="C349" s="66"/>
      <c r="D349" s="66"/>
      <c r="E349" s="66"/>
      <c r="F349" s="66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" customHeight="1">
      <c r="A350" s="69"/>
      <c r="B350" s="66"/>
      <c r="C350" s="66"/>
      <c r="D350" s="66"/>
      <c r="E350" s="66"/>
      <c r="F350" s="66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" customHeight="1">
      <c r="A351" s="69"/>
      <c r="B351" s="66"/>
      <c r="C351" s="66"/>
      <c r="D351" s="66"/>
      <c r="E351" s="66"/>
      <c r="F351" s="66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" customHeight="1">
      <c r="A352" s="69"/>
      <c r="B352" s="66"/>
      <c r="C352" s="66"/>
      <c r="D352" s="66"/>
      <c r="E352" s="66"/>
      <c r="F352" s="66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" customHeight="1">
      <c r="A353" s="69"/>
      <c r="B353" s="66"/>
      <c r="C353" s="66"/>
      <c r="D353" s="66"/>
      <c r="E353" s="66"/>
      <c r="F353" s="66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" customHeight="1">
      <c r="A354" s="69"/>
      <c r="B354" s="66"/>
      <c r="C354" s="66"/>
      <c r="D354" s="66"/>
      <c r="E354" s="66"/>
      <c r="F354" s="66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" customHeight="1">
      <c r="A355" s="69"/>
      <c r="B355" s="66"/>
      <c r="C355" s="66"/>
      <c r="D355" s="66"/>
      <c r="E355" s="66"/>
      <c r="F355" s="66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" customHeight="1">
      <c r="A356" s="69"/>
      <c r="B356" s="66"/>
      <c r="C356" s="66"/>
      <c r="D356" s="66"/>
      <c r="E356" s="66"/>
      <c r="F356" s="66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" customHeight="1">
      <c r="A357" s="69"/>
      <c r="B357" s="66"/>
      <c r="C357" s="66"/>
      <c r="D357" s="66"/>
      <c r="E357" s="66"/>
      <c r="F357" s="66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" customHeight="1">
      <c r="A358" s="69"/>
      <c r="B358" s="66"/>
      <c r="C358" s="66"/>
      <c r="D358" s="66"/>
      <c r="E358" s="66"/>
      <c r="F358" s="66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" customHeight="1">
      <c r="A359" s="69"/>
      <c r="B359" s="66"/>
      <c r="C359" s="66"/>
      <c r="D359" s="66"/>
      <c r="E359" s="66"/>
      <c r="F359" s="66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" customHeight="1">
      <c r="A360" s="69"/>
      <c r="B360" s="66"/>
      <c r="C360" s="66"/>
      <c r="D360" s="66"/>
      <c r="E360" s="66"/>
      <c r="F360" s="66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" customHeight="1">
      <c r="A361" s="69"/>
      <c r="B361" s="66"/>
      <c r="C361" s="66"/>
      <c r="D361" s="66"/>
      <c r="E361" s="66"/>
      <c r="F361" s="66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" customHeight="1">
      <c r="A362" s="69"/>
      <c r="B362" s="66"/>
      <c r="C362" s="66"/>
      <c r="D362" s="66"/>
      <c r="E362" s="66"/>
      <c r="F362" s="66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" customHeight="1">
      <c r="A363" s="69"/>
      <c r="B363" s="66"/>
      <c r="C363" s="66"/>
      <c r="D363" s="66"/>
      <c r="E363" s="66"/>
      <c r="F363" s="66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" customHeight="1">
      <c r="A364" s="69"/>
      <c r="B364" s="66"/>
      <c r="C364" s="66"/>
      <c r="D364" s="66"/>
      <c r="E364" s="66"/>
      <c r="F364" s="66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" customHeight="1">
      <c r="A365" s="69"/>
      <c r="B365" s="66"/>
      <c r="C365" s="66"/>
      <c r="D365" s="66"/>
      <c r="E365" s="66"/>
      <c r="F365" s="66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" customHeight="1">
      <c r="A366" s="69"/>
      <c r="B366" s="66"/>
      <c r="C366" s="66"/>
      <c r="D366" s="66"/>
      <c r="E366" s="66"/>
      <c r="F366" s="66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" customHeight="1">
      <c r="A367" s="69"/>
      <c r="B367" s="66"/>
      <c r="C367" s="66"/>
      <c r="D367" s="66"/>
      <c r="E367" s="66"/>
      <c r="F367" s="66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" customHeight="1">
      <c r="A368" s="69"/>
      <c r="B368" s="66"/>
      <c r="C368" s="66"/>
      <c r="D368" s="66"/>
      <c r="E368" s="66"/>
      <c r="F368" s="66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" customHeight="1">
      <c r="A369" s="69"/>
      <c r="B369" s="66"/>
      <c r="C369" s="66"/>
      <c r="D369" s="66"/>
      <c r="E369" s="66"/>
      <c r="F369" s="66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" customHeight="1">
      <c r="A370" s="69"/>
      <c r="B370" s="66"/>
      <c r="C370" s="66"/>
      <c r="D370" s="66"/>
      <c r="E370" s="66"/>
      <c r="F370" s="66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" customHeight="1">
      <c r="A371" s="69"/>
      <c r="B371" s="66"/>
      <c r="C371" s="66"/>
      <c r="D371" s="66"/>
      <c r="E371" s="66"/>
      <c r="F371" s="66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" customHeight="1">
      <c r="A372" s="69"/>
      <c r="B372" s="66"/>
      <c r="C372" s="66"/>
      <c r="D372" s="66"/>
      <c r="E372" s="66"/>
      <c r="F372" s="66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" customHeight="1">
      <c r="A373" s="69"/>
      <c r="B373" s="66"/>
      <c r="C373" s="66"/>
      <c r="D373" s="66"/>
      <c r="E373" s="66"/>
      <c r="F373" s="66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" customHeight="1">
      <c r="A374" s="69"/>
      <c r="B374" s="66"/>
      <c r="C374" s="66"/>
      <c r="D374" s="66"/>
      <c r="E374" s="66"/>
      <c r="F374" s="66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" customHeight="1">
      <c r="A375" s="69"/>
      <c r="B375" s="66"/>
      <c r="C375" s="66"/>
      <c r="D375" s="66"/>
      <c r="E375" s="66"/>
      <c r="F375" s="66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" customHeight="1">
      <c r="A376" s="69"/>
      <c r="B376" s="66"/>
      <c r="C376" s="66"/>
      <c r="D376" s="66"/>
      <c r="E376" s="66"/>
      <c r="F376" s="66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" customHeight="1">
      <c r="A377" s="69"/>
      <c r="B377" s="66"/>
      <c r="C377" s="66"/>
      <c r="D377" s="66"/>
      <c r="E377" s="66"/>
      <c r="F377" s="66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" customHeight="1">
      <c r="A378" s="69"/>
      <c r="B378" s="66"/>
      <c r="C378" s="66"/>
      <c r="D378" s="66"/>
      <c r="E378" s="66"/>
      <c r="F378" s="66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" customHeight="1">
      <c r="A379" s="69"/>
      <c r="B379" s="66"/>
      <c r="C379" s="66"/>
      <c r="D379" s="66"/>
      <c r="E379" s="66"/>
      <c r="F379" s="66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" customHeight="1">
      <c r="A380" s="69"/>
      <c r="B380" s="66"/>
      <c r="C380" s="66"/>
      <c r="D380" s="66"/>
      <c r="E380" s="66"/>
      <c r="F380" s="66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" customHeight="1">
      <c r="A381" s="69"/>
      <c r="B381" s="66"/>
      <c r="C381" s="66"/>
      <c r="D381" s="66"/>
      <c r="E381" s="66"/>
      <c r="F381" s="66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" customHeight="1">
      <c r="A382" s="69"/>
      <c r="B382" s="66"/>
      <c r="C382" s="66"/>
      <c r="D382" s="66"/>
      <c r="E382" s="66"/>
      <c r="F382" s="66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" customHeight="1">
      <c r="A383" s="69"/>
      <c r="B383" s="66"/>
      <c r="C383" s="66"/>
      <c r="D383" s="66"/>
      <c r="E383" s="66"/>
      <c r="F383" s="66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" customHeight="1">
      <c r="A384" s="69"/>
      <c r="B384" s="66"/>
      <c r="C384" s="66"/>
      <c r="D384" s="66"/>
      <c r="E384" s="66"/>
      <c r="F384" s="66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" customHeight="1">
      <c r="A385" s="69"/>
      <c r="B385" s="66"/>
      <c r="C385" s="66"/>
      <c r="D385" s="66"/>
      <c r="E385" s="66"/>
      <c r="F385" s="66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" customHeight="1">
      <c r="A386" s="69"/>
      <c r="B386" s="66"/>
      <c r="C386" s="66"/>
      <c r="D386" s="66"/>
      <c r="E386" s="66"/>
      <c r="F386" s="66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" customHeight="1">
      <c r="A387" s="69"/>
      <c r="B387" s="66"/>
      <c r="C387" s="66"/>
      <c r="D387" s="66"/>
      <c r="E387" s="66"/>
      <c r="F387" s="66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" customHeight="1">
      <c r="A388" s="69"/>
      <c r="B388" s="66"/>
      <c r="C388" s="66"/>
      <c r="D388" s="66"/>
      <c r="E388" s="66"/>
      <c r="F388" s="66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" customHeight="1">
      <c r="A389" s="69"/>
      <c r="B389" s="66"/>
      <c r="C389" s="66"/>
      <c r="D389" s="66"/>
      <c r="E389" s="66"/>
      <c r="F389" s="66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" customHeight="1">
      <c r="A390" s="69"/>
      <c r="B390" s="66"/>
      <c r="C390" s="66"/>
      <c r="D390" s="66"/>
      <c r="E390" s="66"/>
      <c r="F390" s="66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" customHeight="1">
      <c r="A391" s="69"/>
      <c r="B391" s="66"/>
      <c r="C391" s="66"/>
      <c r="D391" s="66"/>
      <c r="E391" s="66"/>
      <c r="F391" s="66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" customHeight="1">
      <c r="A392" s="69"/>
      <c r="B392" s="66"/>
      <c r="C392" s="66"/>
      <c r="D392" s="66"/>
      <c r="E392" s="66"/>
      <c r="F392" s="66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" customHeight="1">
      <c r="A393" s="69"/>
      <c r="B393" s="66"/>
      <c r="C393" s="66"/>
      <c r="D393" s="66"/>
      <c r="E393" s="66"/>
      <c r="F393" s="66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" customHeight="1">
      <c r="A394" s="69"/>
      <c r="B394" s="66"/>
      <c r="C394" s="66"/>
      <c r="D394" s="66"/>
      <c r="E394" s="66"/>
      <c r="F394" s="66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" customHeight="1">
      <c r="A395" s="69"/>
      <c r="B395" s="66"/>
      <c r="C395" s="66"/>
      <c r="D395" s="66"/>
      <c r="E395" s="66"/>
      <c r="F395" s="66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" customHeight="1">
      <c r="A396" s="69"/>
      <c r="B396" s="66"/>
      <c r="C396" s="66"/>
      <c r="D396" s="66"/>
      <c r="E396" s="66"/>
      <c r="F396" s="66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" customHeight="1">
      <c r="A397" s="69"/>
      <c r="B397" s="66"/>
      <c r="C397" s="66"/>
      <c r="D397" s="66"/>
      <c r="E397" s="66"/>
      <c r="F397" s="66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" customHeight="1">
      <c r="A398" s="69"/>
      <c r="B398" s="66"/>
      <c r="C398" s="66"/>
      <c r="D398" s="66"/>
      <c r="E398" s="66"/>
      <c r="F398" s="66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" customHeight="1">
      <c r="A399" s="69"/>
      <c r="B399" s="66"/>
      <c r="C399" s="66"/>
      <c r="D399" s="66"/>
      <c r="E399" s="66"/>
      <c r="F399" s="66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" customHeight="1">
      <c r="A400" s="69"/>
      <c r="B400" s="66"/>
      <c r="C400" s="66"/>
      <c r="D400" s="66"/>
      <c r="E400" s="66"/>
      <c r="F400" s="66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" customHeight="1">
      <c r="A401" s="69"/>
      <c r="B401" s="66"/>
      <c r="C401" s="66"/>
      <c r="D401" s="66"/>
      <c r="E401" s="66"/>
      <c r="F401" s="66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" customHeight="1">
      <c r="A402" s="69"/>
      <c r="B402" s="66"/>
      <c r="C402" s="66"/>
      <c r="D402" s="66"/>
      <c r="E402" s="66"/>
      <c r="F402" s="66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" customHeight="1">
      <c r="A403" s="69"/>
      <c r="B403" s="66"/>
      <c r="C403" s="66"/>
      <c r="D403" s="66"/>
      <c r="E403" s="66"/>
      <c r="F403" s="66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" customHeight="1">
      <c r="A404" s="69"/>
      <c r="B404" s="66"/>
      <c r="C404" s="66"/>
      <c r="D404" s="66"/>
      <c r="E404" s="66"/>
      <c r="F404" s="6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" customHeight="1">
      <c r="A405" s="69"/>
      <c r="B405" s="66"/>
      <c r="C405" s="66"/>
      <c r="D405" s="66"/>
      <c r="E405" s="66"/>
      <c r="F405" s="6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" customHeight="1">
      <c r="A406" s="69"/>
      <c r="B406" s="66"/>
      <c r="C406" s="66"/>
      <c r="D406" s="66"/>
      <c r="E406" s="66"/>
      <c r="F406" s="6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" customHeight="1">
      <c r="A407" s="69"/>
      <c r="B407" s="66"/>
      <c r="C407" s="66"/>
      <c r="D407" s="66"/>
      <c r="E407" s="66"/>
      <c r="F407" s="6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" customHeight="1">
      <c r="A408" s="69"/>
      <c r="B408" s="66"/>
      <c r="C408" s="66"/>
      <c r="D408" s="66"/>
      <c r="E408" s="66"/>
      <c r="F408" s="6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" customHeight="1">
      <c r="A409" s="69"/>
      <c r="B409" s="66"/>
      <c r="C409" s="66"/>
      <c r="D409" s="66"/>
      <c r="E409" s="66"/>
      <c r="F409" s="6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" customHeight="1">
      <c r="A410" s="69"/>
      <c r="B410" s="66"/>
      <c r="C410" s="66"/>
      <c r="D410" s="66"/>
      <c r="E410" s="66"/>
      <c r="F410" s="6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" customHeight="1">
      <c r="A411" s="69"/>
      <c r="B411" s="66"/>
      <c r="C411" s="66"/>
      <c r="D411" s="66"/>
      <c r="E411" s="66"/>
      <c r="F411" s="6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" customHeight="1">
      <c r="A412" s="69"/>
      <c r="B412" s="66"/>
      <c r="C412" s="66"/>
      <c r="D412" s="66"/>
      <c r="E412" s="66"/>
      <c r="F412" s="6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" customHeight="1">
      <c r="A413" s="69"/>
      <c r="B413" s="66"/>
      <c r="C413" s="66"/>
      <c r="D413" s="66"/>
      <c r="E413" s="66"/>
      <c r="F413" s="6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" customHeight="1">
      <c r="A414" s="69"/>
      <c r="B414" s="66"/>
      <c r="C414" s="66"/>
      <c r="D414" s="66"/>
      <c r="E414" s="66"/>
      <c r="F414" s="6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" customHeight="1">
      <c r="A415" s="69"/>
      <c r="B415" s="66"/>
      <c r="C415" s="66"/>
      <c r="D415" s="66"/>
      <c r="E415" s="66"/>
      <c r="F415" s="6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" customHeight="1">
      <c r="A416" s="69"/>
      <c r="B416" s="66"/>
      <c r="C416" s="66"/>
      <c r="D416" s="66"/>
      <c r="E416" s="66"/>
      <c r="F416" s="6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" customHeight="1">
      <c r="A417" s="69"/>
      <c r="B417" s="66"/>
      <c r="C417" s="66"/>
      <c r="D417" s="66"/>
      <c r="E417" s="66"/>
      <c r="F417" s="66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" customHeight="1">
      <c r="A418" s="69"/>
      <c r="B418" s="66"/>
      <c r="C418" s="66"/>
      <c r="D418" s="66"/>
      <c r="E418" s="66"/>
      <c r="F418" s="66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" customHeight="1">
      <c r="A419" s="69"/>
      <c r="B419" s="66"/>
      <c r="C419" s="66"/>
      <c r="D419" s="66"/>
      <c r="E419" s="66"/>
      <c r="F419" s="66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" customHeight="1">
      <c r="A420" s="69"/>
      <c r="B420" s="66"/>
      <c r="C420" s="66"/>
      <c r="D420" s="66"/>
      <c r="E420" s="66"/>
      <c r="F420" s="66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" customHeight="1">
      <c r="A421" s="69"/>
      <c r="B421" s="66"/>
      <c r="C421" s="66"/>
      <c r="D421" s="66"/>
      <c r="E421" s="66"/>
      <c r="F421" s="66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" customHeight="1">
      <c r="A422" s="69"/>
      <c r="B422" s="66"/>
      <c r="C422" s="66"/>
      <c r="D422" s="66"/>
      <c r="E422" s="66"/>
      <c r="F422" s="66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" customHeight="1">
      <c r="A423" s="69"/>
      <c r="B423" s="66"/>
      <c r="C423" s="66"/>
      <c r="D423" s="66"/>
      <c r="E423" s="66"/>
      <c r="F423" s="66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" customHeight="1">
      <c r="A424" s="69"/>
      <c r="B424" s="66"/>
      <c r="C424" s="66"/>
      <c r="D424" s="66"/>
      <c r="E424" s="66"/>
      <c r="F424" s="66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" customHeight="1">
      <c r="A425" s="69"/>
      <c r="B425" s="66"/>
      <c r="C425" s="66"/>
      <c r="D425" s="66"/>
      <c r="E425" s="66"/>
      <c r="F425" s="66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" customHeight="1">
      <c r="A426" s="69"/>
      <c r="B426" s="66"/>
      <c r="C426" s="66"/>
      <c r="D426" s="66"/>
      <c r="E426" s="66"/>
      <c r="F426" s="66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" customHeight="1">
      <c r="A427" s="69"/>
      <c r="B427" s="66"/>
      <c r="C427" s="66"/>
      <c r="D427" s="66"/>
      <c r="E427" s="66"/>
      <c r="F427" s="66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" customHeight="1">
      <c r="A428" s="69"/>
      <c r="B428" s="66"/>
      <c r="C428" s="66"/>
      <c r="D428" s="66"/>
      <c r="E428" s="66"/>
      <c r="F428" s="66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" customHeight="1">
      <c r="A429" s="69"/>
      <c r="B429" s="66"/>
      <c r="C429" s="66"/>
      <c r="D429" s="66"/>
      <c r="E429" s="66"/>
      <c r="F429" s="66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" customHeight="1">
      <c r="A430" s="69"/>
      <c r="B430" s="66"/>
      <c r="C430" s="66"/>
      <c r="D430" s="66"/>
      <c r="E430" s="66"/>
      <c r="F430" s="66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" customHeight="1">
      <c r="A431" s="69"/>
      <c r="B431" s="66"/>
      <c r="C431" s="66"/>
      <c r="D431" s="66"/>
      <c r="E431" s="66"/>
      <c r="F431" s="66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" customHeight="1">
      <c r="A432" s="69"/>
      <c r="B432" s="66"/>
      <c r="C432" s="66"/>
      <c r="D432" s="66"/>
      <c r="E432" s="66"/>
      <c r="F432" s="66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" customHeight="1">
      <c r="A433" s="69"/>
      <c r="B433" s="66"/>
      <c r="C433" s="66"/>
      <c r="D433" s="66"/>
      <c r="E433" s="66"/>
      <c r="F433" s="66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" customHeight="1">
      <c r="A434" s="69"/>
      <c r="B434" s="66"/>
      <c r="C434" s="66"/>
      <c r="D434" s="66"/>
      <c r="E434" s="66"/>
      <c r="F434" s="66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" customHeight="1">
      <c r="A435" s="69"/>
      <c r="B435" s="66"/>
      <c r="C435" s="66"/>
      <c r="D435" s="66"/>
      <c r="E435" s="66"/>
      <c r="F435" s="66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" customHeight="1">
      <c r="A436" s="69"/>
      <c r="B436" s="66"/>
      <c r="C436" s="66"/>
      <c r="D436" s="66"/>
      <c r="E436" s="66"/>
      <c r="F436" s="66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" customHeight="1">
      <c r="A437" s="69"/>
      <c r="B437" s="66"/>
      <c r="C437" s="66"/>
      <c r="D437" s="66"/>
      <c r="E437" s="66"/>
      <c r="F437" s="66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" customHeight="1">
      <c r="A438" s="69"/>
      <c r="B438" s="66"/>
      <c r="C438" s="66"/>
      <c r="D438" s="66"/>
      <c r="E438" s="66"/>
      <c r="F438" s="66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" customHeight="1">
      <c r="A439" s="69"/>
      <c r="B439" s="66"/>
      <c r="C439" s="66"/>
      <c r="D439" s="66"/>
      <c r="E439" s="66"/>
      <c r="F439" s="66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" customHeight="1">
      <c r="A440" s="69"/>
      <c r="B440" s="66"/>
      <c r="C440" s="66"/>
      <c r="D440" s="66"/>
      <c r="E440" s="66"/>
      <c r="F440" s="66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" customHeight="1">
      <c r="A441" s="69"/>
      <c r="B441" s="66"/>
      <c r="C441" s="66"/>
      <c r="D441" s="66"/>
      <c r="E441" s="66"/>
      <c r="F441" s="66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" customHeight="1">
      <c r="A442" s="69"/>
      <c r="B442" s="66"/>
      <c r="C442" s="66"/>
      <c r="D442" s="66"/>
      <c r="E442" s="66"/>
      <c r="F442" s="66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" customHeight="1">
      <c r="A443" s="69"/>
      <c r="B443" s="66"/>
      <c r="C443" s="66"/>
      <c r="D443" s="66"/>
      <c r="E443" s="66"/>
      <c r="F443" s="66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" customHeight="1">
      <c r="A444" s="69"/>
      <c r="B444" s="66"/>
      <c r="C444" s="66"/>
      <c r="D444" s="66"/>
      <c r="E444" s="66"/>
      <c r="F444" s="66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" customHeight="1">
      <c r="A445" s="69"/>
      <c r="B445" s="66"/>
      <c r="C445" s="66"/>
      <c r="D445" s="66"/>
      <c r="E445" s="66"/>
      <c r="F445" s="66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" customHeight="1">
      <c r="A446" s="69"/>
      <c r="B446" s="66"/>
      <c r="C446" s="66"/>
      <c r="D446" s="66"/>
      <c r="E446" s="66"/>
      <c r="F446" s="66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" customHeight="1">
      <c r="A447" s="69"/>
      <c r="B447" s="66"/>
      <c r="C447" s="66"/>
      <c r="D447" s="66"/>
      <c r="E447" s="66"/>
      <c r="F447" s="66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" customHeight="1">
      <c r="A448" s="69"/>
      <c r="B448" s="66"/>
      <c r="C448" s="66"/>
      <c r="D448" s="66"/>
      <c r="E448" s="66"/>
      <c r="F448" s="66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" customHeight="1">
      <c r="A449" s="69"/>
      <c r="B449" s="66"/>
      <c r="C449" s="66"/>
      <c r="D449" s="66"/>
      <c r="E449" s="66"/>
      <c r="F449" s="66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" customHeight="1">
      <c r="A450" s="69"/>
      <c r="B450" s="66"/>
      <c r="C450" s="66"/>
      <c r="D450" s="66"/>
      <c r="E450" s="66"/>
      <c r="F450" s="66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" customHeight="1">
      <c r="A451" s="69"/>
      <c r="B451" s="66"/>
      <c r="C451" s="66"/>
      <c r="D451" s="66"/>
      <c r="E451" s="66"/>
      <c r="F451" s="66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" customHeight="1">
      <c r="A452" s="69"/>
      <c r="B452" s="66"/>
      <c r="C452" s="66"/>
      <c r="D452" s="66"/>
      <c r="E452" s="66"/>
      <c r="F452" s="66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" customHeight="1">
      <c r="A453" s="69"/>
      <c r="B453" s="66"/>
      <c r="C453" s="66"/>
      <c r="D453" s="66"/>
      <c r="E453" s="66"/>
      <c r="F453" s="66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" customHeight="1">
      <c r="A454" s="69"/>
      <c r="B454" s="66"/>
      <c r="C454" s="66"/>
      <c r="D454" s="66"/>
      <c r="E454" s="66"/>
      <c r="F454" s="66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" customHeight="1">
      <c r="A455" s="69"/>
      <c r="B455" s="66"/>
      <c r="C455" s="66"/>
      <c r="D455" s="66"/>
      <c r="E455" s="66"/>
      <c r="F455" s="66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" customHeight="1">
      <c r="A456" s="69"/>
      <c r="B456" s="66"/>
      <c r="C456" s="66"/>
      <c r="D456" s="66"/>
      <c r="E456" s="66"/>
      <c r="F456" s="66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" customHeight="1">
      <c r="A457" s="69"/>
      <c r="B457" s="66"/>
      <c r="C457" s="66"/>
      <c r="D457" s="66"/>
      <c r="E457" s="66"/>
      <c r="F457" s="66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" customHeight="1">
      <c r="A458" s="69"/>
      <c r="B458" s="66"/>
      <c r="C458" s="66"/>
      <c r="D458" s="66"/>
      <c r="E458" s="66"/>
      <c r="F458" s="66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" customHeight="1">
      <c r="A459" s="69"/>
      <c r="B459" s="66"/>
      <c r="C459" s="66"/>
      <c r="D459" s="66"/>
      <c r="E459" s="66"/>
      <c r="F459" s="66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" customHeight="1">
      <c r="A460" s="69"/>
      <c r="B460" s="66"/>
      <c r="C460" s="66"/>
      <c r="D460" s="66"/>
      <c r="E460" s="66"/>
      <c r="F460" s="66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" customHeight="1">
      <c r="A461" s="69"/>
      <c r="B461" s="66"/>
      <c r="C461" s="66"/>
      <c r="D461" s="66"/>
      <c r="E461" s="66"/>
      <c r="F461" s="66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" customHeight="1">
      <c r="A462" s="69"/>
      <c r="B462" s="66"/>
      <c r="C462" s="66"/>
      <c r="D462" s="66"/>
      <c r="E462" s="66"/>
      <c r="F462" s="66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" customHeight="1">
      <c r="A463" s="69"/>
      <c r="B463" s="66"/>
      <c r="C463" s="66"/>
      <c r="D463" s="66"/>
      <c r="E463" s="66"/>
      <c r="F463" s="66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" customHeight="1">
      <c r="A464" s="69"/>
      <c r="B464" s="66"/>
      <c r="C464" s="66"/>
      <c r="D464" s="66"/>
      <c r="E464" s="66"/>
      <c r="F464" s="66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" customHeight="1">
      <c r="A465" s="69"/>
      <c r="B465" s="66"/>
      <c r="C465" s="66"/>
      <c r="D465" s="66"/>
      <c r="E465" s="66"/>
      <c r="F465" s="66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" customHeight="1">
      <c r="A466" s="69"/>
      <c r="B466" s="66"/>
      <c r="C466" s="66"/>
      <c r="D466" s="66"/>
      <c r="E466" s="66"/>
      <c r="F466" s="66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" customHeight="1">
      <c r="A467" s="69"/>
      <c r="B467" s="66"/>
      <c r="C467" s="66"/>
      <c r="D467" s="66"/>
      <c r="E467" s="66"/>
      <c r="F467" s="66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" customHeight="1">
      <c r="A468" s="69"/>
      <c r="B468" s="66"/>
      <c r="C468" s="66"/>
      <c r="D468" s="66"/>
      <c r="E468" s="66"/>
      <c r="F468" s="66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" customHeight="1">
      <c r="A469" s="69"/>
      <c r="B469" s="66"/>
      <c r="C469" s="66"/>
      <c r="D469" s="66"/>
      <c r="E469" s="66"/>
      <c r="F469" s="66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" customHeight="1">
      <c r="A470" s="69"/>
      <c r="B470" s="66"/>
      <c r="C470" s="66"/>
      <c r="D470" s="66"/>
      <c r="E470" s="66"/>
      <c r="F470" s="6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" customHeight="1">
      <c r="A471" s="69"/>
      <c r="B471" s="66"/>
      <c r="C471" s="66"/>
      <c r="D471" s="66"/>
      <c r="E471" s="66"/>
      <c r="F471" s="6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" customHeight="1">
      <c r="A472" s="69"/>
      <c r="B472" s="66"/>
      <c r="C472" s="66"/>
      <c r="D472" s="66"/>
      <c r="E472" s="66"/>
      <c r="F472" s="6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" customHeight="1">
      <c r="A473" s="69"/>
      <c r="B473" s="66"/>
      <c r="C473" s="66"/>
      <c r="D473" s="66"/>
      <c r="E473" s="66"/>
      <c r="F473" s="6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" customHeight="1">
      <c r="A474" s="69"/>
      <c r="B474" s="66"/>
      <c r="C474" s="66"/>
      <c r="D474" s="66"/>
      <c r="E474" s="66"/>
      <c r="F474" s="66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" customHeight="1">
      <c r="A475" s="69"/>
      <c r="B475" s="66"/>
      <c r="C475" s="66"/>
      <c r="D475" s="66"/>
      <c r="E475" s="66"/>
      <c r="F475" s="66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" customHeight="1">
      <c r="A476" s="69"/>
      <c r="B476" s="66"/>
      <c r="C476" s="66"/>
      <c r="D476" s="66"/>
      <c r="E476" s="66"/>
      <c r="F476" s="66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" customHeight="1">
      <c r="A477" s="69"/>
      <c r="B477" s="66"/>
      <c r="C477" s="66"/>
      <c r="D477" s="66"/>
      <c r="E477" s="66"/>
      <c r="F477" s="66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" customHeight="1">
      <c r="A478" s="69"/>
      <c r="B478" s="66"/>
      <c r="C478" s="66"/>
      <c r="D478" s="66"/>
      <c r="E478" s="66"/>
      <c r="F478" s="66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" customHeight="1">
      <c r="A479" s="69"/>
      <c r="B479" s="66"/>
      <c r="C479" s="66"/>
      <c r="D479" s="66"/>
      <c r="E479" s="66"/>
      <c r="F479" s="66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" customHeight="1">
      <c r="A480" s="69"/>
      <c r="B480" s="66"/>
      <c r="C480" s="66"/>
      <c r="D480" s="66"/>
      <c r="E480" s="66"/>
      <c r="F480" s="66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" customHeight="1">
      <c r="A481" s="69"/>
      <c r="B481" s="66"/>
      <c r="C481" s="66"/>
      <c r="D481" s="66"/>
      <c r="E481" s="66"/>
      <c r="F481" s="66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" customHeight="1">
      <c r="A482" s="69"/>
      <c r="B482" s="66"/>
      <c r="C482" s="66"/>
      <c r="D482" s="66"/>
      <c r="E482" s="66"/>
      <c r="F482" s="66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" customHeight="1">
      <c r="A483" s="69"/>
      <c r="B483" s="66"/>
      <c r="C483" s="66"/>
      <c r="D483" s="66"/>
      <c r="E483" s="66"/>
      <c r="F483" s="6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" customHeight="1">
      <c r="A484" s="69"/>
      <c r="B484" s="66"/>
      <c r="C484" s="66"/>
      <c r="D484" s="66"/>
      <c r="E484" s="66"/>
      <c r="F484" s="6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" customHeight="1">
      <c r="A485" s="69"/>
      <c r="B485" s="66"/>
      <c r="C485" s="66"/>
      <c r="D485" s="66"/>
      <c r="E485" s="66"/>
      <c r="F485" s="6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" customHeight="1">
      <c r="A486" s="69"/>
      <c r="B486" s="66"/>
      <c r="C486" s="66"/>
      <c r="D486" s="66"/>
      <c r="E486" s="66"/>
      <c r="F486" s="66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" customHeight="1">
      <c r="A487" s="69"/>
      <c r="B487" s="66"/>
      <c r="C487" s="66"/>
      <c r="D487" s="66"/>
      <c r="E487" s="66"/>
      <c r="F487" s="66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" customHeight="1">
      <c r="A488" s="69"/>
      <c r="B488" s="66"/>
      <c r="C488" s="66"/>
      <c r="D488" s="66"/>
      <c r="E488" s="66"/>
      <c r="F488" s="66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" customHeight="1">
      <c r="A489" s="69"/>
      <c r="B489" s="66"/>
      <c r="C489" s="66"/>
      <c r="D489" s="66"/>
      <c r="E489" s="66"/>
      <c r="F489" s="66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" customHeight="1">
      <c r="A490" s="69"/>
      <c r="B490" s="66"/>
      <c r="C490" s="66"/>
      <c r="D490" s="66"/>
      <c r="E490" s="66"/>
      <c r="F490" s="66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" customHeight="1">
      <c r="A491" s="69"/>
      <c r="B491" s="66"/>
      <c r="C491" s="66"/>
      <c r="D491" s="66"/>
      <c r="E491" s="66"/>
      <c r="F491" s="66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" customHeight="1">
      <c r="A492" s="69"/>
      <c r="B492" s="66"/>
      <c r="C492" s="66"/>
      <c r="D492" s="66"/>
      <c r="E492" s="66"/>
      <c r="F492" s="66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" customHeight="1">
      <c r="A493" s="69"/>
      <c r="B493" s="66"/>
      <c r="C493" s="66"/>
      <c r="D493" s="66"/>
      <c r="E493" s="66"/>
      <c r="F493" s="66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" customHeight="1">
      <c r="A494" s="69"/>
      <c r="B494" s="66"/>
      <c r="C494" s="66"/>
      <c r="D494" s="66"/>
      <c r="E494" s="66"/>
      <c r="F494" s="66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" customHeight="1">
      <c r="A495" s="69"/>
      <c r="B495" s="66"/>
      <c r="C495" s="66"/>
      <c r="D495" s="66"/>
      <c r="E495" s="66"/>
      <c r="F495" s="66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" customHeight="1">
      <c r="A496" s="69"/>
      <c r="B496" s="66"/>
      <c r="C496" s="66"/>
      <c r="D496" s="66"/>
      <c r="E496" s="66"/>
      <c r="F496" s="66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" customHeight="1">
      <c r="A497" s="69"/>
      <c r="B497" s="66"/>
      <c r="C497" s="66"/>
      <c r="D497" s="66"/>
      <c r="E497" s="66"/>
      <c r="F497" s="66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" customHeight="1">
      <c r="A498" s="69"/>
      <c r="B498" s="66"/>
      <c r="C498" s="66"/>
      <c r="D498" s="66"/>
      <c r="E498" s="66"/>
      <c r="F498" s="66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" customHeight="1">
      <c r="A499" s="69"/>
      <c r="B499" s="66"/>
      <c r="C499" s="66"/>
      <c r="D499" s="66"/>
      <c r="E499" s="66"/>
      <c r="F499" s="66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" customHeight="1">
      <c r="A500" s="69"/>
      <c r="B500" s="66"/>
      <c r="C500" s="66"/>
      <c r="D500" s="66"/>
      <c r="E500" s="66"/>
      <c r="F500" s="66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70"/>
      <c r="B501" s="71"/>
      <c r="C501" s="71"/>
      <c r="D501" s="71"/>
      <c r="E501" s="71"/>
      <c r="F501" s="71"/>
    </row>
    <row r="502" spans="1:26" ht="12.75" customHeight="1">
      <c r="A502" s="70"/>
      <c r="B502" s="71"/>
      <c r="C502" s="71"/>
      <c r="D502" s="71"/>
      <c r="E502" s="71"/>
      <c r="F502" s="71"/>
    </row>
    <row r="503" spans="1:26" ht="12.75" customHeight="1">
      <c r="A503" s="70"/>
      <c r="B503" s="71"/>
      <c r="C503" s="71"/>
      <c r="D503" s="71"/>
      <c r="E503" s="71"/>
      <c r="F503" s="71"/>
    </row>
    <row r="504" spans="1:26" ht="12.75" customHeight="1">
      <c r="A504" s="70"/>
      <c r="B504" s="71"/>
      <c r="C504" s="71"/>
      <c r="D504" s="71"/>
      <c r="E504" s="71"/>
      <c r="F504" s="71"/>
    </row>
    <row r="505" spans="1:26" ht="12.75" customHeight="1">
      <c r="A505" s="70"/>
      <c r="B505" s="71"/>
      <c r="C505" s="71"/>
      <c r="D505" s="71"/>
      <c r="E505" s="71"/>
      <c r="F505" s="71"/>
    </row>
    <row r="506" spans="1:26" ht="12.75" customHeight="1">
      <c r="A506" s="70"/>
      <c r="B506" s="71"/>
      <c r="C506" s="71"/>
      <c r="D506" s="71"/>
      <c r="E506" s="71"/>
      <c r="F506" s="71"/>
    </row>
    <row r="507" spans="1:26" ht="12.75" customHeight="1">
      <c r="A507" s="70"/>
      <c r="B507" s="71"/>
      <c r="C507" s="71"/>
      <c r="D507" s="71"/>
      <c r="E507" s="71"/>
      <c r="F507" s="71"/>
    </row>
    <row r="508" spans="1:26" ht="12.75" customHeight="1">
      <c r="A508" s="70"/>
      <c r="B508" s="71"/>
      <c r="C508" s="71"/>
      <c r="D508" s="71"/>
      <c r="E508" s="71"/>
      <c r="F508" s="71"/>
    </row>
    <row r="509" spans="1:26" ht="12.75" customHeight="1">
      <c r="A509" s="70"/>
      <c r="B509" s="71"/>
      <c r="C509" s="71"/>
      <c r="D509" s="71"/>
      <c r="E509" s="71"/>
      <c r="F509" s="71"/>
    </row>
    <row r="510" spans="1:26" ht="12.75" customHeight="1">
      <c r="A510" s="70"/>
      <c r="B510" s="71"/>
      <c r="C510" s="71"/>
      <c r="D510" s="71"/>
      <c r="E510" s="71"/>
      <c r="F510" s="71"/>
    </row>
    <row r="511" spans="1:26" ht="12.75" customHeight="1">
      <c r="A511" s="70"/>
      <c r="B511" s="71"/>
      <c r="C511" s="71"/>
      <c r="D511" s="71"/>
      <c r="E511" s="71"/>
      <c r="F511" s="71"/>
    </row>
    <row r="512" spans="1:26" ht="12.75" customHeight="1">
      <c r="A512" s="70"/>
      <c r="B512" s="71"/>
      <c r="C512" s="71"/>
      <c r="D512" s="71"/>
      <c r="E512" s="71"/>
      <c r="F512" s="71"/>
    </row>
    <row r="513" spans="1:6" ht="12.75" customHeight="1">
      <c r="A513" s="70"/>
      <c r="B513" s="71"/>
      <c r="C513" s="71"/>
      <c r="D513" s="71"/>
      <c r="E513" s="71"/>
      <c r="F513" s="71"/>
    </row>
    <row r="514" spans="1:6" ht="12.75" customHeight="1">
      <c r="A514" s="70"/>
      <c r="B514" s="71"/>
      <c r="C514" s="71"/>
      <c r="D514" s="71"/>
      <c r="E514" s="71"/>
      <c r="F514" s="71"/>
    </row>
    <row r="515" spans="1:6" ht="12.75" customHeight="1">
      <c r="A515" s="70"/>
      <c r="B515" s="71"/>
      <c r="C515" s="71"/>
      <c r="D515" s="71"/>
      <c r="E515" s="71"/>
      <c r="F515" s="71"/>
    </row>
    <row r="516" spans="1:6" ht="12.75" customHeight="1">
      <c r="A516" s="70"/>
      <c r="B516" s="71"/>
      <c r="C516" s="71"/>
      <c r="D516" s="71"/>
      <c r="E516" s="71"/>
      <c r="F516" s="71"/>
    </row>
    <row r="517" spans="1:6" ht="12.75" customHeight="1">
      <c r="A517" s="70"/>
      <c r="B517" s="71"/>
      <c r="C517" s="71"/>
      <c r="D517" s="71"/>
      <c r="E517" s="71"/>
      <c r="F517" s="71"/>
    </row>
    <row r="518" spans="1:6" ht="12.75" customHeight="1">
      <c r="A518" s="70"/>
      <c r="B518" s="71"/>
      <c r="C518" s="71"/>
      <c r="D518" s="71"/>
      <c r="E518" s="71"/>
      <c r="F518" s="71"/>
    </row>
    <row r="519" spans="1:6" ht="12.75" customHeight="1">
      <c r="A519" s="70"/>
      <c r="B519" s="71"/>
      <c r="C519" s="71"/>
      <c r="D519" s="71"/>
      <c r="E519" s="71"/>
      <c r="F519" s="71"/>
    </row>
    <row r="520" spans="1:6" ht="12.75" customHeight="1">
      <c r="F520" s="72"/>
    </row>
    <row r="521" spans="1:6" ht="12.75" customHeight="1">
      <c r="F521" s="72"/>
    </row>
    <row r="522" spans="1:6" ht="12.75" customHeight="1">
      <c r="F522" s="72"/>
    </row>
    <row r="523" spans="1:6" ht="12.75" customHeight="1">
      <c r="F523" s="72"/>
    </row>
    <row r="524" spans="1:6" ht="12.75" customHeight="1">
      <c r="F524" s="72"/>
    </row>
    <row r="525" spans="1:6" ht="12.75" customHeight="1">
      <c r="F525" s="72"/>
    </row>
    <row r="526" spans="1:6" ht="12.75" customHeight="1">
      <c r="F526" s="72"/>
    </row>
    <row r="527" spans="1:6" ht="12.75" customHeight="1">
      <c r="F527" s="72"/>
    </row>
    <row r="528" spans="1:6" ht="12.75" customHeight="1">
      <c r="F528" s="72"/>
    </row>
    <row r="529" spans="6:6" ht="12.75" customHeight="1">
      <c r="F529" s="72"/>
    </row>
    <row r="530" spans="6:6" ht="12.75" customHeight="1">
      <c r="F530" s="72"/>
    </row>
    <row r="531" spans="6:6" ht="12.75" customHeight="1">
      <c r="F531" s="72"/>
    </row>
    <row r="532" spans="6:6" ht="12.75" customHeight="1">
      <c r="F532" s="72"/>
    </row>
    <row r="533" spans="6:6" ht="12.75" customHeight="1">
      <c r="F533" s="72"/>
    </row>
    <row r="534" spans="6:6" ht="12.75" customHeight="1">
      <c r="F534" s="72"/>
    </row>
    <row r="535" spans="6:6" ht="12.75" customHeight="1">
      <c r="F535" s="72"/>
    </row>
    <row r="536" spans="6:6" ht="12.75" customHeight="1">
      <c r="F536" s="72"/>
    </row>
    <row r="537" spans="6:6" ht="12.75" customHeight="1">
      <c r="F537" s="72"/>
    </row>
    <row r="538" spans="6:6" ht="12.75" customHeight="1">
      <c r="F538" s="72"/>
    </row>
    <row r="539" spans="6:6" ht="12.75" customHeight="1">
      <c r="F539" s="72"/>
    </row>
    <row r="540" spans="6:6" ht="12.75" customHeight="1">
      <c r="F540" s="72"/>
    </row>
    <row r="541" spans="6:6" ht="12.75" customHeight="1">
      <c r="F541" s="72"/>
    </row>
    <row r="542" spans="6:6" ht="12.75" customHeight="1">
      <c r="F542" s="72"/>
    </row>
    <row r="543" spans="6:6" ht="12.75" customHeight="1">
      <c r="F543" s="72"/>
    </row>
    <row r="544" spans="6:6" ht="12.75" customHeight="1">
      <c r="F544" s="72"/>
    </row>
    <row r="545" spans="6:6" ht="12.75" customHeight="1">
      <c r="F545" s="72"/>
    </row>
    <row r="546" spans="6:6" ht="12.75" customHeight="1">
      <c r="F546" s="72"/>
    </row>
    <row r="547" spans="6:6" ht="12.75" customHeight="1">
      <c r="F547" s="72"/>
    </row>
    <row r="548" spans="6:6" ht="12.75" customHeight="1">
      <c r="F548" s="72"/>
    </row>
    <row r="549" spans="6:6" ht="12.75" customHeight="1">
      <c r="F549" s="72"/>
    </row>
    <row r="550" spans="6:6" ht="12.75" customHeight="1">
      <c r="F550" s="72"/>
    </row>
    <row r="551" spans="6:6" ht="12.75" customHeight="1">
      <c r="F551" s="72"/>
    </row>
    <row r="552" spans="6:6" ht="12.75" customHeight="1">
      <c r="F552" s="72"/>
    </row>
    <row r="553" spans="6:6" ht="12.75" customHeight="1">
      <c r="F553" s="72"/>
    </row>
    <row r="554" spans="6:6" ht="12.75" customHeight="1">
      <c r="F554" s="72"/>
    </row>
    <row r="555" spans="6:6" ht="12.75" customHeight="1">
      <c r="F555" s="72"/>
    </row>
    <row r="556" spans="6:6" ht="12.75" customHeight="1">
      <c r="F556" s="72"/>
    </row>
    <row r="557" spans="6:6" ht="12.75" customHeight="1">
      <c r="F557" s="72"/>
    </row>
    <row r="558" spans="6:6" ht="12.75" customHeight="1">
      <c r="F558" s="72"/>
    </row>
    <row r="559" spans="6:6" ht="12.75" customHeight="1">
      <c r="F559" s="72"/>
    </row>
    <row r="560" spans="6:6" ht="12.75" customHeight="1">
      <c r="F560" s="72"/>
    </row>
    <row r="561" spans="6:6" ht="12.75" customHeight="1">
      <c r="F561" s="72"/>
    </row>
    <row r="562" spans="6:6" ht="12.75" customHeight="1">
      <c r="F562" s="72"/>
    </row>
    <row r="563" spans="6:6" ht="12.75" customHeight="1">
      <c r="F563" s="72"/>
    </row>
    <row r="564" spans="6:6" ht="12.75" customHeight="1">
      <c r="F564" s="72"/>
    </row>
    <row r="565" spans="6:6" ht="12.75" customHeight="1">
      <c r="F565" s="72"/>
    </row>
    <row r="566" spans="6:6" ht="12.75" customHeight="1">
      <c r="F566" s="72"/>
    </row>
    <row r="567" spans="6:6" ht="12.75" customHeight="1">
      <c r="F567" s="72"/>
    </row>
    <row r="568" spans="6:6" ht="12.75" customHeight="1">
      <c r="F568" s="72"/>
    </row>
    <row r="569" spans="6:6" ht="12.75" customHeight="1">
      <c r="F569" s="72"/>
    </row>
    <row r="570" spans="6:6" ht="12.75" customHeight="1">
      <c r="F570" s="72"/>
    </row>
    <row r="571" spans="6:6" ht="12.75" customHeight="1">
      <c r="F571" s="72"/>
    </row>
    <row r="572" spans="6:6" ht="12.75" customHeight="1">
      <c r="F572" s="72"/>
    </row>
    <row r="573" spans="6:6" ht="12.75" customHeight="1">
      <c r="F573" s="72"/>
    </row>
    <row r="574" spans="6:6" ht="12.75" customHeight="1">
      <c r="F574" s="72"/>
    </row>
    <row r="575" spans="6:6" ht="12.75" customHeight="1">
      <c r="F575" s="72"/>
    </row>
    <row r="576" spans="6:6" ht="12.75" customHeight="1">
      <c r="F576" s="72"/>
    </row>
    <row r="577" spans="6:6" ht="12.75" customHeight="1">
      <c r="F577" s="72"/>
    </row>
    <row r="578" spans="6:6" ht="12.75" customHeight="1">
      <c r="F578" s="72"/>
    </row>
    <row r="579" spans="6:6" ht="12.75" customHeight="1">
      <c r="F579" s="72"/>
    </row>
    <row r="580" spans="6:6" ht="12.75" customHeight="1">
      <c r="F580" s="72"/>
    </row>
    <row r="581" spans="6:6" ht="12.75" customHeight="1">
      <c r="F581" s="72"/>
    </row>
    <row r="582" spans="6:6" ht="12.75" customHeight="1">
      <c r="F582" s="72"/>
    </row>
    <row r="583" spans="6:6" ht="12.75" customHeight="1">
      <c r="F583" s="72"/>
    </row>
    <row r="584" spans="6:6" ht="12.75" customHeight="1">
      <c r="F584" s="72"/>
    </row>
    <row r="585" spans="6:6" ht="12.75" customHeight="1">
      <c r="F585" s="72"/>
    </row>
    <row r="586" spans="6:6" ht="12.75" customHeight="1">
      <c r="F586" s="72"/>
    </row>
    <row r="587" spans="6:6" ht="12.75" customHeight="1">
      <c r="F587" s="72"/>
    </row>
    <row r="588" spans="6:6" ht="12.75" customHeight="1">
      <c r="F588" s="72"/>
    </row>
    <row r="589" spans="6:6" ht="12.75" customHeight="1">
      <c r="F589" s="72"/>
    </row>
    <row r="590" spans="6:6" ht="12.75" customHeight="1">
      <c r="F590" s="72"/>
    </row>
    <row r="591" spans="6:6" ht="12.75" customHeight="1">
      <c r="F591" s="72"/>
    </row>
    <row r="592" spans="6:6" ht="12.75" customHeight="1">
      <c r="F592" s="72"/>
    </row>
    <row r="593" spans="6:6" ht="12.75" customHeight="1">
      <c r="F593" s="72"/>
    </row>
    <row r="594" spans="6:6" ht="12.75" customHeight="1">
      <c r="F594" s="72"/>
    </row>
    <row r="595" spans="6:6" ht="12.75" customHeight="1">
      <c r="F595" s="72"/>
    </row>
    <row r="596" spans="6:6" ht="12.75" customHeight="1">
      <c r="F596" s="72"/>
    </row>
    <row r="597" spans="6:6" ht="12.75" customHeight="1">
      <c r="F597" s="72"/>
    </row>
    <row r="598" spans="6:6" ht="12.75" customHeight="1">
      <c r="F598" s="72"/>
    </row>
    <row r="599" spans="6:6" ht="12.75" customHeight="1">
      <c r="F599" s="72"/>
    </row>
    <row r="600" spans="6:6" ht="12.75" customHeight="1">
      <c r="F600" s="72"/>
    </row>
    <row r="601" spans="6:6" ht="12.75" customHeight="1">
      <c r="F601" s="72"/>
    </row>
    <row r="602" spans="6:6" ht="12.75" customHeight="1">
      <c r="F602" s="72"/>
    </row>
    <row r="603" spans="6:6" ht="12.75" customHeight="1">
      <c r="F603" s="72"/>
    </row>
    <row r="604" spans="6:6" ht="12.75" customHeight="1">
      <c r="F604" s="72"/>
    </row>
    <row r="605" spans="6:6" ht="12.75" customHeight="1">
      <c r="F605" s="72"/>
    </row>
    <row r="606" spans="6:6" ht="12.75" customHeight="1">
      <c r="F606" s="72"/>
    </row>
    <row r="607" spans="6:6" ht="12.75" customHeight="1">
      <c r="F607" s="72"/>
    </row>
    <row r="608" spans="6:6" ht="12.75" customHeight="1">
      <c r="F608" s="72"/>
    </row>
    <row r="609" spans="6:6" ht="12.75" customHeight="1">
      <c r="F609" s="72"/>
    </row>
    <row r="610" spans="6:6" ht="12.75" customHeight="1">
      <c r="F610" s="72"/>
    </row>
    <row r="611" spans="6:6" ht="12.75" customHeight="1">
      <c r="F611" s="72"/>
    </row>
    <row r="612" spans="6:6" ht="12.75" customHeight="1">
      <c r="F612" s="72"/>
    </row>
    <row r="613" spans="6:6" ht="12.75" customHeight="1">
      <c r="F613" s="72"/>
    </row>
    <row r="614" spans="6:6" ht="12.75" customHeight="1">
      <c r="F614" s="72"/>
    </row>
    <row r="615" spans="6:6" ht="12.75" customHeight="1">
      <c r="F615" s="72"/>
    </row>
    <row r="616" spans="6:6" ht="12.75" customHeight="1">
      <c r="F616" s="72"/>
    </row>
    <row r="617" spans="6:6" ht="12.75" customHeight="1">
      <c r="F617" s="72"/>
    </row>
    <row r="618" spans="6:6" ht="12.75" customHeight="1">
      <c r="F618" s="72"/>
    </row>
    <row r="619" spans="6:6" ht="12.75" customHeight="1">
      <c r="F619" s="72"/>
    </row>
    <row r="620" spans="6:6" ht="12.75" customHeight="1">
      <c r="F620" s="72"/>
    </row>
    <row r="621" spans="6:6" ht="12.75" customHeight="1">
      <c r="F621" s="72"/>
    </row>
    <row r="622" spans="6:6" ht="12.75" customHeight="1">
      <c r="F622" s="72"/>
    </row>
    <row r="623" spans="6:6" ht="12.75" customHeight="1">
      <c r="F623" s="72"/>
    </row>
    <row r="624" spans="6:6" ht="12.75" customHeight="1">
      <c r="F624" s="72"/>
    </row>
    <row r="625" spans="6:6" ht="12.75" customHeight="1">
      <c r="F625" s="72"/>
    </row>
    <row r="626" spans="6:6" ht="12.75" customHeight="1">
      <c r="F626" s="72"/>
    </row>
    <row r="627" spans="6:6" ht="12.75" customHeight="1">
      <c r="F627" s="72"/>
    </row>
    <row r="628" spans="6:6" ht="12.75" customHeight="1">
      <c r="F628" s="72"/>
    </row>
    <row r="629" spans="6:6" ht="12.75" customHeight="1">
      <c r="F629" s="72"/>
    </row>
    <row r="630" spans="6:6" ht="12.75" customHeight="1">
      <c r="F630" s="72"/>
    </row>
    <row r="631" spans="6:6" ht="12.75" customHeight="1">
      <c r="F631" s="72"/>
    </row>
    <row r="632" spans="6:6" ht="12.75" customHeight="1">
      <c r="F632" s="72"/>
    </row>
    <row r="633" spans="6:6" ht="12.75" customHeight="1">
      <c r="F633" s="72"/>
    </row>
    <row r="634" spans="6:6" ht="12.75" customHeight="1">
      <c r="F634" s="72"/>
    </row>
    <row r="635" spans="6:6" ht="12.75" customHeight="1">
      <c r="F635" s="72"/>
    </row>
    <row r="636" spans="6:6" ht="12.75" customHeight="1">
      <c r="F636" s="72"/>
    </row>
    <row r="637" spans="6:6" ht="12.75" customHeight="1">
      <c r="F637" s="72"/>
    </row>
    <row r="638" spans="6:6" ht="12.75" customHeight="1">
      <c r="F638" s="72"/>
    </row>
    <row r="639" spans="6:6" ht="12.75" customHeight="1">
      <c r="F639" s="72"/>
    </row>
    <row r="640" spans="6:6" ht="12.75" customHeight="1">
      <c r="F640" s="72"/>
    </row>
    <row r="641" spans="6:6" ht="12.75" customHeight="1">
      <c r="F641" s="72"/>
    </row>
    <row r="642" spans="6:6" ht="12.75" customHeight="1">
      <c r="F642" s="72"/>
    </row>
    <row r="643" spans="6:6" ht="12.75" customHeight="1">
      <c r="F643" s="72"/>
    </row>
    <row r="644" spans="6:6" ht="12.75" customHeight="1">
      <c r="F644" s="72"/>
    </row>
    <row r="645" spans="6:6" ht="12.75" customHeight="1">
      <c r="F645" s="72"/>
    </row>
    <row r="646" spans="6:6" ht="12.75" customHeight="1">
      <c r="F646" s="72"/>
    </row>
    <row r="647" spans="6:6" ht="12.75" customHeight="1">
      <c r="F647" s="72"/>
    </row>
    <row r="648" spans="6:6" ht="12.75" customHeight="1">
      <c r="F648" s="72"/>
    </row>
    <row r="649" spans="6:6" ht="12.75" customHeight="1">
      <c r="F649" s="72"/>
    </row>
    <row r="650" spans="6:6" ht="12.75" customHeight="1">
      <c r="F650" s="72"/>
    </row>
    <row r="651" spans="6:6" ht="12.75" customHeight="1">
      <c r="F651" s="72"/>
    </row>
    <row r="652" spans="6:6" ht="12.75" customHeight="1">
      <c r="F652" s="72"/>
    </row>
    <row r="653" spans="6:6" ht="12.75" customHeight="1">
      <c r="F653" s="72"/>
    </row>
    <row r="654" spans="6:6" ht="12.75" customHeight="1">
      <c r="F654" s="72"/>
    </row>
    <row r="655" spans="6:6" ht="12.75" customHeight="1">
      <c r="F655" s="72"/>
    </row>
    <row r="656" spans="6:6" ht="12.75" customHeight="1">
      <c r="F656" s="72"/>
    </row>
    <row r="657" spans="6:6" ht="12.75" customHeight="1">
      <c r="F657" s="72"/>
    </row>
    <row r="658" spans="6:6" ht="12.75" customHeight="1">
      <c r="F658" s="72"/>
    </row>
    <row r="659" spans="6:6" ht="12.75" customHeight="1">
      <c r="F659" s="72"/>
    </row>
    <row r="660" spans="6:6" ht="12.75" customHeight="1">
      <c r="F660" s="72"/>
    </row>
    <row r="661" spans="6:6" ht="12.75" customHeight="1">
      <c r="F661" s="72"/>
    </row>
    <row r="662" spans="6:6" ht="12.75" customHeight="1">
      <c r="F662" s="72"/>
    </row>
    <row r="663" spans="6:6" ht="12.75" customHeight="1">
      <c r="F663" s="72"/>
    </row>
    <row r="664" spans="6:6" ht="12.75" customHeight="1">
      <c r="F664" s="72"/>
    </row>
    <row r="665" spans="6:6" ht="12.75" customHeight="1">
      <c r="F665" s="72"/>
    </row>
    <row r="666" spans="6:6" ht="12.75" customHeight="1">
      <c r="F666" s="72"/>
    </row>
    <row r="667" spans="6:6" ht="12.75" customHeight="1">
      <c r="F667" s="72"/>
    </row>
    <row r="668" spans="6:6" ht="12.75" customHeight="1">
      <c r="F668" s="72"/>
    </row>
    <row r="669" spans="6:6" ht="12.75" customHeight="1">
      <c r="F669" s="72"/>
    </row>
    <row r="670" spans="6:6" ht="12.75" customHeight="1">
      <c r="F670" s="72"/>
    </row>
    <row r="671" spans="6:6" ht="12.75" customHeight="1">
      <c r="F671" s="72"/>
    </row>
    <row r="672" spans="6:6" ht="12.75" customHeight="1">
      <c r="F672" s="72"/>
    </row>
    <row r="673" spans="6:6" ht="12.75" customHeight="1">
      <c r="F673" s="72"/>
    </row>
    <row r="674" spans="6:6" ht="12.75" customHeight="1">
      <c r="F674" s="72"/>
    </row>
    <row r="675" spans="6:6" ht="12.75" customHeight="1">
      <c r="F675" s="72"/>
    </row>
    <row r="676" spans="6:6" ht="12.75" customHeight="1">
      <c r="F676" s="72"/>
    </row>
    <row r="677" spans="6:6" ht="12.75" customHeight="1">
      <c r="F677" s="72"/>
    </row>
    <row r="678" spans="6:6" ht="12.75" customHeight="1">
      <c r="F678" s="72"/>
    </row>
    <row r="679" spans="6:6" ht="12.75" customHeight="1">
      <c r="F679" s="72"/>
    </row>
    <row r="680" spans="6:6" ht="12.75" customHeight="1">
      <c r="F680" s="72"/>
    </row>
    <row r="681" spans="6:6" ht="12.75" customHeight="1">
      <c r="F681" s="72"/>
    </row>
    <row r="682" spans="6:6" ht="12.75" customHeight="1">
      <c r="F682" s="72"/>
    </row>
    <row r="683" spans="6:6" ht="12.75" customHeight="1">
      <c r="F683" s="72"/>
    </row>
    <row r="684" spans="6:6" ht="12.75" customHeight="1">
      <c r="F684" s="72"/>
    </row>
    <row r="685" spans="6:6" ht="12.75" customHeight="1">
      <c r="F685" s="72"/>
    </row>
    <row r="686" spans="6:6" ht="12.75" customHeight="1">
      <c r="F686" s="72"/>
    </row>
    <row r="687" spans="6:6" ht="12.75" customHeight="1">
      <c r="F687" s="72"/>
    </row>
    <row r="688" spans="6:6" ht="12.75" customHeight="1">
      <c r="F688" s="72"/>
    </row>
    <row r="689" spans="6:6" ht="12.75" customHeight="1">
      <c r="F689" s="72"/>
    </row>
    <row r="690" spans="6:6" ht="12.75" customHeight="1">
      <c r="F690" s="72"/>
    </row>
    <row r="691" spans="6:6" ht="12.75" customHeight="1">
      <c r="F691" s="72"/>
    </row>
    <row r="692" spans="6:6" ht="12.75" customHeight="1">
      <c r="F692" s="72"/>
    </row>
    <row r="693" spans="6:6" ht="12.75" customHeight="1">
      <c r="F693" s="72"/>
    </row>
    <row r="694" spans="6:6" ht="12.75" customHeight="1">
      <c r="F694" s="72"/>
    </row>
    <row r="695" spans="6:6" ht="12.75" customHeight="1">
      <c r="F695" s="72"/>
    </row>
    <row r="696" spans="6:6" ht="12.75" customHeight="1">
      <c r="F696" s="72"/>
    </row>
    <row r="697" spans="6:6" ht="12.75" customHeight="1">
      <c r="F697" s="72"/>
    </row>
    <row r="698" spans="6:6" ht="12.75" customHeight="1">
      <c r="F698" s="72"/>
    </row>
    <row r="699" spans="6:6" ht="12.75" customHeight="1">
      <c r="F699" s="72"/>
    </row>
    <row r="700" spans="6:6" ht="12.75" customHeight="1">
      <c r="F700" s="72"/>
    </row>
    <row r="701" spans="6:6" ht="12.75" customHeight="1">
      <c r="F701" s="72"/>
    </row>
    <row r="702" spans="6:6" ht="12.75" customHeight="1">
      <c r="F702" s="72"/>
    </row>
    <row r="703" spans="6:6" ht="12.75" customHeight="1">
      <c r="F703" s="72"/>
    </row>
    <row r="704" spans="6:6" ht="12.75" customHeight="1">
      <c r="F704" s="72"/>
    </row>
    <row r="705" spans="6:6" ht="12.75" customHeight="1">
      <c r="F705" s="72"/>
    </row>
    <row r="706" spans="6:6" ht="12.75" customHeight="1">
      <c r="F706" s="72"/>
    </row>
    <row r="707" spans="6:6" ht="12.75" customHeight="1">
      <c r="F707" s="72"/>
    </row>
    <row r="708" spans="6:6" ht="12.75" customHeight="1">
      <c r="F708" s="72"/>
    </row>
    <row r="709" spans="6:6" ht="12.75" customHeight="1">
      <c r="F709" s="72"/>
    </row>
    <row r="710" spans="6:6" ht="12.75" customHeight="1">
      <c r="F710" s="72"/>
    </row>
    <row r="711" spans="6:6" ht="12.75" customHeight="1">
      <c r="F711" s="72"/>
    </row>
    <row r="712" spans="6:6" ht="12.75" customHeight="1">
      <c r="F712" s="72"/>
    </row>
    <row r="713" spans="6:6" ht="12.75" customHeight="1">
      <c r="F713" s="72"/>
    </row>
    <row r="714" spans="6:6" ht="12.75" customHeight="1">
      <c r="F714" s="72"/>
    </row>
    <row r="715" spans="6:6" ht="12.75" customHeight="1">
      <c r="F715" s="72"/>
    </row>
    <row r="716" spans="6:6" ht="12.75" customHeight="1">
      <c r="F716" s="72"/>
    </row>
    <row r="717" spans="6:6" ht="12.75" customHeight="1">
      <c r="F717" s="72"/>
    </row>
    <row r="718" spans="6:6" ht="12.75" customHeight="1">
      <c r="F718" s="72"/>
    </row>
    <row r="719" spans="6:6" ht="12.75" customHeight="1">
      <c r="F719" s="72"/>
    </row>
    <row r="720" spans="6:6" ht="12.75" customHeight="1">
      <c r="F720" s="72"/>
    </row>
    <row r="721" spans="6:6" ht="12.75" customHeight="1">
      <c r="F721" s="72"/>
    </row>
    <row r="722" spans="6:6" ht="12.75" customHeight="1">
      <c r="F722" s="72"/>
    </row>
    <row r="723" spans="6:6" ht="12.75" customHeight="1">
      <c r="F723" s="72"/>
    </row>
    <row r="724" spans="6:6" ht="12.75" customHeight="1">
      <c r="F724" s="72"/>
    </row>
    <row r="725" spans="6:6" ht="12.75" customHeight="1">
      <c r="F725" s="72"/>
    </row>
    <row r="726" spans="6:6" ht="12.75" customHeight="1">
      <c r="F726" s="72"/>
    </row>
    <row r="727" spans="6:6" ht="12.75" customHeight="1">
      <c r="F727" s="72"/>
    </row>
    <row r="728" spans="6:6" ht="12.75" customHeight="1">
      <c r="F728" s="72"/>
    </row>
    <row r="729" spans="6:6" ht="12.75" customHeight="1">
      <c r="F729" s="72"/>
    </row>
    <row r="730" spans="6:6" ht="12.75" customHeight="1">
      <c r="F730" s="72"/>
    </row>
    <row r="731" spans="6:6" ht="12.75" customHeight="1">
      <c r="F731" s="72"/>
    </row>
    <row r="732" spans="6:6" ht="12.75" customHeight="1">
      <c r="F732" s="72"/>
    </row>
    <row r="733" spans="6:6" ht="12.75" customHeight="1">
      <c r="F733" s="72"/>
    </row>
    <row r="734" spans="6:6" ht="12.75" customHeight="1">
      <c r="F734" s="72"/>
    </row>
    <row r="735" spans="6:6" ht="12.75" customHeight="1">
      <c r="F735" s="72"/>
    </row>
    <row r="736" spans="6:6" ht="12.75" customHeight="1">
      <c r="F736" s="72"/>
    </row>
    <row r="737" spans="6:6" ht="12.75" customHeight="1">
      <c r="F737" s="72"/>
    </row>
    <row r="738" spans="6:6" ht="12.75" customHeight="1">
      <c r="F738" s="72"/>
    </row>
    <row r="739" spans="6:6" ht="12.75" customHeight="1">
      <c r="F739" s="72"/>
    </row>
    <row r="740" spans="6:6" ht="12.75" customHeight="1">
      <c r="F740" s="72"/>
    </row>
    <row r="741" spans="6:6" ht="12.75" customHeight="1">
      <c r="F741" s="72"/>
    </row>
    <row r="742" spans="6:6" ht="12.75" customHeight="1">
      <c r="F742" s="72"/>
    </row>
    <row r="743" spans="6:6" ht="12.75" customHeight="1">
      <c r="F743" s="72"/>
    </row>
    <row r="744" spans="6:6" ht="12.75" customHeight="1">
      <c r="F744" s="72"/>
    </row>
    <row r="745" spans="6:6" ht="12.75" customHeight="1">
      <c r="F745" s="72"/>
    </row>
    <row r="746" spans="6:6" ht="12.75" customHeight="1">
      <c r="F746" s="72"/>
    </row>
    <row r="747" spans="6:6" ht="12.75" customHeight="1">
      <c r="F747" s="72"/>
    </row>
    <row r="748" spans="6:6" ht="12.75" customHeight="1">
      <c r="F748" s="72"/>
    </row>
    <row r="749" spans="6:6" ht="12.75" customHeight="1">
      <c r="F749" s="72"/>
    </row>
    <row r="750" spans="6:6" ht="12.75" customHeight="1">
      <c r="F750" s="72"/>
    </row>
    <row r="751" spans="6:6" ht="12.75" customHeight="1">
      <c r="F751" s="72"/>
    </row>
    <row r="752" spans="6:6" ht="12.75" customHeight="1">
      <c r="F752" s="72"/>
    </row>
    <row r="753" spans="6:6" ht="12.75" customHeight="1">
      <c r="F753" s="72"/>
    </row>
    <row r="754" spans="6:6" ht="12.75" customHeight="1">
      <c r="F754" s="72"/>
    </row>
    <row r="755" spans="6:6" ht="12.75" customHeight="1">
      <c r="F755" s="72"/>
    </row>
    <row r="756" spans="6:6" ht="12.75" customHeight="1">
      <c r="F756" s="72"/>
    </row>
    <row r="757" spans="6:6" ht="12.75" customHeight="1">
      <c r="F757" s="72"/>
    </row>
    <row r="758" spans="6:6" ht="12.75" customHeight="1">
      <c r="F758" s="72"/>
    </row>
    <row r="759" spans="6:6" ht="12.75" customHeight="1">
      <c r="F759" s="72"/>
    </row>
    <row r="760" spans="6:6" ht="12.75" customHeight="1">
      <c r="F760" s="72"/>
    </row>
    <row r="761" spans="6:6" ht="12.75" customHeight="1">
      <c r="F761" s="72"/>
    </row>
    <row r="762" spans="6:6" ht="12.75" customHeight="1">
      <c r="F762" s="72"/>
    </row>
    <row r="763" spans="6:6" ht="12.75" customHeight="1">
      <c r="F763" s="72"/>
    </row>
    <row r="764" spans="6:6" ht="12.75" customHeight="1">
      <c r="F764" s="72"/>
    </row>
    <row r="765" spans="6:6" ht="12.75" customHeight="1">
      <c r="F765" s="72"/>
    </row>
    <row r="766" spans="6:6" ht="12.75" customHeight="1">
      <c r="F766" s="72"/>
    </row>
    <row r="767" spans="6:6" ht="12.75" customHeight="1">
      <c r="F767" s="72"/>
    </row>
    <row r="768" spans="6:6" ht="12.75" customHeight="1">
      <c r="F768" s="72"/>
    </row>
    <row r="769" spans="6:6" ht="12.75" customHeight="1">
      <c r="F769" s="72"/>
    </row>
    <row r="770" spans="6:6" ht="12.75" customHeight="1">
      <c r="F770" s="72"/>
    </row>
    <row r="771" spans="6:6" ht="12.75" customHeight="1">
      <c r="F771" s="72"/>
    </row>
    <row r="772" spans="6:6" ht="12.75" customHeight="1">
      <c r="F772" s="72"/>
    </row>
    <row r="773" spans="6:6" ht="12.75" customHeight="1">
      <c r="F773" s="72"/>
    </row>
    <row r="774" spans="6:6" ht="12.75" customHeight="1">
      <c r="F774" s="72"/>
    </row>
    <row r="775" spans="6:6" ht="12.75" customHeight="1">
      <c r="F775" s="72"/>
    </row>
    <row r="776" spans="6:6" ht="12.75" customHeight="1">
      <c r="F776" s="72"/>
    </row>
    <row r="777" spans="6:6" ht="12.75" customHeight="1">
      <c r="F777" s="72"/>
    </row>
    <row r="778" spans="6:6" ht="12.75" customHeight="1">
      <c r="F778" s="72"/>
    </row>
    <row r="779" spans="6:6" ht="12.75" customHeight="1">
      <c r="F779" s="72"/>
    </row>
    <row r="780" spans="6:6" ht="12.75" customHeight="1">
      <c r="F780" s="72"/>
    </row>
    <row r="781" spans="6:6" ht="12.75" customHeight="1">
      <c r="F781" s="72"/>
    </row>
    <row r="782" spans="6:6" ht="12.75" customHeight="1">
      <c r="F782" s="72"/>
    </row>
    <row r="783" spans="6:6" ht="12.75" customHeight="1">
      <c r="F783" s="72"/>
    </row>
    <row r="784" spans="6:6" ht="12.75" customHeight="1">
      <c r="F784" s="72"/>
    </row>
    <row r="785" spans="6:6" ht="12.75" customHeight="1">
      <c r="F785" s="72"/>
    </row>
    <row r="786" spans="6:6" ht="12.75" customHeight="1">
      <c r="F786" s="72"/>
    </row>
    <row r="787" spans="6:6" ht="12.75" customHeight="1">
      <c r="F787" s="72"/>
    </row>
    <row r="788" spans="6:6" ht="12.75" customHeight="1">
      <c r="F788" s="72"/>
    </row>
    <row r="789" spans="6:6" ht="12.75" customHeight="1">
      <c r="F789" s="72"/>
    </row>
    <row r="790" spans="6:6" ht="12.75" customHeight="1">
      <c r="F790" s="72"/>
    </row>
    <row r="791" spans="6:6" ht="12.75" customHeight="1">
      <c r="F791" s="72"/>
    </row>
    <row r="792" spans="6:6" ht="12.75" customHeight="1">
      <c r="F792" s="72"/>
    </row>
    <row r="793" spans="6:6" ht="12.75" customHeight="1">
      <c r="F793" s="72"/>
    </row>
    <row r="794" spans="6:6" ht="12.75" customHeight="1">
      <c r="F794" s="72"/>
    </row>
    <row r="795" spans="6:6" ht="12.75" customHeight="1">
      <c r="F795" s="72"/>
    </row>
    <row r="796" spans="6:6" ht="12.75" customHeight="1">
      <c r="F796" s="72"/>
    </row>
    <row r="797" spans="6:6" ht="12.75" customHeight="1">
      <c r="F797" s="72"/>
    </row>
    <row r="798" spans="6:6" ht="12.75" customHeight="1">
      <c r="F798" s="72"/>
    </row>
    <row r="799" spans="6:6" ht="12.75" customHeight="1">
      <c r="F799" s="72"/>
    </row>
    <row r="800" spans="6:6" ht="12.75" customHeight="1">
      <c r="F800" s="72"/>
    </row>
    <row r="801" spans="6:6" ht="12.75" customHeight="1">
      <c r="F801" s="72"/>
    </row>
    <row r="802" spans="6:6" ht="12.75" customHeight="1">
      <c r="F802" s="72"/>
    </row>
    <row r="803" spans="6:6" ht="12.75" customHeight="1">
      <c r="F803" s="72"/>
    </row>
    <row r="804" spans="6:6" ht="12.75" customHeight="1">
      <c r="F804" s="72"/>
    </row>
    <row r="805" spans="6:6" ht="12.75" customHeight="1">
      <c r="F805" s="72"/>
    </row>
    <row r="806" spans="6:6" ht="12.75" customHeight="1">
      <c r="F806" s="72"/>
    </row>
    <row r="807" spans="6:6" ht="12.75" customHeight="1">
      <c r="F807" s="72"/>
    </row>
    <row r="808" spans="6:6" ht="12.75" customHeight="1">
      <c r="F808" s="72"/>
    </row>
    <row r="809" spans="6:6" ht="12.75" customHeight="1">
      <c r="F809" s="72"/>
    </row>
    <row r="810" spans="6:6" ht="12.75" customHeight="1">
      <c r="F810" s="72"/>
    </row>
    <row r="811" spans="6:6" ht="12.75" customHeight="1">
      <c r="F811" s="72"/>
    </row>
    <row r="812" spans="6:6" ht="12.75" customHeight="1">
      <c r="F812" s="72"/>
    </row>
    <row r="813" spans="6:6" ht="12.75" customHeight="1">
      <c r="F813" s="72"/>
    </row>
    <row r="814" spans="6:6" ht="12.75" customHeight="1">
      <c r="F814" s="72"/>
    </row>
    <row r="815" spans="6:6" ht="12.75" customHeight="1">
      <c r="F815" s="72"/>
    </row>
    <row r="816" spans="6:6" ht="12.75" customHeight="1">
      <c r="F816" s="72"/>
    </row>
    <row r="817" spans="6:6" ht="12.75" customHeight="1">
      <c r="F817" s="72"/>
    </row>
    <row r="818" spans="6:6" ht="12.75" customHeight="1">
      <c r="F818" s="72"/>
    </row>
    <row r="819" spans="6:6" ht="12.75" customHeight="1">
      <c r="F819" s="72"/>
    </row>
    <row r="820" spans="6:6" ht="12.75" customHeight="1">
      <c r="F820" s="72"/>
    </row>
    <row r="821" spans="6:6" ht="12.75" customHeight="1">
      <c r="F821" s="72"/>
    </row>
    <row r="822" spans="6:6" ht="12.75" customHeight="1">
      <c r="F822" s="72"/>
    </row>
    <row r="823" spans="6:6" ht="12.75" customHeight="1">
      <c r="F823" s="72"/>
    </row>
    <row r="824" spans="6:6" ht="12.75" customHeight="1">
      <c r="F824" s="72"/>
    </row>
    <row r="825" spans="6:6" ht="12.75" customHeight="1">
      <c r="F825" s="72"/>
    </row>
    <row r="826" spans="6:6" ht="12.75" customHeight="1">
      <c r="F826" s="72"/>
    </row>
    <row r="827" spans="6:6" ht="12.75" customHeight="1">
      <c r="F827" s="72"/>
    </row>
    <row r="828" spans="6:6" ht="12.75" customHeight="1">
      <c r="F828" s="72"/>
    </row>
    <row r="829" spans="6:6" ht="12.75" customHeight="1">
      <c r="F829" s="72"/>
    </row>
    <row r="830" spans="6:6" ht="12.75" customHeight="1">
      <c r="F830" s="72"/>
    </row>
    <row r="831" spans="6:6" ht="12.75" customHeight="1">
      <c r="F831" s="72"/>
    </row>
    <row r="832" spans="6:6" ht="12.75" customHeight="1">
      <c r="F832" s="72"/>
    </row>
    <row r="833" spans="6:6" ht="12.75" customHeight="1">
      <c r="F833" s="72"/>
    </row>
    <row r="834" spans="6:6" ht="12.75" customHeight="1">
      <c r="F834" s="72"/>
    </row>
    <row r="835" spans="6:6" ht="12.75" customHeight="1">
      <c r="F835" s="72"/>
    </row>
    <row r="836" spans="6:6" ht="12.75" customHeight="1">
      <c r="F836" s="72"/>
    </row>
    <row r="837" spans="6:6" ht="12.75" customHeight="1">
      <c r="F837" s="72"/>
    </row>
    <row r="838" spans="6:6" ht="12.75" customHeight="1">
      <c r="F838" s="72"/>
    </row>
    <row r="839" spans="6:6" ht="12.75" customHeight="1">
      <c r="F839" s="72"/>
    </row>
    <row r="840" spans="6:6" ht="12.75" customHeight="1">
      <c r="F840" s="72"/>
    </row>
    <row r="841" spans="6:6" ht="12.75" customHeight="1">
      <c r="F841" s="72"/>
    </row>
    <row r="842" spans="6:6" ht="12.75" customHeight="1">
      <c r="F842" s="72"/>
    </row>
    <row r="843" spans="6:6" ht="12.75" customHeight="1">
      <c r="F843" s="72"/>
    </row>
    <row r="844" spans="6:6" ht="12.75" customHeight="1">
      <c r="F844" s="72"/>
    </row>
    <row r="845" spans="6:6" ht="12.75" customHeight="1">
      <c r="F845" s="72"/>
    </row>
    <row r="846" spans="6:6" ht="12.75" customHeight="1">
      <c r="F846" s="72"/>
    </row>
    <row r="847" spans="6:6" ht="12.75" customHeight="1">
      <c r="F847" s="72"/>
    </row>
    <row r="848" spans="6:6" ht="12.75" customHeight="1">
      <c r="F848" s="72"/>
    </row>
    <row r="849" spans="6:6" ht="12.75" customHeight="1">
      <c r="F849" s="72"/>
    </row>
    <row r="850" spans="6:6" ht="12.75" customHeight="1">
      <c r="F850" s="72"/>
    </row>
    <row r="851" spans="6:6" ht="12.75" customHeight="1">
      <c r="F851" s="72"/>
    </row>
    <row r="852" spans="6:6" ht="12.75" customHeight="1">
      <c r="F852" s="72"/>
    </row>
    <row r="853" spans="6:6" ht="12.75" customHeight="1">
      <c r="F853" s="72"/>
    </row>
    <row r="854" spans="6:6" ht="12.75" customHeight="1">
      <c r="F854" s="72"/>
    </row>
    <row r="855" spans="6:6" ht="12.75" customHeight="1">
      <c r="F855" s="72"/>
    </row>
    <row r="856" spans="6:6" ht="12.75" customHeight="1">
      <c r="F856" s="72"/>
    </row>
    <row r="857" spans="6:6" ht="12.75" customHeight="1">
      <c r="F857" s="72"/>
    </row>
    <row r="858" spans="6:6" ht="12.75" customHeight="1">
      <c r="F858" s="72"/>
    </row>
    <row r="859" spans="6:6" ht="12.75" customHeight="1">
      <c r="F859" s="72"/>
    </row>
    <row r="860" spans="6:6" ht="12.75" customHeight="1">
      <c r="F860" s="72"/>
    </row>
    <row r="861" spans="6:6" ht="12.75" customHeight="1">
      <c r="F861" s="72"/>
    </row>
    <row r="862" spans="6:6" ht="12.75" customHeight="1">
      <c r="F862" s="72"/>
    </row>
    <row r="863" spans="6:6" ht="12.75" customHeight="1">
      <c r="F863" s="72"/>
    </row>
    <row r="864" spans="6:6" ht="12.75" customHeight="1">
      <c r="F864" s="72"/>
    </row>
    <row r="865" spans="6:6" ht="12.75" customHeight="1">
      <c r="F865" s="72"/>
    </row>
    <row r="866" spans="6:6" ht="12.75" customHeight="1">
      <c r="F866" s="72"/>
    </row>
    <row r="867" spans="6:6" ht="12.75" customHeight="1">
      <c r="F867" s="72"/>
    </row>
    <row r="868" spans="6:6" ht="12.75" customHeight="1">
      <c r="F868" s="72"/>
    </row>
    <row r="869" spans="6:6" ht="12.75" customHeight="1">
      <c r="F869" s="72"/>
    </row>
    <row r="870" spans="6:6" ht="12.75" customHeight="1">
      <c r="F870" s="72"/>
    </row>
    <row r="871" spans="6:6" ht="12.75" customHeight="1">
      <c r="F871" s="72"/>
    </row>
    <row r="872" spans="6:6" ht="12.75" customHeight="1">
      <c r="F872" s="72"/>
    </row>
    <row r="873" spans="6:6" ht="12.75" customHeight="1">
      <c r="F873" s="72"/>
    </row>
    <row r="874" spans="6:6" ht="12.75" customHeight="1">
      <c r="F874" s="72"/>
    </row>
    <row r="875" spans="6:6" ht="12.75" customHeight="1">
      <c r="F875" s="72"/>
    </row>
    <row r="876" spans="6:6" ht="12.75" customHeight="1">
      <c r="F876" s="72"/>
    </row>
    <row r="877" spans="6:6" ht="12.75" customHeight="1">
      <c r="F877" s="72"/>
    </row>
    <row r="878" spans="6:6" ht="12.75" customHeight="1">
      <c r="F878" s="72"/>
    </row>
    <row r="879" spans="6:6" ht="12.75" customHeight="1">
      <c r="F879" s="72"/>
    </row>
    <row r="880" spans="6:6" ht="12.75" customHeight="1">
      <c r="F880" s="72"/>
    </row>
    <row r="881" spans="6:6" ht="12.75" customHeight="1">
      <c r="F881" s="72"/>
    </row>
    <row r="882" spans="6:6" ht="12.75" customHeight="1">
      <c r="F882" s="72"/>
    </row>
    <row r="883" spans="6:6" ht="12.75" customHeight="1">
      <c r="F883" s="72"/>
    </row>
    <row r="884" spans="6:6" ht="12.75" customHeight="1">
      <c r="F884" s="72"/>
    </row>
    <row r="885" spans="6:6" ht="12.75" customHeight="1">
      <c r="F885" s="72"/>
    </row>
    <row r="886" spans="6:6" ht="12.75" customHeight="1">
      <c r="F886" s="72"/>
    </row>
    <row r="887" spans="6:6" ht="12.75" customHeight="1">
      <c r="F887" s="72"/>
    </row>
    <row r="888" spans="6:6" ht="12.75" customHeight="1">
      <c r="F888" s="72"/>
    </row>
    <row r="889" spans="6:6" ht="12.75" customHeight="1">
      <c r="F889" s="72"/>
    </row>
    <row r="890" spans="6:6" ht="12.75" customHeight="1">
      <c r="F890" s="72"/>
    </row>
    <row r="891" spans="6:6" ht="12.75" customHeight="1">
      <c r="F891" s="72"/>
    </row>
    <row r="892" spans="6:6" ht="12.75" customHeight="1">
      <c r="F892" s="72"/>
    </row>
    <row r="893" spans="6:6" ht="12.75" customHeight="1">
      <c r="F893" s="72"/>
    </row>
    <row r="894" spans="6:6" ht="12.75" customHeight="1">
      <c r="F894" s="72"/>
    </row>
    <row r="895" spans="6:6" ht="12.75" customHeight="1">
      <c r="F895" s="72"/>
    </row>
    <row r="896" spans="6:6" ht="12.75" customHeight="1">
      <c r="F896" s="72"/>
    </row>
    <row r="897" spans="6:6" ht="12.75" customHeight="1">
      <c r="F897" s="72"/>
    </row>
    <row r="898" spans="6:6" ht="12.75" customHeight="1">
      <c r="F898" s="72"/>
    </row>
    <row r="899" spans="6:6" ht="12.75" customHeight="1">
      <c r="F899" s="72"/>
    </row>
    <row r="900" spans="6:6" ht="12.75" customHeight="1">
      <c r="F900" s="72"/>
    </row>
    <row r="901" spans="6:6" ht="12.75" customHeight="1">
      <c r="F901" s="72"/>
    </row>
    <row r="902" spans="6:6" ht="12.75" customHeight="1">
      <c r="F902" s="72"/>
    </row>
    <row r="903" spans="6:6" ht="12.75" customHeight="1">
      <c r="F903" s="72"/>
    </row>
    <row r="904" spans="6:6" ht="12.75" customHeight="1">
      <c r="F904" s="72"/>
    </row>
    <row r="905" spans="6:6" ht="12.75" customHeight="1">
      <c r="F905" s="72"/>
    </row>
    <row r="906" spans="6:6" ht="12.75" customHeight="1">
      <c r="F906" s="72"/>
    </row>
    <row r="907" spans="6:6" ht="12.75" customHeight="1">
      <c r="F907" s="72"/>
    </row>
    <row r="908" spans="6:6" ht="12.75" customHeight="1">
      <c r="F908" s="72"/>
    </row>
    <row r="909" spans="6:6" ht="12.75" customHeight="1">
      <c r="F909" s="72"/>
    </row>
    <row r="910" spans="6:6" ht="12.75" customHeight="1">
      <c r="F910" s="72"/>
    </row>
    <row r="911" spans="6:6" ht="12.75" customHeight="1">
      <c r="F911" s="72"/>
    </row>
    <row r="912" spans="6:6" ht="12.75" customHeight="1">
      <c r="F912" s="72"/>
    </row>
    <row r="913" spans="6:6" ht="12.75" customHeight="1">
      <c r="F913" s="72"/>
    </row>
    <row r="914" spans="6:6" ht="12.75" customHeight="1">
      <c r="F914" s="72"/>
    </row>
    <row r="915" spans="6:6" ht="12.75" customHeight="1">
      <c r="F915" s="72"/>
    </row>
    <row r="916" spans="6:6" ht="12.75" customHeight="1">
      <c r="F916" s="72"/>
    </row>
    <row r="917" spans="6:6" ht="12.75" customHeight="1">
      <c r="F917" s="72"/>
    </row>
    <row r="918" spans="6:6" ht="12.75" customHeight="1">
      <c r="F918" s="72"/>
    </row>
    <row r="919" spans="6:6" ht="12.75" customHeight="1">
      <c r="F919" s="72"/>
    </row>
    <row r="920" spans="6:6" ht="12.75" customHeight="1">
      <c r="F920" s="72"/>
    </row>
    <row r="921" spans="6:6" ht="12.75" customHeight="1">
      <c r="F921" s="72"/>
    </row>
    <row r="922" spans="6:6" ht="12.75" customHeight="1">
      <c r="F922" s="72"/>
    </row>
    <row r="923" spans="6:6" ht="12.75" customHeight="1">
      <c r="F923" s="72"/>
    </row>
    <row r="924" spans="6:6" ht="12.75" customHeight="1">
      <c r="F924" s="72"/>
    </row>
    <row r="925" spans="6:6" ht="12.75" customHeight="1">
      <c r="F925" s="72"/>
    </row>
    <row r="926" spans="6:6" ht="12.75" customHeight="1">
      <c r="F926" s="72"/>
    </row>
    <row r="927" spans="6:6" ht="12.75" customHeight="1">
      <c r="F927" s="72"/>
    </row>
    <row r="928" spans="6:6" ht="12.75" customHeight="1">
      <c r="F928" s="72"/>
    </row>
    <row r="929" spans="6:6" ht="12.75" customHeight="1">
      <c r="F929" s="72"/>
    </row>
    <row r="930" spans="6:6" ht="12.75" customHeight="1">
      <c r="F930" s="72"/>
    </row>
    <row r="931" spans="6:6" ht="12.75" customHeight="1">
      <c r="F931" s="72"/>
    </row>
    <row r="932" spans="6:6" ht="12.75" customHeight="1">
      <c r="F932" s="72"/>
    </row>
    <row r="933" spans="6:6" ht="12.75" customHeight="1">
      <c r="F933" s="72"/>
    </row>
    <row r="934" spans="6:6" ht="12.75" customHeight="1">
      <c r="F934" s="72"/>
    </row>
    <row r="935" spans="6:6" ht="12.75" customHeight="1">
      <c r="F935" s="72"/>
    </row>
    <row r="936" spans="6:6" ht="12.75" customHeight="1">
      <c r="F936" s="72"/>
    </row>
    <row r="937" spans="6:6" ht="12.75" customHeight="1">
      <c r="F937" s="72"/>
    </row>
    <row r="938" spans="6:6" ht="12.75" customHeight="1">
      <c r="F938" s="72"/>
    </row>
    <row r="939" spans="6:6" ht="12.75" customHeight="1">
      <c r="F939" s="72"/>
    </row>
    <row r="940" spans="6:6" ht="12.75" customHeight="1">
      <c r="F940" s="72"/>
    </row>
    <row r="941" spans="6:6" ht="12.75" customHeight="1">
      <c r="F941" s="72"/>
    </row>
    <row r="942" spans="6:6" ht="12.75" customHeight="1">
      <c r="F942" s="72"/>
    </row>
    <row r="943" spans="6:6" ht="12.75" customHeight="1">
      <c r="F943" s="72"/>
    </row>
    <row r="944" spans="6:6" ht="12.75" customHeight="1">
      <c r="F944" s="72"/>
    </row>
    <row r="945" spans="6:6" ht="12.75" customHeight="1">
      <c r="F945" s="72"/>
    </row>
    <row r="946" spans="6:6" ht="12.75" customHeight="1">
      <c r="F946" s="72"/>
    </row>
    <row r="947" spans="6:6" ht="12.75" customHeight="1">
      <c r="F947" s="72"/>
    </row>
    <row r="948" spans="6:6" ht="12.75" customHeight="1">
      <c r="F948" s="72"/>
    </row>
    <row r="949" spans="6:6" ht="12.75" customHeight="1">
      <c r="F949" s="72"/>
    </row>
    <row r="950" spans="6:6" ht="12.75" customHeight="1">
      <c r="F950" s="72"/>
    </row>
    <row r="951" spans="6:6" ht="12.75" customHeight="1">
      <c r="F951" s="72"/>
    </row>
    <row r="952" spans="6:6" ht="12.75" customHeight="1">
      <c r="F952" s="72"/>
    </row>
    <row r="953" spans="6:6" ht="12.75" customHeight="1">
      <c r="F953" s="72"/>
    </row>
    <row r="954" spans="6:6" ht="12.75" customHeight="1">
      <c r="F954" s="72"/>
    </row>
    <row r="955" spans="6:6" ht="12.75" customHeight="1">
      <c r="F955" s="72"/>
    </row>
    <row r="956" spans="6:6" ht="12.75" customHeight="1">
      <c r="F956" s="72"/>
    </row>
    <row r="957" spans="6:6" ht="12.75" customHeight="1">
      <c r="F957" s="72"/>
    </row>
    <row r="958" spans="6:6" ht="12.75" customHeight="1">
      <c r="F958" s="72"/>
    </row>
    <row r="959" spans="6:6" ht="12.75" customHeight="1">
      <c r="F959" s="72"/>
    </row>
    <row r="960" spans="6:6" ht="12.75" customHeight="1">
      <c r="F960" s="72"/>
    </row>
    <row r="961" spans="6:6" ht="12.75" customHeight="1">
      <c r="F961" s="72"/>
    </row>
    <row r="962" spans="6:6" ht="12.75" customHeight="1">
      <c r="F962" s="72"/>
    </row>
    <row r="963" spans="6:6" ht="12.75" customHeight="1">
      <c r="F963" s="72"/>
    </row>
    <row r="964" spans="6:6" ht="12.75" customHeight="1">
      <c r="F964" s="72"/>
    </row>
    <row r="965" spans="6:6" ht="12.75" customHeight="1">
      <c r="F965" s="72"/>
    </row>
    <row r="966" spans="6:6" ht="12.75" customHeight="1">
      <c r="F966" s="72"/>
    </row>
    <row r="967" spans="6:6" ht="12.75" customHeight="1">
      <c r="F967" s="72"/>
    </row>
    <row r="968" spans="6:6" ht="12.75" customHeight="1">
      <c r="F968" s="72"/>
    </row>
    <row r="969" spans="6:6" ht="12.75" customHeight="1">
      <c r="F969" s="72"/>
    </row>
    <row r="970" spans="6:6" ht="12.75" customHeight="1">
      <c r="F970" s="72"/>
    </row>
    <row r="971" spans="6:6" ht="12.75" customHeight="1">
      <c r="F971" s="72"/>
    </row>
    <row r="972" spans="6:6" ht="12.75" customHeight="1">
      <c r="F972" s="72"/>
    </row>
    <row r="973" spans="6:6" ht="12.75" customHeight="1">
      <c r="F973" s="72"/>
    </row>
    <row r="974" spans="6:6" ht="12.75" customHeight="1">
      <c r="F974" s="72"/>
    </row>
    <row r="975" spans="6:6" ht="12.75" customHeight="1">
      <c r="F975" s="72"/>
    </row>
    <row r="976" spans="6:6" ht="12.75" customHeight="1">
      <c r="F976" s="72"/>
    </row>
    <row r="977" spans="6:6" ht="12.75" customHeight="1">
      <c r="F977" s="72"/>
    </row>
    <row r="978" spans="6:6" ht="12.75" customHeight="1">
      <c r="F978" s="72"/>
    </row>
    <row r="979" spans="6:6" ht="12.75" customHeight="1">
      <c r="F979" s="72"/>
    </row>
    <row r="980" spans="6:6" ht="12.75" customHeight="1">
      <c r="F980" s="72"/>
    </row>
    <row r="981" spans="6:6" ht="12.75" customHeight="1">
      <c r="F981" s="72"/>
    </row>
    <row r="982" spans="6:6" ht="12.75" customHeight="1">
      <c r="F982" s="72"/>
    </row>
    <row r="983" spans="6:6" ht="12.75" customHeight="1">
      <c r="F983" s="72"/>
    </row>
    <row r="984" spans="6:6" ht="12.75" customHeight="1">
      <c r="F984" s="72"/>
    </row>
    <row r="985" spans="6:6" ht="12.75" customHeight="1">
      <c r="F985" s="72"/>
    </row>
    <row r="986" spans="6:6" ht="12.75" customHeight="1">
      <c r="F986" s="72"/>
    </row>
    <row r="987" spans="6:6" ht="12.75" customHeight="1">
      <c r="F987" s="72"/>
    </row>
    <row r="988" spans="6:6" ht="12.75" customHeight="1">
      <c r="F988" s="72"/>
    </row>
    <row r="989" spans="6:6" ht="12.75" customHeight="1">
      <c r="F989" s="72"/>
    </row>
    <row r="990" spans="6:6" ht="12.75" customHeight="1">
      <c r="F990" s="72"/>
    </row>
    <row r="991" spans="6:6" ht="12.75" customHeight="1">
      <c r="F991" s="72"/>
    </row>
    <row r="992" spans="6:6" ht="12.75" customHeight="1">
      <c r="F992" s="72"/>
    </row>
    <row r="993" spans="6:6" ht="12.75" customHeight="1">
      <c r="F993" s="72"/>
    </row>
    <row r="994" spans="6:6" ht="12.75" customHeight="1">
      <c r="F994" s="72"/>
    </row>
    <row r="995" spans="6:6" ht="12.75" customHeight="1">
      <c r="F995" s="72"/>
    </row>
    <row r="996" spans="6:6" ht="12.75" customHeight="1">
      <c r="F996" s="72"/>
    </row>
    <row r="997" spans="6:6" ht="12.75" customHeight="1">
      <c r="F997" s="72"/>
    </row>
    <row r="998" spans="6:6" ht="12.75" customHeight="1">
      <c r="F998" s="72"/>
    </row>
    <row r="999" spans="6:6" ht="12.75" customHeight="1">
      <c r="F999" s="72"/>
    </row>
    <row r="1000" spans="6:6" ht="12.75" customHeight="1">
      <c r="F1000" s="72"/>
    </row>
    <row r="1001" spans="6:6" ht="12.75" customHeight="1">
      <c r="F1001" s="72"/>
    </row>
    <row r="1002" spans="6:6" ht="12.75" customHeight="1">
      <c r="F1002" s="72"/>
    </row>
    <row r="1003" spans="6:6" ht="12.75" customHeight="1">
      <c r="F1003" s="72"/>
    </row>
  </sheetData>
  <mergeCells count="19">
    <mergeCell ref="C10:C11"/>
    <mergeCell ref="D10:D11"/>
    <mergeCell ref="E10:E11"/>
    <mergeCell ref="A260:H260"/>
    <mergeCell ref="G320:H320"/>
    <mergeCell ref="A8:A11"/>
    <mergeCell ref="F8:F11"/>
    <mergeCell ref="G1:H1"/>
    <mergeCell ref="E2:H2"/>
    <mergeCell ref="E3:H3"/>
    <mergeCell ref="E4:H4"/>
    <mergeCell ref="A5:H5"/>
    <mergeCell ref="G6:H6"/>
    <mergeCell ref="G8:H8"/>
    <mergeCell ref="G9:G11"/>
    <mergeCell ref="H9:H11"/>
    <mergeCell ref="A13:H13"/>
    <mergeCell ref="B8:B11"/>
    <mergeCell ref="C8:E9"/>
  </mergeCells>
  <pageMargins left="0.70866141732283472" right="0.70866141732283472" top="0.74803149606299213" bottom="0.74803149606299213" header="0" footer="0"/>
  <pageSetup scale="54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</dc:creator>
  <cp:lastModifiedBy>ASUS</cp:lastModifiedBy>
  <cp:lastPrinted>2026-04-07T11:58:14Z</cp:lastPrinted>
  <dcterms:created xsi:type="dcterms:W3CDTF">2004-02-08T23:17:24Z</dcterms:created>
  <dcterms:modified xsi:type="dcterms:W3CDTF">2026-04-10T06:48:16Z</dcterms:modified>
</cp:coreProperties>
</file>