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filterPrivacy="1"/>
  <xr:revisionPtr revIDLastSave="0" documentId="13_ncr:1_{A8A266CF-2E78-4E02-B594-DB47D28191AD}" xr6:coauthVersionLast="43" xr6:coauthVersionMax="47" xr10:uidLastSave="{00000000-0000-0000-0000-000000000000}"/>
  <bookViews>
    <workbookView xWindow="-120" yWindow="-120" windowWidth="29040" windowHeight="15840" activeTab="2" xr2:uid="{00000000-000D-0000-FFFF-FFFF00000000}"/>
  </bookViews>
  <sheets>
    <sheet name="Лист1" sheetId="1" r:id="rId1"/>
    <sheet name="Лист2" sheetId="2" r:id="rId2"/>
    <sheet name="Лист3" sheetId="3" r:id="rId3"/>
    <sheet name="Лист4" sheetId="4" r:id="rId4"/>
    <sheet name="Лист5"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7" i="3" l="1"/>
  <c r="C32" i="4"/>
  <c r="M32" i="4"/>
  <c r="K32" i="4"/>
  <c r="I32" i="4"/>
  <c r="G32" i="4"/>
  <c r="E32" i="4"/>
  <c r="B32" i="4"/>
  <c r="N37" i="1"/>
  <c r="H37" i="1"/>
  <c r="K12" i="5" l="1"/>
  <c r="N251" i="1"/>
  <c r="H251" i="1"/>
  <c r="H34" i="2"/>
  <c r="H27" i="2"/>
  <c r="H28" i="2" s="1"/>
  <c r="G20" i="2"/>
  <c r="H15" i="2"/>
  <c r="V15" i="2"/>
  <c r="T15" i="2"/>
  <c r="P15" i="2"/>
  <c r="N15" i="2"/>
  <c r="G15" i="2"/>
  <c r="R489" i="1"/>
  <c r="H489" i="1"/>
  <c r="N475" i="1"/>
  <c r="R471" i="1"/>
  <c r="P471" i="1"/>
  <c r="N471" i="1"/>
  <c r="H471" i="1"/>
  <c r="R465" i="1"/>
  <c r="P465" i="1"/>
  <c r="N465" i="1"/>
  <c r="H465" i="1"/>
  <c r="R448" i="1"/>
  <c r="N448" i="1"/>
  <c r="H448" i="1"/>
  <c r="R435" i="1"/>
  <c r="P435" i="1"/>
  <c r="N435" i="1"/>
  <c r="L435" i="1"/>
  <c r="J435" i="1"/>
  <c r="H435" i="1"/>
  <c r="R413" i="1"/>
  <c r="P413" i="1"/>
  <c r="N413" i="1"/>
  <c r="H413" i="1"/>
  <c r="R357" i="1"/>
  <c r="P357" i="1"/>
  <c r="N357" i="1"/>
  <c r="L357" i="1"/>
  <c r="J357" i="1"/>
  <c r="H357" i="1"/>
  <c r="R351" i="1"/>
  <c r="P351" i="1"/>
  <c r="L351" i="1"/>
  <c r="J351" i="1"/>
  <c r="H314" i="1"/>
  <c r="H294" i="1"/>
  <c r="R273" i="1"/>
  <c r="N273" i="1"/>
  <c r="H273" i="1"/>
  <c r="R230" i="1"/>
  <c r="N230" i="1"/>
  <c r="H230" i="1"/>
  <c r="R153" i="1"/>
  <c r="N153" i="1"/>
  <c r="H153" i="1"/>
  <c r="H134" i="1"/>
  <c r="H140" i="1" s="1"/>
  <c r="R140" i="1"/>
  <c r="N140" i="1"/>
  <c r="P37" i="1"/>
  <c r="N476" i="1" l="1"/>
  <c r="R476" i="1"/>
  <c r="N489" i="1"/>
  <c r="V34" i="2" l="1"/>
  <c r="I12" i="5" l="1"/>
  <c r="G12" i="5"/>
  <c r="E12" i="5"/>
  <c r="C12" i="5"/>
  <c r="A12" i="5"/>
  <c r="A9" i="5"/>
  <c r="A13" i="5" s="1"/>
  <c r="C34" i="4" l="1"/>
  <c r="H20" i="2"/>
  <c r="V20" i="2"/>
  <c r="J413" i="1"/>
  <c r="L230" i="1" l="1"/>
  <c r="J230" i="1"/>
  <c r="V25" i="2" l="1"/>
  <c r="T25" i="2"/>
  <c r="P25" i="2"/>
  <c r="N25" i="2"/>
  <c r="L25" i="2"/>
  <c r="H25" i="2" l="1"/>
  <c r="G25" i="2"/>
  <c r="H79" i="1" l="1"/>
  <c r="H38" i="2" l="1"/>
  <c r="N294" i="1" l="1"/>
  <c r="D33" i="4" l="1"/>
  <c r="F33" i="4"/>
  <c r="H33" i="4"/>
  <c r="J33" i="4"/>
  <c r="L33" i="4"/>
  <c r="P17" i="3"/>
  <c r="N17" i="3"/>
  <c r="L17" i="3"/>
  <c r="J17" i="3"/>
  <c r="D17" i="3"/>
  <c r="M34" i="4" l="1"/>
  <c r="I35" i="4"/>
  <c r="R11" i="3"/>
  <c r="T20" i="2"/>
  <c r="P20" i="2"/>
  <c r="N20" i="2"/>
  <c r="J20" i="2"/>
  <c r="P475" i="1" l="1"/>
  <c r="P476" i="1" s="1"/>
  <c r="I230" i="1" l="1"/>
  <c r="J490" i="1"/>
  <c r="K230" i="1"/>
  <c r="K490" i="1" s="1"/>
  <c r="M230" i="1"/>
  <c r="O230" i="1"/>
  <c r="R22" i="1" l="1"/>
  <c r="P22" i="1"/>
  <c r="H22" i="1"/>
  <c r="B7" i="5"/>
  <c r="N7" i="5" s="1"/>
  <c r="M7" i="5" l="1"/>
  <c r="Q17" i="3"/>
  <c r="O17" i="3"/>
  <c r="M17" i="3"/>
  <c r="K17" i="3"/>
  <c r="I17" i="3"/>
  <c r="H17" i="3"/>
  <c r="G17" i="3"/>
  <c r="F17" i="3"/>
  <c r="E16" i="3"/>
  <c r="R16" i="3" s="1"/>
  <c r="S14" i="3"/>
  <c r="R14" i="3"/>
  <c r="S13" i="3"/>
  <c r="R13" i="3"/>
  <c r="S12" i="3"/>
  <c r="R12" i="3"/>
  <c r="S11" i="3"/>
  <c r="S16" i="3" l="1"/>
  <c r="E17" i="3"/>
  <c r="R17" i="3" l="1"/>
  <c r="S17" i="3"/>
  <c r="N32" i="4" l="1"/>
  <c r="L32" i="4"/>
  <c r="J32" i="4"/>
  <c r="H32" i="4"/>
  <c r="F32" i="4"/>
  <c r="D32" i="4"/>
  <c r="O32" i="4" s="1"/>
  <c r="P30" i="4"/>
  <c r="O30" i="4"/>
  <c r="P29" i="4"/>
  <c r="O29" i="4"/>
  <c r="P27" i="4"/>
  <c r="O27" i="4"/>
  <c r="P26" i="4"/>
  <c r="O26" i="4"/>
  <c r="P25" i="4"/>
  <c r="O25" i="4"/>
  <c r="P24" i="4"/>
  <c r="O24" i="4"/>
  <c r="P23" i="4"/>
  <c r="O23" i="4"/>
  <c r="P22" i="4"/>
  <c r="O22" i="4"/>
  <c r="P21" i="4"/>
  <c r="O21" i="4"/>
  <c r="P20" i="4"/>
  <c r="O20" i="4"/>
  <c r="P19" i="4"/>
  <c r="O19" i="4"/>
  <c r="P18" i="4"/>
  <c r="O18" i="4"/>
  <c r="P17" i="4"/>
  <c r="O17" i="4"/>
  <c r="P16" i="4"/>
  <c r="O16" i="4"/>
  <c r="P13" i="4"/>
  <c r="O13" i="4"/>
  <c r="P10" i="4"/>
  <c r="O10" i="4"/>
  <c r="P32" i="4" l="1"/>
  <c r="W34" i="2" l="1"/>
  <c r="U34" i="2"/>
  <c r="S34" i="2"/>
  <c r="R34" i="2"/>
  <c r="Q34" i="2"/>
  <c r="O34" i="2"/>
  <c r="M34" i="2"/>
  <c r="K34" i="2"/>
  <c r="I34" i="2"/>
  <c r="V38" i="2"/>
  <c r="U25" i="2"/>
  <c r="T38" i="2"/>
  <c r="S25" i="2"/>
  <c r="R25" i="2"/>
  <c r="Q25" i="2"/>
  <c r="O25" i="2"/>
  <c r="N38" i="2"/>
  <c r="M25" i="2"/>
  <c r="K25" i="2"/>
  <c r="I25" i="2"/>
  <c r="U20" i="2"/>
  <c r="S20" i="2"/>
  <c r="R20" i="2"/>
  <c r="Q20" i="2"/>
  <c r="O20" i="2"/>
  <c r="M20" i="2"/>
  <c r="L20" i="2"/>
  <c r="K20" i="2"/>
  <c r="I20" i="2"/>
  <c r="W15" i="2"/>
  <c r="U15" i="2"/>
  <c r="S15" i="2"/>
  <c r="R15" i="2"/>
  <c r="Q15" i="2"/>
  <c r="O15" i="2"/>
  <c r="M15" i="2"/>
  <c r="L15" i="2"/>
  <c r="K15" i="2"/>
  <c r="J15" i="2"/>
  <c r="I15" i="2"/>
  <c r="J38" i="2" l="1"/>
  <c r="I38" i="2"/>
  <c r="M38" i="2"/>
  <c r="K38" i="2"/>
  <c r="O38" i="2"/>
  <c r="Q38" i="2"/>
  <c r="U38" i="2"/>
  <c r="L38" i="2"/>
  <c r="P38" i="2"/>
  <c r="R38" i="2"/>
  <c r="S38" i="2"/>
  <c r="W38" i="2"/>
  <c r="S475" i="1" l="1"/>
  <c r="O475" i="1"/>
  <c r="I475" i="1"/>
  <c r="H475" i="1"/>
  <c r="H476" i="1" s="1"/>
  <c r="O471" i="1"/>
  <c r="I471" i="1"/>
  <c r="S465" i="1"/>
  <c r="O465" i="1"/>
  <c r="I465" i="1"/>
  <c r="S230" i="1"/>
  <c r="Q107" i="1"/>
  <c r="P107" i="1"/>
  <c r="P490" i="1" s="1"/>
  <c r="O107" i="1"/>
  <c r="N107" i="1"/>
  <c r="I107" i="1"/>
  <c r="H107" i="1"/>
  <c r="O314" i="1"/>
  <c r="N314" i="1"/>
  <c r="I314" i="1"/>
  <c r="I37" i="1"/>
  <c r="I476" i="1" l="1"/>
  <c r="S476" i="1"/>
  <c r="O476" i="1"/>
  <c r="O294" i="1"/>
  <c r="I294" i="1"/>
  <c r="O435" i="1"/>
  <c r="I435" i="1"/>
  <c r="Q413" i="1"/>
  <c r="Q490" i="1" s="1"/>
  <c r="O413" i="1"/>
  <c r="I413" i="1"/>
  <c r="L140" i="1" l="1"/>
  <c r="O63" i="1"/>
  <c r="N63" i="1"/>
  <c r="I63" i="1"/>
  <c r="H63" i="1"/>
  <c r="H490" i="1" l="1"/>
  <c r="S357" i="1"/>
  <c r="O357" i="1"/>
  <c r="I357" i="1"/>
  <c r="O351" i="1"/>
  <c r="M351" i="1"/>
  <c r="M490" i="1" s="1"/>
  <c r="L490" i="1"/>
  <c r="I351" i="1"/>
  <c r="O251" i="1" l="1"/>
  <c r="I251" i="1"/>
  <c r="S153" i="1"/>
  <c r="O153" i="1"/>
  <c r="I153" i="1"/>
  <c r="N490" i="1" l="1"/>
  <c r="S273" i="1"/>
  <c r="S490" i="1" s="1"/>
  <c r="O273" i="1"/>
  <c r="I273" i="1"/>
  <c r="O140" i="1" l="1"/>
  <c r="O490" i="1" s="1"/>
  <c r="I140" i="1"/>
  <c r="I490" i="1" s="1"/>
  <c r="R37" i="1" l="1"/>
  <c r="R490" i="1" s="1"/>
</calcChain>
</file>

<file path=xl/sharedStrings.xml><?xml version="1.0" encoding="utf-8"?>
<sst xmlns="http://schemas.openxmlformats.org/spreadsheetml/2006/main" count="1650" uniqueCount="1095">
  <si>
    <t>№ і назва завдання Стратегії розвитку Донецької області на період до 2027 року або Стратегії розвитку ОТГ</t>
  </si>
  <si>
    <t>№</t>
  </si>
  <si>
    <t>з/п</t>
  </si>
  <si>
    <t>Зміст заходу</t>
  </si>
  <si>
    <t>Термін</t>
  </si>
  <si>
    <t xml:space="preserve">виконання </t>
  </si>
  <si>
    <t>Виконавець</t>
  </si>
  <si>
    <t>Витрати на реалізацію, тис.грн.</t>
  </si>
  <si>
    <t>Очікуваний</t>
  </si>
  <si>
    <t>результат</t>
  </si>
  <si>
    <t>Всього</t>
  </si>
  <si>
    <t>у тому числі за рахунок коштів:</t>
  </si>
  <si>
    <t>місцевих бюджетів</t>
  </si>
  <si>
    <t>підприємств</t>
  </si>
  <si>
    <t>найменування показника</t>
  </si>
  <si>
    <t>значення показника</t>
  </si>
  <si>
    <t xml:space="preserve"> Бюджет міської територіальної громади</t>
  </si>
  <si>
    <t>Ціль 1. Оновлена, конкурентноспроможна економіка</t>
  </si>
  <si>
    <t>Відділ АПК, суб'єкт господарювання,  міжнародні організації з надання МТД</t>
  </si>
  <si>
    <t>кількість</t>
  </si>
  <si>
    <t>Разом АПК</t>
  </si>
  <si>
    <t>3.4.3 розвиток системи просторового планування з використанням електронних ресурсів</t>
  </si>
  <si>
    <t>1.</t>
  </si>
  <si>
    <t>Протягом року</t>
  </si>
  <si>
    <t>2.</t>
  </si>
  <si>
    <t>3.</t>
  </si>
  <si>
    <t>Відділ земельних ресурсів, розробники документації із землеустрою</t>
  </si>
  <si>
    <t>4.</t>
  </si>
  <si>
    <t>5.</t>
  </si>
  <si>
    <t>6.</t>
  </si>
  <si>
    <t>7.</t>
  </si>
  <si>
    <t>8.</t>
  </si>
  <si>
    <t>9.</t>
  </si>
  <si>
    <t>ВСЬОГО РОЗВИТОК ЗЕМЕЛЬНИХ ВІДНОСИН</t>
  </si>
  <si>
    <t>1.2.2.Формування позитивного іміджу регіону</t>
  </si>
  <si>
    <t>Участь представників бізнесу, працівників органів місцевого самоврядування  у міжнародних форумах, конференціях, виставковій  діяльності</t>
  </si>
  <si>
    <t xml:space="preserve">Відділ економічного розвитку, торгівлі та інвестицій Соледарської міської ради </t>
  </si>
  <si>
    <t>-</t>
  </si>
  <si>
    <t>Кількість заходів, в яких буде взята участь, одиниць</t>
  </si>
  <si>
    <t>Поширення інформації про позитивні досягнення, історії успіху та кращі практики діяльності на Донеччині, а також економічні, інвестиційні та інноваційні можливості регіону</t>
  </si>
  <si>
    <t>Відділ економічного розвитку, торгівлі та інвестицій Соледарської міської ради</t>
  </si>
  <si>
    <t>Висвітлювання інформації на офіційному сайті Соледарської міської ради, публікацій</t>
  </si>
  <si>
    <t>Інші</t>
  </si>
  <si>
    <t>Сприяти  залученню та ефективному використанню міжнародної технічної допомоги, яка надається  з боку  ООН та  урядів  інших країн , тощо</t>
  </si>
  <si>
    <t>Участь в грантових програмах для розбудови інфраструктури ТГ, одиниць</t>
  </si>
  <si>
    <t>Співпраця з ПРООН в рамках проекту МТД "Ефективне врядування і залучення громадян для покращення доступу до правосуддя, безпеки, охорони довкілля та соціальної згрунтованності у Східній Україні"</t>
  </si>
  <si>
    <t>Відділи та управління Соледарської міської ради</t>
  </si>
  <si>
    <t>Проведено заходів, одиниць</t>
  </si>
  <si>
    <t>Залучено учасників, осіб</t>
  </si>
  <si>
    <t>1.4.2. Створення позитивного іміджу для інвесторів громади</t>
  </si>
  <si>
    <t>Розробка інвестиційного паспорту громади</t>
  </si>
  <si>
    <t>Інвестиційний паспорт</t>
  </si>
  <si>
    <t xml:space="preserve">Щомісячний моніторинг інтерактивної карти  </t>
  </si>
  <si>
    <t>Постійний моніторинг грантових програм з метою участі  в грантових конкурсах, інвестиційних та інноваційних проектах</t>
  </si>
  <si>
    <t>Конкурси та проекти, од.</t>
  </si>
  <si>
    <t>ВСЬОГО</t>
  </si>
  <si>
    <t xml:space="preserve">1.4 Формування сприятливих для інвестиційної привабливості умов. </t>
  </si>
  <si>
    <t>Відділ культури та з питань діяльності засобів масової інформації</t>
  </si>
  <si>
    <t xml:space="preserve">кількість випусків друкованого видання </t>
  </si>
  <si>
    <t>кількість відеорепортажів</t>
  </si>
  <si>
    <t>Виділення коштів на підтримку офіційного сайту міської ради</t>
  </si>
  <si>
    <t>кількість сайтів</t>
  </si>
  <si>
    <t xml:space="preserve">1.1.3. Розвиток малого і середнього підприємництва, як драйверу структурних перетворень </t>
  </si>
  <si>
    <t>Інформування суб’єктів господарювання про існуючі механізми фінансово-кредитної підтримки бізнесу, у тому числі з використанням засобів масової інформації.</t>
  </si>
  <si>
    <t xml:space="preserve">Відділ економічного розвитку, торгівлі та інвестицій </t>
  </si>
  <si>
    <t>Кількість розміщеної інформації на веб-сайті. Залучення до участі в національних та регіональних проектах</t>
  </si>
  <si>
    <t>Постійно</t>
  </si>
  <si>
    <t>Відділ економічного розвитку, торгівлі та інвестицій</t>
  </si>
  <si>
    <t>Кількість проєктів</t>
  </si>
  <si>
    <t>Розробка та затвердження переліку вільних ділянок</t>
  </si>
  <si>
    <t xml:space="preserve">Проведення робіт з визначення інвестиційно-привабливих земельних ділянок Greenfield і Brownfield </t>
  </si>
  <si>
    <t>Кількість вільних ділянок</t>
  </si>
  <si>
    <t xml:space="preserve">         Інші</t>
  </si>
  <si>
    <t>Організація участі суб’єктів малого підприємництва у  ярмарках з продажу сільськогосподарської продукції та продуктів її переробки</t>
  </si>
  <si>
    <t>Кількість проведенних ярмарків</t>
  </si>
  <si>
    <t>Співпраця з міжнародними організаціями, грантовими установами та фондами з питань надання фінансових ресурсів суб’єктам малого і середнього підприємництва</t>
  </si>
  <si>
    <t>Кількість організацій, установ та фондів</t>
  </si>
  <si>
    <t>Кількість суб’єктів малого і середнього підприємництва, які отримали фінансову допомогу</t>
  </si>
  <si>
    <t>Організація, проведення семінарів, нарад, зустрічей, круглих столів, інших заходів з питань соціально-трудових відносин</t>
  </si>
  <si>
    <t>Управління праці та соціального захисту населення</t>
  </si>
  <si>
    <t>Проведення зустрічей, нарад, круглих столів</t>
  </si>
  <si>
    <t>2.Розроблення та втілення заході, які спрямовані на підвищення соціальної стабільності  та створення умов для розвитку соціального діалогу</t>
  </si>
  <si>
    <t>Забезпечення проведення попереджувальних заходів щодо виникнення колективних трудових спорів, страйків та акцій протесту</t>
  </si>
  <si>
    <t>Проведення узгоджувальних зустрічей</t>
  </si>
  <si>
    <t>Залучення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</si>
  <si>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Бахмутський міський центр зайнятості</t>
  </si>
  <si>
    <t>Чисельність осіб</t>
  </si>
  <si>
    <t>Організація ділових зустрічей,  семінарів, тренінгів, ярмарків вакансій та послуг служби зайнятості, міні-ярмарків вакансій (презентації роботодавців), засідань Круглого столу, Днів відкритих дверей на виробництві, тощо</t>
  </si>
  <si>
    <t>Кількість заходів</t>
  </si>
  <si>
    <t>Забезпечення системної інформаційно-консультаційної роботи з активізації та підтримки підприємницької ініціативи громадян шляхом проведення семінарів, тренінгів, круглих столів та інших тематичних заходів щодо можливостей організації і розширення власної справи</t>
  </si>
  <si>
    <t>Проведення заходів, одиниць</t>
  </si>
  <si>
    <t xml:space="preserve">Проведення комплексної профорієнтаційної роботи щодо формування свідомого підходу до вибору професії з  учнями закладів загальної середньої освіти (ЗЗСО), батьками, працівниками закладів освіти (проведення бесід, класних годин, консультацій, соціологічних опитувань, відеоконференцій, круглих столів, професіографічних екскурсій, профорієнтаційних уроків (семінарів), ярмарків професій тощо)                                              </t>
  </si>
  <si>
    <t>Охоплення профорієнтаційними послугами:     безробітних громадян, % -                             учнівської молоді, у тому числі 9, 11 класів, % -</t>
  </si>
  <si>
    <t xml:space="preserve">                                                   </t>
  </si>
  <si>
    <t xml:space="preserve">Провести реконструкцію у сфері торгівельних об'єктів </t>
  </si>
  <si>
    <t>Підприємці</t>
  </si>
  <si>
    <t xml:space="preserve">Реконструкція приміщення </t>
  </si>
  <si>
    <t>Проведення ярмаркових заходів</t>
  </si>
  <si>
    <t>Проведення ярмарків</t>
  </si>
  <si>
    <t>Сприяти розширенню торгівельної мережі магазинів та створенню  робочих місць</t>
  </si>
  <si>
    <t>Надання в оренду вільних комунальних приміщень</t>
  </si>
  <si>
    <t>Реконструкція, модернізація місцевого ринку</t>
  </si>
  <si>
    <t>ПП «Торгівельний комплекс»</t>
  </si>
  <si>
    <t>Переоснащення торгівельних рядів,  ремонт асфальтового покриття, благоустрій прилеглої території</t>
  </si>
  <si>
    <t>Організація та впровадження виїзної торгівлі.</t>
  </si>
  <si>
    <t>Виїзна торгівля на території старостинських округів</t>
  </si>
  <si>
    <t>Придбання банера до проведення ярмаркових заходів</t>
  </si>
  <si>
    <t>Придбання банера</t>
  </si>
  <si>
    <t>Проводити роботу з розгляду скарг і звернень, щодо захисту прав споживачів</t>
  </si>
  <si>
    <t>Розгляд скарг та звернень</t>
  </si>
  <si>
    <t>Ціль 2.  Якість життя та людський розвиток</t>
  </si>
  <si>
    <t>2.1.1. Підвищення якості та доступності дошкільної та базової середньої освіти</t>
  </si>
  <si>
    <t>Управління освіти</t>
  </si>
  <si>
    <t>комп’ютерна техніка, меблі, дидактичний матеріал, матеріали для поточного ремонту 1 класів</t>
  </si>
  <si>
    <t>11 ЗЗСО</t>
  </si>
  <si>
    <t>Облаштування газових котелень засобами дистанційної передачі даних</t>
  </si>
  <si>
    <t>Придбання твердого палива для опалювального сезону</t>
  </si>
  <si>
    <t>придбання  твердого палива</t>
  </si>
  <si>
    <t>Проведення робіт щодо перевірки опору заземлювальних пристроїв</t>
  </si>
  <si>
    <t>безпечне використання електроприладів в закладах освіти</t>
  </si>
  <si>
    <t>Забезпечення протипожежної безпеки у закладах освіти</t>
  </si>
  <si>
    <t>Бахмутська ЗОШ, Парасковіївська ЗОШ, Яковлівська ЗОШ, ЗДО № 1,2.9, Роздолівський НВК</t>
  </si>
  <si>
    <t>перезарядка 505 вогнегасників, придбання протипожежних гідрантів, протипожежних дверей</t>
  </si>
  <si>
    <t>Оновлення матеріально-технічної бази закладів освіти (меблі, обладнання, спортінвентар), а також комп'ютерного та технологічного обладнання, оргтехніки</t>
  </si>
  <si>
    <t>Створення комфортних умов виховання дітей, навчання учнів та працівників освіти</t>
  </si>
  <si>
    <t>11 ЗЗСО, 10 ЗДО, 2 ПНЗ, 1 ІРЦ</t>
  </si>
  <si>
    <t>Технічне обслуговування та придбання запчастин для шкільного транспорту</t>
  </si>
  <si>
    <t>проходження двічі на рік ТО, підтримка шкільного транспорту в належному технічному стані</t>
  </si>
  <si>
    <t>10 одиниць шкільного транспорту</t>
  </si>
  <si>
    <t>Придбання палива для шкільного транспорту</t>
  </si>
  <si>
    <t>Оновлення застарілого парку шкільних автобусів</t>
  </si>
  <si>
    <t>Матеріально-технічне забезпечення та підтримка Всеукраїнської дитячо-юнацької військово-патріотичної  гри «Сокіл» («Джура»)</t>
  </si>
  <si>
    <t>Організація та проведення Всеукраїнської дитячо-юнацької військово-патріотичної  гри «Сокіл» («Джура»)</t>
  </si>
  <si>
    <t>10 ЗЗСО</t>
  </si>
  <si>
    <t>Організація літнього оздоровлення дітей пільгової категорії у пришкільних таборах</t>
  </si>
  <si>
    <t>Поліпшення здоров’я дітей пільгової категорії</t>
  </si>
  <si>
    <t>450 дітей</t>
  </si>
  <si>
    <t>Соціальний захист дітей-сиріт та дітей, позбавлених батьківського піклування</t>
  </si>
  <si>
    <t>Виплата одноразової соціальної допомоги</t>
  </si>
  <si>
    <t>Оснащення кабінетів  сучасним інвентарем</t>
  </si>
  <si>
    <t>9 ЗЗСО</t>
  </si>
  <si>
    <t>Забезпечення підвищення кваліфікації педагогічних працівників</t>
  </si>
  <si>
    <t>Підвищення рівеня кваліфікації педагогічних працівників</t>
  </si>
  <si>
    <t>Організація та обслуговування дошкільної, шкільної та позашкільної освіти (медогляди працівників, гігієнічні навчання, дослідження вологості, температури, освітлення)</t>
  </si>
  <si>
    <t>Забезпечення проходження планового медичного огляду всіма працівниками закладів освіти, проведення гігієнічних навчань</t>
  </si>
  <si>
    <t xml:space="preserve">організація харчування для дітей закладів освіти </t>
  </si>
  <si>
    <t xml:space="preserve">Придбання засобів індивідуального захисту  </t>
  </si>
  <si>
    <t>Придбання антисептиків, рідкого мила, паперових рушників до 11 закладів загальної середньої освіти та 10 закладів дошкільної освіти</t>
  </si>
  <si>
    <t>2.1.2. Забезпечення освітніми послугами дітей з особливими освітніми потребами</t>
  </si>
  <si>
    <t>1 група ЗДО №8, 1 група ЗДО №9. 1 група ЗДО № 10</t>
  </si>
  <si>
    <t>Оснащення інклюзивних груп спеціальними засобами корекції психофізичного розвитку дітей з ООП</t>
  </si>
  <si>
    <t>забезпечення доступності дошкільної освіти для дітей з інвалідністю</t>
  </si>
  <si>
    <t xml:space="preserve">Зміцнення матеріально-технічної бази  ІРЦ </t>
  </si>
  <si>
    <t xml:space="preserve"> ІРЦ</t>
  </si>
  <si>
    <t>Всього по освіті</t>
  </si>
  <si>
    <t>Створювати необхідні стартові можливості для неформальної освіти та соціального становлення дітей і молоді</t>
  </si>
  <si>
    <t>Посилення інформаційно-просвітницької роботи серед молоді шляхом проведення бесід, семінарів, круглих столів.</t>
  </si>
  <si>
    <t>особи</t>
  </si>
  <si>
    <t>Проведення спортивно-патріотичних ігор на території громади</t>
  </si>
  <si>
    <t>Фінансування участі молоді у обласних та всеукраїнських заходів національно-патріотичної спрямованості.</t>
  </si>
  <si>
    <t>Залучення молоді до участі у громадських слуханнях.</t>
  </si>
  <si>
    <t>Створення та фінансування діяльності молодіжної ради</t>
  </si>
  <si>
    <t>Залучення молоді до участі у міських заходах та святах.</t>
  </si>
  <si>
    <t>Надання комплексу якісних соціальних послуг, в тому числі і оздоровлення</t>
  </si>
  <si>
    <t>дітей</t>
  </si>
  <si>
    <t>осіб</t>
  </si>
  <si>
    <t>Проведення   просвітницько-інформаційних компанії  щодо популяризацію сімейного способу життя, формування національних родинних цінностей з питань здорового способу життя та збереження репродуктивного здоров'я, організацію та проведення лекцій працівниками медичних установ</t>
  </si>
  <si>
    <t xml:space="preserve">осіб </t>
  </si>
  <si>
    <t>Проведення акцій, направлених на запобігання та протидії насильству</t>
  </si>
  <si>
    <t>заходів</t>
  </si>
  <si>
    <t>Підвищення кваліфікації лікарів та молодших медичних спеціалістів</t>
  </si>
  <si>
    <t>Відділ охорони здоров’я  Соледарської міської ради</t>
  </si>
  <si>
    <t>лікарів, осіб</t>
  </si>
  <si>
    <t xml:space="preserve">середні медичні фахівці, осіб </t>
  </si>
  <si>
    <t>Кількість осіб, які отримують стимул</t>
  </si>
  <si>
    <t xml:space="preserve">Забезпечення хворих на ВІЛ-інфекцію і СНІД  та профілактика ВІЛ-інфекції лікарськими засобами та предметами для обстеження та тестування задля добровільного консультування та тестування  </t>
  </si>
  <si>
    <t>кількість осіб</t>
  </si>
  <si>
    <t xml:space="preserve">Проведення безоплатного рентгенологічного та бактеріоскопічного обстеження </t>
  </si>
  <si>
    <t>Забезпечення хворих на туберкульоз, які знаходяться на амбулаторному лікуванні, продовольчими пакетами</t>
  </si>
  <si>
    <t>Кількість пацієнтів, осіб</t>
  </si>
  <si>
    <t>Кількість дітей, яким встановлено пробу Манту, осіб</t>
  </si>
  <si>
    <t>Кількість новонароджених, яким зроблено БЦЖ, осіб</t>
  </si>
  <si>
    <t>Забезпечення хворих на вірусний гепатит С діагностичними засобами</t>
  </si>
  <si>
    <t>Забезпечення населення області медичними імунобіологічними препаратами проти вакцинокерованих інфекцій, зокрема сказу, правцю, ботулізму, туляремії тощо.</t>
  </si>
  <si>
    <t>кількість вакцин, шт..</t>
  </si>
  <si>
    <t>Кількість пацієнтів, забезпечених    атоксинами та сироваткою,осіб</t>
  </si>
  <si>
    <t>Кількість пацієнтів, забезпечених    виробами мед. призн. в т.ч. індикаторними картками</t>
  </si>
  <si>
    <t>Забезпечення онкологічних хворих лікарськими засобами</t>
  </si>
  <si>
    <t>Забезпечення хворих з захворюваннями серцево-судинної системи та судинно-мозкової системи лікарськими засобами, стенд-системами та ін.</t>
  </si>
  <si>
    <t>Забезпечення пільгової категорії населення медикаментами</t>
  </si>
  <si>
    <t>Кількість пацієнтів пільгової категорії, осіб</t>
  </si>
  <si>
    <t>Забезпечення пільгової категорії населення слуховими апаратами</t>
  </si>
  <si>
    <t>Забезпечення пільгової категорії населення штучними кришталиками</t>
  </si>
  <si>
    <t xml:space="preserve">Забезпечення пільгової категорії населення засобами технічної реабілітації </t>
  </si>
  <si>
    <t>Надання якісної стаціонарної допомоги ветеранам Другої Світової війни, АТО і т.д.</t>
  </si>
  <si>
    <t xml:space="preserve">Забезпечення хворих на орфанні захворю-вання лікарськими засобами та виробами медичного призначення. </t>
  </si>
  <si>
    <t>Кількість хворих</t>
  </si>
  <si>
    <t>дорослого віку,осіб</t>
  </si>
  <si>
    <t>Дітей, осіб</t>
  </si>
  <si>
    <t>Забезпечення хворих на хронічну ниркову недостатність  лікарськими засобами та медичними виробами</t>
  </si>
  <si>
    <t>Кількість хворих, осіб</t>
  </si>
  <si>
    <t>Забезпечення жінок фертильного віку та вагітних лікарськими та діагностичними засобами та виробами медичного призначення</t>
  </si>
  <si>
    <t>Кількість жінок, осіб</t>
  </si>
  <si>
    <t>Забезпечення дітей перших двох років життя з малозабезпечених сімей</t>
  </si>
  <si>
    <t>Кількість дітей, осіб</t>
  </si>
  <si>
    <t>Забезпечення хворих на розсіяний склероз медикаментами</t>
  </si>
  <si>
    <t>дорослого віку, осіб</t>
  </si>
  <si>
    <t>дітей, осіб</t>
  </si>
  <si>
    <t>Придбання генераторів для амбулаторій</t>
  </si>
  <si>
    <t>Кількість генераторів, шт..</t>
  </si>
  <si>
    <t xml:space="preserve">ВСЬОГО охорона здоров'я </t>
  </si>
  <si>
    <t>У подальшому реконструкція КЗ "Стадіон "Соляник", загальної площею - 3,7 га., з адмінбудівлею включно площею - 347, 9 кв.м.</t>
  </si>
  <si>
    <t>Придбання спортивної форми збірним командам Соледарської міської територіальної громади з видів спорту</t>
  </si>
  <si>
    <t xml:space="preserve">Поліпшення матеріально-технічної бази </t>
  </si>
  <si>
    <t>ВСЬОГО за напрямком</t>
  </si>
  <si>
    <t>Придбання книг та підписка на періодичні видання для бібліотечних закладів</t>
  </si>
  <si>
    <t>ВСЬОГО культура і туризм</t>
  </si>
  <si>
    <t>Ціль 3. Ефективне управління та безпека в умовах зовнішніх і внутрішніх викликів</t>
  </si>
  <si>
    <t xml:space="preserve">2.9.1. Створення безпечного середовища </t>
  </si>
  <si>
    <t>4.4.1. Забезпечувати наявність нормативної кількості матеріального резерву всіх рівнів (окрім державного)</t>
  </si>
  <si>
    <t>Утворення місцевого матеріального резерву на випадок виникнення надзвичайної ситуації:</t>
  </si>
  <si>
    <t>- паливно-мастильні матеріали;</t>
  </si>
  <si>
    <t>- будматеріали;</t>
  </si>
  <si>
    <t>- засоби забезпечення аварійно-рятівних робіт;</t>
  </si>
  <si>
    <t>- речове майно;</t>
  </si>
  <si>
    <t>- лікувальні засоби та препарати;</t>
  </si>
  <si>
    <t>-дезінфікуючі засоби</t>
  </si>
  <si>
    <t>Паливно-мастильні матеріали: бензин, дизельне паливо, т</t>
  </si>
  <si>
    <t>Засоби забезпечення аварійно-рятівних робіт, одиниць</t>
  </si>
  <si>
    <t>Речове майно, одиниць</t>
  </si>
  <si>
    <t>Лікувальні засоби, одиниць</t>
  </si>
  <si>
    <t>Дезінфікуючі засоби, літрів</t>
  </si>
  <si>
    <t>4.2.4. Приводити наявні захисні споруди цивільного захисту у готовність до використання за призначенням</t>
  </si>
  <si>
    <t>Утримання,  ремонт та модернізація  захисних споруд цивільного захисту (ЦО) усіх форм  власності</t>
  </si>
  <si>
    <t>4.4.2. Удосконалювати систему реагування на надзвичайні ситуації шляхом проведення закладки матеріально-технічних засобів в регіональний резерв для  попередження, ліквідації надзвичайних ситуацій та життєзабезпечення постраждалого населення у відповідності до затвердженої номенклатури</t>
  </si>
  <si>
    <t>Розроблення  та здійснення  комплексу протипожежних заходів,  закупівля спорядження рятувальників; закупівля аварійно-рятувального, пожежно-технічного обладнання та пожежних рукавів, укладення договорів з підприємцями на техніку з цистернами для підвозу води; для місцевих добровольців – вогнеборців. Організація і забезпечення роботи пунктів обігріву та харчування населення. Виготовлення інформаційних табличок із вказівками ПО</t>
  </si>
  <si>
    <t>замінено пожежні гідранти, од.</t>
  </si>
  <si>
    <t> 5</t>
  </si>
  <si>
    <t>Бензопила, од.</t>
  </si>
  <si>
    <t>ВСЬОГО Захист населення від  надзвичайних ситуацій</t>
  </si>
  <si>
    <t>3.1.2. Підвищення суспільної правосвідомості та попередження злочинності</t>
  </si>
  <si>
    <t>Забезпечення правової світи населення, роз’яснення щодо захисту громадянами своїх конституційних прав</t>
  </si>
  <si>
    <t>Відділ з питань правового забезпечення діяльності виконавчих органів юридичного управління  Соледарської міської ради</t>
  </si>
  <si>
    <t>Розроблено пам’ятки, од.</t>
  </si>
  <si>
    <t>Соледарська міська рада</t>
  </si>
  <si>
    <t>Притягнення до кримінальної відповідальності осіб, що займаються незаконним обігом наркотичних засобів</t>
  </si>
  <si>
    <t>Проведення оперативно-профілактичних заходів щодо виявлення осіб, що зловживають спиртними напоями, здійснюють правопорушення, займаються виготовленням фальсифікованих лікеро-горілчаних виробів та самогону</t>
  </si>
  <si>
    <t xml:space="preserve">Виключення з обігу сурогатної продукції, заходів </t>
  </si>
  <si>
    <t>Проведення цільових відпрацювань, спрямованих на попередження правопорушень із боку раніше засуджених осіб, що знаходяться на обліку в Бахмутському ВП</t>
  </si>
  <si>
    <t>Адаптація раніше засуджених осіб у соціумі після місць відбування покарання, заходів</t>
  </si>
  <si>
    <t>3.1.3. Забезпечення особистої безпеки жінок і чоловіків у приватному та публічному просторах</t>
  </si>
  <si>
    <t xml:space="preserve">Здійснення комплексу заходів, свят </t>
  </si>
  <si>
    <t>ГУНП в Донецькій області, Соледарська міська рада</t>
  </si>
  <si>
    <t>Всього Захист прав і свобод громадян</t>
  </si>
  <si>
    <t>Оздоровлення дітей, які потребують особливої соціальної уваги та підтримки, та дітей які, виховуються у сім’ях</t>
  </si>
  <si>
    <t>30 дітей</t>
  </si>
  <si>
    <t>Забезпечення роботи Центру інтегрованих соціальних послуг (прозорого офісу) у приміщенні ЦНАП</t>
  </si>
  <si>
    <t>Підвищення якості та доступності соціальних послуг для усіх верств населення</t>
  </si>
  <si>
    <t>Облаштування віддалених робочих місць фахівців соціального захисту в старостинських округах  Соледарської міської ТГ</t>
  </si>
  <si>
    <t>Визнання потреб населення у соціальних послугах, визначення кількості отримувачів соціальних послуг та вивчення ринку надавачів послуг</t>
  </si>
  <si>
    <t>Поліпшення якості надання соціальних послуг та виявлення отримувачів соціальних послуг</t>
  </si>
  <si>
    <t>Здійснення компенсаційних виплат за пільговий проїзд окремих категорій громадян транспортом загального користування.</t>
  </si>
  <si>
    <t>Соціальна підтримка верств населення, які мають право на пільгу</t>
  </si>
  <si>
    <t>Покращення фізичного та морального стану, реабілітація мешканців громади відповідно до потреб людини</t>
  </si>
  <si>
    <t>Соціальний супровід сімей, які опинилися в складних життєвих обставинах</t>
  </si>
  <si>
    <t xml:space="preserve">Здійснення соціального супроводу сімей, дітей та молоді, які перебувають у складних життєвих обставинах і потребують сторонньої допомоги, надання їм соціальних послуг </t>
  </si>
  <si>
    <t xml:space="preserve">Утримання служби з перевезень осіб з інвалідністю (в т.ч. забезпечення безоплатного перевезення осіб з інвалідністю які мають порушення опорно рухового апарату та утримання у належному стані автотранспорту  </t>
  </si>
  <si>
    <t>Поліпшення умов пересування осіб з інвалідністю, забезпечення проїзду до медичних та інших установ.</t>
  </si>
  <si>
    <t>115 чол.</t>
  </si>
  <si>
    <t>4 особи</t>
  </si>
  <si>
    <t>Служба у справах дітей</t>
  </si>
  <si>
    <t>Придбання одягу та взуття, подарункових наборів дітям-сиротам та дітям, позбавленим батьківського піклування</t>
  </si>
  <si>
    <t xml:space="preserve">Популяризація влаштування дітей-сиріт та дітей, позбавлених батьківського піклування, до сімейних форм виховання, шляхом інформування населення </t>
  </si>
  <si>
    <t>За потребою</t>
  </si>
  <si>
    <t>ВСЬОГО :</t>
  </si>
  <si>
    <t>3.2.3 Поліпшення житлових умов населення</t>
  </si>
  <si>
    <t xml:space="preserve">Капітальний ремонт покрівлі будинку №2 по вул. Носова  в м. Соледар </t>
  </si>
  <si>
    <t>об'єктів./м2</t>
  </si>
  <si>
    <t xml:space="preserve">Капітальний ремонт покрівлі будинку №24 по вул. Носова  в м. Соледар </t>
  </si>
  <si>
    <t xml:space="preserve">Капітальний ремонт покрівлі будинку 24 по вул. Преображенська в м. Соледарі </t>
  </si>
  <si>
    <t>Поточний ремонт житлового фонду</t>
  </si>
  <si>
    <t>СКВРЖП "Ремонтник"</t>
  </si>
  <si>
    <t>Влаштування пандусів на тротуарах м. Соледар</t>
  </si>
  <si>
    <t>об'єктів</t>
  </si>
  <si>
    <t>Встановлення бар'єрів в місцях під'їзду автомобілів</t>
  </si>
  <si>
    <t>од.</t>
  </si>
  <si>
    <t>Підтримка житлового фонду при створені та функціонуванні об'єднань співвласників багатоквартирних будинків (Реалізація місцевої Програми підтримки ОСББ)</t>
  </si>
  <si>
    <t>ОСББ</t>
  </si>
  <si>
    <t xml:space="preserve">Забезпечення реалізації заходів з капітального ремонту та реконструкції теплового господарства . </t>
  </si>
  <si>
    <t> 1</t>
  </si>
  <si>
    <t>Придбання та встановлення приладів обліку води  на ВНС-1</t>
  </si>
  <si>
    <t>10.</t>
  </si>
  <si>
    <t>11.</t>
  </si>
  <si>
    <t>Встановлення комерційних приладів обліку води у багатоквартирних будинках</t>
  </si>
  <si>
    <t>Промивка та  прочищення каналізаційних систем м. Соледар</t>
  </si>
  <si>
    <t>км.</t>
  </si>
  <si>
    <t>Монтаж  КЛ-0,4 кВ  ТП-10 –КНС№1</t>
  </si>
  <si>
    <t>Капітальний ремонт електродвигуна 75 кВт насосного агрегата Д-320   ВНС-№1</t>
  </si>
  <si>
    <t>Придбання та встановлення запірної арматури  мереж міста</t>
  </si>
  <si>
    <t>Фін. підтримка СКП "Водоканал" (компенсація втрат питної води)</t>
  </si>
  <si>
    <t>Підвезення води населенню з відсутнім центральним водопостачанням автомашиною</t>
  </si>
  <si>
    <t>м3</t>
  </si>
  <si>
    <t>Чищення прийомних резервуарів КНС-1, КНС=2</t>
  </si>
  <si>
    <t>м2</t>
  </si>
  <si>
    <t>Капітальний ремонт тротуарів по Соледарській міській ТГ</t>
  </si>
  <si>
    <t>Поточний ремонт тротуарного покриття по Соледарській міській ТГ</t>
  </si>
  <si>
    <t>Утримання доріг в зимовий період (розчищення від снігу, посипання протиожиледними сумішами)</t>
  </si>
  <si>
    <t>Утримання доріг в літній період (прибирання, очистка, побілка)</t>
  </si>
  <si>
    <t xml:space="preserve">Утримання об’єктів зеленого господарства </t>
  </si>
  <si>
    <t>Поточний ремонт об’єктів зеленого господарства</t>
  </si>
  <si>
    <t>Висадження дерев, чагарників, квітників</t>
  </si>
  <si>
    <t>Видалення аварійних дерев</t>
  </si>
  <si>
    <t xml:space="preserve">Придбання спецтехніки </t>
  </si>
  <si>
    <t>Санітарне обрізання крони</t>
  </si>
  <si>
    <t>Утримання кладовищ (пам’ятників, меморіалів, братських могил та інших місць поховань загиблих захисників Вітчизни)</t>
  </si>
  <si>
    <t>Поточний ремонт кладовищ (пам’ятників, меморіалів та братських могил та інших місць поховань загиблих захисників Вітчизни)</t>
  </si>
  <si>
    <t>Захоронення безпритульних осіб</t>
  </si>
  <si>
    <t xml:space="preserve">Ліквідація стихійних звалищ </t>
  </si>
  <si>
    <t>Придбання та утримання біотуалетів</t>
  </si>
  <si>
    <t>Утримання та встановлення нових елементів дитячих майданчиків (фарбування тис.грн./ремонт тис.грн./придбання та встановлення нових елементів дитячих майданчиків, тис.грн)</t>
  </si>
  <si>
    <t>тис.грн.</t>
  </si>
  <si>
    <t>Утримання та встановлення нових елементів спортивних майданчиків (фарбування тис.грн./ремонт тис.грн./придбання та встановлення нових елементів дитячих майданчиків, тис.грн)</t>
  </si>
  <si>
    <t xml:space="preserve">Будівництво нових дитячих майданчиків </t>
  </si>
  <si>
    <t>Придбання та встановлення лавочок і урн</t>
  </si>
  <si>
    <t>шт.</t>
  </si>
  <si>
    <t>Послуги з організація свят (встановлення та демонтаж символіки Соледарської міської ТГ, прапорів, банерів, плакатів, електро -  прикрас)</t>
  </si>
  <si>
    <t>Відділ містобудування, архітектури та капітального будівництва</t>
  </si>
  <si>
    <t xml:space="preserve">Висвітлення у ЗМІ створення </t>
  </si>
  <si>
    <t>Інформаційний супровід</t>
  </si>
  <si>
    <t>Розробка та прийняття Положення про Громадську раду</t>
  </si>
  <si>
    <t>Забезпечення доступу громадськості до правової допомоги з питань створення і діяльності організацій громадського суспільства</t>
  </si>
  <si>
    <t>Проведення конкурсу проєктів в рамках цільової програми Громадський бюджет</t>
  </si>
  <si>
    <t>Спеціаліст І категорії з питань внутрішньої політики, відділ економічного розвитку, торгівлі та інвестицій</t>
  </si>
  <si>
    <t>Проведено конкурс, од.</t>
  </si>
  <si>
    <t>Висвітлення у ЗМІ проведення конкурсу проєктів в рамках цільової програми Громадський бюджет</t>
  </si>
  <si>
    <t>3.2.1. Підвищення якості та доступності адміністративних та соціальних послуг</t>
  </si>
  <si>
    <t>Підвищення кваліфікації службовців ОМС, участь у семінарах, нарадах, тренінгах, форумах, інші навчальних заходах</t>
  </si>
  <si>
    <t>Кількість осіб, які пройдуть навчання/заходів</t>
  </si>
  <si>
    <t>Надання адміністративних послуг населенню</t>
  </si>
  <si>
    <t xml:space="preserve">Центр надання адміністративних послуг </t>
  </si>
  <si>
    <t>кількість видів послуг</t>
  </si>
  <si>
    <t>Підвищення кваліфікації адміністраторів та спеціалістів шляхом участі в он-лайн курсах</t>
  </si>
  <si>
    <t>кількість видів он-лайн курсів</t>
  </si>
  <si>
    <t>Перегляд та затвердження інформаційних та технологічних карток адміністративних послуг</t>
  </si>
  <si>
    <t xml:space="preserve">Організація та підключення захищеного каналу зв’язку в ЦНАПі  для оформлення та видачі паспортів України у вигляді – карток та паспортів громадян України для виїзду за кордон  </t>
  </si>
  <si>
    <t xml:space="preserve">відділ  надання адміністративних послуг Соледарської міської ради </t>
  </si>
  <si>
    <t>Придбання засобів криптографічного захисту (електронні ключі) (ЦНАП)</t>
  </si>
  <si>
    <t>Виготовлення печаток та штампів адміністраторів та реєстраторів ЦНАПу</t>
  </si>
  <si>
    <t>Придбання, повірка та встановлення трьох приладів обліку електроенергії   (ЦНАП)</t>
  </si>
  <si>
    <t xml:space="preserve">Послуги щодо виконання технічної інвентаризації ЦНАПу зі складанням технічного паспорту </t>
  </si>
  <si>
    <t xml:space="preserve">Авторський нагляд за виконанням будівельних робіт по об’єкту «Реконструкція нежитлової будівлі під Центр надання адміністративних та соціальних послуг Соледарської міської територіальної громади» (коригування) </t>
  </si>
  <si>
    <t>Всього  Розвиток громади</t>
  </si>
  <si>
    <t>Надання одноразової матеріальної допомоги учасникам АТО/ООС або членам їх сімей на лікування або вирішення соціально – побутових питань</t>
  </si>
  <si>
    <t>Надання одноразової матеріальної допомоги на лікування або вирішення соціально – побутових питань</t>
  </si>
  <si>
    <t>Надання матеріальної разової допомоги сім’ям на поховання загиблих учасників АТО/ООС</t>
  </si>
  <si>
    <t>Надання матеріальної разової допомоги сім’ям</t>
  </si>
  <si>
    <t>Надання одноразової матеріальної допомоги сім’ям загиблих учасників АТО/ООС та родинам Героїв Небесної Сотні</t>
  </si>
  <si>
    <t>Надання одноразової матеріальної допомоги</t>
  </si>
  <si>
    <t>ВСЬОГО заходи, пов’язані з наслідками ООС,АТО</t>
  </si>
  <si>
    <t>Розроблення (оновлення, внесення змін) генерального плану м. Соледар</t>
  </si>
  <si>
    <t>Кількість розроблених проєктів</t>
  </si>
  <si>
    <t>Матеріально-технічне забезпечення служб містобудівного кадастру</t>
  </si>
  <si>
    <t xml:space="preserve">Створення інфраструктури геопросторових даних топографічної основи </t>
  </si>
  <si>
    <t>Створення топооснови М1:2000 м.Соледар,  с. Бахмутське , селище Підгородне, селище Виїмка, селище Нагірне, селище Спірне, с. Берестове, с. Бондарне, с. Васюківка, с. Пазено, с. Сакко і Ванцетті, с. Федорівка, с. Хромівка, с. Володимирівка, с. Пилипчатине, с. Стряпівка, с. Трипілля, с. Голубівка, с. Дубово-Василівка, с. Міньківка, с. Оріхово-Василівка, с. Привілля, с. Краснополівка, с. Миколаївка, с. Роздолівка, с. Діброва, с. Липівка, с. Никифорівка, с. Федорівка Друга, с. Благодатне, с. Залізянське, с. Парасковіївка, с. Білогорівка, с. Василівка, с. Веселе, с. Липове, с. Яковлівка</t>
  </si>
  <si>
    <t>Кількість топооснов, од. </t>
  </si>
  <si>
    <t>Заходи з навчання та підвищення кваліфікації спеціалістів в галузі містобудування, ведення містобудівного кадастру</t>
  </si>
  <si>
    <t>Кількість спеціалістів, які успішно пройшли навчання</t>
  </si>
  <si>
    <t xml:space="preserve"> Ціль 4. Екологічна безпека та збалансоване природокористування</t>
  </si>
  <si>
    <t>1.      ОХОРОНА АТМОСФЕРНОГО ПОВІТРЯ</t>
  </si>
  <si>
    <t>2. ОХОРОНА І РАЦІОНАЛЬНЕ ВИКОРИСТАННЯ ВОДНИХ РЕСУРСІВ</t>
  </si>
  <si>
    <t>3.ОХОРОНА І РАЦІОНАЛЬНЕ ВИКОРИСТАННЯ ЗЕМЕЛЬ ТА МІНЕРАЛЬНИХ РЕСУРСІВ</t>
  </si>
  <si>
    <t>4. ОХОРОНА І РАЦІОНАЛЬНЕ  ВИКОРИСТАННЯ ПРИРОДНИХ РОСЛИННИХ РЕСУРСІВ, РЕСУРСІВ ТВАРИННОГО СВІТУ ТА ЗБЕРЕЖЕННЯ ПРИРОДНО-ЗАПОВІДНОГО ФОНДУ</t>
  </si>
  <si>
    <t>Заходи з озеленення міста, сіл Соледарської міської ТГ</t>
  </si>
  <si>
    <t>(п.47 Постанови КМУ №1147 від 17.09.1996 (зі змінами)</t>
  </si>
  <si>
    <t>Заходи з озеленення міста Соледар, а саме інвентаризація зелених насаджень</t>
  </si>
  <si>
    <t xml:space="preserve">Проведення спеціальних заходів, спрямованих на запобігання знищенню чи пошкодженню  природних комплексів територій на об’єкти природно-заповідного фонду, а саме оформлення територій ботанічних заказників місцевого значення «Везуєва Гора», «Зміїний Яр», «Степ Північний Донецький», єдиними державними знаками та аншлагами територій природно-заповідного фонду </t>
  </si>
  <si>
    <t>(п.60 Постанови КМУ №1147 від 17.09.1996 (зі змінами)</t>
  </si>
  <si>
    <t>Встановлено єдині державні знаки та аншлаги</t>
  </si>
  <si>
    <t xml:space="preserve">18 знаків, </t>
  </si>
  <si>
    <t>6 аншлагів</t>
  </si>
  <si>
    <t>Розроблення документації з землеустрою територій ботанічних заказників місцевого значення «Везуєва Гора», «Зміїний Яр», «Степ Північний Донецький»</t>
  </si>
  <si>
    <t>(п.62-1 Постанови КМУ №1147 від 17.09.1996 (зі змінами)</t>
  </si>
  <si>
    <t>Всього по розділу 4</t>
  </si>
  <si>
    <t>5. РАЦІОНАЛЬНЕ ВИКОРИСТАННЯ І ЗБЕРІГАННЯ ВІДХОДІВ ВИРОБНИЦТВА І ПОБУТОВИХ ВІДХОДІВ</t>
  </si>
  <si>
    <t xml:space="preserve">4.2.1. Удосконалення системи збору та перероблення твердих побутових відходів </t>
  </si>
  <si>
    <t xml:space="preserve">Придбання обладнання для збору твердих побутових відходів, а саме контейнерів </t>
  </si>
  <si>
    <t xml:space="preserve">Облаштування споруд  для збору твердих побутових відходів, а саме контейнерних майданчиків </t>
  </si>
  <si>
    <t>ВСЬОГО по розділу 5</t>
  </si>
  <si>
    <t>6. НАУКА, ІНФОРМАЦІЯ, ОСВІТА ТА МОНІТОРИНГ ОХОРОНИ НАВКОЛИШНЬОГО ПРИРОДНОГО СЕРЕДОВИЩА</t>
  </si>
  <si>
    <t>4.1.1. Удосконалення публічного екологічного управління та моніторингу</t>
  </si>
  <si>
    <t>Функціонування державної системи моніторингу  навколишнього природного середовища</t>
  </si>
  <si>
    <t>4.1.2. Підвищення екологічної свідомості населення</t>
  </si>
  <si>
    <t>Проведення заходів щодо пропаганди охорони навколишнього природного середовища, видання поліграфічної продукції з екологічної тематики</t>
  </si>
  <si>
    <t xml:space="preserve">Виготовлення листівок, одиниць </t>
  </si>
  <si>
    <t>Всього по розділу 6</t>
  </si>
  <si>
    <t>ВСЬОГО ПО ЗАХОДАХ</t>
  </si>
  <si>
    <r>
      <t>Придбання на вторин-ному ринку впорядко-ваного  житла</t>
    </r>
    <r>
      <rPr>
        <sz val="14"/>
        <color theme="1"/>
        <rFont val="Times New Roman"/>
        <family val="1"/>
        <charset val="204"/>
      </rPr>
      <t xml:space="preserve"> </t>
    </r>
    <r>
      <rPr>
        <sz val="10"/>
        <color theme="1"/>
        <rFont val="Times New Roman"/>
        <family val="1"/>
        <charset val="204"/>
      </rPr>
      <t xml:space="preserve">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 за умов співфінансування) </t>
    </r>
  </si>
  <si>
    <r>
      <t xml:space="preserve">Заходи з впровадження роздільного збору ТПВ; Придбання контейнерів для твердих побутових відходів роздільного збору сміття. </t>
    </r>
    <r>
      <rPr>
        <sz val="11"/>
        <color rgb="FFFF0000"/>
        <rFont val="Times New Roman"/>
        <family val="1"/>
        <charset val="204"/>
      </rPr>
      <t>Придбання пресу</t>
    </r>
  </si>
  <si>
    <t>Державного бюджету</t>
  </si>
  <si>
    <t>обласного бюджету</t>
  </si>
  <si>
    <t>Факт за І піврічча 2021р. тис.грн</t>
  </si>
  <si>
    <t>інших джерел</t>
  </si>
  <si>
    <t>1/0</t>
  </si>
  <si>
    <t>6/0</t>
  </si>
  <si>
    <t>400/0</t>
  </si>
  <si>
    <t>120/0</t>
  </si>
  <si>
    <t>Завдання 3.2.1 Підвищення якості та доступності адміністративних та соціальних послуг</t>
  </si>
  <si>
    <t xml:space="preserve">Забезпечення санаторно-курортним лікуванням деяких категорій громадян </t>
  </si>
  <si>
    <t>Надання одноразової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t>
  </si>
  <si>
    <t>1 особа</t>
  </si>
  <si>
    <t>Забезпечення виплати матеріальної допомоги постраждалим внаслідок Чорнобильської катастрофи</t>
  </si>
  <si>
    <t>забезпечення впорядкованим житлом дітей-сиріт, дітей, позбавлених батьківського піклування, та осіб з їх числа (КВАРТИРИ)</t>
  </si>
  <si>
    <t>2/400</t>
  </si>
  <si>
    <t>Видалення аварійних, сухостійних дерев у важкодоступних місцях із залученням спецтехніки ДСНС.  Меліорація підтоплюваних земельних ділянок на території громади.  Забезпечення надійної експлуатації об’єктів, попередження аварійних ситуацій,   спостереження за деформацією будівель від впливу гірничих виробок. Розробка проекту «МАСЦО»</t>
  </si>
  <si>
    <t xml:space="preserve">Меліорація підтоплених земельних ділянок, од.   </t>
  </si>
  <si>
    <t xml:space="preserve">Видалення аварійних дерев, шт.     
</t>
  </si>
  <si>
    <t xml:space="preserve">Закладка ґрунтових реперів, од.    
Проект та експертиза, од.    
</t>
  </si>
  <si>
    <t>4.4.3. Сприяти   забезпеченню   пожежно-   та   аварійно-рятувальних  підрозділів  необхідною спецтехнікоюта обладнанням, своєчасному їх переоснащенню, забезпеченню  нормативної  кількості пожежно-рятувальнихпідрозділів у населених пунктах області</t>
  </si>
  <si>
    <t>Закупівля спорядження рятувальників, одиниць,Закупівля аварійно-рятувального, пожежно-технічного обладнання, одиниць, Пожежних рукавів</t>
  </si>
  <si>
    <t>Заходи з озеленення міста Соледар, а саме інвентаризація зелених насаджень (п.47 Постанови КМУ №1147 від 17.09.1996 (зі змінами)</t>
  </si>
  <si>
    <t>Придбання обладнання для збору твердих побутових відходів, а саме контейнерів  (п.68 Постанови КМУ №1147 від 17.09.1996 (зі змінами)</t>
  </si>
  <si>
    <t>Функціонування державної системи моніторингу  навколишнього природного середовища (п.76 Постанови КМУ №1147 від 17.09.1996 (зі змінами)</t>
  </si>
  <si>
    <t>Проведення заходів щодо пропаганди охорони навколишнього природного середовища, видання поліграфічної продукції з екологічної тематики (п.80 Постанови КМУ №1147 від 17.09.1996 (зі змінами)</t>
  </si>
  <si>
    <t>4/ПРООН 2 мініініціативи</t>
  </si>
  <si>
    <t>ВСЬОГО по Розділу "Охорона навколишнього природного середовища"</t>
  </si>
  <si>
    <t>Всього за розділом</t>
  </si>
  <si>
    <t>Всього з розділом</t>
  </si>
  <si>
    <t>№ з/п</t>
  </si>
  <si>
    <t>Номер та назва технічного завдання Плану заходів з реалізації  у 2021-2023 роках Стратегії розвитку Донецької області на період до 2027 року</t>
  </si>
  <si>
    <t xml:space="preserve">Назва проєкту </t>
  </si>
  <si>
    <t xml:space="preserve">Територія на якій реалізується проєкт </t>
  </si>
  <si>
    <t>Кошторисна вартість проєкту, тис.грн.</t>
  </si>
  <si>
    <t>Примітка</t>
  </si>
  <si>
    <t>у тому числі:</t>
  </si>
  <si>
    <t>кошти державного бюджету</t>
  </si>
  <si>
    <t>кошти місцевих бюджетів</t>
  </si>
  <si>
    <t xml:space="preserve">Інші джерела фінансування </t>
  </si>
  <si>
    <t>Факт за І піврічча 2021р. тис.грн.</t>
  </si>
  <si>
    <t>Результативність реалізації проекту (характеристика,  потужність відповідних об'єктів)</t>
  </si>
  <si>
    <t>Державний фонд регіонального розвитку</t>
  </si>
  <si>
    <t>інші кошти державного бюджету, включаючи цільові субвенції з державного бюджету на розвиток територій</t>
  </si>
  <si>
    <t>обласний бюджет</t>
  </si>
  <si>
    <t xml:space="preserve">залишки коштів місцевих бюджетів населених пунктів Донецької області, на території яких органи державної влади тимчасово не здійснюють свої повноваження </t>
  </si>
  <si>
    <t xml:space="preserve">бюджет міської територіальної громади </t>
  </si>
  <si>
    <t xml:space="preserve">2.4.1. Створення та реконструкція існуючих спортивних об'єктів </t>
  </si>
  <si>
    <t>Соледарська загальноосвітня школа І-ІІІ ступенів №13 по вул.60 років Жовтня, 10 в м. Соледар – реконструкція (коригування)</t>
  </si>
  <si>
    <t>м. Соледар</t>
  </si>
  <si>
    <t>НКПВУ</t>
  </si>
  <si>
    <t>4 пул</t>
  </si>
  <si>
    <t>Капітальний ремонт дошкільного навчального закладу №8 «Червона Квіточка» по вул. Преображенський 3а, м. Соледар</t>
  </si>
  <si>
    <t>Утеплення фасаду та фундаменту, горищного перекриття. Заміна вікон та дверей. Оздоблювальні роботи. Заміна системи опалення, водопостачання, водовідведення. Влаштування загального робочого, аварійного та зовнішнього штучного освітлення. Влаштування пандусу та ін.</t>
  </si>
  <si>
    <t>Капітальний ремонт  покрівлі Васюківської гімназії Соледарської міської ради Донецької області</t>
  </si>
  <si>
    <t>Створення належних умов для навчання та виховання 67 дітей</t>
  </si>
  <si>
    <t>всього за розділом</t>
  </si>
  <si>
    <t>Капітальний ремонт будівлі Яковлівської амбулаторії</t>
  </si>
  <si>
    <t>c. Яковлівка</t>
  </si>
  <si>
    <t>Капітальний ремонт будівлі Васюківського ФП</t>
  </si>
  <si>
    <t>с. Васюківка</t>
  </si>
  <si>
    <t xml:space="preserve"> Всього за розділом</t>
  </si>
  <si>
    <t>3.28.1 Розвиток мережі базових закладів культури (реконструкції,переоснащення,кап.ремонт)</t>
  </si>
  <si>
    <t>3.18. Оптимізація системи водопостачання та водовідведення міст та районів Донецької області</t>
  </si>
  <si>
    <t>Всього ЖКГ </t>
  </si>
  <si>
    <t>ВСЬОГО ПО ПРОЕКТАХ</t>
  </si>
  <si>
    <t xml:space="preserve">4.1. ФІНАНСОВЕ ЗАБЕЗПЕЧЕННЯ ЗАХОДІВ ПРОГРАМИ </t>
  </si>
  <si>
    <t>Напрями реалізації заходів</t>
  </si>
  <si>
    <t>% абсолютне виконання до програми</t>
  </si>
  <si>
    <t>+,-  відносне до програми</t>
  </si>
  <si>
    <t>всього</t>
  </si>
  <si>
    <t xml:space="preserve">державного бюджету </t>
  </si>
  <si>
    <t>Інших джерел</t>
  </si>
  <si>
    <t>бюджет міської територіальної громади</t>
  </si>
  <si>
    <t xml:space="preserve">Агропромисловий комплекс </t>
  </si>
  <si>
    <t>Розвиток земельних відносин</t>
  </si>
  <si>
    <t>Розвиток зовнішньоекономічної діяльності, міжнародної і міжрегіональної співпраці</t>
  </si>
  <si>
    <t>Інвестиційна діяльність та розвиток інфраструктури</t>
  </si>
  <si>
    <t>Розвиток підприємницького середовища</t>
  </si>
  <si>
    <t>Ринок праці. Зайнятість населення</t>
  </si>
  <si>
    <t>Розвиток ринку внутрішньої торгівлі та надання побутових послуг населенню. Захист прав споживачів</t>
  </si>
  <si>
    <t>Освіта</t>
  </si>
  <si>
    <t>Підтримка сім'ї, дітей та молоді та впровадження гендерної рівності</t>
  </si>
  <si>
    <t>Охорона здоров'я</t>
  </si>
  <si>
    <t>Фізичне виховання та спорт</t>
  </si>
  <si>
    <t>Культура і туризм</t>
  </si>
  <si>
    <t>Захист прав і свобод громадян</t>
  </si>
  <si>
    <t>Соціальний захист населення</t>
  </si>
  <si>
    <t>Захист прав дітей-сиріт та дітей, позбавлених батьківського піклування</t>
  </si>
  <si>
    <t xml:space="preserve">Житлове господарство та комунальна інфраструктура </t>
  </si>
  <si>
    <t>Заходи, пов’язані з наслідками проведення ООС, АТО на території області. Підтримка внутрішньо переміщених осіб</t>
  </si>
  <si>
    <t>Впровадження заходів територіального планування</t>
  </si>
  <si>
    <t>Охорона навколишнього природного середовища</t>
  </si>
  <si>
    <t>ВСЬОГО:</t>
  </si>
  <si>
    <r>
      <t xml:space="preserve">Проектно-кошторисна документація та ремонт, </t>
    </r>
    <r>
      <rPr>
        <sz val="10"/>
        <rFont val="Times New Roman"/>
        <family val="1"/>
        <charset val="204"/>
      </rPr>
      <t>1од.</t>
    </r>
  </si>
  <si>
    <t>4.2. ФІНАНСОВЕ ЗАБЕЗПЕЧЕННЯ ІНВЕСТИЦІЙНИХ ПРОЕКТІВ ПРОГРАМИ</t>
  </si>
  <si>
    <t>Назва розділу</t>
  </si>
  <si>
    <t>Інші джерела фінансування</t>
  </si>
  <si>
    <t>Інші кошти державного бюджету, включаючи цільові субвенції з державного бюджету на розвиток територій</t>
  </si>
  <si>
    <t xml:space="preserve">Надзвичайна кредитна програма для відновлення України Європейського інвестиційного банку </t>
  </si>
  <si>
    <r>
      <t>тис. грн</t>
    </r>
    <r>
      <rPr>
        <sz val="14"/>
        <color theme="1"/>
        <rFont val="Times New Roman"/>
        <family val="1"/>
        <charset val="204"/>
      </rPr>
      <t>.</t>
    </r>
  </si>
  <si>
    <t>державного бюджету</t>
  </si>
  <si>
    <t>бюджету громади</t>
  </si>
  <si>
    <t>1.1.3. Розвиток малого та середнього підприємництва, як драйверу структурних перетворень</t>
  </si>
  <si>
    <t>Створення сімейних фермерських господарств</t>
  </si>
  <si>
    <t>Формування та відтворення матеріально-технічної бази сільськогосподарських підприємств</t>
  </si>
  <si>
    <t>суб'єкт господарювання</t>
  </si>
  <si>
    <t>2.3. Розвиток земельних відносин</t>
  </si>
  <si>
    <t>Оформлення правовстановлюючих документів на земельні ділянки під кладовищами (Колишня Бахмутська, Берестівська, Васюківська, Володимирівська, Миньківська, Никифорівська, Парасковіївська, Роздолівська, Яковлівська сільська рада)</t>
  </si>
  <si>
    <t>Відділ земельних ресурсів Соледарської міської ради, СКП "Комунальник", розробники документації із землеустрою</t>
  </si>
  <si>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з метою формування земельних ділянок та внесення відомостей до ДЗК</t>
  </si>
  <si>
    <t>Загальна площа кладовищ по колишнім сільським радам, згідно форми 6зем : Бахмутська - 1,00 га (село Підгородне - 1 недіюче кладовище); Берестівська -1,00 га (4 діючих кладовища) ; Васюківська - 1,00 га (6 діючих кладовищ); Володимирівська - 5,00 га (6 діючих кладовищ); Міньківська - 3,00 га(5 діючих та 2 недіючих кладовища); Никифорівська - 1,00 га (4 діючих кладовищ); Парасковіївська - 3,00 га (7 діючих кладовищ); Роздолівська - 2,00 га (3 діючих кладовища); Яковлівська - 4,00 га (6 діючих та 1 закрите). м.Соледар - 11,6277 га (постійне користування) та 1 кладовище не оформлено на території колишньої Бахмутської с/р.  (Разом 55 існуючих кладовищ, орієнтовна вартість документації на 1 кладовище - 15 000,00 грн) та будівництво 1 нового кладовища</t>
  </si>
  <si>
    <t>Оформлення правовстановлюючих документів на земельні ділянки комунальної власності під ФП та амбулаторії</t>
  </si>
  <si>
    <r>
      <t xml:space="preserve">Приведення до вимог діючого законодавства правовстановлюючих документів на право комунальної власності на земельні ділянки громадою. </t>
    </r>
    <r>
      <rPr>
        <b/>
        <sz val="10"/>
        <rFont val="Times New Roman"/>
        <family val="1"/>
        <charset val="204"/>
      </rPr>
      <t>Про надання дозволів на розроблення документації із землеустрою щодо формування земельних ділянок та внесення відомостей до ДЗК</t>
    </r>
  </si>
  <si>
    <r>
      <t xml:space="preserve">ФП в с.Бахмутське, ФП в с.Підгородне, ФП в с.Міньківка, ФП В с.Оріхово-Василівка, ФП в с.Никифорівка (стара будівля), ФП в с.Роздолівка, ФП в с.Краснополівка </t>
    </r>
    <r>
      <rPr>
        <b/>
        <sz val="10"/>
        <rFont val="Times New Roman"/>
        <family val="1"/>
        <charset val="204"/>
      </rPr>
      <t>(Разом 7 об'єктів, орієнтовна вартість документації на 1 об'єкт - 15 000,00 грн)</t>
    </r>
  </si>
  <si>
    <t xml:space="preserve">Оформлення правовстановлюючих документів на земельні ділянки комунальної власності під адмінбудівлями </t>
  </si>
  <si>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щодо інвентарізації земельних ділянок та внесення відомостей до ДЗК</t>
  </si>
  <si>
    <r>
      <t xml:space="preserve">Адмінбудівля старост.округу в с.Бахмутське, адмін.будівля старост.округу в с.Володимирівка, адмін.будівля старост.округу в с.Міньківка, адмін.будівля старост.округу в с.Парасковіївка, адмінбудівля старост.округу в с.Роздолівка, адмін.будівля старост.округу в с.Васюківка </t>
    </r>
    <r>
      <rPr>
        <b/>
        <sz val="10"/>
        <rFont val="Times New Roman"/>
        <family val="1"/>
        <charset val="204"/>
      </rPr>
      <t>(Разом 6 об'єктів , орієнтовна вартість документації на 1 об'єкт - 15 000,00 грн)</t>
    </r>
  </si>
  <si>
    <t xml:space="preserve">Оформлення правовсановлюючих докуметів на земельні ділянки комунальної власності під СБК </t>
  </si>
  <si>
    <t>Відділ земельних ресурсів, відділ культури а туризму, розробники документації із землеустрою</t>
  </si>
  <si>
    <r>
      <t xml:space="preserve">Приведення до вимог діючого законодавства правовстановлюючих документів на право комунальної власності на земельні ділянки громадою. </t>
    </r>
    <r>
      <rPr>
        <b/>
        <sz val="10"/>
        <rFont val="Times New Roman"/>
        <family val="1"/>
        <charset val="204"/>
      </rPr>
      <t xml:space="preserve">Про надання дозволів на розроблення документації із землеустрою щодо формування земельних ділянок та внесення відомостей до ДЗК </t>
    </r>
  </si>
  <si>
    <r>
      <t xml:space="preserve">Бахмутський сільський БК, Васюківський сільський БК , Федорівський сільський БК, Никифорівський сільський БК, Міньківський сільський будинок культури. </t>
    </r>
    <r>
      <rPr>
        <b/>
        <sz val="10"/>
        <rFont val="Times New Roman"/>
        <family val="1"/>
        <charset val="204"/>
      </rPr>
      <t>(Разом 5 об'єктів , орієнтовна вартість документації на 1 об'єкт - 15 000,00 грн)</t>
    </r>
  </si>
  <si>
    <t>Оформлення правовстановлюючих документів на земельні ділянки комунальної власності під закладами освіти</t>
  </si>
  <si>
    <t>Відділ земельних ресурсів, управляння освіти, розробники документації із землеустрою</t>
  </si>
  <si>
    <r>
      <t xml:space="preserve">ДНЗ ясла - садок №6 "Сонечко" в м.Соледар; ясла садок №11 "Дзвіночок" в м.Соледар; ясла-садок №12 "Веселка" в с.Федорівка, Берестівська ЗОШ І-ІІІ ступенів, Володимирівська ЗОШ І-ІІІ ступенів, Васюківська гімназія в с.Васюківка, вул.Миру, буд.54 </t>
    </r>
    <r>
      <rPr>
        <b/>
        <sz val="10"/>
        <rFont val="Times New Roman"/>
        <family val="1"/>
        <charset val="204"/>
      </rPr>
      <t>(Разом 5 об'єктів , орієнтовна вартість документації на 1 об'єкт - 15 000,00 грн)</t>
    </r>
  </si>
  <si>
    <t>Зміна цільового призначення земельної ділянки комунальної власності (під будівлею Центра надання адміністративних послуг)</t>
  </si>
  <si>
    <t xml:space="preserve">Приведення до вимог діючого законодавства правовстановлюючих документів на право комунальної власності на земельні ділянки. </t>
  </si>
  <si>
    <t>Зміна цільового признячення земельних ділянок орієнтовною площею 22,0 га (землі промисловості) яка знаходиться в оренді ТОВ "Кнауф Гіпс Донбас"</t>
  </si>
  <si>
    <t>Встановлення місця розташування об'єктів, меж земельних ділянок, виявлення земель що не використовуються, використовуються нераціонально або не за  цільовим призначенням, виявлення деградованих сільськогосподарських угідь і забруднених земель тощо.</t>
  </si>
  <si>
    <t>Орієнтован площа - 100,00 га, в тому числі інвентарізація земельних ділянок комунальної власності під об'єктами благоустрою в межах м.Соледар</t>
  </si>
  <si>
    <r>
      <t xml:space="preserve"> Загальною площею 0,6014 га з кадастровим номером 1410370300:00:001:0370. </t>
    </r>
    <r>
      <rPr>
        <b/>
        <sz val="10"/>
        <rFont val="Times New Roman"/>
        <family val="1"/>
        <charset val="204"/>
      </rPr>
      <t>(Орієнтовна вартість документації на об'єкт - 15 000,00 грн</t>
    </r>
  </si>
  <si>
    <t>Зміна цільового призначення земель промисловості</t>
  </si>
  <si>
    <t>Відділ земельних ресурсів, зелекористувачі, розробники документації із землеустрою</t>
  </si>
  <si>
    <t>Проведення інвентарізації земель комунальної власності:                                         - сільськогосподарського призначення;                                   - несільськогосподарського призначення</t>
  </si>
  <si>
    <t>Визначення оптимальної ціни земельних ділянок, оформлення відповідної документації, забезпечення прозорості та запобігання корупційним діянням на ринку земель</t>
  </si>
  <si>
    <t>10 земельних ділянок орієнтовною площею 120,00 га.</t>
  </si>
  <si>
    <t>Визначення якісних характеритик, економічної цінності та вартості земель.</t>
  </si>
  <si>
    <t>Земельна ділянка орієнтовною площею 22,00 га                      (Оренда ТОВ "Кнауф Гіпс Донбас")</t>
  </si>
  <si>
    <t>Підготовка, організація та проведення земельних торгів у формі аукціону</t>
  </si>
  <si>
    <t>підприємства, розробники документації із землеустрою</t>
  </si>
  <si>
    <t>Проведення нормативної грошової оцінки земель несільськогосподарського призначення за межами населених пунктів</t>
  </si>
  <si>
    <t>2.4. Розвиток зовнішньоекономічної діяльності, міжнародної і міжрегіональної співпраці</t>
  </si>
  <si>
    <t>2.5. Інвестиційна діяльність та розвиток інфраструктури</t>
  </si>
  <si>
    <t>2.6 Розвиток інформаційного простору. Забезпечення доступу до неупереджених джерел інформації</t>
  </si>
  <si>
    <r>
      <t xml:space="preserve">Залучення ЗМІ  для висвітлення заходів громади на телебаченні </t>
    </r>
    <r>
      <rPr>
        <sz val="10"/>
        <rFont val="Times New Roman"/>
        <family val="1"/>
        <charset val="204"/>
      </rPr>
      <t>та у друкованих виданнях</t>
    </r>
  </si>
  <si>
    <t>Виділення коштів на підтримку додатку Smart misto</t>
  </si>
  <si>
    <t>Солеларська міська рада</t>
  </si>
  <si>
    <t>кількість додатків, одиниць</t>
  </si>
  <si>
    <t>2.7. Розвиток підприємницького середовища</t>
  </si>
  <si>
    <t>Участь у щорчних регіональних конкурсах "Підприємець року Донецької області" та конкурсу молодіжого жіночого підприємництва</t>
  </si>
  <si>
    <t>Кількість конкурсів</t>
  </si>
  <si>
    <t>Кількість підприємців</t>
  </si>
  <si>
    <t>2.8. Ринок праці. Зайнятість населення</t>
  </si>
  <si>
    <t>2.9. Розвиток ринку внутрішньої торгівлі та надання побутових послуг населенню. Захист прав споживачів</t>
  </si>
  <si>
    <t>150  М2</t>
  </si>
  <si>
    <t>5</t>
  </si>
  <si>
    <t>Інформування субєктів господарювання про існуючі механізми фінансово-кредитної підтримки бізнесу, у тому числі з вкористанням засобів масової інформації. Надання всебічної допоиоги з дотримання вимог законодавсва</t>
  </si>
  <si>
    <t>Розміщення інформації на веб-сайті, проведення круглих столів з надання консультативної допомоги</t>
  </si>
  <si>
    <t>Розробка ПКД капітального ремонту ЗДО «Червона квіточка»</t>
  </si>
  <si>
    <t>1 ПКД</t>
  </si>
  <si>
    <t>Розробка проєктної документації та отримання експертного звіту для проведення капітального ремонту та реконструкції ЗДО «Червона квіточка»</t>
  </si>
  <si>
    <t xml:space="preserve">Заміна вікон та дверей в 5 ЗЗСО, 4 ЗДО, 2 ПНЗ  </t>
  </si>
  <si>
    <t>11 ЗЗСО, 10 ЗДО, ЦДЮ</t>
  </si>
  <si>
    <t xml:space="preserve">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обробка дерев'яного  перекриття даху Бахмутська ЗОШ, Парасковіївська ЗОШ, ЗДО № 1,3,Роздолівський НВК
Обладнання пожежною сигналізацією 
Бахмутська ЗОШ, Парасковіївська ЗОШ, ЗДО № 1,2.9, Роздолівський НВК
перезарядка 505 вогнегасників, придбання протипожежних гідрантів, протипожежних дверей
</t>
  </si>
  <si>
    <t>Придбання бензину та ДТ для шкільного автотранспорту</t>
  </si>
  <si>
    <t>11 ЗЗСО (10 одиниць шкільного автотранспорту)</t>
  </si>
  <si>
    <t>Заміна 1 застарілого шкільного автобусу (2006 р.  випуску)новим</t>
  </si>
  <si>
    <t>1 автобус</t>
  </si>
  <si>
    <t>Виплата стипендій випускникам-медалістам, виплата стипендій обдарованим учням, нагородження подарунками переможців і призерів республіканських та обласних етапів олімпіад, конкурсів, турнірів.</t>
  </si>
  <si>
    <t>7дітей</t>
  </si>
  <si>
    <t>Доставка та зберігання підручників</t>
  </si>
  <si>
    <t>Забезпечення підручниками учнів загальної середньої освіти</t>
  </si>
  <si>
    <t>228 педпрацівників</t>
  </si>
  <si>
    <t>Закупка продуктів  для організації харчування вихованців ЗДО та учнів ЗЗСО</t>
  </si>
  <si>
    <t xml:space="preserve"> 667 учнів 1-4 класіа, 73 учні пільгової категорії, 457 учнів платне харчув, 572 вихованців</t>
  </si>
  <si>
    <t xml:space="preserve">Проведення карантинних заходів в умовах адаптивного карантину у зв’язку з поширенням коронавірусної хвороби  ( COVID-19)           </t>
  </si>
  <si>
    <t>Розробка ПКД для проведення капітального ремонту інклюзивних груп</t>
  </si>
  <si>
    <t>Придбання матеріалів та техніки для розвивальних занять з дітьми з особливими освітніми потребами</t>
  </si>
  <si>
    <t xml:space="preserve">3.5.1 Розвиток інфраструктури   охорони здоров'я </t>
  </si>
  <si>
    <t xml:space="preserve">Загальна кількість закладів охорони здоров'я в яких буде впроваджено;
</t>
  </si>
  <si>
    <t>кількість комп'ютеризованих місць (АРМ) працівників закладів, де впроваджено МІС</t>
  </si>
  <si>
    <t>Впровадження та підтримка електронного документообігу в закладах охорони здоров’я (комп’ютеризація та придбання та/або технічна підтримка медичних інформаційних систем (МІС))</t>
  </si>
  <si>
    <t>Подальша реалізація заходів міських та районних програм «Місцевих стимулів для медичного персоналу» та «Кадри»</t>
  </si>
  <si>
    <t>Загальна кількість проведених безоплатних кількість бактеріоскопій</t>
  </si>
  <si>
    <t>Загальна кількість проведених безоплатних рентгенографій;</t>
  </si>
  <si>
    <t xml:space="preserve">Профілактика  захворювання, щеплення новонароджених від туберкульозу (БЦЖ), проведення туберкулінової діагностики у дітей 4-14 років </t>
  </si>
  <si>
    <t>Здійснення  заходів  щодо запобігання поширенню гострої респіраторної хвороби COVID-19, спричиненої коро-навірусом SARS-CoV-2, на території Донецької області</t>
  </si>
  <si>
    <t>Кількість закладів охорони здоров’я, які забезпечили добровільне страхування медичних працівників на випадок захворювання на гостру респіраторну хворобу COVID-19, спричинену коронавірусом SARS-CoV-2</t>
  </si>
  <si>
    <t>2</t>
  </si>
  <si>
    <t>Забезпечення хворих на цукровий та нецукровий діабет</t>
  </si>
  <si>
    <t>Загальна кількість хворих, які отримали лікарські засоби</t>
  </si>
  <si>
    <t>Забезпечення пільгової категорії населення зубним протезуванням</t>
  </si>
  <si>
    <t>одиниць</t>
  </si>
  <si>
    <t>кілкіст закладів</t>
  </si>
  <si>
    <t>Придбання гематологічного аналізатора,біохімічного аналізатора та аналізатора сечі для лабораторної діфгностики що входить до напрямку ПМД по програмі медичних гарантій</t>
  </si>
  <si>
    <t>кількість аналізаторів</t>
  </si>
  <si>
    <t>Забезпечення учаті спортсменів громади у змаганнях (автоперевезння спортсменів)</t>
  </si>
  <si>
    <t>Соледарська міська комплексна дитячо-юнацька спортивна школа</t>
  </si>
  <si>
    <t>Автоперевезення спортсменів на змагання</t>
  </si>
  <si>
    <t>Придбання спортивною форми спортсменам з футболу та волейболу</t>
  </si>
  <si>
    <t>Придбання обладнання для спортивно-оздоровчої роботи з боксу, футболу та волейболу - 141,5 тис.грн; придбання біотуалетів -30 тис.грн 2 шт, придбання електрокотла або електрорадтори 50 тис.грн, установка відеоспостереження - 30 тис.грн</t>
  </si>
  <si>
    <t>Проведення спортивних змагань</t>
  </si>
  <si>
    <t>Проведення спортивних змагань між вихованцями ДЮСШ (награда атрибутика)</t>
  </si>
  <si>
    <t>2.3.1.Підвищення доступності культурних послуг</t>
  </si>
  <si>
    <t>Підтримка мистецького потенціалу Донеччини шляхом вживання стимулюючих заходів</t>
  </si>
  <si>
    <t>Відділ культури та з питань діяльності засобів масової інформації Соледарської міської ради, КЗ "СМЦК та НТ"</t>
  </si>
  <si>
    <t>Проведено  культурних заходів, виставок, майстер класів, одиниць (тематичні декорації, тканина, символіка країни,матеріали ).</t>
  </si>
  <si>
    <t xml:space="preserve"> Проведення міського фестивалю пісенної творчості фольклорно-вокальних колективів та окремих виконавців, дикоративно-прикладного мистецтва без вікових  обмежень     " Екшен мюзикл-мистецтво"</t>
  </si>
  <si>
    <t>Проведення міського фестивалю, одиниць(кубки,призи,дипломи, матеріали для сценичного оформлення)</t>
  </si>
  <si>
    <t>Проведення міського фестивалю дитячої творчості, одиниць(призи,дипломи)</t>
  </si>
  <si>
    <t>Проведення міського конкурсу на кращій бук-треллер " Я читав- рекомендую !"                          ( рекламний ролік з читання книги)</t>
  </si>
  <si>
    <t>Проведення конкурсу серед читачив бібліотек, одиниць (призи, дипломи за призові міста)</t>
  </si>
  <si>
    <t>Розвиток бібліотек як сучасних культурно-освітніх та інформаційних центрів</t>
  </si>
  <si>
    <t>Проведення тиматичних заходів, одиниць    ( фарби, кольорова бумага, матеріали для конкурсних програм )</t>
  </si>
  <si>
    <t>Інші завдання: підтримка фестивалів, конкурсів, акцій.</t>
  </si>
  <si>
    <t>Представницькі витрати, буфетне обслуговування культурно-масових заходів, присвячених державним,міжнародним, професійним святам, а також значним подіям в житті громади</t>
  </si>
  <si>
    <t>Обслуговування культурно-масових заходів, одиниць</t>
  </si>
  <si>
    <t>Інші завдання</t>
  </si>
  <si>
    <t>Виготовлення  проектно-кошторисної документації на реконструкцію будівлі комунального закладу " Соледарський міський Центр культури та народної творчості " розташованої по вул.Паркова, 3-А м.Соледар Бахмутський район Донецької області(співфінансування з громадською платформою ініциатів "Ізоляція" (Європейський фонд))</t>
  </si>
  <si>
    <t>Виготовлення проектно-кошторисної документації, одиниць</t>
  </si>
  <si>
    <t xml:space="preserve">Реконструкція будівлі комунального закладу " Соледарський міський Центр культури та народної творчості " розташованої по  вул.Паркова, 3-А. м.Соледар Бахмутського району Донецької області (співфінансування з громадською платформою ініціатів "Ізоляція" (Європейський </t>
  </si>
  <si>
    <t>Реконструкція будівлі, одиниць</t>
  </si>
  <si>
    <t xml:space="preserve"> книги  та періодичні видання, одиниць</t>
  </si>
  <si>
    <t xml:space="preserve"> Придбання та пошив концертних костюмів для учасників творчіх коллективів.</t>
  </si>
  <si>
    <t>Придбання та пошив концертних костюмів, одиниць</t>
  </si>
  <si>
    <t>Укріплення матеріально-техничної бази КЗ " Соледарський міський Центр культури та народної творчості "</t>
  </si>
  <si>
    <t xml:space="preserve">Придбання мобільної збірно-розбірної сцени ( 4*6*4) конструкції суперліфт, одиниць </t>
  </si>
  <si>
    <t xml:space="preserve">Придбання ноутбука, одиниць </t>
  </si>
  <si>
    <t>проекти</t>
  </si>
  <si>
    <t>Укріплення матеріально-техничної бази Бахмутському СК,Федорівському СК.</t>
  </si>
  <si>
    <t>Укріплення матеріально-техничної бази Бахмутському СК,Федорівському СК,Володимирівському СБК</t>
  </si>
  <si>
    <t>Придбання пластикових баків для води ( 200 литр.), одиниць</t>
  </si>
  <si>
    <t>Влаштування системи водоводу та вузла обліку води до  КЗ " Будинок сімейного дозвілля м.Соледар " м.Соледар,вул.Горького,2-а</t>
  </si>
  <si>
    <t xml:space="preserve">Придбання водоводних труб 100 м.кв., проект, придбання та установка водяного лічильника , техничні умови,  підрядні роботи. </t>
  </si>
  <si>
    <t>Укріплення матеріально-техничної бази Володимирівському СБК</t>
  </si>
  <si>
    <t>Придбання стелєвих інфочервоних обігрівачів, терморегулятор, одиниць</t>
  </si>
  <si>
    <t>Послуги у сфері відпочинку,культури та спорту</t>
  </si>
  <si>
    <t>розважальні послуги, одиниць</t>
  </si>
  <si>
    <t>Проведення : -конкурсно-розважальних заходів.</t>
  </si>
  <si>
    <t>Надання закладами культури платних послуг, тис.грн.</t>
  </si>
  <si>
    <t>3.3.1 Створити позитивний імідж громади</t>
  </si>
  <si>
    <t>Сприяння активному розвитку пізнавального туризму</t>
  </si>
  <si>
    <t>Виготовлення маршрутних буклетів, одиниць</t>
  </si>
  <si>
    <t>3.4.1 Збереження існуючих об'єктів історико-культурної спадщини</t>
  </si>
  <si>
    <t>Інвентаризація і паспортизація археологічних об'єктів культурної спадщини</t>
  </si>
  <si>
    <t>Проведення паспортизації об'єктів культурної спадщини та складання технічної документації із землеустрою щодо інвентаризації земельної ділянки (кургана),одиниць</t>
  </si>
  <si>
    <t>Ремонт та проведена модернізація об'єктів, одиниць</t>
  </si>
  <si>
    <t>Відділ з питань  цивільного захисту, мобілізаційної та оборонної роботи  Соледарської міської ради</t>
  </si>
  <si>
    <t>50,10, 20</t>
  </si>
  <si>
    <t xml:space="preserve">Ремонт та заміна пожежних гідрантів, обслуговування  пожежних водоймищ, придбання бензопили </t>
  </si>
  <si>
    <t>Відділ з питань  цивільного захисту, мобілізаційної та оборонної роботи  Соледарської міської ради, відділ з управління комунальною власністю</t>
  </si>
  <si>
    <t>Відділ з питань  цивільного захисту, мобілізаційної та оборонної роботи  Соледарської міської ради, балансоутримувач</t>
  </si>
  <si>
    <t>Відділ з питань  цивільного захисту, мобілізаційної та оборонної роботи  Соледарської міської ради, відділ охорони здоров'я, 8 Державний пожежно-рятувальний загін ГУ ДСНС України у Донецькій області</t>
  </si>
  <si>
    <t>Відділ з питань  цивільного захисту, мобілізаційної та оборонної роботи  Соледарської міської ради, відділ охорони здоров'я, 8 Державний пожежно-рятувальний загін ГУ ДСНС України у Донецькій області, відділ містобудування, архітектури та капітального будівництва</t>
  </si>
  <si>
    <t>Відкриття та забезпечення роботи Центру інтегрованих соціальних послуг (прозорого офісу) у приміщенні ЦНАП</t>
  </si>
  <si>
    <t>Досягнення показників, спрямованих на створення умов, щодо швидкого і ефективного надання соціальних послуг. Створення нормативних документів. Забезпечення  надання якісних послуг мешканцям громади</t>
  </si>
  <si>
    <t>9008 осіб</t>
  </si>
  <si>
    <t>2.2.4. Підвищення якості життя людей, що потребують особливої соціально-медичної, психологічної та реабілітаційної допмоги</t>
  </si>
  <si>
    <t>17 сімей</t>
  </si>
  <si>
    <t>Забезпечення роботи відділення денного догляду КУ "ЦНСП"</t>
  </si>
  <si>
    <t>Забезпечення соціальними послугами смей в яких виховуються діти з інвалідністю</t>
  </si>
  <si>
    <t>Завдання 3.2.1 Підвищення якості та доступності адміністративних та соціальних послуг для усіх верств населення</t>
  </si>
  <si>
    <t>Створення соцальної пральні для надання соціальних пральних послуг відповдно до потреб громади(введення в штат установи посади прачки)</t>
  </si>
  <si>
    <t>1 пральня (0,5одииці)</t>
  </si>
  <si>
    <t>Сприяння розвитку громади шляхом  створення нових установ для забезпечення потреб громади, поліпшення надання соціальних послуг населенню</t>
  </si>
  <si>
    <t>січень – березень 2022</t>
  </si>
  <si>
    <t xml:space="preserve">Забезпечення фінансування видатків бюджету Соледарської міської територіальної громади на покриття збитків перевізнику  за пільговий проїзд окремих категорій громадян – мешканців Соледарської міської територіальної громади, яким надано право безоплатного або пільгового проїзду залізничним транспортом </t>
  </si>
  <si>
    <t>Підтримка пільгової катергорії мешканців громади, забезпечення їх законних прав на пільговий проїзд</t>
  </si>
  <si>
    <t>Соціальний захист пільгової категорії населення</t>
  </si>
  <si>
    <t>1700 осіб</t>
  </si>
  <si>
    <t>Відшкодування вартості встановлення телефону та знижки на абонентну плату за користування телефоном окремим пільговим категоріям громадян</t>
  </si>
  <si>
    <t>3 особи</t>
  </si>
  <si>
    <t>Забезпечення компенсаційних виплат особам, які надають соціальні послуги відповідно до чинного законодавства</t>
  </si>
  <si>
    <t xml:space="preserve">1.3.1.Підвищення якості та доступності транспортно-логістичних послуг з урахуванням внутрішніх та міжрегіональних зв’язків </t>
  </si>
  <si>
    <t>3.2.1. Підвищення якості та доступності адміністративних та соціальних послуг для усіх верств населення</t>
  </si>
  <si>
    <t>1283 сім'ї</t>
  </si>
  <si>
    <t>Надання соціальних послуг  особам похилого віку, особам з інвалідністю, іншим громадянам які потребують стороннього догляду та опинилися в складних життєвих обставинах</t>
  </si>
  <si>
    <t xml:space="preserve">Здійснення соціального обслуговування осіб похилого віку, осіб з інвалідністю та інших громадян,  які   потребують сторонньої допомоги, надання їм соціальних послуг </t>
  </si>
  <si>
    <t>281 чол</t>
  </si>
  <si>
    <t>4 зустрічі, семінарів, круглих столів, нарад</t>
  </si>
  <si>
    <t>35 осіб</t>
  </si>
  <si>
    <t>Надання допомоги на поховання деяких категорій осіб виконавцю волевиявлення померлого або особі, яка зобов’язалася поховати померлого</t>
  </si>
  <si>
    <t>Матеріальна підтримка громадян, які здійснили поховання деяких категорій осіб, якщо останнє місце її проживання зареєстроване на території громади</t>
  </si>
  <si>
    <t>Виплата матеріальної допомоги ветеранам Другої Світової війни до Дня пам’яті та примирення та Дня Перемоги</t>
  </si>
  <si>
    <t>Придбання подарункових наборів для вшанування ветеранів Другої Світової війни до Дня пам’яті та примирення та Дня Перемоги</t>
  </si>
  <si>
    <t>143 особи</t>
  </si>
  <si>
    <t>Привітання та надання подарункових наборів ветеранам Другої Світової війни</t>
  </si>
  <si>
    <t>Придбання подарункових наборів для літніх людей до Міжнародного Дня людей похилого віку та Дня Ветерана, які знаходяться на обслуговуванні у відділенні соціальної допомоги вдома КУ «ЦНСП» Соледарської міської ради</t>
  </si>
  <si>
    <t>Відвідування та надання подарункових наборів громадянам похилого віку</t>
  </si>
  <si>
    <t>Придбання подарункових наборів для дітей з інвалідністю, які мешкають на території Соледарської міської територіальної громади до Міжнародного Дня людей з обмеженими фізичними можливостями</t>
  </si>
  <si>
    <t>Відвідування та надання подарункових наборів дітям з інвалідністю</t>
  </si>
  <si>
    <t>78 дітей</t>
  </si>
  <si>
    <t>Організація оздоровлення та відпочинку дітей, які потребують особливої соціальної уваги та підтримки, та дітей, які виховуються у сім’ях</t>
  </si>
  <si>
    <t>4  особи</t>
  </si>
  <si>
    <t xml:space="preserve">Відшкодування вартості проїзду громадянам, які постраждали внаслідок Чорнобильської катастрофи </t>
  </si>
  <si>
    <t>Забезпечення законного права пільгової категорії громадян на пільговий проїзд</t>
  </si>
  <si>
    <t>Надання матеріальної допомоги мешканцям Соледарської міської територіальної громади, в т.ч. ліквідаторам аварії на ЧАЕС, учасникам АТО/ООС та внутрішньо переміщеним особам</t>
  </si>
  <si>
    <t>Покращення матеріального стану мешканців громади, в т.ч. осіб, які постраждали внаслідок Чорнобильської катастрофи, учасників АТО/ООС та ВПО</t>
  </si>
  <si>
    <t>250 осіб</t>
  </si>
  <si>
    <t xml:space="preserve">Пільгове медичне обслуговування осіб, які постраждали внаслідок Чорнобильської катастрофи (в т.ч. на безоплатні ліки, зубопротезування)
</t>
  </si>
  <si>
    <t>Соціальний захист осіб, які постраждали внаслідок Чорнобильської катастрофи</t>
  </si>
  <si>
    <t>2.2.4. Підвищення якості життя людей, що потребують особливої соціально-медичної, психологічної та реабілітаційної допомоги</t>
  </si>
  <si>
    <t xml:space="preserve">Видатки на поховання учасників бойових дій та інвалідів війни
</t>
  </si>
  <si>
    <t xml:space="preserve">Матеріальна підтримка сімей померлих УБД та інвалідів війни </t>
  </si>
  <si>
    <t>Компенсаційні виплати інвалідам  на бензин, ремонт, технічне обслуговування автомобілів, мотоколясок і на транспортне обслуговування</t>
  </si>
  <si>
    <t>Підвищення рівня соціального забезпечення осіб з інвалідністю та дітей з інвалідністю</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</si>
  <si>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 (компенсація видатків на надання пільг на оплату житлово-комунальних послуг особам з інвалідністю по зору 1 та 2 груп, а також дітям з інвалідністю по зору)</t>
  </si>
  <si>
    <t>Надання пільг на оплату житлово-комунальних послуг особам з інвалідністю по зору 1 та 2 груп, а також дітям з інвалідністю по зору до 18 років</t>
  </si>
  <si>
    <t>Інші заходи у сфері соціального захисту (надання щомісячної допомоги учням закладів професійної (професійно-технічної) освіти, студентам (курсантам) закладів фахової передвищої освіти, закладів вищої освіти з числа дітей-сиріт та дітей, позбавлених батьківського піклування, які перебувають на повному державному забезпеченні)</t>
  </si>
  <si>
    <t>2.1.3. Створення умов для самореалізації молодих дівчат та хлопців</t>
  </si>
  <si>
    <t>Соціальний захист та матеріальна підтримка учнів, студентів (курсантів) з числа дітей – сиріт та дітей, позбавлених батьківського піклування, які перебувають на повному державному забезпеченні</t>
  </si>
  <si>
    <t>Матеріальна підтримка особам з інвалідністю внаслідок війни з числа учасників АТО та членам сімей загиблих учасників АТО</t>
  </si>
  <si>
    <t>14 осіб</t>
  </si>
  <si>
    <t>Матеріальна підтримка осіб, які постраждали внаслідок Чорнобильської катастрофи</t>
  </si>
  <si>
    <t>1.1.5. Розширити спроможність центру  зайнятості району здійснювати моніторинг стану ринку праці, підготовку та перекваліфікацію населення</t>
  </si>
  <si>
    <t xml:space="preserve">3.4.2 Розробити та реалізувати регіональну політику щодо створення  робочих місць для ВПО, передусім, для жінок. </t>
  </si>
  <si>
    <t xml:space="preserve"> Інші (Охопити активними заходами сприяння зайнятості, у тому числі за сприяння центру зайнятості:)</t>
  </si>
  <si>
    <t>3.2.1. Поліпшення житлових умов населення</t>
  </si>
  <si>
    <t>Обладнання дверей приміщення, де фукціонуватиме ЄІАС "Діти" відповідно до вимог</t>
  </si>
  <si>
    <t>Придбання автомобіля, який буде передаватись у користування дитячому будинку сімейного типу за умови співфінансування</t>
  </si>
  <si>
    <t>Підвищення рівня соціального захисту дітей-сиріт та дітей, позбавлених батьківського піклування</t>
  </si>
  <si>
    <t>3.2.3. Поліпшення житлових умов населення</t>
  </si>
  <si>
    <t xml:space="preserve">Придбання на вторинному ринку впорядкованого  житла 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 за умов співфінансування) 
</t>
  </si>
  <si>
    <t>Забезпечення впорядкованим житлом дітей-сиріт, дітей, позбавлених батьківського піклування, та осіб з їх числа (КВАРТИРА)</t>
  </si>
  <si>
    <t>2.1.3 Створення умов для самореалізації молодих дівчат та хлопців</t>
  </si>
  <si>
    <t>Розробка ПКД "Капітальний ремонт покрівлі"</t>
  </si>
  <si>
    <t>од</t>
  </si>
  <si>
    <t>Управління ЖКГ</t>
  </si>
  <si>
    <t xml:space="preserve">Капітальний ремонт покрівлі будинку № 22 по вул.Паркова в м.Соледар </t>
  </si>
  <si>
    <t>1/ 649,46</t>
  </si>
  <si>
    <t xml:space="preserve">Капітальний ремонт покрівлі будинку № 9 по вул.Первомайська в с.Парасковіївка </t>
  </si>
  <si>
    <t>1/1130</t>
  </si>
  <si>
    <t xml:space="preserve">Капітальний ремонт покрівлі будинків № 2, № 3, № 6 по вул.Носова в м.Соледар </t>
  </si>
  <si>
    <t>3/2595,5</t>
  </si>
  <si>
    <t xml:space="preserve">Капітальний ремонт покрівлі будинків № 5 по вул. Дачна в м.Соледар </t>
  </si>
  <si>
    <t>1/776,4</t>
  </si>
  <si>
    <t xml:space="preserve">Капітальний ремонт покрівлі будинків № 9,№ 11, № 12 по вул.Карпинського в м.Соледар </t>
  </si>
  <si>
    <t>Управління ЖКГ, гуманітарні організації</t>
  </si>
  <si>
    <t>3/2466,83</t>
  </si>
  <si>
    <t>4/3762,04</t>
  </si>
  <si>
    <t xml:space="preserve">Капітальний ремонт покрівлі будинків № 1, №4, № 22, № 24 по вул.Преображенська в м.Соледар </t>
  </si>
  <si>
    <t>1/1824,3</t>
  </si>
  <si>
    <t xml:space="preserve">Капітальний ремонт покрівлі будинків № 1 по вул.Володарського  в м.Соледар </t>
  </si>
  <si>
    <t>Поточний ремонт житлового фонду  у т.ч міжпанельні шви, вимощення, заміна піддашків</t>
  </si>
  <si>
    <t>Влаштування пандусів</t>
  </si>
  <si>
    <t>Управління ЖКГ, Відділ містобудування, архітектури та капітального будівництва</t>
  </si>
  <si>
    <t>Підтримка житлового фонду при створені та функціонуванні об'єднаннь співвласників багатоквартирних будинків</t>
  </si>
  <si>
    <t>Управління ЖКГ СКП "Водоканал"</t>
  </si>
  <si>
    <t>Очищення прийомних резервуарів КНС- 1, КНС- 2</t>
  </si>
  <si>
    <t>шт./м3</t>
  </si>
  <si>
    <t>Поточний ремонт будівлі ВНС -1, ВНС - 2</t>
  </si>
  <si>
    <t>поточний ремонт водогону вул.Миру с.Роздолівка</t>
  </si>
  <si>
    <t>м</t>
  </si>
  <si>
    <t>м/м/м, од</t>
  </si>
  <si>
    <t>200/800/1000,1</t>
  </si>
  <si>
    <t>поточний ремонт водогону с.Володимирівка (труби d 50/d63/d60, насос ЦНС 60-132 центробіжний )</t>
  </si>
  <si>
    <t>Розробка ПКД водопостачання с.Васюківка від артезіанскої свердловини с.Федорівка (3,2 км)</t>
  </si>
  <si>
    <t xml:space="preserve">Поточний ремонт дорожного покриття по м.Соледар та старостинським округам територіальної громади </t>
  </si>
  <si>
    <t>Управління ЖКГ, Відділ містобудування,  архітектури та капітального будівництва</t>
  </si>
  <si>
    <t xml:space="preserve">Капітальний ремонт тротуарів по Соледарській міській територіальної громади </t>
  </si>
  <si>
    <t xml:space="preserve">Управління ЖКГ, СКП "Комунальник", СКВРЖП "Ремонтник" </t>
  </si>
  <si>
    <t>км/м2</t>
  </si>
  <si>
    <t>67/12384,1</t>
  </si>
  <si>
    <t xml:space="preserve">Управління ЖКГ, СКВРЖП "Ремонтник" </t>
  </si>
  <si>
    <t>встановлення барєрів в місцях підїзду автомобілів</t>
  </si>
  <si>
    <t>Поточний ремонт автобусних зупинок</t>
  </si>
  <si>
    <t>Управління ЖКГ, СКП "Комунальник"</t>
  </si>
  <si>
    <t>Послуги з технічного обслуговування систем вуличного освітлення</t>
  </si>
  <si>
    <t>Управління ЖКГ, СКВРЖП "Ремонтник"</t>
  </si>
  <si>
    <t>Управління ЖКГ, СКП "Коунальник"</t>
  </si>
  <si>
    <t>км</t>
  </si>
  <si>
    <t>м/од.</t>
  </si>
  <si>
    <t>Капітальний ремонт мережі зовнішнього освітлення в с.Володимирівка, с. Міньківка ( влаштування СІП із встановленням ліхтарів з енергозберігаючичи лампами)</t>
  </si>
  <si>
    <t>6800/124</t>
  </si>
  <si>
    <t>Утримання кладовищ (пам’ятників, меморіалів та братських могил та інших місць поховань загиблих захисників Вітчизни)</t>
  </si>
  <si>
    <t>Транспортні послуги (Навантаження та перевезення піску)</t>
  </si>
  <si>
    <t>Послуги з видалення аварійних дерев та парослі, санітарна обрізка дерев</t>
  </si>
  <si>
    <t>од./т.м2 од.</t>
  </si>
  <si>
    <t>100/20/250</t>
  </si>
  <si>
    <t>Утримання обєктів зеленого господарсва (послуги з благоустрою парків та скверів, меморіалів та памятників, озелениних територій, зон відпочінку)</t>
  </si>
  <si>
    <t>од.од.</t>
  </si>
  <si>
    <t>Поточний ремонт обєктів зеленого господарства (послуги з видалення та винищуваня трави і порослі)</t>
  </si>
  <si>
    <t>261/73</t>
  </si>
  <si>
    <t>Послуги з організації свят (встановлення та демонтаж символіки Соледарської МТГ, прапорів, банерів, плакатів, електроприкрас)</t>
  </si>
  <si>
    <t xml:space="preserve">Управління ЖКГ, СКП "Комунальнк" </t>
  </si>
  <si>
    <t>од. печаток та штампів</t>
  </si>
  <si>
    <t>обладнання примщення ЦНАП засоами пожежогасіння</t>
  </si>
  <si>
    <t>кількість вогнегасників</t>
  </si>
  <si>
    <t>придбання та встановлення системи поливу, інше</t>
  </si>
  <si>
    <t>Придбання та встановлення велосипедноїстоянки</t>
  </si>
  <si>
    <t>велосипедна стоянка</t>
  </si>
  <si>
    <t>Пошив форменого одягу</t>
  </si>
  <si>
    <t>кількість комплектів</t>
  </si>
  <si>
    <t>Придбання шаф-картотек</t>
  </si>
  <si>
    <t>Придбання антивірусного програмного забезпечення ESET Endpoint security</t>
  </si>
  <si>
    <t xml:space="preserve">Надання одноразової матеріальної допомоги особам з інвалідністю та членам сімей загиблих учасників АТО/ООС </t>
  </si>
  <si>
    <t>Видаки на поховання учасників  учасників бойових дій</t>
  </si>
  <si>
    <t>3.4.3 Розробка містобудівної документації</t>
  </si>
  <si>
    <t xml:space="preserve">Розроблення комплексного плану просторовогго розвитку території територіальної громади (КППРТТГ) Соледарської міської територіальної громади </t>
  </si>
  <si>
    <t xml:space="preserve">Розроблення (оновлення, внесення змін) генеральних планів населених пунктів, у тому чіслі  </t>
  </si>
  <si>
    <t>Оснащення робочого місця  компьютерною та оргтехнікою, програмне забезпечення</t>
  </si>
  <si>
    <t>4.1.5. Збереження
біологічного та ландшафтного
різноманіття, родючості земель</t>
  </si>
  <si>
    <t>Заходи з озеленення міст, сіл  Соледарської міської територіальної громади
 ( п.47 Постанови КМУ №1147 від 17.09.1996)</t>
  </si>
  <si>
    <t>Соледарська міська територіальна громада, Управління ЖКГ Соледарської міської ради,
СКП "Комунальник"</t>
  </si>
  <si>
    <t xml:space="preserve">Озеленення території  площєю, га
</t>
  </si>
  <si>
    <t>висадження багаторічних насаджень, од.</t>
  </si>
  <si>
    <t>Соледарська міська територіальна громада, Управління ЖКГ Соледарської міської ради,
СКП "Комунальник", СКВРЖП "Ремонтник"</t>
  </si>
  <si>
    <t>Проведення інвентарізації  зелених насаджень на площі 1 га</t>
  </si>
  <si>
    <t>Проведення спеціальних заходів, спрямованих на запобігання знищенню чи пошкодженню природних комплексів територій та об'єктів природно-заповідного фонду, а саме  оформлення територій ботанічних заказників місцевого значення «Везуєва гора», «Зміїний Яр» та «Степ Північний Донецький» єдиними державними знаками та аншлагами територій природно-заповідного фонду  ( п.60 Постанови КМУ №1147 від 17.09.1996 (зі змінами)</t>
  </si>
  <si>
    <t>Соледарська міська територіальна громада, Управління ЖКГ Соледарської міської ради</t>
  </si>
  <si>
    <t>Заходи щодо охорони тваринного світу, а саме відлов, стерилізація,  кліпсування, встановлення мікрочипу, післяопераційна перетримка та антиробічна вакцинація і повернення до місця мешкання безпритульних тварин ( п.50 Постанови КМУ №1147 від 17.09.1996) (зі змінами).</t>
  </si>
  <si>
    <t xml:space="preserve">Забезпечення гуманного ставлення до тварин та створення безпечних умов життєдіяльності мешканців громади, простерелізовано 80 од. безпритульних тварин </t>
  </si>
  <si>
    <t>150/1,1</t>
  </si>
  <si>
    <t>Повне охоплення території громади послугами поводження з ТПВ, придбано  од. контейнерів  м3</t>
  </si>
  <si>
    <t>Придбання обладнання для збору твердих побутових відходів, а саме сміттєвозу (п.68 Постанови  КМУ від 17.09.1996 № 1147 (зі змінами)</t>
  </si>
  <si>
    <t xml:space="preserve">Удосконалення потужностей сфери поводження з ТПВ, придбано 1 сміттєвозу з універсальним захватом контейнерів від 0,75 м3 до 1,1 м3 </t>
  </si>
  <si>
    <t>Облаштування споруд для збору побутових відходів, а саме контейнерних майданчиків
(п.68 Постанови  КМУ від 17.09.1996 № 1147 (зі змінами)</t>
  </si>
  <si>
    <t xml:space="preserve">Облаштування  контейнерних майданчиків площею, м2 </t>
  </si>
  <si>
    <t>13/10</t>
  </si>
  <si>
    <t>4.2.2. Сприяння зменшенню об’ємів утворення твердих побутових відходів</t>
  </si>
  <si>
    <t>Забезпечення    екологічно    безпечного   збирання, 
перевезення,   зберігання,   оброблення,   утилізації,  видалення, 
знешкодження   і  захоронення  відходів, а саме ліквідація несанкціонованих сміттєзвалищ ( п.74-1 Постанови КМУ №1147 від 17.09.1996)(зі змінами).</t>
  </si>
  <si>
    <t>зменшення впливу відходів на довкілля, покращення санітарного стану громади,  ліквідація 1358 м 3 звалищ</t>
  </si>
  <si>
    <t>Проведено дослідження стану атмосферного повітря кількість</t>
  </si>
  <si>
    <t>1 тис.</t>
  </si>
  <si>
    <t>3. Перелік інвестиційних проектів, реалізація яких пропонується у 2022 році</t>
  </si>
  <si>
    <t>Заміна парового котла на водогрійні з підвищеним ККД (кофіціент корисної дії) дозволить скоротити споживання енергетичних ресурсів (природного газу), електричної енергії та води). Тільки природному газу таке скорочння складатиме 142 т.у.п. на рік,що дорівнює 124т.куб м. природного газу.</t>
  </si>
  <si>
    <t>реконструкція будівлі, одиниць</t>
  </si>
  <si>
    <t>2020 -2022</t>
  </si>
  <si>
    <t>Створення опорного навчального закладу на базі Соледарської загальноосвітньої школи І-ІІІ ступенів №13 з поглибленим вивчення англійської мови  Соледарської міської ради Донецької області</t>
  </si>
  <si>
    <t>39 898,17</t>
  </si>
  <si>
    <t xml:space="preserve">Поданий на ДФРР у 2021році срок реалізації проєкту 2022-2023рр </t>
  </si>
  <si>
    <t xml:space="preserve">Реконструкція дошкільного закладу №17 «Орлятко», 
по вул. Преображенській, буд.№26а в м. Соледар
Реконструкція дошкільного закладу №17 «Орлятко», 
по вул. Преображенській, буд.№26а в м. Соледар
</t>
  </si>
  <si>
    <t>Створення належних умов для навчання та виховання 147 дітей</t>
  </si>
  <si>
    <t>Управління ЖКХ, відділ містобудування, архітектури та капітального будівництва Соледарської міської ради</t>
  </si>
  <si>
    <t>1 очисна споруда продуктивністю 2,45 м3/добу</t>
  </si>
  <si>
    <t>гранти, субвенція,спонсорська допомога, тощо</t>
  </si>
  <si>
    <t>Облашування, ремонт віддалених робочих місць фахівців із соціальної роботи у старостинських округах</t>
  </si>
  <si>
    <t>с.Парасковіївка</t>
  </si>
  <si>
    <t xml:space="preserve">УПСЗН Соледарскої міської ради </t>
  </si>
  <si>
    <t>Облачтовано сучасне віддлене робоче ісцеифхівців із соціальної роботи КУ "ЦНСП". Проведено ремонт, придбано обладнання, меблі</t>
  </si>
  <si>
    <t>3.10. Створення "Соціальних офісів"</t>
  </si>
  <si>
    <t>Проєкт реалізується спільно з представництвом Дитячого фонду ООН (ЮНІСЕФ) в Україні</t>
  </si>
  <si>
    <t xml:space="preserve">Потреба у фінансуванні на 2022 рік, тис.грн.  </t>
  </si>
  <si>
    <t xml:space="preserve">всього за розділом </t>
  </si>
  <si>
    <t>4. ДЖЕРЕЛА ТА ОБСЯГИ ФІНАНСУВАННЯ ЗАХОДІВ ТА ПРОЕКТІВ ПРОГРАМИ У 2022 РОЦІ</t>
  </si>
  <si>
    <r>
      <rPr>
        <b/>
        <sz val="10"/>
        <rFont val="Times New Roman"/>
        <family val="1"/>
        <charset val="204"/>
      </rPr>
      <t xml:space="preserve">2.2 </t>
    </r>
    <r>
      <rPr>
        <b/>
        <sz val="10"/>
        <color theme="1"/>
        <rFont val="Times New Roman"/>
        <family val="1"/>
        <charset val="204"/>
      </rPr>
      <t xml:space="preserve">Агропромисловий комплекс </t>
    </r>
  </si>
  <si>
    <t>2.1 Промисловий комплекс</t>
  </si>
  <si>
    <t>7</t>
  </si>
  <si>
    <t>8</t>
  </si>
  <si>
    <t>10</t>
  </si>
  <si>
    <t>Заміна вікон та дверей в закладах освіти реалізації Концепції НУШ</t>
  </si>
  <si>
    <t>Заміна на руднику №4 парових котлів на водогрійні</t>
  </si>
  <si>
    <t>ДП "Аремсіль"</t>
  </si>
  <si>
    <t>Посилення інформаційно-профілактичну роботу з молоддю, проведення зустрічей онлайн</t>
  </si>
  <si>
    <t xml:space="preserve">Розробка ПКД  частини автодороги місцевого значення по с. Парасковіївка, вул. Горняків Соледарській міській територіальної громади </t>
  </si>
  <si>
    <t xml:space="preserve">                                  Витрати на реалізацію у 2022 році</t>
  </si>
  <si>
    <t>Промисловий комплекс</t>
  </si>
  <si>
    <t>Розвиток міст, районів та територіальних громад облаті</t>
  </si>
  <si>
    <t>Енергозбереження та енергоефективність</t>
  </si>
  <si>
    <r>
      <t xml:space="preserve">Розвиток інформаційного </t>
    </r>
    <r>
      <rPr>
        <sz val="12"/>
        <rFont val="Times New Roman"/>
        <family val="1"/>
        <charset val="204"/>
      </rPr>
      <t>постору.</t>
    </r>
    <r>
      <rPr>
        <sz val="12"/>
        <color theme="1"/>
        <rFont val="Times New Roman"/>
        <family val="1"/>
        <charset val="204"/>
      </rPr>
      <t xml:space="preserve"> Забезпечення доступу до неупереджених джерел інформації</t>
    </r>
  </si>
  <si>
    <t>Встановлення охоронної сигналізації та її обслуговування</t>
  </si>
  <si>
    <r>
      <t>Забезпечення пільгової категорії населення  медичним оглядом</t>
    </r>
    <r>
      <rPr>
        <sz val="10"/>
        <color rgb="FF00B050"/>
        <rFont val="Times New Roman"/>
        <family val="1"/>
        <charset val="204"/>
      </rPr>
      <t xml:space="preserve">  </t>
    </r>
    <r>
      <rPr>
        <sz val="10"/>
        <color theme="1"/>
        <rFont val="Times New Roman"/>
        <family val="1"/>
        <charset val="204"/>
      </rPr>
      <t xml:space="preserve">допризовників, військовозобов’язані </t>
    </r>
  </si>
  <si>
    <t>Загальна кількість допризовників, призовників, військовозабов'язаних для проходження військової служби за контрактом</t>
  </si>
  <si>
    <t>Відділ з питань  цивільного захисту, мобілізаційної та оборонної роботи  Соледарської міської ради, Бахмутський РТЦ та СП</t>
  </si>
  <si>
    <t>3.1.1. Підвищення спроможності регіону попереджувати, реагувати та ліквідувати наслідки надзвичайних ситуацій</t>
  </si>
  <si>
    <t>Створення матеріально-технічної бази бойового вишколу особового складу передового підрозділу ТрО</t>
  </si>
  <si>
    <t>Придбання концелярії обладнання, одиниць</t>
  </si>
  <si>
    <t xml:space="preserve">Забезбечення зв'язком оперативної групи ТоР Соледарської міської ради </t>
  </si>
  <si>
    <t>Придбання портативної цифрової радіостанції, багатофункціонального пристрію лазерний чорно-білий, Процесор ЕОМ ІВМ на Р6</t>
  </si>
  <si>
    <t>2/1/1</t>
  </si>
  <si>
    <t>Реконструкція стадіону "Соляник" Соледарської міської комплексної дитячо-юнацької спортивної школи</t>
  </si>
  <si>
    <t>Соледарська міська рада, Соледарська міська комплексна дитячо-юнацька спортивна школа</t>
  </si>
  <si>
    <t>Покращення спортивної  інфраструктурии, створення умов для занять фізичною культурою та спортом, збільшення кількості займаючихся фізичною культурою та спортом</t>
  </si>
  <si>
    <t>Термін реалізації проєкту</t>
  </si>
  <si>
    <r>
      <t xml:space="preserve">Відділ земельних ресурсів, відділ охорони </t>
    </r>
    <r>
      <rPr>
        <sz val="10"/>
        <rFont val="Times New Roman"/>
        <family val="1"/>
        <charset val="204"/>
      </rPr>
      <t xml:space="preserve">здоров'я та </t>
    </r>
    <r>
      <rPr>
        <sz val="10"/>
        <color theme="1"/>
        <rFont val="Times New Roman"/>
        <family val="1"/>
        <charset val="204"/>
      </rPr>
      <t>розробники документації із землеустрою та оцінки земель</t>
    </r>
  </si>
  <si>
    <t>Приведення до вимог діючого законодавства правовстановлюючих документів на право комунальної власності на земельні ділянки громадою. Про надання дозволів на розроблення документації із землеустрою щодо формування земельних ділянок та внесення відомостей до ДЗК</t>
  </si>
  <si>
    <r>
      <t xml:space="preserve">Проводити оздоровчі, спортивно масові заходи, для молоді та  з залученням усіх членів </t>
    </r>
    <r>
      <rPr>
        <sz val="10"/>
        <rFont val="Times New Roman"/>
        <family val="1"/>
        <charset val="204"/>
      </rPr>
      <t>сім'ї</t>
    </r>
  </si>
  <si>
    <t>Розробка програми «Соледарська громада-безпечна громада»</t>
  </si>
  <si>
    <t>Розробка програми</t>
  </si>
  <si>
    <t xml:space="preserve">Висвітлення у ЗМІ засідань 
Громадської ради
</t>
  </si>
  <si>
    <t>Відділ інформаційного та ком’.ютерного забезпечення</t>
  </si>
  <si>
    <t xml:space="preserve">Відділ економічного розвитку, торгівлі та інвестицій, 
відділ з питань інформаційного та ком’.ютерного забезпечення
</t>
  </si>
  <si>
    <t>Надання фінансової підтримки</t>
  </si>
  <si>
    <t>Реалізація проєктів переможців конкурсу   цільової програми Громадський бюджет</t>
  </si>
  <si>
    <t>Відділ з питань інформаційного та ком’.ютерного забезпечення</t>
  </si>
  <si>
    <r>
      <t>Залучення фінансової та тенічної міжнародної допомоги для надання підтримки</t>
    </r>
    <r>
      <rPr>
        <sz val="10"/>
        <color rgb="FFFF0000"/>
        <rFont val="Times New Roman"/>
        <family val="1"/>
        <charset val="204"/>
      </rPr>
      <t xml:space="preserve"> </t>
    </r>
    <r>
      <rPr>
        <sz val="10"/>
        <rFont val="Times New Roman"/>
        <family val="1"/>
        <charset val="204"/>
      </rPr>
      <t xml:space="preserve">суб'єктам </t>
    </r>
    <r>
      <rPr>
        <sz val="10"/>
        <color theme="1"/>
        <rFont val="Times New Roman"/>
        <family val="1"/>
        <charset val="204"/>
      </rPr>
      <t xml:space="preserve"> госпадарювання</t>
    </r>
  </si>
  <si>
    <t>Залучення суб'єктів господарювання до реалізації діючих та впровадження авих механізмів фінансової підтримки, участі у різноманітних "грантових" проєктах, програмах</t>
  </si>
  <si>
    <t>Надання методичної, консультаційної та організаційної допомоги суб'єктам господарювання з питань здійснення діяльності в агропромисловому комлексі</t>
  </si>
  <si>
    <t xml:space="preserve">Підвщення рівня обізнаності суб'єктів господарювання та сприяння збільшенню кількості субєктів господарювання в сільській місцевості </t>
  </si>
  <si>
    <t xml:space="preserve">Створення нових робочих місць, збільшення клькості суб'єктів господарювання </t>
  </si>
  <si>
    <t xml:space="preserve">Створення нових та розвиток існуючих суб'єктів господарювання </t>
  </si>
  <si>
    <t>Забезпечення дотримання вимог
Закону України “Про засади
державної регуляторної політики
у сфері господарської діяльності”
при підготовці та прийнятті
проєктів регуляторних актів</t>
  </si>
  <si>
    <t>Дотримання вимог
чинного законодавства
в сфері регуляторної
політики,%</t>
  </si>
  <si>
    <t>Залучення суб’єктів малого і
середнього підприємництва до
реалізації заходів та проєктів на
засадах державно-приватного
партнерства у встановленому
законодавством порядку</t>
  </si>
  <si>
    <t>кількість укладених договорів</t>
  </si>
  <si>
    <t>легалізація трудових відносин та зменшення випадків порушення вимог законодавства про працю та зайнятість населення</t>
  </si>
  <si>
    <t>Відділ економічного розвитку, торгівлі та інвестицій, управління фінансів Соледарської міської ради, відділ з питань правового забезпечення діяльності виконавчих органів юридичного управління, Бахмутській міський центр зайнятості</t>
  </si>
  <si>
    <t xml:space="preserve">Відділ економічного розвитку, торгівлі та інвестицій, 
відділ  з питань інформаційного та ком’.ютерного забезпечення
</t>
  </si>
  <si>
    <t>Кількість створених
роликів</t>
  </si>
  <si>
    <t>Актуалізація інтерактивної карти проектів соціально-економічного розвитку Донецької області по Соледарській міській ТГ</t>
  </si>
  <si>
    <t>придбання та заміна світильників енергозбереження світодіодних в литому корпусі СЄСІ-50Л5</t>
  </si>
  <si>
    <t xml:space="preserve">Захист населення і територій від надзвичайних ситуацій </t>
  </si>
  <si>
    <t>Придбання паливно-мастильних матеріалів для Бахмутського РВП ГУНП в Донецькій обл.</t>
  </si>
  <si>
    <t>Бензин, л</t>
  </si>
  <si>
    <t>Придбання паливно-мастильних матеріалів для службового австотранспорту поліцейських офіцерів Соледарської міської територіальної громади</t>
  </si>
  <si>
    <t>Технічне обслуговування службового австотранспорту поліцейських офіцерів Соледарської міської територіальної громади</t>
  </si>
  <si>
    <t>Придбання  паливно-мастильних матеріалів для Бахмутського РВ 2 управління (з дислокацією у м. Маріуполь Донецької області) ГУ СБУ в Донецькій та Луганській областях</t>
  </si>
  <si>
    <t xml:space="preserve">Бахмутський РВ 2 управління (з дислокацією у м. Маріуполь Донецької області) ГУ СБУ в Донецькій та Луганській областях, Соледарська міська рада </t>
  </si>
  <si>
    <t>кількість, одиниць</t>
  </si>
  <si>
    <t>Поточний ремонт службових приміщень Бахмутського РВП ГУНП в Донецькій області</t>
  </si>
  <si>
    <t>Клькість приміщень</t>
  </si>
  <si>
    <t>Висвітлення діяльності правоохоронних органів по зміцненню правопорядку і боротьбі зі злочинністю на території Соледарської міської територіальної громади в засобах масової інформації</t>
  </si>
  <si>
    <t>Бахмутський РВП ГУНП в Донецькій області</t>
  </si>
  <si>
    <t>Формування позитивного іміджу поліції. Розміщення в ЗМІ статей, одиниць</t>
  </si>
  <si>
    <t>Здійснення заходів щодо попередження фактів ухилення батьків від невиконання батьківських обов'язків</t>
  </si>
  <si>
    <t>Проведення рейдів з виявлення неповнолітніх та їх батьків, що займаються бродяжництвом та жебрацтвом, рейдів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</si>
  <si>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Соледарської міської територіальної громади</t>
  </si>
  <si>
    <t>Проведення рейдів з виявлення фактів  незаконного зберігання вогнепальної зброї, боєприпасів і вибухових речовин та каналів їх незаконного надходження на територію Соледарської ТГ, рейдів</t>
  </si>
  <si>
    <t>Виявлення правопорушень у сфері незаконного обігу наркотичних засобів, правопорушень</t>
  </si>
  <si>
    <t>19</t>
  </si>
  <si>
    <t>12</t>
  </si>
  <si>
    <t>21</t>
  </si>
  <si>
    <t>Забезпечення особистої безпеки жінок і чоловіків у приватному та публічному просторах</t>
  </si>
  <si>
    <t>Проведення міського фестивалю дитячої творчості "Кавер-драйв-ленд"</t>
  </si>
  <si>
    <t>Придбання та установка обладнання охоронної системи сигналізації</t>
  </si>
  <si>
    <t xml:space="preserve">Реконструкція КНП "Соледарська міська лікарня Соледарської міської ради Бахмутського району Донецької області по вул.Соледарська 1-А, м.Соледар Донецької області" </t>
  </si>
  <si>
    <t>2.10. Освіта</t>
  </si>
  <si>
    <t>2.11. Підтримка сім’ї, дітей, молоді та впровадження гендерної рівності</t>
  </si>
  <si>
    <t xml:space="preserve">2.12. Охорона здоров'я </t>
  </si>
  <si>
    <t xml:space="preserve">2.13. Фізичне виховання та спорт </t>
  </si>
  <si>
    <t>2.14. Культура і туризм</t>
  </si>
  <si>
    <t>2.16. Захист прав і свобод громадян</t>
  </si>
  <si>
    <t xml:space="preserve">2.17. Соціальний захист населення  </t>
  </si>
  <si>
    <t>2.18.  Захист прав дітей-сиріт та дітей, позбавлених батьківського піклування</t>
  </si>
  <si>
    <t>2.19.  Житлове господарство та комунальна інфраструктура</t>
  </si>
  <si>
    <t>2.21. Заходи, пов’язані з наслідками проведення ООС, АТО.  Підтримка внутрішньо переміщених осіб</t>
  </si>
  <si>
    <t>2.22. Впровадження заходів територіального планування</t>
  </si>
  <si>
    <t>2.23. Охорона навколишнього природного середовища</t>
  </si>
  <si>
    <t>2.24. Енергозбереження та енергоефективність</t>
  </si>
  <si>
    <t xml:space="preserve">Дотримання санітарних вимог
з організації харчування в закладі загальної сердньої освіти
</t>
  </si>
  <si>
    <t>Парасковіївська ЗОШ</t>
  </si>
  <si>
    <t xml:space="preserve">Проведення інформаційної  компанії  з метою інформування населення про досягнення громади (газета Вперёд) </t>
  </si>
  <si>
    <t xml:space="preserve">Управління освіти </t>
  </si>
  <si>
    <t xml:space="preserve"> Управління освіти </t>
  </si>
  <si>
    <t xml:space="preserve"> Служба у справах дітей.</t>
  </si>
  <si>
    <t>поточний ремонт тротуарів по Соледарскый МТГ</t>
  </si>
  <si>
    <t>Офісне устаткування та приладдя</t>
  </si>
  <si>
    <t xml:space="preserve">Знищувач документів-шредер -1, брошюровщик металбинд Opus MBE 300 -1, настільна лампа або бра 1, короб архівний - 150, короб для архівних боксів -150, канал Opus 304мм(А4) -100, тверді обкладенки Opus А4 -100, картон для архівації документів А4 -50п. </t>
  </si>
  <si>
    <t>Фінансова підтримка суб'єктів малого і середнього підприємництва на реалізацію проєктів</t>
  </si>
  <si>
    <t xml:space="preserve">Відділ земельних ресурсів,           Відділ економічного розвитку, торгівлі та інвестицій </t>
  </si>
  <si>
    <t>Інформування суб'єктів господарювання всіх форм власності з питань дотримання вимог законодавства про працю частині формування мотивації до легальної зайнятості та детінізації економічних процессів шляхом розповсюдження інформації засобами масової інформації, організації спільних семінарів, засідань у форматі "круглих столів" та робочих груп з питань легалізації тощо</t>
  </si>
  <si>
    <t>Створення промоційного ролику
щодо інвестиційного потенціалу
Соледарської міської ТГ</t>
  </si>
  <si>
    <t>Рекострукція КНП «Соледарська міська лікарня Соледарської міської ради по вул..Соледарська,1-А м.Соледар  Донецької області»</t>
  </si>
  <si>
    <t xml:space="preserve">Організація та проведення спортивних змагань, фізкультурно-масових заходів міського рівня
(придбання нагородної атрибутики)
</t>
  </si>
  <si>
    <t>Організація  та проведення спортивно-масових заходів міського рівня (придбання нагородної атрибутики), кількість заходів, одиниць</t>
  </si>
  <si>
    <t>Інші завдання: Забезпечити розвиток фізичної культури і спорту, популяризацію здорового способу життя та підтримку провідних спортсменів, створити доступну спортивну інфраструктуру, спортивних шкіл та організацій</t>
  </si>
  <si>
    <t>Проводити у закладах освіти уроки з фізичної культури.</t>
  </si>
  <si>
    <t>Забезпечення рухової активності дітей та молоді</t>
  </si>
  <si>
    <t>Забезпечити систему організації шкільної та позашкільної фізкультурно-оздоровчої і спортивної роботи</t>
  </si>
  <si>
    <t>Залучити населення з обмеженими можливостями до систематичних занять фізичною культурою і спортом.</t>
  </si>
  <si>
    <t>Забезпечення фізкультурно -оздоровчої та фізкультурно -спортивної діяльності серед осіб з обмеженими фізичними можливостями.</t>
  </si>
  <si>
    <t>Забезпечення участі спортсменів громади у змаганнях обласного, всеукраїнського та міжнародного рівня (автоперевезення спортсменів)</t>
  </si>
  <si>
    <t>Автоперевезення спортсменів на змагання, кількість заходів, одиниць</t>
  </si>
  <si>
    <t>Надання фінансової допомоги провідним спортсменам та тренерам Соледарської МТГв т.ч.: виплати грошових винагород  переможцям та призерам обласних, всеукраїнських та міжнародних змагань</t>
  </si>
  <si>
    <t>Фінансова підтримка спортсменів та тренерів Соледарської МТГ</t>
  </si>
  <si>
    <t>Виплата грошових винагород  провідним спортсменам  та тренерам Соледарської МТГ</t>
  </si>
  <si>
    <t xml:space="preserve">Покращення матеріально-технічної бази загальноосвітніх шкіл Соледарської МТГ: придбання спортивного інвентарю </t>
  </si>
  <si>
    <t>Забезпечення спортивним інвентарем загальноосвітні школи Соледарської МТГ, кількість  одиниць</t>
  </si>
  <si>
    <t>Забезпечення спортивною формою міські команди з футболу та волейболу</t>
  </si>
  <si>
    <t>Придбання 3 комплектів форми</t>
  </si>
  <si>
    <t>Придбання спортивної форми збірним командам Соледарської МТГ з видів спорту</t>
  </si>
  <si>
    <t>спортивний  майданчик зі штучним покриттям 42х22 метри</t>
  </si>
  <si>
    <t>Забезпечити реалізацію на території об'єднаної громади вимог Закону України «Про фізичну культуру і спорт» про виключне право вести педагогічну навчально - тренувальну роботу, роботу у сфері фізичної культури і спорту громадянам зі спеціальною освітою або підготовкою та за наявності документу, що виданий акредитованим навчальним закладом.</t>
  </si>
  <si>
    <t>Збереження і оновлення кадрового потенціалу.</t>
  </si>
  <si>
    <t>Запровадити систему перепідготовки, підвищення кваліфікації кадрів, проведення атестації фахівців у сфері фізичної культури.</t>
  </si>
  <si>
    <t>Забезпечити участь працівників сфери фізичної культури і спорту, тренерів, спортсменів в тематичних семінарах</t>
  </si>
  <si>
    <t>Забезпечити висвітлення в місцевих засобах масової інформації спортивних подій, пропагуючи розвиток фізкультурно – спортивного руху на території громади</t>
  </si>
  <si>
    <t xml:space="preserve">Пропагування населення до здорового способу життя </t>
  </si>
  <si>
    <t>Будівництво спортивного майданчика зі штучним покриттям 42х22м у с. Володимирівка</t>
  </si>
  <si>
    <t>с. Володимирівка</t>
  </si>
  <si>
    <t>1 спортивний  майданчик зі штучним покриттям 42х22 метри</t>
  </si>
  <si>
    <t>Реконструкція спортивного майданчика зі штучним покриттям 42х22м у м. Соледар по вул. Носова</t>
  </si>
  <si>
    <t>Футбольний  майданчик зі штучним покриттям 42*22 метри 42х22 метри</t>
  </si>
  <si>
    <t>Розробка ПКД та експертна оцінка на Рекострукцію КНП «Соледарська міська лікарня Соледарської міської ради по вул..Соледарська,1-А м.Соледар  Донецької області»</t>
  </si>
  <si>
    <t>трансфер на школу №13</t>
  </si>
  <si>
    <t>2021 рік</t>
  </si>
  <si>
    <r>
      <t>2.</t>
    </r>
    <r>
      <rPr>
        <b/>
        <sz val="7"/>
        <color theme="1"/>
        <rFont val="Times New Roman"/>
        <family val="1"/>
        <charset val="204"/>
      </rPr>
      <t xml:space="preserve">     </t>
    </r>
    <r>
      <rPr>
        <b/>
        <sz val="12"/>
        <color theme="1"/>
        <rFont val="Times New Roman"/>
        <family val="1"/>
        <charset val="204"/>
      </rPr>
      <t xml:space="preserve">МЕТА, ЗАВДАННЯ ТА ЗАХОДИ ЕКОНОМІЧНОГО І СОЦІАЛЬНОГО РОЗВИТКУ СОЛЕДАРСЬКОЇ МІСЬКОЇ  ТЕРИТОРІАЛЬНОЇ ГРОМАДИ </t>
    </r>
  </si>
  <si>
    <t>Управління ЖКХ</t>
  </si>
  <si>
    <t xml:space="preserve">Фактична потужність 1-го автобусу - 52 місця, кількість автобусів - 8
( Марка - АТАМАН
Модель - А092Н6
Тип - городской автобус
Рік випуску - 2021
Кількість місць - 52
Повная маса 8780 кг)
</t>
  </si>
  <si>
    <t>Заміна та придбання 8 автобусів оснащених пандусом, 
Покращення доступу до адмін. послуг, лікарні, навчальних закладів  - 9 000 осіб у тому числі осіб з інвалідністю.</t>
  </si>
  <si>
    <t>Придбання комп'ютерної та оргтехніки</t>
  </si>
  <si>
    <t>Розробка ПКД та експертна оцінка на реконструкцію стадіону розташованого за адресою: Донецька область, Бахмутський район, м.Соледар, вул.Паркова 2а (стадіон «Соляник»)</t>
  </si>
  <si>
    <t>Забезпечення звіту про технічний стан стадіону розташованого за адресою: Донецька область, Бахмутський район, м.Соледар, вул.Паркова 2а (стадіон «Соляник»)</t>
  </si>
  <si>
    <t>У подальшому звіт про технічний стан стадіону "Соляник"</t>
  </si>
  <si>
    <t>Розробка ПКД для проведення кап.ремонту та реконструкції шкільних та позашкільних закладів освіти</t>
  </si>
  <si>
    <t>Розробка ПКД для закладів освіти: с.Парасковіївка, с.Володимирівка, с. Берестове, с.Міньківка, с.Роздолівка</t>
  </si>
  <si>
    <t xml:space="preserve">5 ПКД </t>
  </si>
  <si>
    <t>Укомплектування 5-9 класів закладів освіти громади (комп’ютерна техніка, меблі, дидактичний матеріал, матеріали для поточного ремонту 1 класів) в рамках реалізації Концепції НУШ</t>
  </si>
  <si>
    <t>Бахмутська ЗОШ</t>
  </si>
  <si>
    <t>Проведення кепетального ремонту харчоблоку</t>
  </si>
  <si>
    <t>Реалізація Програми підтримки обдарованої учнівської молоді Соледарської міської ТГ на 2021-2025 рр</t>
  </si>
  <si>
    <t>9 Випускників,56 учасників конкурсів різного рівня</t>
  </si>
  <si>
    <t>Поточний ремонт інклюзивних груп ЗДО</t>
  </si>
  <si>
    <t>Придбання палива для транспорту Управління освіти</t>
  </si>
  <si>
    <t>Придбання бензину для автомобіля хозгруппи</t>
  </si>
  <si>
    <t xml:space="preserve">GPS навігатори для шкільного транспорту </t>
  </si>
  <si>
    <t xml:space="preserve">10 одиниць </t>
  </si>
  <si>
    <t>Придбання та встановлення GPS навігаторів</t>
  </si>
  <si>
    <t>2 особи</t>
  </si>
  <si>
    <t>6 осіб</t>
  </si>
  <si>
    <t>608 особи</t>
  </si>
  <si>
    <t>Придбання та встановлення твердотопливних та електро котлів (пілетні котли)</t>
  </si>
  <si>
    <t>Покриття збитків під час транспортування питної води</t>
  </si>
  <si>
    <t>м3,тис</t>
  </si>
  <si>
    <t xml:space="preserve"> тис м3</t>
  </si>
  <si>
    <t xml:space="preserve">ПКД вишукувальних робіт  </t>
  </si>
  <si>
    <t>Придбання та установка дитячого ігрового обладнання</t>
  </si>
  <si>
    <t>5/24</t>
  </si>
  <si>
    <t>Придбання спецтехніки (трактор JBL, катафалк ФІАТ Боксер, ексковатор, палетниця, автмобіль Peugeot Boxer, асенізаторна вакуумна машина</t>
  </si>
  <si>
    <t>шини автомобільні  TRIANGLE TR689a 215/75R17,5,акумуляторна батарея,різноманітні запчастини</t>
  </si>
  <si>
    <t>шини автомобільні  TRIANGLE TR689a 215/75R17,5 -12шт.,акумуляторна батарея - 8 шт.,різноманітні запчастини на 100 тис.грн</t>
  </si>
  <si>
    <t>трактор JBL, катафалк ФІАТ Боксер, ексковатор, палетниця, автмобіль Peugeot Boxer, асенізаторна вакуумна машина</t>
  </si>
  <si>
    <t>Розробка ПКД (схема теплопостачання населеного пункту с.Парасковіївка)</t>
  </si>
  <si>
    <t>Розробка ПКД реконструкції опалювальної котельної (с.Никифорівка, с.Міньківка)</t>
  </si>
  <si>
    <t>Розробка ПКД для встановлення лічильників теплової енергії</t>
  </si>
  <si>
    <t>Придбання лічильників теплової енергії -3 одиниці для потреб опалювальних котелень (с.Никифорівка, с.Роздолівка, с.Бахмутське)</t>
  </si>
  <si>
    <r>
      <t>Розробка ПКД  реконструкції опалювальної котелні (</t>
    </r>
    <r>
      <rPr>
        <sz val="10"/>
        <rFont val="Times New Roman"/>
        <family val="1"/>
        <charset val="204"/>
      </rPr>
      <t>с.Никіфорівка</t>
    </r>
    <r>
      <rPr>
        <sz val="10"/>
        <color theme="1"/>
        <rFont val="Times New Roman"/>
        <family val="1"/>
        <charset val="204"/>
      </rPr>
      <t>, с.Міньківка)</t>
    </r>
  </si>
  <si>
    <t>Виконання боргових забов`язань  перед КП компанія "Вода Донбасу" за використану воду мінулих років</t>
  </si>
  <si>
    <t>Придбання матеріалів для виготовлення автобусних зупинок</t>
  </si>
  <si>
    <t>годин</t>
  </si>
  <si>
    <t>Утримання, ремонт дитячих та спортивних майданчиків</t>
  </si>
  <si>
    <t>Розробка ПКД для засобів примусового обмеження швидкості</t>
  </si>
  <si>
    <t>Влаштування засобів примусового обмеження швидкості, нанесення дорожньої розмітки, дорожніх знаків</t>
  </si>
  <si>
    <t>Розробка ПКД пішоходних переходів (з LED підсвіткою) та установка дорожніх знаків</t>
  </si>
  <si>
    <t>УСЗН та КУ "ЦНСП Соледарської міської ради"</t>
  </si>
  <si>
    <t>7/10</t>
  </si>
  <si>
    <t>Розробка ПКД пішоходних переходів (з LED підсвіткою) -7, установка дорожніх знаків-10</t>
  </si>
  <si>
    <t>поліпшення умов проживання громадян (м2)/одиниць</t>
  </si>
  <si>
    <t>930/14</t>
  </si>
  <si>
    <t>ігрове обладнання</t>
  </si>
  <si>
    <t>датчики руху, система оповіщення тощо, (Будинок сімейного дозвілля вул.Горького, Філія КЗ "СМЦК та НТ"об'єкти</t>
  </si>
  <si>
    <t>36 особа</t>
  </si>
  <si>
    <t>8 особи</t>
  </si>
  <si>
    <t>4 осіб</t>
  </si>
  <si>
    <t>10 осіб</t>
  </si>
  <si>
    <t>2 особа</t>
  </si>
  <si>
    <t>Фінансування комунальної установи "Трудовий архів Соледарської міської ради Бахмутського району Доннецької області"</t>
  </si>
  <si>
    <t>Фінансування КУ "Трудовий архів Соледарської міської ради Бахмутського району Доннецької області"</t>
  </si>
  <si>
    <t>Послуги з користування захищенни каналом зв'язку</t>
  </si>
  <si>
    <t>місяців</t>
  </si>
  <si>
    <t xml:space="preserve">4 котельні </t>
  </si>
  <si>
    <t>здійснення контролю за ефективним використанням газу (Берестівська ЗОШ, Володимирівська ЗОШ, Бахмутський ДНЗ №1, ДНЗ №6 (Белокаменка)</t>
  </si>
  <si>
    <t>Цифровий флюрограф; електроенцефолограф;експрес-аналізатор глікозильований гемоглобін;інголятор ультраз.;апарат магнітолаз.терапії;термостат ТС-80;небулайзери; Бактер. Лампи;психрометр ВИТ-1;автоклав ГК-100;пульсоксиметр; дізкамера-;каталка до 200кг.;калькоскоп; апарат вискочаст. електрохірур.;н-р для підбору окулярів;н-р для ізмерен.ВГД;лампа щелева;електокоагулятор; дерматоскоп; гематологічний аналізатор; холстер.мониторінг +АД.; гастроскоп; дефібрілятор;парафінова камера.</t>
  </si>
  <si>
    <t>Створення топооснови М1:10000 на Соледарську ТГ</t>
  </si>
  <si>
    <t>Кількість топоснов, одиниць</t>
  </si>
  <si>
    <t>Забезпечення закладів освіти навчальними кабінетами фізики, біології, хімії, географії, математики</t>
  </si>
  <si>
    <t>220/10</t>
  </si>
  <si>
    <t>Кількість пацієнтів, осіб/ стенд. системи,шт.</t>
  </si>
  <si>
    <t>Поточний ремонт Берестівського,Федорівського,   Оріхово-Василівського,Підгородненьського(стеля) ФП,Яковлівської амбулаторії,2 кабінети Соледарської амбулаторії,6 кабінетів АУВ</t>
  </si>
  <si>
    <t>Виготовлення ПКД по Берестівському ФП</t>
  </si>
  <si>
    <t>Розробка ПКД та експертна оцінка на будівництво спортивного майданчика зі штучним покриттям 42х22м у с. Володимирівка та м. Соледар вул. Носова</t>
  </si>
  <si>
    <t>Придбання енергозберігаючого електрообладнання для харчоблоків закладів освіти</t>
  </si>
  <si>
    <t>Виготовлення ПКД на утеплення фасаді шкіл та дошкільних навчальних закладів</t>
  </si>
  <si>
    <t>Модернізація та переобладнання теплових котелень у закладах освіти</t>
  </si>
  <si>
    <t>с.Бахмутське, с. Васюківка</t>
  </si>
  <si>
    <t xml:space="preserve">Фінансування видатків бюджету Соледарської міської територіальної громади на здійснення компенсаційних виплат за пільговий проїзд автомобільним транспортом загального користування окремих категорій громадян – мешканців Соледарської міської територіальної </t>
  </si>
  <si>
    <t>Компесація фізичним особам, які надають соціальні послуги громодянам похилого віку, особам з інвалідністю, дітям з інвалідністю, хворим, які не здатні до самообслуговування і потребують сторонньої допомоги згідно Постанов КМУ від 29.04.2004 №558 та від 23.09.2020 №859</t>
  </si>
  <si>
    <t>Придбання  подарункових наборів дітям-сиротам та дітям, позбавленим батьківського піклування</t>
  </si>
  <si>
    <t>придбання  подарункових наборів дітям-сиротам та дітям, позбавленим батьківського піклування</t>
  </si>
  <si>
    <t>тис.м2/тис.м2</t>
  </si>
  <si>
    <t xml:space="preserve">Фінансова підтримка
Громадських організацій  на виконання  Постанови КМУ  від 03.03.2020 р. Та Постанови КМУ від 14.02.2018р.
</t>
  </si>
  <si>
    <t>Виготовлення ПКД для благоустрій прилеглої території ЦНАП</t>
  </si>
  <si>
    <t>Управління соціального захисту населення</t>
  </si>
  <si>
    <t>Управління  соціального захисту населення</t>
  </si>
  <si>
    <t>Розробка ПКД та експертна оцінка на Капітальний ремонт будівлі Яковлівської амбулаторії та Васюківського ФП</t>
  </si>
  <si>
    <t>1/400</t>
  </si>
  <si>
    <r>
      <t xml:space="preserve">Фінансова підтримка громадських організацій та </t>
    </r>
    <r>
      <rPr>
        <sz val="10"/>
        <rFont val="Times New Roman"/>
        <family val="1"/>
        <charset val="204"/>
      </rPr>
      <t>творчих</t>
    </r>
    <r>
      <rPr>
        <sz val="10"/>
        <color theme="1"/>
        <rFont val="Times New Roman"/>
        <family val="1"/>
        <charset val="204"/>
      </rPr>
      <t xml:space="preserve"> спілок громади , на виконання   Постанови КМУ від12.10.2011р</t>
    </r>
  </si>
  <si>
    <t>Капітальний ремонт системи теплопостачання</t>
  </si>
  <si>
    <t>Коригування ПКД "Капітальний ремонт покрівлі Васюківської гімназії Соледарської міської ради Донецької області</t>
  </si>
  <si>
    <t>Коригування ПКД</t>
  </si>
  <si>
    <t>2.20. Розвиток громади</t>
  </si>
  <si>
    <t>3.10 Освіта</t>
  </si>
  <si>
    <t>3.12 Охорона здоров'я</t>
  </si>
  <si>
    <r>
      <t xml:space="preserve">3.13. Фізичне виховання та спорт </t>
    </r>
    <r>
      <rPr>
        <b/>
        <sz val="12"/>
        <color rgb="FFFF0000"/>
        <rFont val="Times New Roman"/>
        <family val="1"/>
        <charset val="204"/>
      </rPr>
      <t xml:space="preserve"> </t>
    </r>
  </si>
  <si>
    <t>3.14. Культура і туризм</t>
  </si>
  <si>
    <t>3.19.  Житлове господарство та комунальна інфраструктура</t>
  </si>
  <si>
    <t>3.17 Соціальний захист населення</t>
  </si>
  <si>
    <t>Складання документу в електронному вигляді для внесення до бази АС ДЗК відомостей про результати робіт зі встановлення меж м.Соледар Бахмутського району Донецької області</t>
  </si>
  <si>
    <t>електронний документ відомості про межі м.Соледар</t>
  </si>
  <si>
    <t>Встановлення в натурі меж об'эктів природно-заповідного фонду: памятки природи місцевого значення "Паламбія", заказника місцевого значення "Ковилове"</t>
  </si>
  <si>
    <t xml:space="preserve">"Заміна та придбання автобусів для транспортного сполучення між населеними пунктами Соледарської міської теріторіальної громади Бахмутського району Донецької області для задоволеня потреб мешканців у громадських перевезеннях» 
</t>
  </si>
  <si>
    <t>Документація землеустрою</t>
  </si>
  <si>
    <t xml:space="preserve">2.15 Захист населення і територій від надзвичайних ситуацій </t>
  </si>
  <si>
    <t xml:space="preserve">Капітальний ремонт покрівлі будинку № 6а по вул.Ломаносова  в м.Соледар </t>
  </si>
  <si>
    <t>Реконструкція очисних споруд по вул. Злагоди, 40 в м. Соледар Бахмутського району Донецької області (коригування проєкту)</t>
  </si>
  <si>
    <t>Коригування ПКД "Реконструкція очисних споруд по вул. Злагоди, 40 в м. Соледар Бахмутського району Донецької області (коригування проєкту)"</t>
  </si>
  <si>
    <t>1</t>
  </si>
  <si>
    <t>10. Загальні обсяги фінансування (попередні дані) 331 заходів та проєктів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</si>
</sst>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_₽"/>
  </numFmts>
  <fonts count="5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b/>
      <sz val="7"/>
      <color theme="1"/>
      <name val="Times New Roman"/>
      <family val="1"/>
      <charset val="204"/>
    </font>
    <font>
      <b/>
      <sz val="12"/>
      <color theme="1"/>
      <name val="Times New Roman"/>
      <family val="1"/>
      <charset val="204"/>
    </font>
    <font>
      <sz val="10"/>
      <color theme="1"/>
      <name val="Times New Roman"/>
      <family val="1"/>
      <charset val="204"/>
    </font>
    <font>
      <i/>
      <sz val="12"/>
      <color theme="1"/>
      <name val="Times New Roman"/>
      <family val="1"/>
      <charset val="204"/>
    </font>
    <font>
      <b/>
      <sz val="10"/>
      <color theme="1"/>
      <name val="Times New Roman"/>
      <family val="1"/>
      <charset val="204"/>
    </font>
    <font>
      <sz val="9"/>
      <color theme="1"/>
      <name val="Times New Roman"/>
      <family val="1"/>
      <charset val="204"/>
    </font>
    <font>
      <sz val="10"/>
      <color rgb="FF00B050"/>
      <name val="Times New Roman"/>
      <family val="1"/>
      <charset val="204"/>
    </font>
    <font>
      <b/>
      <sz val="10"/>
      <color rgb="FF00B050"/>
      <name val="Times New Roman"/>
      <family val="1"/>
      <charset val="204"/>
    </font>
    <font>
      <sz val="10"/>
      <name val="Times New Roman"/>
      <family val="1"/>
      <charset val="204"/>
    </font>
    <font>
      <sz val="10"/>
      <color rgb="FFFF0000"/>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vertAlign val="superscript"/>
      <sz val="11"/>
      <color theme="1"/>
      <name val="Times New Roman"/>
      <family val="1"/>
      <charset val="204"/>
    </font>
    <font>
      <sz val="8"/>
      <color theme="1"/>
      <name val="Times New Roman"/>
      <family val="1"/>
      <charset val="204"/>
    </font>
    <font>
      <i/>
      <sz val="14"/>
      <color theme="1"/>
      <name val="Times New Roman"/>
      <family val="1"/>
      <charset val="204"/>
    </font>
    <font>
      <sz val="11"/>
      <color rgb="FFFF0000"/>
      <name val="Times New Roman"/>
      <family val="1"/>
      <charset val="204"/>
    </font>
    <font>
      <sz val="14"/>
      <color theme="1"/>
      <name val="Times New Roman"/>
      <family val="1"/>
      <charset val="204"/>
    </font>
    <font>
      <b/>
      <sz val="10"/>
      <color rgb="FFFF0000"/>
      <name val="Times New Roman"/>
      <family val="1"/>
      <charset val="204"/>
    </font>
    <font>
      <sz val="9"/>
      <color rgb="FF00B050"/>
      <name val="Times New Roman"/>
      <family val="1"/>
      <charset val="204"/>
    </font>
    <font>
      <i/>
      <sz val="10"/>
      <color theme="1"/>
      <name val="Times New Roman"/>
      <family val="1"/>
      <charset val="204"/>
    </font>
    <font>
      <b/>
      <sz val="10"/>
      <color rgb="FF42682A"/>
      <name val="Times New Roman"/>
      <family val="1"/>
      <charset val="204"/>
    </font>
    <font>
      <b/>
      <i/>
      <sz val="10"/>
      <color theme="1"/>
      <name val="Times New Roman"/>
      <family val="1"/>
      <charset val="204"/>
    </font>
    <font>
      <b/>
      <i/>
      <sz val="11"/>
      <color theme="1"/>
      <name val="Calibri"/>
      <family val="2"/>
      <scheme val="minor"/>
    </font>
    <font>
      <i/>
      <sz val="10"/>
      <color rgb="FF00B050"/>
      <name val="Times New Roman"/>
      <family val="1"/>
      <charset val="204"/>
    </font>
    <font>
      <sz val="11"/>
      <color rgb="FFFF0000"/>
      <name val="Calibri"/>
      <family val="2"/>
      <scheme val="minor"/>
    </font>
    <font>
      <sz val="10"/>
      <color theme="1"/>
      <name val="Calibri"/>
      <family val="2"/>
      <scheme val="minor"/>
    </font>
    <font>
      <b/>
      <sz val="10"/>
      <name val="Times New Roman"/>
      <family val="1"/>
      <charset val="204"/>
    </font>
    <font>
      <b/>
      <sz val="14"/>
      <name val="Times New Roman"/>
      <family val="1"/>
      <charset val="204"/>
    </font>
    <font>
      <sz val="9"/>
      <name val="Times New Roman"/>
      <family val="1"/>
      <charset val="204"/>
    </font>
    <font>
      <sz val="11"/>
      <name val="Calibri"/>
      <family val="2"/>
      <scheme val="minor"/>
    </font>
    <font>
      <b/>
      <sz val="12"/>
      <name val="Times New Roman"/>
      <family val="1"/>
      <charset val="204"/>
    </font>
    <font>
      <sz val="8"/>
      <name val="Times New Roman"/>
      <family val="1"/>
      <charset val="204"/>
    </font>
    <font>
      <b/>
      <sz val="9"/>
      <name val="Times New Roman"/>
      <family val="1"/>
      <charset val="204"/>
    </font>
    <font>
      <b/>
      <sz val="11"/>
      <name val="Times New Roman"/>
      <family val="1"/>
      <charset val="204"/>
    </font>
    <font>
      <sz val="11"/>
      <name val="Calibri"/>
      <family val="2"/>
      <charset val="204"/>
      <scheme val="minor"/>
    </font>
    <font>
      <sz val="10"/>
      <name val="Times New Roman"/>
      <family val="1"/>
    </font>
    <font>
      <sz val="10"/>
      <color indexed="8"/>
      <name val="Times New Roman"/>
      <family val="1"/>
    </font>
    <font>
      <sz val="12"/>
      <color theme="1"/>
      <name val="Times New Roman"/>
      <family val="1"/>
      <charset val="204"/>
    </font>
    <font>
      <sz val="10"/>
      <color rgb="FF000000"/>
      <name val="Times New Roman"/>
      <family val="1"/>
      <charset val="204"/>
    </font>
    <font>
      <sz val="10"/>
      <color rgb="FFFFC000"/>
      <name val="Times New Roman"/>
      <family val="1"/>
      <charset val="204"/>
    </font>
    <font>
      <b/>
      <sz val="12"/>
      <color rgb="FFFF0000"/>
      <name val="Times New Roman"/>
      <family val="1"/>
      <charset val="204"/>
    </font>
    <font>
      <sz val="10"/>
      <name val="Calibri"/>
      <family val="2"/>
      <scheme val="minor"/>
    </font>
    <font>
      <sz val="12"/>
      <name val="Times New Roman"/>
      <family val="1"/>
      <charset val="204"/>
    </font>
    <font>
      <b/>
      <i/>
      <sz val="12"/>
      <color theme="1"/>
      <name val="Times New Roman"/>
      <family val="1"/>
      <charset val="204"/>
    </font>
    <font>
      <b/>
      <i/>
      <sz val="12"/>
      <name val="Times New Roman"/>
      <family val="1"/>
      <charset val="204"/>
    </font>
    <font>
      <b/>
      <sz val="11"/>
      <color theme="1"/>
      <name val="Calibri"/>
      <family val="2"/>
      <charset val="204"/>
      <scheme val="minor"/>
    </font>
    <font>
      <b/>
      <sz val="11"/>
      <color rgb="FF00B050"/>
      <name val="Calibri"/>
      <family val="2"/>
      <charset val="204"/>
      <scheme val="minor"/>
    </font>
    <font>
      <b/>
      <sz val="12"/>
      <color rgb="FF00B050"/>
      <name val="Calibri"/>
      <family val="2"/>
      <charset val="204"/>
      <scheme val="minor"/>
    </font>
    <font>
      <sz val="10"/>
      <color rgb="FF0070C0"/>
      <name val="Times New Roman"/>
      <family val="1"/>
      <charset val="204"/>
    </font>
    <font>
      <sz val="10"/>
      <color theme="4" tint="-0.249977111117893"/>
      <name val="Times New Roman"/>
      <family val="1"/>
      <charset val="204"/>
    </font>
    <font>
      <sz val="10"/>
      <color rgb="FF7030A0"/>
      <name val="Times New Roman"/>
      <family val="1"/>
      <charset val="204"/>
    </font>
    <font>
      <b/>
      <i/>
      <sz val="10"/>
      <color rgb="FF7030A0"/>
      <name val="Times New Roman"/>
      <family val="1"/>
      <charset val="204"/>
    </font>
    <font>
      <i/>
      <sz val="10"/>
      <name val="Times New Roman"/>
      <family val="1"/>
      <charset val="204"/>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7" tint="0.79998168889431442"/>
        <bgColor indexed="64"/>
      </patternFill>
    </fill>
  </fills>
  <borders count="6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rgb="FF000000"/>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thin">
        <color indexed="8"/>
      </left>
      <right/>
      <top style="thin">
        <color indexed="8"/>
      </top>
      <bottom style="thin">
        <color indexed="8"/>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s>
  <cellStyleXfs count="1">
    <xf numFmtId="0" fontId="0" fillId="0" borderId="0"/>
  </cellStyleXfs>
  <cellXfs count="994">
    <xf numFmtId="0" fontId="0" fillId="0" borderId="0" xfId="0"/>
    <xf numFmtId="0" fontId="27" fillId="0" borderId="0" xfId="0" applyFont="1"/>
    <xf numFmtId="0" fontId="7" fillId="0" borderId="0" xfId="0" applyFont="1" applyAlignment="1">
      <alignment horizontal="right" vertical="center"/>
    </xf>
    <xf numFmtId="0" fontId="0" fillId="3" borderId="0" xfId="0" applyFill="1"/>
    <xf numFmtId="2" fontId="0" fillId="0" borderId="0" xfId="0" applyNumberFormat="1" applyAlignment="1"/>
    <xf numFmtId="0" fontId="0" fillId="0" borderId="0" xfId="0" applyAlignment="1"/>
    <xf numFmtId="2" fontId="0" fillId="2" borderId="0" xfId="0" applyNumberFormat="1" applyFill="1" applyAlignment="1"/>
    <xf numFmtId="0" fontId="0" fillId="2" borderId="0" xfId="0" applyFill="1" applyAlignment="1"/>
    <xf numFmtId="164" fontId="0" fillId="2" borderId="0" xfId="0" applyNumberFormat="1" applyFill="1" applyAlignment="1"/>
    <xf numFmtId="0" fontId="16" fillId="0" borderId="31"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38" fillId="0" borderId="31" xfId="0" applyFont="1" applyFill="1" applyBorder="1" applyAlignment="1">
      <alignment horizontal="center" vertical="top" wrapText="1"/>
    </xf>
    <xf numFmtId="0" fontId="12" fillId="0" borderId="31" xfId="0" applyFont="1" applyFill="1" applyBorder="1" applyAlignment="1">
      <alignment horizontal="center" vertical="top" wrapText="1"/>
    </xf>
    <xf numFmtId="2" fontId="6" fillId="0" borderId="3" xfId="0" applyNumberFormat="1" applyFont="1" applyFill="1" applyBorder="1" applyAlignment="1">
      <alignment horizontal="right" vertical="center"/>
    </xf>
    <xf numFmtId="2" fontId="6" fillId="0" borderId="3" xfId="0" applyNumberFormat="1" applyFont="1" applyFill="1" applyBorder="1" applyAlignment="1">
      <alignment vertical="center"/>
    </xf>
    <xf numFmtId="0" fontId="6" fillId="0" borderId="3" xfId="0" applyFont="1" applyFill="1" applyBorder="1" applyAlignment="1">
      <alignment vertical="center"/>
    </xf>
    <xf numFmtId="164" fontId="6" fillId="0" borderId="3" xfId="0" applyNumberFormat="1" applyFont="1" applyFill="1" applyBorder="1" applyAlignment="1">
      <alignment horizontal="right" vertical="center"/>
    </xf>
    <xf numFmtId="0" fontId="12" fillId="0" borderId="7" xfId="0" applyFont="1" applyFill="1" applyBorder="1" applyAlignment="1">
      <alignment horizontal="center" vertical="top" wrapText="1"/>
    </xf>
    <xf numFmtId="0" fontId="12" fillId="0" borderId="43" xfId="0" applyFont="1" applyFill="1" applyBorder="1" applyAlignment="1">
      <alignment horizontal="center" vertical="top" wrapText="1"/>
    </xf>
    <xf numFmtId="0" fontId="12" fillId="0" borderId="36" xfId="0" applyFont="1" applyFill="1" applyBorder="1" applyAlignment="1">
      <alignment horizontal="center" vertical="top" wrapText="1"/>
    </xf>
    <xf numFmtId="0" fontId="0" fillId="0" borderId="0" xfId="0" applyAlignment="1">
      <alignment vertical="top"/>
    </xf>
    <xf numFmtId="0" fontId="48" fillId="3" borderId="1" xfId="0" applyFont="1" applyFill="1" applyBorder="1" applyAlignment="1">
      <alignment horizontal="center" vertical="center" wrapText="1"/>
    </xf>
    <xf numFmtId="2" fontId="0" fillId="3" borderId="7" xfId="0" applyNumberFormat="1" applyFont="1" applyFill="1" applyBorder="1"/>
    <xf numFmtId="0" fontId="0" fillId="3" borderId="7" xfId="0" applyFont="1" applyFill="1" applyBorder="1"/>
    <xf numFmtId="0" fontId="12" fillId="0" borderId="38" xfId="0" applyFont="1" applyFill="1" applyBorder="1" applyAlignment="1">
      <alignment horizontal="center" vertical="top" wrapText="1"/>
    </xf>
    <xf numFmtId="2" fontId="0" fillId="0" borderId="0" xfId="0" applyNumberFormat="1"/>
    <xf numFmtId="0" fontId="2" fillId="0" borderId="1" xfId="0" applyFont="1" applyBorder="1" applyAlignment="1">
      <alignment wrapText="1"/>
    </xf>
    <xf numFmtId="3" fontId="0" fillId="0" borderId="0" xfId="0" applyNumberFormat="1"/>
    <xf numFmtId="3" fontId="52" fillId="0" borderId="0" xfId="0" applyNumberFormat="1" applyFont="1"/>
    <xf numFmtId="0" fontId="0" fillId="0" borderId="31" xfId="0" applyBorder="1"/>
    <xf numFmtId="4" fontId="0" fillId="0" borderId="31" xfId="0" applyNumberFormat="1" applyBorder="1"/>
    <xf numFmtId="3" fontId="0" fillId="0" borderId="31" xfId="0" applyNumberFormat="1" applyBorder="1"/>
    <xf numFmtId="4" fontId="51" fillId="0" borderId="0" xfId="0" applyNumberFormat="1" applyFont="1"/>
    <xf numFmtId="0" fontId="2" fillId="0" borderId="0" xfId="0" applyFont="1" applyBorder="1" applyAlignment="1">
      <alignment wrapText="1"/>
    </xf>
    <xf numFmtId="4" fontId="0" fillId="0" borderId="0" xfId="0" applyNumberFormat="1"/>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9" xfId="0" applyFont="1" applyFill="1" applyBorder="1" applyAlignment="1">
      <alignmen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6" fillId="0" borderId="1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2" fillId="0" borderId="6" xfId="0" applyFont="1" applyFill="1" applyBorder="1" applyAlignment="1">
      <alignment horizontal="center" vertical="center" wrapText="1"/>
    </xf>
    <xf numFmtId="2" fontId="6" fillId="0" borderId="3" xfId="0" applyNumberFormat="1" applyFont="1" applyFill="1" applyBorder="1" applyAlignment="1">
      <alignment horizontal="center" vertical="center"/>
    </xf>
    <xf numFmtId="2" fontId="6" fillId="0" borderId="7"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49" fontId="6" fillId="0" borderId="3"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xf numFmtId="0" fontId="31" fillId="0" borderId="17" xfId="0" applyFont="1" applyFill="1" applyBorder="1" applyAlignment="1">
      <alignment vertical="center" wrapText="1"/>
    </xf>
    <xf numFmtId="0" fontId="12" fillId="0" borderId="7" xfId="0" applyFont="1" applyFill="1" applyBorder="1" applyAlignment="1">
      <alignment vertical="center" wrapText="1"/>
    </xf>
    <xf numFmtId="0" fontId="31" fillId="0" borderId="28" xfId="0" applyFont="1" applyFill="1" applyBorder="1" applyAlignment="1">
      <alignment vertical="center" wrapText="1"/>
    </xf>
    <xf numFmtId="2" fontId="12" fillId="0" borderId="7" xfId="0" applyNumberFormat="1" applyFont="1" applyFill="1" applyBorder="1" applyAlignment="1">
      <alignment vertical="center" wrapText="1"/>
    </xf>
    <xf numFmtId="2" fontId="12" fillId="0" borderId="28" xfId="0" applyNumberFormat="1" applyFont="1" applyFill="1" applyBorder="1" applyAlignment="1">
      <alignment vertical="center" wrapText="1"/>
    </xf>
    <xf numFmtId="0" fontId="12" fillId="0" borderId="28" xfId="0" applyFont="1" applyFill="1" applyBorder="1" applyAlignment="1">
      <alignment vertical="center" wrapText="1"/>
    </xf>
    <xf numFmtId="0" fontId="12" fillId="0" borderId="7" xfId="0" applyFont="1" applyFill="1" applyBorder="1" applyAlignment="1">
      <alignment horizontal="center" vertical="center" wrapText="1"/>
    </xf>
    <xf numFmtId="0" fontId="31" fillId="0" borderId="0" xfId="0" applyFont="1" applyFill="1" applyBorder="1" applyAlignment="1">
      <alignment vertical="center" wrapText="1"/>
    </xf>
    <xf numFmtId="0" fontId="12" fillId="0" borderId="1" xfId="0" applyFont="1" applyFill="1" applyBorder="1" applyAlignment="1">
      <alignment vertical="center" wrapText="1"/>
    </xf>
    <xf numFmtId="2" fontId="12" fillId="0" borderId="0" xfId="0" applyNumberFormat="1" applyFont="1" applyFill="1" applyBorder="1" applyAlignment="1">
      <alignment vertical="center" wrapText="1"/>
    </xf>
    <xf numFmtId="2" fontId="12" fillId="0" borderId="1" xfId="0" applyNumberFormat="1" applyFont="1" applyFill="1" applyBorder="1" applyAlignment="1">
      <alignment vertical="center" wrapText="1"/>
    </xf>
    <xf numFmtId="0" fontId="12" fillId="0" borderId="0" xfId="0" applyFont="1" applyFill="1" applyBorder="1" applyAlignment="1">
      <alignment vertical="center" wrapText="1"/>
    </xf>
    <xf numFmtId="0" fontId="12" fillId="0" borderId="3" xfId="0"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17" xfId="0" applyFont="1" applyFill="1" applyBorder="1" applyAlignment="1">
      <alignment vertical="center" wrapText="1"/>
    </xf>
    <xf numFmtId="2" fontId="6" fillId="0" borderId="8" xfId="0" applyNumberFormat="1" applyFont="1" applyFill="1" applyBorder="1" applyAlignment="1">
      <alignment horizontal="center" vertical="center"/>
    </xf>
    <xf numFmtId="164" fontId="6" fillId="0" borderId="8"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2" fontId="0" fillId="0" borderId="23" xfId="0" applyNumberFormat="1" applyFill="1" applyBorder="1" applyAlignment="1"/>
    <xf numFmtId="2" fontId="0" fillId="0" borderId="39" xfId="0" applyNumberFormat="1" applyFill="1" applyBorder="1" applyAlignment="1"/>
    <xf numFmtId="2" fontId="0" fillId="0" borderId="7" xfId="0" applyNumberFormat="1" applyFill="1" applyBorder="1" applyAlignment="1"/>
    <xf numFmtId="0" fontId="0" fillId="0" borderId="11" xfId="0" applyFill="1" applyBorder="1" applyAlignment="1"/>
    <xf numFmtId="2" fontId="0" fillId="0" borderId="11" xfId="0" applyNumberFormat="1" applyFill="1" applyBorder="1" applyAlignment="1"/>
    <xf numFmtId="164" fontId="0" fillId="0" borderId="11" xfId="0" applyNumberFormat="1" applyFill="1" applyBorder="1" applyAlignment="1"/>
    <xf numFmtId="0" fontId="0" fillId="0" borderId="7" xfId="0" applyFill="1" applyBorder="1" applyAlignment="1"/>
    <xf numFmtId="0" fontId="6" fillId="0" borderId="2" xfId="0" applyFont="1" applyFill="1" applyBorder="1" applyAlignment="1">
      <alignment vertical="center" wrapText="1"/>
    </xf>
    <xf numFmtId="0" fontId="8" fillId="0" borderId="3" xfId="0" applyFont="1" applyFill="1" applyBorder="1" applyAlignment="1">
      <alignment horizontal="center" vertical="center" wrapText="1"/>
    </xf>
    <xf numFmtId="2" fontId="8" fillId="0" borderId="3"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2" fontId="6" fillId="0" borderId="5" xfId="0" applyNumberFormat="1" applyFont="1" applyFill="1" applyBorder="1" applyAlignment="1">
      <alignment horizontal="center" vertical="center"/>
    </xf>
    <xf numFmtId="164" fontId="6" fillId="0" borderId="5"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6" fillId="0" borderId="4" xfId="0" applyFont="1" applyFill="1" applyBorder="1" applyAlignment="1">
      <alignment vertical="center" wrapText="1"/>
    </xf>
    <xf numFmtId="2" fontId="10" fillId="0" borderId="3" xfId="0" applyNumberFormat="1" applyFont="1" applyFill="1" applyBorder="1" applyAlignment="1">
      <alignment horizontal="center" vertical="center"/>
    </xf>
    <xf numFmtId="0" fontId="6" fillId="0" borderId="2"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7" xfId="0" applyFont="1" applyFill="1" applyBorder="1" applyAlignment="1">
      <alignment horizontal="justify" vertical="center" wrapText="1"/>
    </xf>
    <xf numFmtId="0" fontId="6" fillId="0" borderId="5" xfId="0" applyFont="1" applyFill="1" applyBorder="1" applyAlignment="1">
      <alignment vertical="center" wrapText="1"/>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2" fontId="6" fillId="0" borderId="7" xfId="0" applyNumberFormat="1" applyFont="1" applyFill="1" applyBorder="1" applyAlignment="1">
      <alignment horizontal="center" vertical="center"/>
    </xf>
    <xf numFmtId="164" fontId="6" fillId="0" borderId="7" xfId="0" applyNumberFormat="1" applyFont="1" applyFill="1" applyBorder="1" applyAlignment="1">
      <alignment horizontal="center" vertical="center"/>
    </xf>
    <xf numFmtId="0" fontId="6" fillId="0" borderId="4" xfId="0" applyFont="1" applyFill="1" applyBorder="1" applyAlignment="1">
      <alignment horizontal="justify" vertical="center" wrapText="1"/>
    </xf>
    <xf numFmtId="0" fontId="12" fillId="0" borderId="3" xfId="0" applyFont="1" applyFill="1" applyBorder="1" applyAlignment="1">
      <alignment horizontal="justify" vertical="center" wrapText="1"/>
    </xf>
    <xf numFmtId="0" fontId="12" fillId="0" borderId="17" xfId="0" applyFont="1" applyFill="1" applyBorder="1" applyAlignment="1">
      <alignment horizontal="justify" vertical="center" wrapText="1"/>
    </xf>
    <xf numFmtId="2" fontId="12" fillId="0" borderId="6" xfId="0" applyNumberFormat="1" applyFont="1" applyFill="1" applyBorder="1" applyAlignment="1">
      <alignment horizontal="center" vertical="center"/>
    </xf>
    <xf numFmtId="164" fontId="12" fillId="0" borderId="6" xfId="0" applyNumberFormat="1" applyFont="1" applyFill="1" applyBorder="1" applyAlignment="1">
      <alignment horizontal="center" vertical="center"/>
    </xf>
    <xf numFmtId="2" fontId="28" fillId="0" borderId="6"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2" fontId="12" fillId="0" borderId="3"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xf>
    <xf numFmtId="2" fontId="28" fillId="0" borderId="3" xfId="0" applyNumberFormat="1" applyFont="1" applyFill="1" applyBorder="1" applyAlignment="1">
      <alignment horizontal="center" vertical="center"/>
    </xf>
    <xf numFmtId="2" fontId="25" fillId="0" borderId="3" xfId="0" applyNumberFormat="1" applyFont="1" applyFill="1" applyBorder="1" applyAlignment="1">
      <alignment horizontal="center" vertical="center"/>
    </xf>
    <xf numFmtId="2" fontId="0" fillId="0" borderId="0" xfId="0" applyNumberFormat="1" applyFill="1" applyAlignment="1"/>
    <xf numFmtId="2" fontId="6" fillId="0" borderId="6" xfId="0" applyNumberFormat="1" applyFont="1" applyFill="1" applyBorder="1" applyAlignment="1">
      <alignment horizontal="center" vertical="center"/>
    </xf>
    <xf numFmtId="0" fontId="6" fillId="0" borderId="6" xfId="0" applyFont="1" applyFill="1" applyBorder="1" applyAlignment="1">
      <alignment horizontal="center" vertical="center"/>
    </xf>
    <xf numFmtId="164" fontId="6" fillId="0" borderId="6" xfId="0" applyNumberFormat="1" applyFont="1" applyFill="1" applyBorder="1" applyAlignment="1">
      <alignment horizontal="center" vertical="center"/>
    </xf>
    <xf numFmtId="0" fontId="6" fillId="0" borderId="6" xfId="0" applyFont="1" applyFill="1" applyBorder="1" applyAlignment="1">
      <alignment vertical="center" wrapText="1"/>
    </xf>
    <xf numFmtId="164" fontId="6" fillId="0" borderId="3" xfId="0" applyNumberFormat="1" applyFont="1" applyFill="1" applyBorder="1" applyAlignment="1">
      <alignment vertical="center"/>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wrapText="1"/>
    </xf>
    <xf numFmtId="2"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164" fontId="6" fillId="0" borderId="4" xfId="0" applyNumberFormat="1" applyFont="1" applyFill="1" applyBorder="1" applyAlignment="1">
      <alignment horizontal="center" vertical="center"/>
    </xf>
    <xf numFmtId="0" fontId="0" fillId="0" borderId="8" xfId="0" applyFill="1" applyBorder="1" applyAlignment="1">
      <alignment vertical="top" wrapText="1"/>
    </xf>
    <xf numFmtId="0" fontId="0" fillId="0" borderId="3" xfId="0" applyFill="1" applyBorder="1" applyAlignment="1">
      <alignment vertical="top" wrapText="1"/>
    </xf>
    <xf numFmtId="0" fontId="8" fillId="0" borderId="7" xfId="0" applyFont="1" applyFill="1" applyBorder="1" applyAlignment="1">
      <alignment vertical="center" wrapText="1"/>
    </xf>
    <xf numFmtId="0" fontId="8" fillId="0" borderId="3" xfId="0" applyFont="1" applyFill="1" applyBorder="1" applyAlignment="1">
      <alignment vertical="center" wrapText="1"/>
    </xf>
    <xf numFmtId="0" fontId="8" fillId="0" borderId="6" xfId="0" applyFont="1" applyFill="1" applyBorder="1" applyAlignment="1">
      <alignment horizontal="center" vertical="center" wrapText="1"/>
    </xf>
    <xf numFmtId="2" fontId="8" fillId="0" borderId="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0" fontId="8" fillId="0" borderId="6" xfId="0" applyFont="1" applyFill="1" applyBorder="1" applyAlignment="1">
      <alignment vertical="center" wrapText="1"/>
    </xf>
    <xf numFmtId="164" fontId="10" fillId="0" borderId="3" xfId="0" applyNumberFormat="1" applyFont="1" applyFill="1" applyBorder="1" applyAlignment="1">
      <alignment horizontal="center" vertical="center"/>
    </xf>
    <xf numFmtId="2" fontId="31" fillId="0" borderId="3" xfId="0" applyNumberFormat="1" applyFont="1" applyFill="1" applyBorder="1" applyAlignment="1">
      <alignment horizontal="center" vertical="center"/>
    </xf>
    <xf numFmtId="2" fontId="11" fillId="0" borderId="3" xfId="0" applyNumberFormat="1" applyFont="1" applyFill="1" applyBorder="1" applyAlignment="1">
      <alignment horizontal="center" vertical="center"/>
    </xf>
    <xf numFmtId="164" fontId="11" fillId="0" borderId="3" xfId="0" applyNumberFormat="1" applyFont="1" applyFill="1" applyBorder="1" applyAlignment="1">
      <alignment horizontal="center" vertical="center"/>
    </xf>
    <xf numFmtId="0" fontId="12" fillId="0" borderId="5" xfId="0" applyFont="1" applyFill="1" applyBorder="1" applyAlignment="1">
      <alignment horizontal="center" vertical="center" wrapText="1"/>
    </xf>
    <xf numFmtId="0" fontId="6" fillId="0" borderId="7" xfId="0" applyFont="1" applyFill="1" applyBorder="1" applyAlignment="1">
      <alignment horizontal="center" vertical="center"/>
    </xf>
    <xf numFmtId="0" fontId="12" fillId="0" borderId="4" xfId="0" applyFont="1" applyFill="1" applyBorder="1" applyAlignment="1">
      <alignment horizontal="center" vertical="center" wrapText="1"/>
    </xf>
    <xf numFmtId="0" fontId="6" fillId="0" borderId="10" xfId="0" applyFont="1" applyFill="1" applyBorder="1" applyAlignment="1">
      <alignment vertical="center" wrapText="1"/>
    </xf>
    <xf numFmtId="2" fontId="13" fillId="0" borderId="3" xfId="0" applyNumberFormat="1" applyFont="1" applyFill="1" applyBorder="1" applyAlignment="1">
      <alignment horizontal="center" vertical="center"/>
    </xf>
    <xf numFmtId="0" fontId="6" fillId="0" borderId="8" xfId="0" applyFont="1" applyFill="1" applyBorder="1" applyAlignment="1">
      <alignment vertical="center" wrapText="1"/>
    </xf>
    <xf numFmtId="0" fontId="6" fillId="0" borderId="8" xfId="0"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2" fontId="6" fillId="0" borderId="17" xfId="0" applyNumberFormat="1" applyFont="1" applyFill="1" applyBorder="1" applyAlignment="1">
      <alignment vertical="center"/>
    </xf>
    <xf numFmtId="2" fontId="6" fillId="0" borderId="11" xfId="0" applyNumberFormat="1" applyFont="1" applyFill="1" applyBorder="1" applyAlignment="1">
      <alignment vertical="center"/>
    </xf>
    <xf numFmtId="2" fontId="6" fillId="0" borderId="7" xfId="0" applyNumberFormat="1" applyFont="1" applyFill="1" applyBorder="1" applyAlignment="1">
      <alignment vertical="center"/>
    </xf>
    <xf numFmtId="2" fontId="6" fillId="0" borderId="6" xfId="0" applyNumberFormat="1" applyFont="1" applyFill="1" applyBorder="1" applyAlignment="1">
      <alignment vertical="center"/>
    </xf>
    <xf numFmtId="0" fontId="6" fillId="0" borderId="7" xfId="0" applyFont="1" applyFill="1" applyBorder="1" applyAlignment="1">
      <alignment vertical="center"/>
    </xf>
    <xf numFmtId="2" fontId="6" fillId="0" borderId="5" xfId="0" applyNumberFormat="1" applyFont="1" applyFill="1" applyBorder="1" applyAlignment="1">
      <alignment vertical="center"/>
    </xf>
    <xf numFmtId="2" fontId="6" fillId="0" borderId="4" xfId="0" applyNumberFormat="1" applyFont="1" applyFill="1" applyBorder="1" applyAlignment="1">
      <alignment vertical="center"/>
    </xf>
    <xf numFmtId="0" fontId="30" fillId="0" borderId="0" xfId="0" applyFont="1" applyFill="1" applyAlignment="1"/>
    <xf numFmtId="2" fontId="6" fillId="0" borderId="2" xfId="0" applyNumberFormat="1" applyFont="1" applyFill="1" applyBorder="1" applyAlignment="1">
      <alignment vertical="center"/>
    </xf>
    <xf numFmtId="0" fontId="14" fillId="0" borderId="2" xfId="0" applyFont="1" applyFill="1" applyBorder="1" applyAlignment="1">
      <alignment vertical="center" wrapText="1"/>
    </xf>
    <xf numFmtId="0" fontId="14" fillId="0" borderId="3" xfId="0" applyFont="1" applyFill="1" applyBorder="1" applyAlignment="1">
      <alignment vertical="center" wrapText="1"/>
    </xf>
    <xf numFmtId="0" fontId="14" fillId="0" borderId="3" xfId="0" applyFont="1" applyFill="1" applyBorder="1" applyAlignment="1">
      <alignment horizontal="center" vertical="center" wrapText="1"/>
    </xf>
    <xf numFmtId="2" fontId="15" fillId="0" borderId="3" xfId="0" applyNumberFormat="1" applyFont="1" applyFill="1" applyBorder="1" applyAlignment="1">
      <alignment horizontal="center" vertical="center"/>
    </xf>
    <xf numFmtId="0" fontId="15" fillId="0" borderId="3" xfId="0" applyFont="1" applyFill="1" applyBorder="1" applyAlignment="1">
      <alignment horizontal="center" vertical="center" wrapText="1"/>
    </xf>
    <xf numFmtId="0" fontId="2" fillId="0" borderId="7" xfId="0" applyFont="1" applyFill="1" applyBorder="1" applyAlignment="1">
      <alignment vertical="center" wrapText="1"/>
    </xf>
    <xf numFmtId="2" fontId="14" fillId="0" borderId="3" xfId="0" applyNumberFormat="1" applyFont="1" applyFill="1" applyBorder="1" applyAlignment="1">
      <alignment horizontal="center" vertical="center"/>
    </xf>
    <xf numFmtId="164" fontId="14" fillId="0" borderId="3" xfId="0" applyNumberFormat="1" applyFont="1" applyFill="1" applyBorder="1" applyAlignment="1">
      <alignment horizontal="center" vertical="center"/>
    </xf>
    <xf numFmtId="0" fontId="17"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7" xfId="0" applyFont="1" applyFill="1" applyBorder="1" applyAlignment="1">
      <alignment vertical="top" wrapText="1"/>
    </xf>
    <xf numFmtId="0" fontId="6" fillId="0" borderId="6" xfId="0" applyFont="1" applyFill="1" applyBorder="1" applyAlignment="1">
      <alignment horizontal="center" vertical="top"/>
    </xf>
    <xf numFmtId="0" fontId="6" fillId="0" borderId="2" xfId="0" applyFont="1" applyFill="1" applyBorder="1" applyAlignment="1">
      <alignment vertical="top" wrapText="1"/>
    </xf>
    <xf numFmtId="0" fontId="6" fillId="0" borderId="3" xfId="0" applyFont="1" applyFill="1" applyBorder="1" applyAlignment="1">
      <alignment horizontal="center" vertical="top"/>
    </xf>
    <xf numFmtId="0" fontId="6" fillId="0" borderId="2" xfId="0" applyFont="1" applyFill="1" applyBorder="1" applyAlignment="1">
      <alignment wrapText="1"/>
    </xf>
    <xf numFmtId="2" fontId="6" fillId="0" borderId="12" xfId="0" applyNumberFormat="1" applyFont="1" applyFill="1" applyBorder="1" applyAlignment="1">
      <alignment horizontal="center" vertical="center"/>
    </xf>
    <xf numFmtId="2" fontId="6" fillId="0" borderId="10"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7" xfId="0" applyFont="1" applyFill="1" applyBorder="1" applyAlignment="1">
      <alignment wrapText="1"/>
    </xf>
    <xf numFmtId="0" fontId="6" fillId="0" borderId="6" xfId="0" applyFont="1" applyFill="1" applyBorder="1" applyAlignment="1">
      <alignment horizontal="center" wrapText="1"/>
    </xf>
    <xf numFmtId="2" fontId="6" fillId="0" borderId="3" xfId="0" applyNumberFormat="1" applyFont="1" applyFill="1" applyBorder="1" applyAlignment="1">
      <alignment horizontal="center" vertical="center" wrapText="1"/>
    </xf>
    <xf numFmtId="2" fontId="13" fillId="0" borderId="5" xfId="0" applyNumberFormat="1" applyFont="1" applyFill="1" applyBorder="1" applyAlignment="1">
      <alignment horizontal="center" vertical="center"/>
    </xf>
    <xf numFmtId="0" fontId="6" fillId="0" borderId="5" xfId="0" applyFont="1" applyFill="1" applyBorder="1" applyAlignment="1">
      <alignment wrapText="1"/>
    </xf>
    <xf numFmtId="0" fontId="6" fillId="0" borderId="14" xfId="0" applyFont="1" applyFill="1" applyBorder="1" applyAlignment="1">
      <alignment horizontal="center" vertical="center" wrapText="1"/>
    </xf>
    <xf numFmtId="0" fontId="8" fillId="0" borderId="2" xfId="0" applyFont="1" applyFill="1" applyBorder="1" applyAlignment="1">
      <alignment vertical="center" wrapText="1"/>
    </xf>
    <xf numFmtId="164" fontId="31" fillId="0" borderId="3" xfId="0" applyNumberFormat="1" applyFont="1" applyFill="1" applyBorder="1" applyAlignment="1">
      <alignment horizontal="center" vertical="center"/>
    </xf>
    <xf numFmtId="2" fontId="31" fillId="0" borderId="3" xfId="0" applyNumberFormat="1" applyFont="1" applyFill="1" applyBorder="1" applyAlignment="1">
      <alignment vertical="center"/>
    </xf>
    <xf numFmtId="2" fontId="11" fillId="0" borderId="3" xfId="0" applyNumberFormat="1" applyFont="1" applyFill="1" applyBorder="1" applyAlignment="1">
      <alignment vertical="center"/>
    </xf>
    <xf numFmtId="2" fontId="8" fillId="0" borderId="3" xfId="0" applyNumberFormat="1" applyFont="1" applyFill="1" applyBorder="1" applyAlignment="1">
      <alignment horizontal="center" vertical="center" wrapText="1"/>
    </xf>
    <xf numFmtId="2" fontId="13" fillId="0" borderId="7" xfId="0" applyNumberFormat="1" applyFont="1" applyFill="1" applyBorder="1" applyAlignment="1">
      <alignment vertical="center"/>
    </xf>
    <xf numFmtId="2" fontId="13" fillId="0" borderId="11" xfId="0" applyNumberFormat="1" applyFont="1" applyFill="1" applyBorder="1" applyAlignment="1">
      <alignment vertical="center"/>
    </xf>
    <xf numFmtId="0" fontId="6" fillId="0" borderId="3" xfId="0" applyFont="1" applyFill="1" applyBorder="1" applyAlignment="1">
      <alignment horizontal="right" vertical="center" wrapText="1"/>
    </xf>
    <xf numFmtId="2" fontId="40" fillId="0" borderId="48" xfId="0" applyNumberFormat="1" applyFont="1" applyFill="1" applyBorder="1" applyAlignment="1">
      <alignment horizontal="left" vertical="top" wrapText="1"/>
    </xf>
    <xf numFmtId="3" fontId="40" fillId="0" borderId="49" xfId="0" applyNumberFormat="1" applyFont="1" applyFill="1" applyBorder="1" applyAlignment="1">
      <alignment horizontal="center" vertical="center" wrapText="1"/>
    </xf>
    <xf numFmtId="3" fontId="40" fillId="0" borderId="50" xfId="0" applyNumberFormat="1" applyFont="1" applyFill="1" applyBorder="1" applyAlignment="1">
      <alignment horizontal="center" vertical="center" wrapText="1"/>
    </xf>
    <xf numFmtId="3" fontId="40" fillId="0" borderId="51" xfId="0" applyNumberFormat="1" applyFont="1" applyFill="1" applyBorder="1" applyAlignment="1">
      <alignment horizontal="center" vertical="center" wrapText="1"/>
    </xf>
    <xf numFmtId="0" fontId="12" fillId="0" borderId="5" xfId="0" applyFont="1" applyFill="1" applyBorder="1" applyAlignment="1">
      <alignment horizontal="center" vertical="center"/>
    </xf>
    <xf numFmtId="2" fontId="12" fillId="0" borderId="5" xfId="0" applyNumberFormat="1" applyFont="1" applyFill="1" applyBorder="1" applyAlignment="1">
      <alignment horizontal="center" vertical="center"/>
    </xf>
    <xf numFmtId="0" fontId="12" fillId="0" borderId="4" xfId="0" applyFont="1" applyFill="1" applyBorder="1" applyAlignment="1">
      <alignment horizontal="center" vertical="center"/>
    </xf>
    <xf numFmtId="2" fontId="12" fillId="0" borderId="4" xfId="0" applyNumberFormat="1" applyFont="1" applyFill="1" applyBorder="1" applyAlignment="1">
      <alignment horizontal="center" vertical="center"/>
    </xf>
    <xf numFmtId="0" fontId="12" fillId="0" borderId="2" xfId="0" applyFont="1" applyFill="1" applyBorder="1" applyAlignment="1">
      <alignment horizontal="center" vertical="center"/>
    </xf>
    <xf numFmtId="2" fontId="12" fillId="0" borderId="2" xfId="0" applyNumberFormat="1" applyFont="1" applyFill="1" applyBorder="1" applyAlignment="1">
      <alignment horizontal="center" vertical="center"/>
    </xf>
    <xf numFmtId="2" fontId="41" fillId="0" borderId="40" xfId="0" applyNumberFormat="1" applyFont="1" applyFill="1" applyBorder="1" applyAlignment="1">
      <alignment horizontal="left" vertical="top" wrapText="1"/>
    </xf>
    <xf numFmtId="3" fontId="40" fillId="0" borderId="40" xfId="0" applyNumberFormat="1" applyFont="1" applyFill="1" applyBorder="1" applyAlignment="1">
      <alignment horizontal="center" vertical="center" wrapText="1"/>
    </xf>
    <xf numFmtId="2" fontId="53" fillId="0" borderId="7" xfId="0" applyNumberFormat="1" applyFont="1" applyFill="1" applyBorder="1" applyAlignment="1">
      <alignment horizontal="center" vertical="center"/>
    </xf>
    <xf numFmtId="0" fontId="40" fillId="0" borderId="41" xfId="0" applyFont="1" applyFill="1" applyBorder="1" applyAlignment="1">
      <alignment horizontal="left" vertical="top" wrapText="1"/>
    </xf>
    <xf numFmtId="49" fontId="6" fillId="0" borderId="7"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12" xfId="0" applyFont="1" applyFill="1" applyBorder="1" applyAlignment="1">
      <alignment vertical="center" wrapText="1"/>
    </xf>
    <xf numFmtId="0" fontId="12" fillId="0" borderId="14" xfId="0" applyFont="1" applyFill="1" applyBorder="1" applyAlignment="1">
      <alignment vertical="center" wrapText="1"/>
    </xf>
    <xf numFmtId="0" fontId="12" fillId="0" borderId="14" xfId="0" applyFont="1" applyFill="1" applyBorder="1" applyAlignment="1">
      <alignment horizontal="center" vertical="center" wrapText="1"/>
    </xf>
    <xf numFmtId="0" fontId="12" fillId="0" borderId="5" xfId="0" applyFont="1" applyFill="1" applyBorder="1" applyAlignment="1">
      <alignment vertical="center" wrapText="1"/>
    </xf>
    <xf numFmtId="2" fontId="12" fillId="0" borderId="14" xfId="0" applyNumberFormat="1" applyFont="1" applyFill="1" applyBorder="1" applyAlignment="1">
      <alignment horizontal="center" vertical="center"/>
    </xf>
    <xf numFmtId="0" fontId="12" fillId="0" borderId="14" xfId="0" applyFont="1" applyFill="1" applyBorder="1" applyAlignment="1">
      <alignment horizontal="center" vertical="center"/>
    </xf>
    <xf numFmtId="164" fontId="12" fillId="0" borderId="14" xfId="0" applyNumberFormat="1" applyFont="1" applyFill="1" applyBorder="1" applyAlignment="1">
      <alignment horizontal="center" vertical="center"/>
    </xf>
    <xf numFmtId="0" fontId="35" fillId="0" borderId="14" xfId="0" applyFont="1" applyFill="1" applyBorder="1" applyAlignment="1">
      <alignment horizontal="center" vertical="center"/>
    </xf>
    <xf numFmtId="2" fontId="35" fillId="0" borderId="14" xfId="0" applyNumberFormat="1" applyFont="1" applyFill="1" applyBorder="1" applyAlignment="1">
      <alignment horizontal="center" vertical="center"/>
    </xf>
    <xf numFmtId="2" fontId="53" fillId="0" borderId="14" xfId="0" applyNumberFormat="1" applyFont="1" applyFill="1" applyBorder="1" applyAlignment="1">
      <alignment horizontal="center" vertical="center"/>
    </xf>
    <xf numFmtId="0" fontId="9" fillId="0" borderId="7" xfId="0" applyFont="1" applyFill="1" applyBorder="1" applyAlignment="1">
      <alignment vertical="center" wrapText="1"/>
    </xf>
    <xf numFmtId="0" fontId="53" fillId="0" borderId="14" xfId="0" applyFont="1" applyFill="1" applyBorder="1" applyAlignment="1">
      <alignment horizontal="center" vertical="center"/>
    </xf>
    <xf numFmtId="0" fontId="9" fillId="0" borderId="6" xfId="0" applyFont="1" applyFill="1" applyBorder="1" applyAlignment="1">
      <alignment vertical="center" wrapText="1"/>
    </xf>
    <xf numFmtId="0" fontId="31" fillId="0" borderId="6" xfId="0" applyFont="1" applyFill="1" applyBorder="1" applyAlignment="1">
      <alignment horizontal="center" vertical="center" wrapText="1"/>
    </xf>
    <xf numFmtId="0" fontId="31" fillId="0" borderId="6" xfId="0" applyFont="1" applyFill="1" applyBorder="1" applyAlignment="1">
      <alignment vertical="center" wrapText="1"/>
    </xf>
    <xf numFmtId="2" fontId="31" fillId="0" borderId="6" xfId="0" applyNumberFormat="1" applyFont="1" applyFill="1" applyBorder="1" applyAlignment="1">
      <alignment horizontal="center" vertical="center"/>
    </xf>
    <xf numFmtId="0" fontId="31" fillId="0" borderId="6" xfId="0" applyFont="1" applyFill="1" applyBorder="1" applyAlignment="1">
      <alignment horizontal="center" vertical="center"/>
    </xf>
    <xf numFmtId="164" fontId="31" fillId="0" borderId="6" xfId="0" applyNumberFormat="1" applyFont="1" applyFill="1" applyBorder="1" applyAlignment="1">
      <alignment horizontal="center" vertical="center"/>
    </xf>
    <xf numFmtId="2" fontId="12" fillId="0" borderId="3" xfId="0" applyNumberFormat="1" applyFont="1" applyFill="1" applyBorder="1" applyAlignment="1">
      <alignment vertical="center"/>
    </xf>
    <xf numFmtId="2" fontId="13" fillId="0" borderId="3" xfId="0" applyNumberFormat="1" applyFont="1" applyFill="1" applyBorder="1" applyAlignment="1">
      <alignment vertical="center"/>
    </xf>
    <xf numFmtId="2" fontId="55" fillId="0" borderId="3" xfId="0" applyNumberFormat="1" applyFont="1" applyFill="1" applyBorder="1" applyAlignment="1">
      <alignment horizontal="right" vertical="center"/>
    </xf>
    <xf numFmtId="2" fontId="55" fillId="0" borderId="3" xfId="0" applyNumberFormat="1" applyFont="1" applyFill="1" applyBorder="1" applyAlignment="1">
      <alignment vertical="center"/>
    </xf>
    <xf numFmtId="0" fontId="55" fillId="0" borderId="3" xfId="0" applyFont="1" applyFill="1" applyBorder="1" applyAlignment="1">
      <alignment vertical="center"/>
    </xf>
    <xf numFmtId="2" fontId="12" fillId="0" borderId="3" xfId="0" applyNumberFormat="1" applyFont="1" applyFill="1" applyBorder="1" applyAlignment="1">
      <alignment horizontal="right" vertical="center"/>
    </xf>
    <xf numFmtId="0" fontId="12" fillId="0" borderId="3" xfId="0" applyFont="1" applyFill="1" applyBorder="1" applyAlignment="1">
      <alignment vertical="center"/>
    </xf>
    <xf numFmtId="164" fontId="12" fillId="0" borderId="3" xfId="0" applyNumberFormat="1" applyFont="1" applyFill="1" applyBorder="1" applyAlignment="1">
      <alignment horizontal="right" vertical="center"/>
    </xf>
    <xf numFmtId="164" fontId="55" fillId="0" borderId="3" xfId="0" applyNumberFormat="1" applyFont="1" applyFill="1" applyBorder="1" applyAlignment="1">
      <alignment horizontal="right" vertical="center"/>
    </xf>
    <xf numFmtId="0" fontId="26" fillId="0" borderId="11" xfId="0" applyFont="1" applyFill="1" applyBorder="1" applyAlignment="1">
      <alignment vertical="center" wrapText="1"/>
    </xf>
    <xf numFmtId="164" fontId="26" fillId="0" borderId="3" xfId="0" applyNumberFormat="1" applyFont="1" applyFill="1" applyBorder="1" applyAlignment="1">
      <alignment horizontal="right" vertical="center"/>
    </xf>
    <xf numFmtId="0" fontId="26" fillId="0" borderId="3" xfId="0" applyFont="1" applyFill="1" applyBorder="1" applyAlignment="1">
      <alignment vertical="center"/>
    </xf>
    <xf numFmtId="2" fontId="26" fillId="0" borderId="3" xfId="0" applyNumberFormat="1" applyFont="1" applyFill="1" applyBorder="1" applyAlignment="1">
      <alignment vertical="center"/>
    </xf>
    <xf numFmtId="0" fontId="26" fillId="0" borderId="3" xfId="0" applyFont="1" applyFill="1" applyBorder="1" applyAlignment="1">
      <alignment horizontal="center" vertical="center" wrapText="1"/>
    </xf>
    <xf numFmtId="0" fontId="26" fillId="0" borderId="2" xfId="0" applyFont="1" applyFill="1" applyBorder="1" applyAlignment="1">
      <alignment vertical="center" wrapText="1"/>
    </xf>
    <xf numFmtId="0" fontId="6" fillId="0" borderId="12" xfId="0" applyFont="1" applyFill="1" applyBorder="1" applyAlignment="1">
      <alignment vertical="center" wrapText="1"/>
    </xf>
    <xf numFmtId="0" fontId="26" fillId="0" borderId="13" xfId="0" applyFont="1" applyFill="1" applyBorder="1" applyAlignment="1">
      <alignment vertical="center" wrapText="1"/>
    </xf>
    <xf numFmtId="2" fontId="55" fillId="0" borderId="8" xfId="0" applyNumberFormat="1" applyFont="1" applyFill="1" applyBorder="1" applyAlignment="1">
      <alignment horizontal="right" vertical="center"/>
    </xf>
    <xf numFmtId="2" fontId="55" fillId="0" borderId="8" xfId="0" applyNumberFormat="1" applyFont="1" applyFill="1" applyBorder="1" applyAlignment="1">
      <alignment vertical="center"/>
    </xf>
    <xf numFmtId="0" fontId="55" fillId="0" borderId="8" xfId="0" applyFont="1" applyFill="1" applyBorder="1" applyAlignment="1">
      <alignment vertical="center"/>
    </xf>
    <xf numFmtId="164" fontId="26" fillId="0" borderId="8" xfId="0" applyNumberFormat="1" applyFont="1" applyFill="1" applyBorder="1" applyAlignment="1">
      <alignment horizontal="right" vertical="center"/>
    </xf>
    <xf numFmtId="0" fontId="26" fillId="0" borderId="8" xfId="0" applyFont="1" applyFill="1" applyBorder="1" applyAlignment="1">
      <alignment vertical="center"/>
    </xf>
    <xf numFmtId="2" fontId="26" fillId="0" borderId="8" xfId="0" applyNumberFormat="1" applyFont="1" applyFill="1" applyBorder="1" applyAlignment="1">
      <alignment vertical="center"/>
    </xf>
    <xf numFmtId="0" fontId="26" fillId="0" borderId="8" xfId="0" applyFont="1" applyFill="1" applyBorder="1" applyAlignment="1">
      <alignment horizontal="center" vertical="center" wrapText="1"/>
    </xf>
    <xf numFmtId="0" fontId="26" fillId="0" borderId="4" xfId="0" applyFont="1" applyFill="1" applyBorder="1" applyAlignment="1">
      <alignment vertical="center" wrapText="1"/>
    </xf>
    <xf numFmtId="2" fontId="6" fillId="0" borderId="6" xfId="0" applyNumberFormat="1" applyFont="1" applyFill="1" applyBorder="1" applyAlignment="1">
      <alignment horizontal="right" vertical="center"/>
    </xf>
    <xf numFmtId="0" fontId="6" fillId="0" borderId="6" xfId="0" applyFont="1" applyFill="1" applyBorder="1" applyAlignment="1">
      <alignment vertical="center"/>
    </xf>
    <xf numFmtId="2" fontId="55" fillId="0" borderId="6" xfId="0" applyNumberFormat="1" applyFont="1" applyFill="1" applyBorder="1" applyAlignment="1">
      <alignment horizontal="right" vertical="center"/>
    </xf>
    <xf numFmtId="164" fontId="56" fillId="0" borderId="6" xfId="0" applyNumberFormat="1" applyFont="1" applyFill="1" applyBorder="1" applyAlignment="1">
      <alignment horizontal="right" vertical="center"/>
    </xf>
    <xf numFmtId="0" fontId="56" fillId="0" borderId="6" xfId="0" applyFont="1" applyFill="1" applyBorder="1" applyAlignment="1">
      <alignment vertical="center"/>
    </xf>
    <xf numFmtId="2" fontId="56" fillId="0" borderId="6" xfId="0" applyNumberFormat="1" applyFont="1" applyFill="1" applyBorder="1" applyAlignment="1">
      <alignment vertical="center"/>
    </xf>
    <xf numFmtId="2" fontId="12" fillId="0" borderId="6" xfId="0" applyNumberFormat="1" applyFont="1" applyFill="1" applyBorder="1" applyAlignment="1">
      <alignment vertical="center"/>
    </xf>
    <xf numFmtId="2" fontId="26" fillId="0" borderId="6" xfId="0" applyNumberFormat="1" applyFont="1" applyFill="1" applyBorder="1" applyAlignment="1">
      <alignment vertical="center"/>
    </xf>
    <xf numFmtId="0" fontId="26" fillId="0" borderId="6" xfId="0" applyFont="1" applyFill="1" applyBorder="1" applyAlignment="1">
      <alignment horizontal="center" vertical="center" wrapText="1"/>
    </xf>
    <xf numFmtId="0" fontId="26" fillId="0" borderId="7" xfId="0" applyFont="1" applyFill="1" applyBorder="1" applyAlignment="1">
      <alignment vertical="center" wrapText="1"/>
    </xf>
    <xf numFmtId="0" fontId="26" fillId="0" borderId="1" xfId="0" applyFont="1" applyFill="1" applyBorder="1" applyAlignment="1">
      <alignment vertical="center" wrapText="1"/>
    </xf>
    <xf numFmtId="2" fontId="8" fillId="0" borderId="3" xfId="0" applyNumberFormat="1" applyFont="1" applyFill="1" applyBorder="1" applyAlignment="1">
      <alignment horizontal="right" vertical="center"/>
    </xf>
    <xf numFmtId="2" fontId="8" fillId="0" borderId="3" xfId="0" applyNumberFormat="1" applyFont="1" applyFill="1" applyBorder="1" applyAlignment="1">
      <alignment vertical="center"/>
    </xf>
    <xf numFmtId="0" fontId="8" fillId="0" borderId="3" xfId="0" applyFont="1" applyFill="1" applyBorder="1" applyAlignment="1">
      <alignment vertical="center"/>
    </xf>
    <xf numFmtId="164" fontId="8" fillId="0" borderId="3" xfId="0" applyNumberFormat="1" applyFont="1" applyFill="1" applyBorder="1" applyAlignment="1">
      <alignment horizontal="right" vertical="center"/>
    </xf>
    <xf numFmtId="2" fontId="10" fillId="0" borderId="2" xfId="0" applyNumberFormat="1" applyFont="1" applyFill="1" applyBorder="1" applyAlignment="1">
      <alignment horizontal="center" vertical="center"/>
    </xf>
    <xf numFmtId="2" fontId="8" fillId="0" borderId="5" xfId="0" applyNumberFormat="1" applyFont="1" applyFill="1" applyBorder="1" applyAlignment="1">
      <alignment horizontal="center" vertical="center"/>
    </xf>
    <xf numFmtId="2" fontId="8" fillId="0" borderId="4" xfId="0" applyNumberFormat="1" applyFont="1" applyFill="1" applyBorder="1" applyAlignment="1">
      <alignment horizontal="center" vertical="center"/>
    </xf>
    <xf numFmtId="2" fontId="8" fillId="0" borderId="8" xfId="0" applyNumberFormat="1" applyFont="1" applyFill="1" applyBorder="1" applyAlignment="1">
      <alignment horizontal="center" vertical="center"/>
    </xf>
    <xf numFmtId="2" fontId="10" fillId="0" borderId="7" xfId="0" applyNumberFormat="1" applyFont="1" applyFill="1" applyBorder="1" applyAlignment="1">
      <alignment horizontal="center" vertical="center"/>
    </xf>
    <xf numFmtId="0" fontId="8" fillId="0" borderId="7" xfId="0" applyFont="1" applyFill="1" applyBorder="1" applyAlignment="1">
      <alignment horizontal="center" vertical="center"/>
    </xf>
    <xf numFmtId="2" fontId="8" fillId="0" borderId="7"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2" fontId="10" fillId="0" borderId="8" xfId="0" applyNumberFormat="1" applyFont="1" applyFill="1" applyBorder="1" applyAlignment="1">
      <alignment horizontal="center" vertical="center"/>
    </xf>
    <xf numFmtId="0" fontId="8" fillId="0" borderId="8" xfId="0" applyFont="1" applyFill="1" applyBorder="1" applyAlignment="1">
      <alignment horizontal="center" vertical="center"/>
    </xf>
    <xf numFmtId="2" fontId="8" fillId="0" borderId="6" xfId="0" applyNumberFormat="1" applyFont="1" applyFill="1" applyBorder="1" applyAlignment="1">
      <alignment vertical="center"/>
    </xf>
    <xf numFmtId="0" fontId="6"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7" xfId="0" applyFont="1" applyFill="1" applyBorder="1" applyAlignment="1">
      <alignment horizontal="center" vertical="center" wrapText="1"/>
    </xf>
    <xf numFmtId="2" fontId="55" fillId="0" borderId="3" xfId="0" applyNumberFormat="1" applyFont="1" applyFill="1" applyBorder="1" applyAlignment="1">
      <alignment horizontal="center" vertical="center"/>
    </xf>
    <xf numFmtId="0" fontId="12" fillId="0" borderId="17"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3" xfId="0" applyFont="1" applyFill="1" applyBorder="1" applyAlignment="1">
      <alignment horizontal="center" vertical="center"/>
    </xf>
    <xf numFmtId="49" fontId="12"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xf>
    <xf numFmtId="0" fontId="14" fillId="0" borderId="25" xfId="0" applyFont="1" applyFill="1" applyBorder="1" applyAlignment="1">
      <alignment vertical="center" wrapText="1"/>
    </xf>
    <xf numFmtId="0" fontId="6" fillId="0" borderId="29" xfId="0" applyFont="1" applyFill="1" applyBorder="1" applyAlignment="1">
      <alignment horizontal="justify" vertical="center" wrapText="1"/>
    </xf>
    <xf numFmtId="2" fontId="14" fillId="0" borderId="7" xfId="0" applyNumberFormat="1" applyFont="1" applyFill="1" applyBorder="1" applyAlignment="1">
      <alignment vertical="center"/>
    </xf>
    <xf numFmtId="0" fontId="14" fillId="0" borderId="7" xfId="0" applyFont="1" applyFill="1" applyBorder="1" applyAlignment="1">
      <alignment vertical="center"/>
    </xf>
    <xf numFmtId="2" fontId="14" fillId="0" borderId="7" xfId="0" applyNumberFormat="1" applyFont="1" applyFill="1" applyBorder="1" applyAlignment="1">
      <alignment horizontal="center" vertical="center"/>
    </xf>
    <xf numFmtId="164" fontId="14" fillId="0" borderId="7" xfId="0" applyNumberFormat="1" applyFont="1" applyFill="1" applyBorder="1" applyAlignment="1">
      <alignment vertical="center"/>
    </xf>
    <xf numFmtId="0" fontId="6" fillId="0" borderId="9" xfId="0" applyFont="1" applyFill="1" applyBorder="1" applyAlignment="1">
      <alignment horizontal="justify" vertical="center" wrapText="1"/>
    </xf>
    <xf numFmtId="2" fontId="14" fillId="0" borderId="3" xfId="0" applyNumberFormat="1" applyFont="1" applyFill="1" applyBorder="1" applyAlignment="1">
      <alignment vertical="center"/>
    </xf>
    <xf numFmtId="0" fontId="14" fillId="0" borderId="3" xfId="0" applyFont="1" applyFill="1" applyBorder="1" applyAlignment="1">
      <alignment vertical="center"/>
    </xf>
    <xf numFmtId="164" fontId="14" fillId="0" borderId="3" xfId="0" applyNumberFormat="1" applyFont="1" applyFill="1" applyBorder="1" applyAlignment="1">
      <alignment vertical="center"/>
    </xf>
    <xf numFmtId="0" fontId="14" fillId="0" borderId="5" xfId="0" applyFont="1" applyFill="1" applyBorder="1" applyAlignment="1">
      <alignment vertical="center" wrapText="1"/>
    </xf>
    <xf numFmtId="0" fontId="6" fillId="0" borderId="12" xfId="0" applyFont="1" applyFill="1" applyBorder="1" applyAlignment="1">
      <alignment horizontal="justify" vertical="center" wrapText="1"/>
    </xf>
    <xf numFmtId="0" fontId="13" fillId="0" borderId="5" xfId="0" applyFont="1" applyFill="1" applyBorder="1" applyAlignment="1">
      <alignment horizontal="center" vertical="center"/>
    </xf>
    <xf numFmtId="164" fontId="20" fillId="0" borderId="5" xfId="0" applyNumberFormat="1" applyFont="1" applyFill="1" applyBorder="1" applyAlignment="1">
      <alignment horizontal="center" vertical="center"/>
    </xf>
    <xf numFmtId="0" fontId="14" fillId="0" borderId="5" xfId="0" applyFont="1" applyFill="1" applyBorder="1" applyAlignment="1">
      <alignment vertical="center"/>
    </xf>
    <xf numFmtId="2" fontId="14" fillId="0" borderId="5" xfId="0" applyNumberFormat="1" applyFont="1" applyFill="1" applyBorder="1" applyAlignment="1">
      <alignment vertical="center"/>
    </xf>
    <xf numFmtId="0" fontId="14" fillId="0" borderId="7" xfId="0" applyFont="1" applyFill="1" applyBorder="1" applyAlignment="1">
      <alignment vertical="center" wrapText="1"/>
    </xf>
    <xf numFmtId="0" fontId="14" fillId="0" borderId="12" xfId="0" applyFont="1" applyFill="1" applyBorder="1" applyAlignment="1">
      <alignment vertical="center" wrapText="1"/>
    </xf>
    <xf numFmtId="2" fontId="12" fillId="0" borderId="7" xfId="0" applyNumberFormat="1" applyFont="1" applyFill="1" applyBorder="1" applyAlignment="1">
      <alignment vertical="center"/>
    </xf>
    <xf numFmtId="0" fontId="12" fillId="0" borderId="7" xfId="0" applyFont="1" applyFill="1" applyBorder="1" applyAlignment="1">
      <alignment vertical="center"/>
    </xf>
    <xf numFmtId="2" fontId="12" fillId="0" borderId="7" xfId="0" applyNumberFormat="1" applyFont="1" applyFill="1" applyBorder="1" applyAlignment="1">
      <alignment horizontal="center" vertical="center"/>
    </xf>
    <xf numFmtId="164" fontId="10" fillId="0" borderId="7" xfId="0" applyNumberFormat="1" applyFont="1" applyFill="1" applyBorder="1" applyAlignment="1">
      <alignment vertical="center"/>
    </xf>
    <xf numFmtId="2" fontId="6" fillId="0" borderId="5" xfId="0" applyNumberFormat="1" applyFont="1" applyFill="1" applyBorder="1" applyAlignment="1">
      <alignment horizontal="justify" vertical="center"/>
    </xf>
    <xf numFmtId="0" fontId="14" fillId="0" borderId="10" xfId="0" applyFont="1" applyFill="1" applyBorder="1" applyAlignment="1">
      <alignment vertical="center" wrapText="1"/>
    </xf>
    <xf numFmtId="2" fontId="12" fillId="0" borderId="4" xfId="0" applyNumberFormat="1" applyFont="1" applyFill="1" applyBorder="1" applyAlignment="1">
      <alignment vertical="center"/>
    </xf>
    <xf numFmtId="2" fontId="57" fillId="0" borderId="4" xfId="0" applyNumberFormat="1" applyFont="1" applyFill="1" applyBorder="1" applyAlignment="1">
      <alignment vertical="center"/>
    </xf>
    <xf numFmtId="0" fontId="12" fillId="0" borderId="4" xfId="0" applyFont="1" applyFill="1" applyBorder="1" applyAlignment="1">
      <alignment vertical="center"/>
    </xf>
    <xf numFmtId="164" fontId="10" fillId="0" borderId="4" xfId="0" applyNumberFormat="1" applyFont="1" applyFill="1" applyBorder="1" applyAlignment="1">
      <alignment vertical="center"/>
    </xf>
    <xf numFmtId="0" fontId="6" fillId="0" borderId="4" xfId="0" applyFont="1" applyFill="1" applyBorder="1" applyAlignment="1">
      <alignment vertical="center"/>
    </xf>
    <xf numFmtId="2" fontId="6" fillId="0" borderId="4" xfId="0" applyNumberFormat="1" applyFont="1" applyFill="1" applyBorder="1" applyAlignment="1">
      <alignment horizontal="justify" vertical="center"/>
    </xf>
    <xf numFmtId="0" fontId="12" fillId="0" borderId="4" xfId="0" applyFont="1" applyFill="1" applyBorder="1" applyAlignment="1">
      <alignment vertical="center" wrapText="1"/>
    </xf>
    <xf numFmtId="0" fontId="14" fillId="0" borderId="4" xfId="0" applyFont="1" applyFill="1" applyBorder="1" applyAlignment="1">
      <alignment vertical="center" wrapText="1"/>
    </xf>
    <xf numFmtId="0" fontId="6" fillId="0" borderId="7" xfId="0" applyNumberFormat="1" applyFont="1" applyFill="1" applyBorder="1" applyAlignment="1">
      <alignment horizontal="center" vertical="center" wrapText="1"/>
    </xf>
    <xf numFmtId="2" fontId="6" fillId="0" borderId="7" xfId="0" applyNumberFormat="1" applyFont="1" applyFill="1" applyBorder="1" applyAlignment="1">
      <alignment horizontal="justify" vertical="center"/>
    </xf>
    <xf numFmtId="2" fontId="6" fillId="0" borderId="7" xfId="0" applyNumberFormat="1" applyFont="1" applyFill="1" applyBorder="1" applyAlignment="1">
      <alignment vertical="center" wrapText="1"/>
    </xf>
    <xf numFmtId="2" fontId="0" fillId="0" borderId="7" xfId="0" applyNumberFormat="1" applyFont="1" applyFill="1" applyBorder="1" applyAlignment="1">
      <alignment horizontal="center"/>
    </xf>
    <xf numFmtId="0" fontId="14" fillId="0" borderId="4" xfId="0" applyFont="1" applyFill="1" applyBorder="1" applyAlignment="1">
      <alignment vertical="center"/>
    </xf>
    <xf numFmtId="2" fontId="14" fillId="0" borderId="4" xfId="0" applyNumberFormat="1" applyFont="1" applyFill="1" applyBorder="1" applyAlignment="1">
      <alignment vertical="center"/>
    </xf>
    <xf numFmtId="2" fontId="0" fillId="0" borderId="2" xfId="0" applyNumberFormat="1" applyFont="1" applyFill="1" applyBorder="1" applyAlignment="1">
      <alignment horizontal="center"/>
    </xf>
    <xf numFmtId="2" fontId="2" fillId="0" borderId="5" xfId="0" applyNumberFormat="1" applyFont="1" applyFill="1" applyBorder="1" applyAlignment="1">
      <alignment vertical="top"/>
    </xf>
    <xf numFmtId="164" fontId="14" fillId="0" borderId="2" xfId="0" applyNumberFormat="1" applyFont="1" applyFill="1" applyBorder="1" applyAlignment="1">
      <alignment horizontal="center" vertical="center"/>
    </xf>
    <xf numFmtId="2" fontId="2" fillId="0" borderId="2" xfId="0" applyNumberFormat="1" applyFont="1" applyFill="1" applyBorder="1" applyAlignment="1">
      <alignment vertical="top"/>
    </xf>
    <xf numFmtId="164" fontId="14" fillId="0" borderId="5" xfId="0" applyNumberFormat="1" applyFont="1" applyFill="1" applyBorder="1" applyAlignment="1">
      <alignment horizontal="center" vertical="center"/>
    </xf>
    <xf numFmtId="2" fontId="14" fillId="0" borderId="2" xfId="0" applyNumberFormat="1" applyFont="1" applyFill="1" applyBorder="1" applyAlignment="1">
      <alignment vertical="center"/>
    </xf>
    <xf numFmtId="0" fontId="6" fillId="0" borderId="0" xfId="0" applyFont="1" applyFill="1" applyBorder="1" applyAlignment="1">
      <alignment vertical="center" wrapText="1"/>
    </xf>
    <xf numFmtId="2" fontId="2" fillId="0" borderId="8" xfId="0" applyNumberFormat="1" applyFont="1" applyFill="1" applyBorder="1" applyAlignment="1">
      <alignment vertical="top"/>
    </xf>
    <xf numFmtId="2" fontId="2" fillId="0" borderId="3" xfId="0" applyNumberFormat="1" applyFont="1" applyFill="1" applyBorder="1" applyAlignment="1">
      <alignment vertical="top"/>
    </xf>
    <xf numFmtId="2" fontId="2" fillId="0" borderId="7" xfId="0" applyNumberFormat="1" applyFont="1" applyFill="1" applyBorder="1" applyAlignment="1">
      <alignment vertical="top"/>
    </xf>
    <xf numFmtId="2" fontId="2" fillId="0" borderId="4" xfId="0" applyNumberFormat="1" applyFont="1" applyFill="1" applyBorder="1" applyAlignment="1">
      <alignment vertical="top"/>
    </xf>
    <xf numFmtId="0" fontId="6" fillId="0" borderId="5" xfId="0" applyFont="1" applyFill="1" applyBorder="1" applyAlignment="1">
      <alignment vertical="center"/>
    </xf>
    <xf numFmtId="2" fontId="29" fillId="0" borderId="5" xfId="0" applyNumberFormat="1" applyFont="1" applyFill="1" applyBorder="1" applyAlignment="1">
      <alignment horizontal="center"/>
    </xf>
    <xf numFmtId="164" fontId="6" fillId="0" borderId="43" xfId="0" applyNumberFormat="1" applyFont="1" applyFill="1" applyBorder="1" applyAlignment="1">
      <alignment horizontal="center" vertical="center"/>
    </xf>
    <xf numFmtId="0" fontId="14" fillId="0" borderId="23" xfId="0" applyFont="1" applyFill="1" applyBorder="1" applyAlignment="1">
      <alignment vertical="center"/>
    </xf>
    <xf numFmtId="2" fontId="14" fillId="0" borderId="26" xfId="0" applyNumberFormat="1" applyFont="1" applyFill="1" applyBorder="1" applyAlignment="1">
      <alignment vertical="center"/>
    </xf>
    <xf numFmtId="2" fontId="14" fillId="0" borderId="24" xfId="0" applyNumberFormat="1" applyFont="1" applyFill="1" applyBorder="1" applyAlignment="1">
      <alignment vertical="center"/>
    </xf>
    <xf numFmtId="2" fontId="14" fillId="0" borderId="28" xfId="0" applyNumberFormat="1" applyFont="1" applyFill="1" applyBorder="1" applyAlignment="1">
      <alignment vertical="center"/>
    </xf>
    <xf numFmtId="0" fontId="6" fillId="0" borderId="52" xfId="0" applyFont="1" applyFill="1" applyBorder="1" applyAlignment="1">
      <alignment horizontal="center" vertical="center"/>
    </xf>
    <xf numFmtId="0" fontId="6" fillId="0" borderId="2" xfId="0" applyFont="1" applyFill="1" applyBorder="1" applyAlignment="1">
      <alignment vertical="center"/>
    </xf>
    <xf numFmtId="2" fontId="6" fillId="0" borderId="2" xfId="0" applyNumberFormat="1" applyFont="1" applyFill="1" applyBorder="1" applyAlignment="1">
      <alignment vertical="center" wrapText="1"/>
    </xf>
    <xf numFmtId="164" fontId="14" fillId="0" borderId="8" xfId="0" applyNumberFormat="1" applyFont="1" applyFill="1" applyBorder="1" applyAlignment="1">
      <alignment horizontal="center" vertical="center"/>
    </xf>
    <xf numFmtId="0" fontId="14" fillId="0" borderId="8" xfId="0" applyFont="1" applyFill="1" applyBorder="1" applyAlignment="1">
      <alignment vertical="center"/>
    </xf>
    <xf numFmtId="0" fontId="43" fillId="0" borderId="7" xfId="0" applyFont="1" applyFill="1" applyBorder="1" applyAlignment="1">
      <alignment vertical="center" wrapText="1"/>
    </xf>
    <xf numFmtId="0" fontId="6" fillId="0" borderId="9" xfId="0" applyFont="1" applyFill="1" applyBorder="1" applyAlignment="1">
      <alignment vertical="center"/>
    </xf>
    <xf numFmtId="0" fontId="24" fillId="0" borderId="2" xfId="0" applyFont="1" applyFill="1" applyBorder="1" applyAlignment="1">
      <alignment vertical="center" wrapText="1"/>
    </xf>
    <xf numFmtId="2" fontId="6" fillId="0" borderId="1" xfId="0" applyNumberFormat="1" applyFont="1" applyFill="1" applyBorder="1" applyAlignment="1">
      <alignment horizontal="center" vertical="center"/>
    </xf>
    <xf numFmtId="164" fontId="0" fillId="0" borderId="7" xfId="0" applyNumberFormat="1" applyFill="1" applyBorder="1" applyAlignment="1"/>
    <xf numFmtId="0" fontId="43" fillId="0" borderId="6" xfId="0" applyFont="1" applyFill="1" applyBorder="1" applyAlignment="1">
      <alignment horizontal="center" vertical="center"/>
    </xf>
    <xf numFmtId="0" fontId="15" fillId="0" borderId="17" xfId="0" applyFont="1" applyFill="1" applyBorder="1" applyAlignment="1">
      <alignment vertical="center" wrapText="1"/>
    </xf>
    <xf numFmtId="165" fontId="12" fillId="0" borderId="7" xfId="0" applyNumberFormat="1" applyFont="1" applyFill="1" applyBorder="1" applyAlignment="1">
      <alignment horizontal="center" vertical="center" wrapText="1"/>
    </xf>
    <xf numFmtId="165" fontId="12" fillId="0" borderId="7" xfId="0" applyNumberFormat="1" applyFont="1" applyFill="1" applyBorder="1" applyAlignment="1">
      <alignment horizontal="center" vertical="center"/>
    </xf>
    <xf numFmtId="164" fontId="13" fillId="0" borderId="7" xfId="0" applyNumberFormat="1" applyFont="1" applyFill="1" applyBorder="1" applyAlignment="1">
      <alignment horizontal="center" vertical="center"/>
    </xf>
    <xf numFmtId="0" fontId="8" fillId="0" borderId="17" xfId="0" applyFont="1" applyFill="1" applyBorder="1" applyAlignment="1">
      <alignment vertical="center" wrapText="1"/>
    </xf>
    <xf numFmtId="2" fontId="31" fillId="0" borderId="3" xfId="0" applyNumberFormat="1" applyFont="1" applyFill="1" applyBorder="1" applyAlignment="1">
      <alignment horizontal="center" vertical="center" wrapText="1"/>
    </xf>
    <xf numFmtId="0" fontId="31" fillId="0" borderId="3" xfId="0" applyFont="1" applyFill="1" applyBorder="1" applyAlignment="1">
      <alignment horizontal="center" vertical="center"/>
    </xf>
    <xf numFmtId="164" fontId="22" fillId="0" borderId="3" xfId="0" applyNumberFormat="1" applyFont="1" applyFill="1" applyBorder="1" applyAlignment="1">
      <alignment horizontal="center" vertical="center"/>
    </xf>
    <xf numFmtId="2" fontId="8" fillId="0" borderId="3" xfId="0" applyNumberFormat="1" applyFont="1" applyFill="1" applyBorder="1" applyAlignment="1">
      <alignment vertical="center" wrapText="1"/>
    </xf>
    <xf numFmtId="0" fontId="0" fillId="0" borderId="0" xfId="0" applyFill="1" applyBorder="1" applyAlignment="1"/>
    <xf numFmtId="0" fontId="14" fillId="0" borderId="9" xfId="0" applyFont="1" applyFill="1" applyBorder="1" applyAlignment="1">
      <alignment vertical="center" wrapText="1"/>
    </xf>
    <xf numFmtId="0" fontId="14" fillId="0" borderId="17" xfId="0" applyFont="1" applyFill="1" applyBorder="1" applyAlignment="1">
      <alignment vertical="center" wrapText="1"/>
    </xf>
    <xf numFmtId="2" fontId="12" fillId="0" borderId="3" xfId="0" applyNumberFormat="1" applyFont="1" applyFill="1" applyBorder="1" applyAlignment="1">
      <alignment horizontal="center" vertical="center" wrapText="1"/>
    </xf>
    <xf numFmtId="2" fontId="12" fillId="0" borderId="11" xfId="0" applyNumberFormat="1" applyFont="1" applyFill="1" applyBorder="1" applyAlignment="1">
      <alignment vertical="center"/>
    </xf>
    <xf numFmtId="0" fontId="12" fillId="0" borderId="11" xfId="0" applyFont="1" applyFill="1" applyBorder="1" applyAlignment="1">
      <alignment vertical="center"/>
    </xf>
    <xf numFmtId="164" fontId="6" fillId="0" borderId="11" xfId="0" applyNumberFormat="1" applyFont="1" applyFill="1" applyBorder="1" applyAlignment="1">
      <alignment vertical="center"/>
    </xf>
    <xf numFmtId="2" fontId="6" fillId="0" borderId="0" xfId="0" applyNumberFormat="1" applyFont="1" applyFill="1" applyAlignment="1">
      <alignment horizontal="center" vertical="center"/>
    </xf>
    <xf numFmtId="0" fontId="6" fillId="0" borderId="0" xfId="0" applyFont="1" applyFill="1" applyAlignment="1">
      <alignment horizontal="center" vertical="center"/>
    </xf>
    <xf numFmtId="164" fontId="6" fillId="0" borderId="0" xfId="0" applyNumberFormat="1" applyFont="1" applyFill="1" applyAlignment="1">
      <alignment horizontal="center" vertical="center"/>
    </xf>
    <xf numFmtId="17" fontId="6" fillId="0" borderId="3" xfId="0" applyNumberFormat="1" applyFont="1" applyFill="1" applyBorder="1" applyAlignment="1">
      <alignment horizontal="center" vertical="center"/>
    </xf>
    <xf numFmtId="164" fontId="13" fillId="0" borderId="3" xfId="0" applyNumberFormat="1" applyFont="1" applyFill="1" applyBorder="1" applyAlignment="1">
      <alignment horizontal="center" vertical="center"/>
    </xf>
    <xf numFmtId="2" fontId="13" fillId="0" borderId="3" xfId="0" applyNumberFormat="1" applyFont="1" applyFill="1" applyBorder="1" applyAlignment="1">
      <alignment horizontal="center" vertical="center" wrapText="1"/>
    </xf>
    <xf numFmtId="0" fontId="13" fillId="0" borderId="3" xfId="0" applyFont="1" applyFill="1" applyBorder="1" applyAlignment="1">
      <alignment horizontal="center" vertical="center"/>
    </xf>
    <xf numFmtId="49" fontId="6" fillId="0" borderId="2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1" xfId="0" applyFont="1" applyFill="1" applyBorder="1" applyAlignment="1">
      <alignment vertical="center" wrapText="1"/>
    </xf>
    <xf numFmtId="49" fontId="6" fillId="0" borderId="2" xfId="0" applyNumberFormat="1" applyFont="1" applyFill="1" applyBorder="1" applyAlignment="1">
      <alignment horizontal="center" vertical="center" wrapText="1"/>
    </xf>
    <xf numFmtId="0" fontId="6" fillId="0" borderId="1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33" fillId="0" borderId="7" xfId="0" applyFont="1" applyFill="1" applyBorder="1" applyAlignment="1">
      <alignment horizontal="center" vertical="center" wrapText="1"/>
    </xf>
    <xf numFmtId="2" fontId="54" fillId="0" borderId="3" xfId="0" applyNumberFormat="1" applyFont="1" applyFill="1" applyBorder="1" applyAlignment="1">
      <alignment horizontal="center" vertical="center"/>
    </xf>
    <xf numFmtId="0" fontId="33" fillId="0" borderId="17" xfId="0" applyFont="1" applyFill="1" applyBorder="1" applyAlignment="1">
      <alignment vertical="center" wrapText="1"/>
    </xf>
    <xf numFmtId="2" fontId="12" fillId="0" borderId="8" xfId="0" applyNumberFormat="1" applyFont="1" applyFill="1" applyBorder="1" applyAlignment="1">
      <alignment horizontal="center" vertical="center" wrapText="1"/>
    </xf>
    <xf numFmtId="2" fontId="12" fillId="0" borderId="8" xfId="0" applyNumberFormat="1" applyFont="1" applyFill="1" applyBorder="1" applyAlignment="1">
      <alignment horizontal="center" vertical="center"/>
    </xf>
    <xf numFmtId="0" fontId="12" fillId="0" borderId="8" xfId="0" applyFont="1" applyFill="1" applyBorder="1" applyAlignment="1">
      <alignment horizontal="center" vertical="center"/>
    </xf>
    <xf numFmtId="2" fontId="54" fillId="0" borderId="8" xfId="0" applyNumberFormat="1" applyFont="1" applyFill="1" applyBorder="1" applyAlignment="1">
      <alignment horizontal="center" vertical="center"/>
    </xf>
    <xf numFmtId="164" fontId="54" fillId="0" borderId="8" xfId="0" applyNumberFormat="1" applyFont="1" applyFill="1" applyBorder="1" applyAlignment="1">
      <alignment horizontal="center" vertical="center"/>
    </xf>
    <xf numFmtId="0" fontId="54" fillId="0" borderId="8" xfId="0" applyFont="1" applyFill="1" applyBorder="1" applyAlignment="1">
      <alignment horizontal="center" vertical="center"/>
    </xf>
    <xf numFmtId="0" fontId="12" fillId="0" borderId="8" xfId="0" applyFont="1" applyFill="1" applyBorder="1" applyAlignment="1">
      <alignment horizontal="center" vertical="center" wrapText="1"/>
    </xf>
    <xf numFmtId="0" fontId="33" fillId="0" borderId="9" xfId="0" applyFont="1" applyFill="1" applyBorder="1" applyAlignment="1">
      <alignment vertical="center" wrapText="1"/>
    </xf>
    <xf numFmtId="0" fontId="33" fillId="0" borderId="2" xfId="0"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2" fontId="12" fillId="0" borderId="2"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xf>
    <xf numFmtId="2" fontId="54" fillId="0" borderId="27" xfId="0" applyNumberFormat="1" applyFont="1" applyFill="1" applyBorder="1" applyAlignment="1">
      <alignment horizontal="center" vertical="center"/>
    </xf>
    <xf numFmtId="164" fontId="54" fillId="0" borderId="2" xfId="0" applyNumberFormat="1" applyFont="1" applyFill="1" applyBorder="1" applyAlignment="1">
      <alignment horizontal="center" vertical="center"/>
    </xf>
    <xf numFmtId="0" fontId="54" fillId="0" borderId="27" xfId="0" applyFont="1" applyFill="1" applyBorder="1" applyAlignment="1">
      <alignment horizontal="center" vertical="center"/>
    </xf>
    <xf numFmtId="2" fontId="54" fillId="0" borderId="2" xfId="0" applyNumberFormat="1" applyFont="1" applyFill="1" applyBorder="1" applyAlignment="1">
      <alignment horizontal="center" vertical="center"/>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xf>
    <xf numFmtId="0" fontId="23" fillId="0" borderId="17" xfId="0" applyFont="1" applyFill="1" applyBorder="1" applyAlignment="1">
      <alignment vertical="center" wrapText="1"/>
    </xf>
    <xf numFmtId="0" fontId="33" fillId="0" borderId="3" xfId="0" applyFont="1" applyFill="1" applyBorder="1" applyAlignment="1">
      <alignment horizontal="center" vertical="center" wrapText="1"/>
    </xf>
    <xf numFmtId="164" fontId="54" fillId="0" borderId="3" xfId="0" applyNumberFormat="1" applyFont="1" applyFill="1" applyBorder="1" applyAlignment="1">
      <alignment horizontal="center" vertical="center"/>
    </xf>
    <xf numFmtId="0" fontId="54" fillId="0" borderId="3" xfId="0" applyFont="1" applyFill="1" applyBorder="1" applyAlignment="1">
      <alignment horizontal="center" vertical="center"/>
    </xf>
    <xf numFmtId="0" fontId="10" fillId="0" borderId="17" xfId="0" applyFont="1" applyFill="1" applyBorder="1" applyAlignment="1">
      <alignment vertical="center" wrapText="1"/>
    </xf>
    <xf numFmtId="0" fontId="12" fillId="0" borderId="17" xfId="0" applyFont="1" applyFill="1" applyBorder="1" applyAlignment="1">
      <alignment vertical="center" wrapText="1"/>
    </xf>
    <xf numFmtId="0" fontId="12" fillId="0" borderId="11" xfId="0" applyFont="1" applyFill="1" applyBorder="1" applyAlignment="1">
      <alignment vertical="center" wrapText="1"/>
    </xf>
    <xf numFmtId="0" fontId="8" fillId="0" borderId="17"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3" xfId="0" applyFont="1" applyFill="1" applyBorder="1" applyAlignment="1">
      <alignment horizontal="center" vertical="center" wrapText="1"/>
    </xf>
    <xf numFmtId="2" fontId="44" fillId="0" borderId="3" xfId="0" applyNumberFormat="1" applyFont="1" applyFill="1" applyBorder="1" applyAlignment="1">
      <alignment horizontal="center" vertical="center"/>
    </xf>
    <xf numFmtId="0" fontId="6" fillId="0" borderId="3" xfId="0" applyFont="1" applyFill="1" applyBorder="1" applyAlignment="1">
      <alignment horizontal="center" vertical="top" wrapText="1" shrinkToFit="1"/>
    </xf>
    <xf numFmtId="0" fontId="6" fillId="0" borderId="17" xfId="0" applyFont="1" applyFill="1" applyBorder="1" applyAlignment="1">
      <alignment vertical="top" wrapText="1" shrinkToFit="1"/>
    </xf>
    <xf numFmtId="2" fontId="6" fillId="0" borderId="3" xfId="0" applyNumberFormat="1" applyFont="1" applyFill="1" applyBorder="1" applyAlignment="1">
      <alignment horizontal="center" vertical="center" wrapText="1" shrinkToFit="1"/>
    </xf>
    <xf numFmtId="2" fontId="6" fillId="0" borderId="3" xfId="0" applyNumberFormat="1" applyFont="1" applyFill="1" applyBorder="1" applyAlignment="1">
      <alignment horizontal="center" vertical="top" wrapText="1" shrinkToFit="1"/>
    </xf>
    <xf numFmtId="2" fontId="12" fillId="0" borderId="3" xfId="0" applyNumberFormat="1" applyFont="1" applyFill="1" applyBorder="1" applyAlignment="1">
      <alignment horizontal="center" vertical="center" wrapText="1" shrinkToFit="1"/>
    </xf>
    <xf numFmtId="164" fontId="53" fillId="0" borderId="3" xfId="0" applyNumberFormat="1" applyFont="1" applyFill="1" applyBorder="1" applyAlignment="1">
      <alignment horizontal="center" vertical="center" wrapText="1" shrinkToFit="1"/>
    </xf>
    <xf numFmtId="0" fontId="53" fillId="0" borderId="3" xfId="0" applyFont="1" applyFill="1" applyBorder="1" applyAlignment="1">
      <alignment horizontal="center" vertical="center" wrapText="1" shrinkToFit="1"/>
    </xf>
    <xf numFmtId="2" fontId="53" fillId="0" borderId="3" xfId="0" applyNumberFormat="1" applyFont="1" applyFill="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2" xfId="0" applyFont="1" applyFill="1" applyBorder="1" applyAlignment="1">
      <alignment vertical="top" wrapText="1" shrinkToFit="1"/>
    </xf>
    <xf numFmtId="2" fontId="53" fillId="0" borderId="3" xfId="0" applyNumberFormat="1" applyFont="1" applyFill="1" applyBorder="1" applyAlignment="1">
      <alignment horizontal="center" vertical="center" wrapText="1"/>
    </xf>
    <xf numFmtId="164" fontId="53" fillId="0" borderId="3" xfId="0" applyNumberFormat="1" applyFont="1" applyFill="1" applyBorder="1" applyAlignment="1">
      <alignment horizontal="center" vertical="center" wrapText="1"/>
    </xf>
    <xf numFmtId="0" fontId="53" fillId="0" borderId="3" xfId="0" applyFont="1" applyFill="1" applyBorder="1" applyAlignment="1">
      <alignment horizontal="center" vertical="center" wrapText="1"/>
    </xf>
    <xf numFmtId="0" fontId="9" fillId="0" borderId="5" xfId="0" applyFont="1" applyFill="1" applyBorder="1" applyAlignment="1">
      <alignment vertical="center" wrapText="1"/>
    </xf>
    <xf numFmtId="0" fontId="8" fillId="0" borderId="6" xfId="0" applyFont="1" applyFill="1" applyBorder="1" applyAlignment="1">
      <alignment horizontal="center" vertical="center"/>
    </xf>
    <xf numFmtId="49" fontId="6" fillId="0" borderId="5"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0" fontId="6" fillId="0" borderId="14" xfId="0" applyFont="1" applyFill="1" applyBorder="1" applyAlignment="1">
      <alignment horizontal="center" vertical="center"/>
    </xf>
    <xf numFmtId="164" fontId="6" fillId="0" borderId="14"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0" fontId="12" fillId="0" borderId="6" xfId="0" applyFont="1" applyFill="1" applyBorder="1" applyAlignment="1">
      <alignment horizontal="center" vertical="center"/>
    </xf>
    <xf numFmtId="2" fontId="6" fillId="0" borderId="6" xfId="0" applyNumberFormat="1" applyFont="1" applyFill="1" applyBorder="1" applyAlignment="1">
      <alignment horizontal="center" vertical="center" wrapText="1"/>
    </xf>
    <xf numFmtId="2" fontId="31" fillId="0" borderId="7" xfId="0" applyNumberFormat="1" applyFont="1" applyFill="1" applyBorder="1" applyAlignment="1">
      <alignment horizontal="center" vertical="center"/>
    </xf>
    <xf numFmtId="164" fontId="22" fillId="0" borderId="7" xfId="0" applyNumberFormat="1" applyFont="1" applyFill="1" applyBorder="1" applyAlignment="1">
      <alignment horizontal="center" vertical="center"/>
    </xf>
    <xf numFmtId="2" fontId="2" fillId="0" borderId="7" xfId="0" applyNumberFormat="1" applyFont="1" applyFill="1" applyBorder="1" applyAlignment="1">
      <alignment vertical="top" wrapText="1"/>
    </xf>
    <xf numFmtId="0" fontId="2" fillId="0" borderId="7" xfId="0" applyFont="1" applyFill="1" applyBorder="1" applyAlignment="1">
      <alignment vertical="center"/>
    </xf>
    <xf numFmtId="0" fontId="5" fillId="0" borderId="17" xfId="0" applyFont="1" applyFill="1" applyBorder="1" applyAlignment="1">
      <alignment horizontal="center" vertical="center"/>
    </xf>
    <xf numFmtId="0" fontId="14" fillId="0" borderId="17" xfId="0" applyFont="1" applyFill="1" applyBorder="1" applyAlignment="1">
      <alignment horizontal="center" vertical="center" wrapText="1"/>
    </xf>
    <xf numFmtId="0" fontId="14" fillId="0" borderId="11" xfId="0"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164" fontId="6" fillId="0" borderId="1" xfId="0" applyNumberFormat="1" applyFont="1" applyFill="1" applyBorder="1" applyAlignment="1">
      <alignment horizontal="center" vertical="center"/>
    </xf>
    <xf numFmtId="0" fontId="6" fillId="0" borderId="17" xfId="0" applyFont="1" applyFill="1" applyBorder="1" applyAlignment="1">
      <alignment horizontal="center" vertical="center"/>
    </xf>
    <xf numFmtId="0" fontId="6" fillId="0" borderId="7" xfId="0" applyFont="1" applyFill="1" applyBorder="1" applyAlignment="1">
      <alignment horizontal="center" vertical="top" wrapText="1"/>
    </xf>
    <xf numFmtId="9" fontId="6" fillId="0" borderId="6" xfId="0" applyNumberFormat="1" applyFont="1" applyFill="1" applyBorder="1" applyAlignment="1">
      <alignment horizontal="center"/>
    </xf>
    <xf numFmtId="0" fontId="5" fillId="0" borderId="7" xfId="0" applyFont="1" applyFill="1" applyBorder="1" applyAlignment="1">
      <alignment horizontal="center" vertical="center"/>
    </xf>
    <xf numFmtId="0" fontId="5" fillId="0" borderId="1" xfId="0" applyFont="1" applyFill="1" applyBorder="1" applyAlignment="1">
      <alignment horizontal="center" vertical="center"/>
    </xf>
    <xf numFmtId="2" fontId="22" fillId="0" borderId="3" xfId="0" applyNumberFormat="1" applyFont="1" applyFill="1" applyBorder="1" applyAlignment="1">
      <alignment horizontal="center" vertical="center"/>
    </xf>
    <xf numFmtId="2" fontId="2" fillId="0" borderId="3" xfId="0" applyNumberFormat="1" applyFont="1" applyFill="1" applyBorder="1" applyAlignment="1">
      <alignment vertical="top" wrapText="1"/>
    </xf>
    <xf numFmtId="0" fontId="2" fillId="0" borderId="3" xfId="0" applyFont="1" applyFill="1" applyBorder="1" applyAlignment="1">
      <alignment vertical="top"/>
    </xf>
    <xf numFmtId="0" fontId="0" fillId="0" borderId="0" xfId="0" applyFill="1" applyAlignment="1"/>
    <xf numFmtId="0" fontId="8" fillId="0" borderId="0" xfId="0" applyFont="1" applyFill="1" applyBorder="1" applyAlignment="1">
      <alignment vertical="center" wrapText="1"/>
    </xf>
    <xf numFmtId="0" fontId="8" fillId="0" borderId="0" xfId="0" applyFont="1" applyFill="1" applyAlignment="1">
      <alignment horizontal="center" vertical="center"/>
    </xf>
    <xf numFmtId="2" fontId="8" fillId="0" borderId="0" xfId="0" applyNumberFormat="1" applyFont="1" applyFill="1" applyAlignment="1"/>
    <xf numFmtId="164" fontId="0" fillId="0" borderId="0" xfId="0" applyNumberFormat="1" applyFill="1" applyAlignment="1"/>
    <xf numFmtId="0" fontId="22" fillId="0" borderId="3" xfId="0" applyFont="1" applyFill="1" applyBorder="1" applyAlignment="1">
      <alignment horizontal="center" vertical="center"/>
    </xf>
    <xf numFmtId="0" fontId="0" fillId="0" borderId="0" xfId="0" applyFill="1"/>
    <xf numFmtId="0" fontId="33" fillId="0" borderId="3"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5" xfId="0" applyFont="1" applyFill="1" applyBorder="1" applyAlignment="1">
      <alignment horizontal="center" vertical="center" wrapText="1"/>
    </xf>
    <xf numFmtId="2" fontId="33" fillId="0" borderId="12" xfId="0" applyNumberFormat="1"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4" xfId="0" applyFont="1" applyFill="1" applyBorder="1" applyAlignment="1">
      <alignment horizontal="center" vertical="center" wrapText="1"/>
    </xf>
    <xf numFmtId="2" fontId="33" fillId="0" borderId="10" xfId="0" applyNumberFormat="1" applyFont="1" applyFill="1" applyBorder="1" applyAlignment="1">
      <alignment horizontal="center" vertical="center" wrapText="1"/>
    </xf>
    <xf numFmtId="2" fontId="33" fillId="0" borderId="9" xfId="0" applyNumberFormat="1" applyFont="1" applyFill="1" applyBorder="1" applyAlignment="1">
      <alignment horizontal="center" vertical="center" wrapText="1"/>
    </xf>
    <xf numFmtId="0" fontId="33" fillId="0" borderId="2" xfId="0" applyFont="1" applyFill="1" applyBorder="1" applyAlignment="1">
      <alignment vertical="center" wrapText="1"/>
    </xf>
    <xf numFmtId="0" fontId="36" fillId="0" borderId="3" xfId="0" applyFont="1" applyFill="1" applyBorder="1" applyAlignment="1">
      <alignment horizontal="center" vertical="center" wrapText="1"/>
    </xf>
    <xf numFmtId="0" fontId="33" fillId="0" borderId="3" xfId="0" applyFont="1" applyFill="1" applyBorder="1" applyAlignment="1">
      <alignment vertical="center" wrapText="1"/>
    </xf>
    <xf numFmtId="2" fontId="33" fillId="0" borderId="3" xfId="0" applyNumberFormat="1" applyFont="1" applyFill="1" applyBorder="1" applyAlignment="1">
      <alignment horizontal="center" vertical="center" wrapText="1"/>
    </xf>
    <xf numFmtId="4" fontId="12" fillId="0" borderId="3" xfId="0" applyNumberFormat="1" applyFont="1" applyFill="1" applyBorder="1" applyAlignment="1">
      <alignment horizontal="center" vertical="center" wrapText="1"/>
    </xf>
    <xf numFmtId="2" fontId="33" fillId="0" borderId="1" xfId="0" applyNumberFormat="1" applyFont="1" applyFill="1" applyBorder="1" applyAlignment="1">
      <alignment horizontal="center" vertical="center" wrapText="1"/>
    </xf>
    <xf numFmtId="0" fontId="33" fillId="0" borderId="7" xfId="0" applyFont="1" applyFill="1" applyBorder="1" applyAlignment="1">
      <alignment vertical="center" wrapText="1"/>
    </xf>
    <xf numFmtId="0" fontId="33" fillId="0" borderId="6" xfId="0" applyFont="1" applyFill="1" applyBorder="1" applyAlignment="1">
      <alignment vertical="center" wrapText="1"/>
    </xf>
    <xf numFmtId="0" fontId="36" fillId="0" borderId="1" xfId="0" applyFont="1" applyFill="1" applyBorder="1" applyAlignment="1">
      <alignment horizontal="center" vertical="center" wrapText="1"/>
    </xf>
    <xf numFmtId="0" fontId="31" fillId="0" borderId="2" xfId="0" applyFont="1" applyFill="1" applyBorder="1" applyAlignment="1">
      <alignment vertical="center" wrapText="1"/>
    </xf>
    <xf numFmtId="2" fontId="38" fillId="0" borderId="1" xfId="0" applyNumberFormat="1" applyFont="1" applyFill="1" applyBorder="1" applyAlignment="1">
      <alignment horizontal="center" vertical="center" wrapText="1"/>
    </xf>
    <xf numFmtId="0" fontId="16" fillId="0" borderId="3" xfId="0" applyFont="1" applyFill="1" applyBorder="1" applyAlignment="1">
      <alignment horizontal="center" vertical="center" wrapText="1"/>
    </xf>
    <xf numFmtId="0" fontId="12" fillId="0" borderId="3" xfId="0" applyFont="1" applyFill="1" applyBorder="1" applyAlignment="1">
      <alignment vertical="center" wrapText="1"/>
    </xf>
    <xf numFmtId="0" fontId="12" fillId="0" borderId="7" xfId="0" applyFont="1" applyFill="1" applyBorder="1" applyAlignment="1">
      <alignment horizontal="justify" vertical="center" wrapText="1"/>
    </xf>
    <xf numFmtId="2" fontId="12" fillId="0" borderId="7" xfId="0" applyNumberFormat="1" applyFont="1" applyFill="1" applyBorder="1" applyAlignment="1">
      <alignment horizontal="center" vertical="center" wrapText="1"/>
    </xf>
    <xf numFmtId="2" fontId="33" fillId="0" borderId="7" xfId="0" applyNumberFormat="1" applyFont="1" applyFill="1" applyBorder="1" applyAlignment="1">
      <alignment horizontal="center" vertical="center" wrapText="1"/>
    </xf>
    <xf numFmtId="2" fontId="37" fillId="0" borderId="17" xfId="0" applyNumberFormat="1" applyFont="1" applyFill="1" applyBorder="1" applyAlignment="1">
      <alignment horizontal="center" vertical="center" wrapText="1"/>
    </xf>
    <xf numFmtId="0" fontId="0" fillId="0" borderId="7" xfId="0" applyFill="1" applyBorder="1"/>
    <xf numFmtId="0" fontId="38" fillId="0" borderId="3" xfId="0" applyFont="1" applyFill="1" applyBorder="1" applyAlignment="1">
      <alignment horizontal="justify" vertical="center" wrapText="1"/>
    </xf>
    <xf numFmtId="0" fontId="16" fillId="0" borderId="3" xfId="0" applyFont="1" applyFill="1" applyBorder="1" applyAlignment="1">
      <alignment vertical="center" wrapText="1"/>
    </xf>
    <xf numFmtId="2" fontId="31" fillId="0" borderId="1" xfId="0" applyNumberFormat="1" applyFont="1" applyFill="1" applyBorder="1" applyAlignment="1">
      <alignment horizontal="center" vertical="center" wrapText="1"/>
    </xf>
    <xf numFmtId="2" fontId="33" fillId="0" borderId="3" xfId="0" applyNumberFormat="1" applyFont="1" applyFill="1" applyBorder="1" applyAlignment="1">
      <alignment vertical="center" wrapText="1"/>
    </xf>
    <xf numFmtId="0" fontId="9" fillId="0" borderId="3" xfId="0" applyFont="1" applyFill="1" applyBorder="1" applyAlignment="1">
      <alignment vertical="center" wrapText="1"/>
    </xf>
    <xf numFmtId="0" fontId="37" fillId="0" borderId="3" xfId="0" applyFont="1" applyFill="1" applyBorder="1" applyAlignment="1">
      <alignment vertical="center" wrapText="1"/>
    </xf>
    <xf numFmtId="2" fontId="37" fillId="0" borderId="3" xfId="0" applyNumberFormat="1" applyFont="1" applyFill="1" applyBorder="1" applyAlignment="1">
      <alignment vertical="center" wrapText="1"/>
    </xf>
    <xf numFmtId="2" fontId="37" fillId="0" borderId="3" xfId="0"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wrapText="1"/>
    </xf>
    <xf numFmtId="0" fontId="37" fillId="0" borderId="3" xfId="0" applyFont="1" applyFill="1" applyBorder="1" applyAlignment="1">
      <alignment horizontal="center" vertical="center" wrapText="1"/>
    </xf>
    <xf numFmtId="0" fontId="33" fillId="0" borderId="5" xfId="0" applyFont="1" applyFill="1" applyBorder="1" applyAlignment="1">
      <alignment vertical="center" wrapText="1"/>
    </xf>
    <xf numFmtId="0" fontId="33" fillId="0" borderId="4" xfId="0" applyFont="1" applyFill="1" applyBorder="1" applyAlignment="1">
      <alignment vertical="center" wrapText="1"/>
    </xf>
    <xf numFmtId="4" fontId="33" fillId="0" borderId="3" xfId="0" applyNumberFormat="1" applyFont="1" applyFill="1" applyBorder="1" applyAlignment="1">
      <alignment vertical="center" wrapText="1"/>
    </xf>
    <xf numFmtId="2" fontId="38" fillId="0" borderId="3"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37" fillId="0" borderId="2" xfId="0" applyFont="1" applyFill="1" applyBorder="1" applyAlignment="1">
      <alignment vertical="center" wrapText="1"/>
    </xf>
    <xf numFmtId="4" fontId="38" fillId="0" borderId="3" xfId="0" applyNumberFormat="1" applyFont="1" applyFill="1" applyBorder="1" applyAlignment="1">
      <alignment horizontal="center" vertical="center" wrapText="1"/>
    </xf>
    <xf numFmtId="0" fontId="34" fillId="0" borderId="0" xfId="0" applyFont="1" applyFill="1"/>
    <xf numFmtId="0" fontId="39" fillId="0" borderId="0" xfId="0" applyFont="1" applyFill="1" applyAlignment="1">
      <alignment vertical="top"/>
    </xf>
    <xf numFmtId="0" fontId="39" fillId="0" borderId="0" xfId="0" applyFont="1" applyFill="1"/>
    <xf numFmtId="0" fontId="16" fillId="0" borderId="2" xfId="0"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34" fillId="0" borderId="7" xfId="0" applyFont="1" applyFill="1" applyBorder="1" applyAlignment="1">
      <alignment horizontal="center"/>
    </xf>
    <xf numFmtId="0" fontId="16" fillId="0" borderId="2" xfId="0" applyFont="1" applyFill="1" applyBorder="1" applyAlignment="1">
      <alignment vertical="center" wrapText="1"/>
    </xf>
    <xf numFmtId="2" fontId="16" fillId="0" borderId="3" xfId="0" applyNumberFormat="1" applyFont="1" applyFill="1" applyBorder="1" applyAlignment="1">
      <alignment horizontal="center" vertical="center" wrapText="1"/>
    </xf>
    <xf numFmtId="2" fontId="34" fillId="0" borderId="7" xfId="0" applyNumberFormat="1" applyFont="1" applyFill="1" applyBorder="1"/>
    <xf numFmtId="0" fontId="34" fillId="0" borderId="7" xfId="0" applyFont="1" applyFill="1" applyBorder="1"/>
    <xf numFmtId="2" fontId="0" fillId="0" borderId="0" xfId="0" applyNumberFormat="1" applyFill="1"/>
    <xf numFmtId="0" fontId="38" fillId="0" borderId="2" xfId="0" applyFont="1" applyFill="1" applyBorder="1" applyAlignment="1">
      <alignment vertical="center" wrapText="1"/>
    </xf>
    <xf numFmtId="0" fontId="38" fillId="0" borderId="3" xfId="0" applyFont="1" applyFill="1" applyBorder="1" applyAlignment="1">
      <alignment horizontal="center" vertical="center" wrapText="1"/>
    </xf>
    <xf numFmtId="2" fontId="38" fillId="0" borderId="7" xfId="0" applyNumberFormat="1" applyFont="1" applyFill="1" applyBorder="1" applyAlignment="1">
      <alignment horizontal="center" vertical="center" wrapText="1"/>
    </xf>
    <xf numFmtId="2" fontId="34" fillId="0" borderId="9" xfId="0" applyNumberFormat="1" applyFont="1" applyFill="1" applyBorder="1"/>
    <xf numFmtId="2" fontId="38" fillId="0" borderId="0" xfId="0" applyNumberFormat="1" applyFont="1" applyFill="1" applyBorder="1" applyAlignment="1">
      <alignment horizontal="center" vertical="center" wrapText="1"/>
    </xf>
    <xf numFmtId="2" fontId="34" fillId="0" borderId="0" xfId="0" applyNumberFormat="1" applyFont="1" applyFill="1"/>
    <xf numFmtId="0" fontId="3" fillId="0" borderId="0" xfId="0" applyFont="1" applyFill="1" applyAlignment="1">
      <alignment vertical="center"/>
    </xf>
    <xf numFmtId="2" fontId="3" fillId="0" borderId="0" xfId="0" applyNumberFormat="1" applyFont="1" applyFill="1" applyAlignment="1">
      <alignment vertical="center"/>
    </xf>
    <xf numFmtId="0" fontId="1" fillId="0" borderId="1" xfId="0" applyFont="1" applyFill="1" applyBorder="1"/>
    <xf numFmtId="0" fontId="1" fillId="0" borderId="0" xfId="0" applyFont="1" applyFill="1" applyBorder="1"/>
    <xf numFmtId="0" fontId="14" fillId="0" borderId="0" xfId="0" applyFont="1" applyFill="1" applyBorder="1" applyAlignment="1">
      <alignment horizontal="right" vertical="center"/>
    </xf>
    <xf numFmtId="2" fontId="0" fillId="0" borderId="0" xfId="0" applyNumberFormat="1" applyFont="1" applyFill="1"/>
    <xf numFmtId="0" fontId="0" fillId="0" borderId="0" xfId="0" applyFont="1" applyFill="1"/>
    <xf numFmtId="0" fontId="42" fillId="0" borderId="0" xfId="0" applyFont="1" applyFill="1"/>
    <xf numFmtId="0" fontId="42" fillId="0" borderId="7" xfId="0" applyFont="1" applyFill="1" applyBorder="1" applyAlignment="1">
      <alignment horizontal="center" vertical="center" wrapText="1"/>
    </xf>
    <xf numFmtId="0" fontId="42" fillId="0" borderId="2" xfId="0" applyFont="1" applyFill="1" applyBorder="1" applyAlignment="1">
      <alignment horizontal="left" vertical="center" wrapText="1"/>
    </xf>
    <xf numFmtId="0" fontId="42" fillId="0" borderId="3" xfId="0" applyFont="1" applyFill="1" applyBorder="1" applyAlignment="1">
      <alignment horizontal="center" vertical="center" wrapText="1"/>
    </xf>
    <xf numFmtId="2" fontId="42" fillId="0" borderId="32" xfId="0" applyNumberFormat="1" applyFont="1" applyFill="1" applyBorder="1" applyAlignment="1">
      <alignment horizontal="center" vertical="center" wrapText="1"/>
    </xf>
    <xf numFmtId="49" fontId="42" fillId="0" borderId="33" xfId="0" applyNumberFormat="1" applyFont="1" applyFill="1" applyBorder="1" applyAlignment="1">
      <alignment horizontal="center" vertical="center" wrapText="1"/>
    </xf>
    <xf numFmtId="0" fontId="42" fillId="0" borderId="2" xfId="0" applyFont="1" applyFill="1" applyBorder="1" applyAlignment="1">
      <alignment vertical="center"/>
    </xf>
    <xf numFmtId="2" fontId="42" fillId="0" borderId="34" xfId="0" applyNumberFormat="1" applyFont="1" applyFill="1" applyBorder="1"/>
    <xf numFmtId="0" fontId="42" fillId="0" borderId="35" xfId="0" applyFont="1" applyFill="1" applyBorder="1"/>
    <xf numFmtId="2" fontId="42" fillId="0" borderId="0" xfId="0" applyNumberFormat="1" applyFont="1" applyFill="1"/>
    <xf numFmtId="0" fontId="42" fillId="0" borderId="7" xfId="0" applyFont="1" applyFill="1" applyBorder="1" applyAlignment="1">
      <alignment vertical="center"/>
    </xf>
    <xf numFmtId="2" fontId="42" fillId="0" borderId="35" xfId="0" applyNumberFormat="1" applyFont="1" applyFill="1" applyBorder="1"/>
    <xf numFmtId="0" fontId="42" fillId="0" borderId="2" xfId="0" applyFont="1" applyFill="1" applyBorder="1" applyAlignment="1">
      <alignment vertical="center" wrapText="1"/>
    </xf>
    <xf numFmtId="0" fontId="42" fillId="0" borderId="7" xfId="0" applyFont="1" applyFill="1" applyBorder="1" applyAlignment="1">
      <alignment vertical="center" wrapText="1"/>
    </xf>
    <xf numFmtId="0" fontId="42" fillId="0" borderId="5" xfId="0" applyFont="1" applyFill="1" applyBorder="1" applyAlignment="1">
      <alignment vertical="center" wrapText="1"/>
    </xf>
    <xf numFmtId="0" fontId="42" fillId="0" borderId="5" xfId="0" applyFont="1" applyFill="1" applyBorder="1" applyAlignment="1">
      <alignment horizontal="center" vertical="center" wrapText="1"/>
    </xf>
    <xf numFmtId="0" fontId="42" fillId="0" borderId="9" xfId="0" applyFont="1" applyFill="1" applyBorder="1" applyAlignment="1">
      <alignment vertical="center"/>
    </xf>
    <xf numFmtId="0" fontId="42" fillId="0" borderId="2" xfId="0" applyFont="1" applyFill="1" applyBorder="1" applyAlignment="1">
      <alignment horizontal="center" vertical="center" wrapText="1"/>
    </xf>
    <xf numFmtId="2" fontId="42" fillId="0" borderId="46" xfId="0" applyNumberFormat="1" applyFont="1" applyFill="1" applyBorder="1"/>
    <xf numFmtId="2" fontId="42" fillId="0" borderId="47" xfId="0" applyNumberFormat="1" applyFont="1" applyFill="1" applyBorder="1"/>
    <xf numFmtId="0" fontId="5" fillId="0" borderId="2" xfId="0" applyFont="1" applyFill="1" applyBorder="1" applyAlignment="1">
      <alignment vertical="center" wrapText="1"/>
    </xf>
    <xf numFmtId="2" fontId="5" fillId="0" borderId="27" xfId="0" applyNumberFormat="1" applyFont="1" applyFill="1" applyBorder="1"/>
    <xf numFmtId="2" fontId="5" fillId="0" borderId="30" xfId="0" applyNumberFormat="1" applyFont="1" applyFill="1" applyBorder="1"/>
    <xf numFmtId="0" fontId="12" fillId="3" borderId="31" xfId="0" applyFont="1" applyFill="1" applyBorder="1" applyAlignment="1">
      <alignment horizontal="center" vertical="center" wrapText="1"/>
    </xf>
    <xf numFmtId="2" fontId="6" fillId="3" borderId="3" xfId="0" applyNumberFormat="1" applyFont="1" applyFill="1" applyBorder="1" applyAlignment="1">
      <alignment horizontal="center" vertical="center"/>
    </xf>
    <xf numFmtId="2" fontId="0" fillId="3" borderId="7" xfId="0" applyNumberFormat="1" applyFill="1" applyBorder="1" applyAlignment="1"/>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2" fontId="6" fillId="0" borderId="4" xfId="0" applyNumberFormat="1" applyFont="1" applyFill="1" applyBorder="1" applyAlignment="1">
      <alignment horizontal="center" vertical="center"/>
    </xf>
    <xf numFmtId="0" fontId="6" fillId="0" borderId="4" xfId="0" applyFont="1" applyFill="1" applyBorder="1" applyAlignment="1">
      <alignment vertical="center"/>
    </xf>
    <xf numFmtId="2" fontId="6" fillId="0" borderId="4" xfId="0" applyNumberFormat="1" applyFont="1" applyFill="1" applyBorder="1" applyAlignment="1">
      <alignment vertical="center"/>
    </xf>
    <xf numFmtId="14" fontId="6" fillId="4" borderId="4" xfId="0" applyNumberFormat="1" applyFont="1" applyFill="1" applyBorder="1" applyAlignment="1">
      <alignment horizontal="center" vertical="center" wrapText="1"/>
    </xf>
    <xf numFmtId="164" fontId="6" fillId="0" borderId="4" xfId="0" applyNumberFormat="1" applyFont="1" applyFill="1" applyBorder="1" applyAlignment="1">
      <alignment vertical="center"/>
    </xf>
    <xf numFmtId="0" fontId="6" fillId="0" borderId="5" xfId="0" applyFont="1" applyFill="1" applyBorder="1" applyAlignment="1">
      <alignment horizontal="center" vertical="center" wrapText="1"/>
    </xf>
    <xf numFmtId="2" fontId="0" fillId="0" borderId="5" xfId="0" applyNumberFormat="1" applyFill="1" applyBorder="1" applyAlignment="1">
      <alignment horizontal="center"/>
    </xf>
    <xf numFmtId="2" fontId="6" fillId="0" borderId="5" xfId="0" applyNumberFormat="1" applyFont="1" applyFill="1" applyBorder="1" applyAlignment="1">
      <alignment vertical="center" wrapText="1"/>
    </xf>
    <xf numFmtId="2" fontId="6" fillId="0" borderId="5" xfId="0" applyNumberFormat="1" applyFont="1" applyFill="1" applyBorder="1" applyAlignment="1">
      <alignment horizontal="center" vertical="center"/>
    </xf>
    <xf numFmtId="2" fontId="6" fillId="0" borderId="5" xfId="0" applyNumberFormat="1" applyFont="1" applyFill="1" applyBorder="1" applyAlignment="1">
      <alignment vertical="center"/>
    </xf>
    <xf numFmtId="0" fontId="6" fillId="0" borderId="5" xfId="0" applyFont="1" applyFill="1" applyBorder="1" applyAlignment="1">
      <alignment vertical="center"/>
    </xf>
    <xf numFmtId="0" fontId="6" fillId="0" borderId="5" xfId="0" applyFont="1" applyFill="1" applyBorder="1" applyAlignment="1">
      <alignment horizontal="center" vertical="center"/>
    </xf>
    <xf numFmtId="0" fontId="6" fillId="0" borderId="5" xfId="0" applyFont="1" applyFill="1" applyBorder="1" applyAlignment="1">
      <alignment vertical="center" wrapText="1"/>
    </xf>
    <xf numFmtId="2" fontId="6" fillId="0" borderId="5" xfId="0" applyNumberFormat="1" applyFont="1" applyFill="1" applyBorder="1" applyAlignment="1">
      <alignment horizontal="center" vertical="center" wrapText="1"/>
    </xf>
    <xf numFmtId="2" fontId="2" fillId="0" borderId="5" xfId="0" applyNumberFormat="1" applyFont="1" applyFill="1" applyBorder="1" applyAlignment="1">
      <alignment vertical="top"/>
    </xf>
    <xf numFmtId="0" fontId="2" fillId="0" borderId="5" xfId="0" applyFont="1" applyFill="1" applyBorder="1" applyAlignment="1">
      <alignment vertical="top"/>
    </xf>
    <xf numFmtId="0" fontId="6" fillId="0" borderId="2" xfId="0" applyFont="1" applyFill="1" applyBorder="1" applyAlignment="1">
      <alignment horizontal="justify" vertical="center" wrapText="1"/>
    </xf>
    <xf numFmtId="0" fontId="12" fillId="0" borderId="3" xfId="0" applyFont="1" applyFill="1" applyBorder="1" applyAlignment="1">
      <alignment horizontal="center" vertical="center" wrapText="1"/>
    </xf>
    <xf numFmtId="0" fontId="42" fillId="3" borderId="7" xfId="0" applyFont="1" applyFill="1" applyBorder="1" applyAlignment="1">
      <alignment vertical="center" wrapText="1"/>
    </xf>
    <xf numFmtId="0" fontId="42" fillId="3" borderId="7" xfId="0" applyFont="1" applyFill="1" applyBorder="1" applyAlignment="1">
      <alignment horizontal="center" vertical="center" wrapText="1"/>
    </xf>
    <xf numFmtId="0" fontId="42" fillId="3" borderId="6" xfId="0" applyFont="1" applyFill="1" applyBorder="1" applyAlignment="1">
      <alignment horizontal="center" vertical="center" wrapText="1"/>
    </xf>
    <xf numFmtId="2" fontId="42" fillId="3" borderId="3" xfId="0" applyNumberFormat="1" applyFont="1" applyFill="1" applyBorder="1" applyAlignment="1">
      <alignment horizontal="center" vertical="center" wrapText="1"/>
    </xf>
    <xf numFmtId="0" fontId="42" fillId="3" borderId="1" xfId="0" applyFont="1" applyFill="1" applyBorder="1" applyAlignment="1">
      <alignment horizontal="center" vertical="center" wrapText="1"/>
    </xf>
    <xf numFmtId="2" fontId="42" fillId="3" borderId="1" xfId="0" applyNumberFormat="1" applyFont="1" applyFill="1" applyBorder="1" applyAlignment="1">
      <alignment horizontal="center" vertical="center" wrapText="1"/>
    </xf>
    <xf numFmtId="2" fontId="42" fillId="3" borderId="7" xfId="0" applyNumberFormat="1" applyFont="1" applyFill="1" applyBorder="1" applyAlignment="1">
      <alignment horizontal="center" vertical="center" wrapText="1"/>
    </xf>
    <xf numFmtId="2" fontId="42" fillId="3" borderId="17" xfId="0" applyNumberFormat="1" applyFont="1" applyFill="1" applyBorder="1" applyAlignment="1">
      <alignment horizontal="center" vertical="center" wrapText="1"/>
    </xf>
    <xf numFmtId="2" fontId="42" fillId="3" borderId="5" xfId="0" applyNumberFormat="1" applyFont="1" applyFill="1" applyBorder="1" applyAlignment="1">
      <alignment horizontal="center" vertical="center" wrapText="1"/>
    </xf>
    <xf numFmtId="2" fontId="42" fillId="3" borderId="12" xfId="0" applyNumberFormat="1" applyFont="1" applyFill="1" applyBorder="1" applyAlignment="1">
      <alignment horizontal="center" vertical="center" wrapText="1"/>
    </xf>
    <xf numFmtId="2" fontId="47" fillId="3" borderId="3" xfId="0" applyNumberFormat="1" applyFont="1" applyFill="1" applyBorder="1" applyAlignment="1">
      <alignment horizontal="center" vertical="center" wrapText="1"/>
    </xf>
    <xf numFmtId="2" fontId="35" fillId="3" borderId="7" xfId="0" applyNumberFormat="1" applyFont="1" applyFill="1" applyBorder="1" applyAlignment="1">
      <alignment horizontal="center" vertical="center" wrapText="1"/>
    </xf>
    <xf numFmtId="2" fontId="35" fillId="3" borderId="8"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2" fontId="22" fillId="3" borderId="3" xfId="0" applyNumberFormat="1" applyFont="1" applyFill="1" applyBorder="1" applyAlignment="1">
      <alignment horizontal="center" vertical="center" wrapText="1"/>
    </xf>
    <xf numFmtId="2" fontId="22" fillId="3" borderId="30" xfId="0" applyNumberFormat="1" applyFont="1" applyFill="1" applyBorder="1" applyAlignment="1">
      <alignment horizontal="center" vertical="center" wrapText="1"/>
    </xf>
    <xf numFmtId="164" fontId="22" fillId="3" borderId="3" xfId="0" applyNumberFormat="1" applyFont="1" applyFill="1" applyBorder="1" applyAlignment="1">
      <alignment horizontal="center" vertical="center" wrapText="1"/>
    </xf>
    <xf numFmtId="2" fontId="29" fillId="3" borderId="0" xfId="0" applyNumberFormat="1" applyFont="1" applyFill="1"/>
    <xf numFmtId="0" fontId="29" fillId="3" borderId="0" xfId="0" applyFont="1" applyFill="1"/>
    <xf numFmtId="0" fontId="5" fillId="3" borderId="7" xfId="0" applyFont="1" applyFill="1" applyBorder="1" applyAlignment="1">
      <alignment horizontal="center" vertical="center" wrapText="1"/>
    </xf>
    <xf numFmtId="4" fontId="49" fillId="3" borderId="3" xfId="0" applyNumberFormat="1" applyFont="1" applyFill="1" applyBorder="1" applyAlignment="1">
      <alignment horizontal="center" vertical="center" wrapText="1"/>
    </xf>
    <xf numFmtId="0" fontId="49" fillId="3" borderId="3" xfId="0" applyFont="1" applyFill="1" applyBorder="1" applyAlignment="1">
      <alignment horizontal="center" vertical="center" wrapText="1"/>
    </xf>
    <xf numFmtId="0" fontId="21" fillId="0" borderId="0" xfId="0" applyFont="1" applyFill="1"/>
    <xf numFmtId="0" fontId="37" fillId="0" borderId="3" xfId="0" applyFont="1" applyFill="1" applyBorder="1" applyAlignment="1">
      <alignment horizontal="center" vertical="center" wrapText="1"/>
    </xf>
    <xf numFmtId="0" fontId="12" fillId="3" borderId="44"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4" fillId="0" borderId="7" xfId="0" applyFont="1" applyFill="1" applyBorder="1" applyAlignment="1">
      <alignment horizontal="center" vertical="center" wrapText="1"/>
    </xf>
    <xf numFmtId="2" fontId="12" fillId="0" borderId="53" xfId="0" applyNumberFormat="1" applyFont="1" applyFill="1" applyBorder="1" applyAlignment="1">
      <alignment horizontal="center" vertical="center" wrapText="1"/>
    </xf>
    <xf numFmtId="0" fontId="35" fillId="0" borderId="55" xfId="0" applyFont="1" applyFill="1" applyBorder="1" applyAlignment="1">
      <alignment vertical="center" wrapText="1"/>
    </xf>
    <xf numFmtId="2" fontId="35" fillId="0" borderId="55" xfId="0" applyNumberFormat="1" applyFont="1" applyFill="1" applyBorder="1" applyAlignment="1">
      <alignment vertical="center" wrapText="1"/>
    </xf>
    <xf numFmtId="0" fontId="35" fillId="0" borderId="58" xfId="0" applyFont="1" applyFill="1" applyBorder="1" applyAlignment="1">
      <alignment vertical="center" wrapText="1"/>
    </xf>
    <xf numFmtId="0" fontId="12" fillId="0" borderId="59" xfId="0" applyFont="1" applyFill="1" applyBorder="1" applyAlignment="1">
      <alignment horizontal="center" vertical="center" wrapText="1"/>
    </xf>
    <xf numFmtId="2" fontId="12" fillId="0" borderId="54" xfId="0" applyNumberFormat="1" applyFont="1" applyFill="1" applyBorder="1" applyAlignment="1">
      <alignment horizontal="center" vertical="center" wrapText="1"/>
    </xf>
    <xf numFmtId="2" fontId="31" fillId="0" borderId="60" xfId="0" applyNumberFormat="1" applyFont="1" applyFill="1" applyBorder="1" applyAlignment="1">
      <alignment horizontal="center" vertical="center" wrapText="1"/>
    </xf>
    <xf numFmtId="2" fontId="12" fillId="0" borderId="59" xfId="0" applyNumberFormat="1" applyFont="1" applyFill="1" applyBorder="1" applyAlignment="1">
      <alignment horizontal="center" vertical="center" wrapText="1"/>
    </xf>
    <xf numFmtId="2" fontId="12" fillId="0" borderId="29" xfId="0" applyNumberFormat="1" applyFont="1" applyFill="1" applyBorder="1" applyAlignment="1">
      <alignment horizontal="center" vertical="center" wrapText="1"/>
    </xf>
    <xf numFmtId="0" fontId="35" fillId="0" borderId="42" xfId="0" applyFont="1" applyFill="1" applyBorder="1" applyAlignment="1">
      <alignment vertical="center" wrapText="1"/>
    </xf>
    <xf numFmtId="0" fontId="35" fillId="0" borderId="7" xfId="0" applyFont="1" applyFill="1" applyBorder="1" applyAlignment="1">
      <alignment vertical="center" wrapText="1"/>
    </xf>
    <xf numFmtId="0" fontId="35" fillId="0" borderId="56" xfId="0" applyFont="1" applyFill="1" applyBorder="1" applyAlignment="1">
      <alignment vertical="center" wrapText="1"/>
    </xf>
    <xf numFmtId="2" fontId="35" fillId="0" borderId="56" xfId="0" applyNumberFormat="1" applyFont="1" applyFill="1" applyBorder="1" applyAlignment="1">
      <alignment vertical="center" wrapText="1"/>
    </xf>
    <xf numFmtId="2" fontId="35" fillId="0" borderId="57" xfId="0" applyNumberFormat="1" applyFont="1" applyFill="1" applyBorder="1" applyAlignment="1">
      <alignment vertical="center" wrapText="1"/>
    </xf>
    <xf numFmtId="2" fontId="35" fillId="0" borderId="7" xfId="0" applyNumberFormat="1" applyFont="1" applyFill="1" applyBorder="1" applyAlignment="1">
      <alignment vertical="center" wrapText="1"/>
    </xf>
    <xf numFmtId="2" fontId="35" fillId="0" borderId="62" xfId="0" applyNumberFormat="1" applyFont="1" applyFill="1" applyBorder="1" applyAlignment="1">
      <alignment vertical="center" wrapText="1"/>
    </xf>
    <xf numFmtId="2" fontId="31" fillId="0" borderId="61" xfId="0" applyNumberFormat="1" applyFont="1" applyFill="1" applyBorder="1" applyAlignment="1">
      <alignment horizontal="center" vertical="center" wrapText="1"/>
    </xf>
    <xf numFmtId="0" fontId="6" fillId="3" borderId="2" xfId="0" applyFont="1" applyFill="1" applyBorder="1" applyAlignment="1">
      <alignment vertical="center" wrapText="1"/>
    </xf>
    <xf numFmtId="0" fontId="6" fillId="3" borderId="3" xfId="0" applyFont="1" applyFill="1" applyBorder="1" applyAlignment="1">
      <alignment horizontal="center" vertical="center"/>
    </xf>
    <xf numFmtId="0" fontId="14" fillId="3" borderId="17" xfId="0" applyFont="1" applyFill="1" applyBorder="1" applyAlignment="1">
      <alignment vertical="center" wrapText="1"/>
    </xf>
    <xf numFmtId="0" fontId="6" fillId="3" borderId="3" xfId="0" applyFont="1" applyFill="1" applyBorder="1" applyAlignment="1">
      <alignment horizontal="center" vertical="center" wrapText="1"/>
    </xf>
    <xf numFmtId="2" fontId="12" fillId="3" borderId="3" xfId="0" applyNumberFormat="1" applyFont="1" applyFill="1" applyBorder="1" applyAlignment="1">
      <alignment horizontal="center" vertical="center" wrapText="1"/>
    </xf>
    <xf numFmtId="2" fontId="12" fillId="3" borderId="3" xfId="0" applyNumberFormat="1" applyFont="1" applyFill="1" applyBorder="1" applyAlignment="1">
      <alignment horizontal="center" vertical="center"/>
    </xf>
    <xf numFmtId="0" fontId="12" fillId="3" borderId="3" xfId="0" applyFont="1" applyFill="1" applyBorder="1" applyAlignment="1">
      <alignment horizontal="center" vertical="center"/>
    </xf>
    <xf numFmtId="164" fontId="12" fillId="3" borderId="3" xfId="0" applyNumberFormat="1" applyFont="1" applyFill="1" applyBorder="1" applyAlignment="1">
      <alignment horizontal="center" vertical="center"/>
    </xf>
    <xf numFmtId="0" fontId="12" fillId="3" borderId="3" xfId="0" applyFont="1" applyFill="1" applyBorder="1" applyAlignment="1">
      <alignment horizontal="center" vertical="center" wrapText="1"/>
    </xf>
    <xf numFmtId="0" fontId="6" fillId="3" borderId="7" xfId="0" applyFont="1" applyFill="1" applyBorder="1" applyAlignment="1">
      <alignment vertical="center" wrapText="1"/>
    </xf>
    <xf numFmtId="49" fontId="6" fillId="3" borderId="3" xfId="0" applyNumberFormat="1" applyFont="1" applyFill="1" applyBorder="1" applyAlignment="1">
      <alignment horizontal="center" vertical="center" wrapText="1"/>
    </xf>
    <xf numFmtId="0" fontId="42" fillId="3" borderId="2" xfId="0" applyFont="1" applyFill="1" applyBorder="1" applyAlignment="1">
      <alignment vertical="center" wrapText="1"/>
    </xf>
    <xf numFmtId="0" fontId="42" fillId="3" borderId="3" xfId="0" applyFont="1" applyFill="1" applyBorder="1" applyAlignment="1">
      <alignment horizontal="center" vertical="center" wrapText="1"/>
    </xf>
    <xf numFmtId="4" fontId="48" fillId="3" borderId="3" xfId="0" applyNumberFormat="1"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17"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Fill="1" applyBorder="1" applyAlignment="1">
      <alignment horizontal="center" vertical="center" wrapText="1"/>
    </xf>
    <xf numFmtId="2" fontId="0" fillId="0" borderId="5" xfId="0" applyNumberFormat="1" applyFill="1" applyBorder="1" applyAlignment="1">
      <alignment horizontal="center"/>
    </xf>
    <xf numFmtId="2" fontId="0" fillId="0" borderId="2" xfId="0" applyNumberFormat="1" applyFill="1" applyBorder="1" applyAlignment="1">
      <alignment horizontal="center"/>
    </xf>
    <xf numFmtId="0" fontId="6" fillId="0" borderId="1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2" fillId="0" borderId="12" xfId="0" quotePrefix="1" applyFont="1" applyFill="1" applyBorder="1" applyAlignment="1">
      <alignment horizontal="center" vertical="center" wrapText="1"/>
    </xf>
    <xf numFmtId="0" fontId="12" fillId="0" borderId="14" xfId="0" quotePrefix="1"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4" fillId="0" borderId="5" xfId="0" applyFont="1" applyFill="1" applyBorder="1" applyAlignment="1">
      <alignment vertical="center"/>
    </xf>
    <xf numFmtId="0" fontId="14" fillId="0" borderId="2" xfId="0" applyFont="1" applyFill="1" applyBorder="1" applyAlignment="1">
      <alignment vertical="center"/>
    </xf>
    <xf numFmtId="2" fontId="6" fillId="0" borderId="5"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2" fontId="6" fillId="0" borderId="5" xfId="0" applyNumberFormat="1" applyFont="1" applyFill="1" applyBorder="1" applyAlignment="1">
      <alignment vertical="center"/>
    </xf>
    <xf numFmtId="2" fontId="6" fillId="0" borderId="2" xfId="0" applyNumberFormat="1" applyFont="1" applyFill="1" applyBorder="1" applyAlignment="1">
      <alignment vertical="center"/>
    </xf>
    <xf numFmtId="0" fontId="6" fillId="0" borderId="5" xfId="0" applyFont="1" applyFill="1" applyBorder="1" applyAlignment="1">
      <alignment vertical="center"/>
    </xf>
    <xf numFmtId="0" fontId="6" fillId="0" borderId="2" xfId="0" applyFont="1" applyFill="1" applyBorder="1" applyAlignment="1">
      <alignment vertical="center"/>
    </xf>
    <xf numFmtId="0" fontId="6" fillId="0" borderId="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5" xfId="0" applyFont="1" applyFill="1" applyBorder="1" applyAlignment="1">
      <alignment vertical="center" wrapText="1"/>
    </xf>
    <xf numFmtId="0" fontId="6" fillId="0" borderId="2" xfId="0" applyFont="1" applyFill="1" applyBorder="1" applyAlignment="1">
      <alignment vertical="center" wrapText="1"/>
    </xf>
    <xf numFmtId="0" fontId="12" fillId="0" borderId="11" xfId="0" applyFont="1" applyFill="1" applyBorder="1" applyAlignment="1">
      <alignment horizontal="center" vertical="center" wrapText="1"/>
    </xf>
    <xf numFmtId="0" fontId="6" fillId="0" borderId="11" xfId="0" applyFont="1" applyFill="1" applyBorder="1" applyAlignment="1">
      <alignment horizontal="center" vertical="top" wrapText="1" shrinkToFit="1"/>
    </xf>
    <xf numFmtId="0" fontId="6" fillId="0" borderId="6" xfId="0" applyFont="1" applyFill="1" applyBorder="1" applyAlignment="1">
      <alignment horizontal="center" vertical="top" wrapText="1" shrinkToFit="1"/>
    </xf>
    <xf numFmtId="0" fontId="6" fillId="0" borderId="9"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7"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2" fillId="0" borderId="17" xfId="0" applyFont="1" applyFill="1" applyBorder="1" applyAlignment="1">
      <alignment horizontal="center" vertical="top" wrapText="1"/>
    </xf>
    <xf numFmtId="0" fontId="12" fillId="0" borderId="6" xfId="0" applyFont="1" applyFill="1" applyBorder="1" applyAlignment="1">
      <alignment horizontal="center" vertical="top" wrapText="1"/>
    </xf>
    <xf numFmtId="0" fontId="6" fillId="0" borderId="4" xfId="0" applyFont="1" applyFill="1" applyBorder="1" applyAlignment="1">
      <alignment horizontal="center" vertical="center"/>
    </xf>
    <xf numFmtId="2" fontId="2" fillId="0" borderId="5" xfId="0" applyNumberFormat="1" applyFont="1" applyFill="1" applyBorder="1" applyAlignment="1">
      <alignment vertical="top"/>
    </xf>
    <xf numFmtId="2" fontId="2" fillId="0" borderId="2" xfId="0" applyNumberFormat="1" applyFont="1" applyFill="1" applyBorder="1" applyAlignment="1">
      <alignment vertical="top"/>
    </xf>
    <xf numFmtId="0" fontId="26" fillId="0" borderId="11" xfId="0" applyFont="1" applyFill="1" applyBorder="1" applyAlignment="1">
      <alignment horizontal="center" vertical="center" wrapText="1"/>
    </xf>
    <xf numFmtId="0" fontId="26" fillId="0" borderId="6" xfId="0" applyFont="1" applyFill="1" applyBorder="1" applyAlignment="1">
      <alignment horizontal="center" vertical="center" wrapText="1"/>
    </xf>
    <xf numFmtId="2" fontId="6" fillId="0" borderId="4" xfId="0" applyNumberFormat="1"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6" xfId="0" applyFont="1" applyFill="1" applyBorder="1" applyAlignment="1">
      <alignment horizontal="center" vertical="center"/>
    </xf>
    <xf numFmtId="2" fontId="6" fillId="0" borderId="5"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42" fillId="0" borderId="17"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6" xfId="0" applyFont="1" applyFill="1" applyBorder="1" applyAlignment="1">
      <alignment horizontal="center" vertical="center" wrapText="1"/>
    </xf>
    <xf numFmtId="0" fontId="6" fillId="0" borderId="17" xfId="0" applyFont="1" applyFill="1" applyBorder="1" applyAlignment="1">
      <alignment vertical="center" wrapText="1"/>
    </xf>
    <xf numFmtId="0" fontId="6" fillId="0" borderId="11" xfId="0" applyFont="1" applyFill="1" applyBorder="1" applyAlignment="1">
      <alignment vertical="center" wrapText="1"/>
    </xf>
    <xf numFmtId="0" fontId="6" fillId="0" borderId="6" xfId="0" applyFont="1" applyFill="1" applyBorder="1" applyAlignment="1">
      <alignment vertical="center" wrapText="1"/>
    </xf>
    <xf numFmtId="0" fontId="6" fillId="0" borderId="12" xfId="0" applyFont="1" applyFill="1" applyBorder="1" applyAlignment="1">
      <alignment vertical="center" wrapText="1"/>
    </xf>
    <xf numFmtId="0" fontId="6" fillId="0" borderId="13" xfId="0" applyFont="1" applyFill="1" applyBorder="1" applyAlignment="1">
      <alignment vertical="center" wrapText="1"/>
    </xf>
    <xf numFmtId="0" fontId="6" fillId="0" borderId="14" xfId="0" applyFont="1" applyFill="1" applyBorder="1" applyAlignment="1">
      <alignment vertical="center" wrapText="1"/>
    </xf>
    <xf numFmtId="0" fontId="31" fillId="0" borderId="17" xfId="0" applyFont="1" applyFill="1" applyBorder="1" applyAlignment="1">
      <alignment horizontal="center" vertical="center" wrapText="1"/>
    </xf>
    <xf numFmtId="0" fontId="31" fillId="0" borderId="13" xfId="0" applyFont="1" applyFill="1" applyBorder="1" applyAlignment="1">
      <alignment horizontal="center" vertical="center" wrapText="1"/>
    </xf>
    <xf numFmtId="0" fontId="31" fillId="0" borderId="19" xfId="0" applyFont="1" applyFill="1" applyBorder="1" applyAlignment="1">
      <alignment horizontal="center" vertical="center" wrapText="1"/>
    </xf>
    <xf numFmtId="2" fontId="8" fillId="0" borderId="5" xfId="0" applyNumberFormat="1" applyFont="1" applyFill="1" applyBorder="1" applyAlignment="1">
      <alignment horizontal="center" vertical="center"/>
    </xf>
    <xf numFmtId="2" fontId="8" fillId="0" borderId="4" xfId="0" applyNumberFormat="1" applyFont="1" applyFill="1" applyBorder="1" applyAlignment="1">
      <alignment horizontal="center" vertical="center"/>
    </xf>
    <xf numFmtId="2" fontId="8" fillId="0" borderId="2" xfId="0" applyNumberFormat="1" applyFont="1" applyFill="1" applyBorder="1" applyAlignment="1">
      <alignment horizontal="center" vertical="center"/>
    </xf>
    <xf numFmtId="0" fontId="5" fillId="0" borderId="1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2" fontId="6" fillId="0" borderId="2"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xf>
    <xf numFmtId="0" fontId="8" fillId="0" borderId="17" xfId="0" applyFont="1" applyFill="1" applyBorder="1" applyAlignment="1">
      <alignment horizontal="center"/>
    </xf>
    <xf numFmtId="0" fontId="8" fillId="0" borderId="6" xfId="0" applyFont="1" applyFill="1" applyBorder="1" applyAlignment="1">
      <alignment horizontal="center"/>
    </xf>
    <xf numFmtId="0" fontId="14" fillId="0" borderId="4"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6" fillId="0" borderId="4" xfId="0" applyFont="1" applyFill="1" applyBorder="1" applyAlignment="1">
      <alignment vertical="center" wrapText="1"/>
    </xf>
    <xf numFmtId="0" fontId="2" fillId="0" borderId="5" xfId="0" applyFont="1" applyFill="1" applyBorder="1" applyAlignment="1">
      <alignment vertical="top"/>
    </xf>
    <xf numFmtId="0" fontId="2" fillId="0" borderId="2" xfId="0" applyFont="1" applyFill="1" applyBorder="1" applyAlignment="1">
      <alignment vertical="top"/>
    </xf>
    <xf numFmtId="164" fontId="14" fillId="0" borderId="4"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12" fillId="0" borderId="14" xfId="0" applyFont="1" applyFill="1" applyBorder="1" applyAlignment="1">
      <alignment horizontal="center" vertical="top" wrapText="1"/>
    </xf>
    <xf numFmtId="0" fontId="12" fillId="0" borderId="8" xfId="0" applyFont="1" applyFill="1" applyBorder="1" applyAlignment="1">
      <alignment horizontal="center" vertical="top" wrapText="1"/>
    </xf>
    <xf numFmtId="0" fontId="12" fillId="0" borderId="33" xfId="0" applyFont="1" applyFill="1" applyBorder="1" applyAlignment="1">
      <alignment horizontal="center" vertical="top" wrapText="1"/>
    </xf>
    <xf numFmtId="0" fontId="6" fillId="0" borderId="4" xfId="0" applyFont="1" applyFill="1" applyBorder="1" applyAlignment="1">
      <alignment vertical="center"/>
    </xf>
    <xf numFmtId="0" fontId="3" fillId="0" borderId="17"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10" fillId="0" borderId="5" xfId="0" applyNumberFormat="1" applyFont="1" applyFill="1" applyBorder="1" applyAlignment="1">
      <alignment horizontal="center" vertical="center"/>
    </xf>
    <xf numFmtId="164" fontId="10" fillId="0" borderId="4" xfId="0" applyNumberFormat="1" applyFont="1" applyFill="1" applyBorder="1" applyAlignment="1">
      <alignment horizontal="center" vertical="center"/>
    </xf>
    <xf numFmtId="164" fontId="10" fillId="0" borderId="2" xfId="0" applyNumberFormat="1"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2" xfId="0" applyFont="1" applyFill="1" applyBorder="1" applyAlignment="1">
      <alignment horizontal="justify" vertical="center" wrapText="1"/>
    </xf>
    <xf numFmtId="0" fontId="43" fillId="0" borderId="5" xfId="0" applyFont="1" applyFill="1" applyBorder="1" applyAlignment="1">
      <alignment vertical="center"/>
    </xf>
    <xf numFmtId="0" fontId="43" fillId="0" borderId="2" xfId="0" applyFont="1" applyFill="1" applyBorder="1" applyAlignment="1">
      <alignment vertical="center"/>
    </xf>
    <xf numFmtId="0" fontId="33" fillId="0" borderId="11"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2" fontId="0" fillId="0" borderId="4" xfId="0" applyNumberFormat="1" applyFill="1" applyBorder="1" applyAlignment="1">
      <alignment horizontal="center"/>
    </xf>
    <xf numFmtId="0" fontId="9" fillId="0" borderId="17"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9" fillId="0" borderId="5" xfId="0" applyFont="1" applyFill="1" applyBorder="1" applyAlignment="1">
      <alignment vertical="center" wrapText="1"/>
    </xf>
    <xf numFmtId="0" fontId="9" fillId="0" borderId="2" xfId="0" applyFont="1" applyFill="1" applyBorder="1" applyAlignment="1">
      <alignment vertical="center" wrapText="1"/>
    </xf>
    <xf numFmtId="0" fontId="31" fillId="0" borderId="11" xfId="0" applyFont="1" applyFill="1" applyBorder="1" applyAlignment="1">
      <alignment horizontal="center" vertical="center" wrapText="1"/>
    </xf>
    <xf numFmtId="2" fontId="14" fillId="0" borderId="5" xfId="0" applyNumberFormat="1" applyFont="1" applyFill="1" applyBorder="1" applyAlignment="1">
      <alignment horizontal="center" vertical="center" wrapText="1"/>
    </xf>
    <xf numFmtId="2" fontId="14" fillId="0" borderId="2" xfId="0" applyNumberFormat="1" applyFont="1" applyFill="1" applyBorder="1" applyAlignment="1">
      <alignment horizontal="center" vertical="center" wrapText="1"/>
    </xf>
    <xf numFmtId="2" fontId="14" fillId="0" borderId="5" xfId="0" applyNumberFormat="1" applyFont="1" applyFill="1" applyBorder="1" applyAlignment="1">
      <alignment vertical="center"/>
    </xf>
    <xf numFmtId="2" fontId="14" fillId="0" borderId="2" xfId="0" applyNumberFormat="1" applyFont="1" applyFill="1" applyBorder="1" applyAlignment="1">
      <alignment vertical="center"/>
    </xf>
    <xf numFmtId="0" fontId="41" fillId="0" borderId="17" xfId="0" applyFont="1" applyFill="1" applyBorder="1" applyAlignment="1">
      <alignment horizontal="center" vertical="center" wrapText="1"/>
    </xf>
    <xf numFmtId="0" fontId="41" fillId="0" borderId="6" xfId="0" applyFont="1" applyFill="1" applyBorder="1" applyAlignment="1">
      <alignment horizontal="center" vertical="center" wrapText="1"/>
    </xf>
    <xf numFmtId="0" fontId="8" fillId="0" borderId="17" xfId="0" applyFont="1" applyFill="1" applyBorder="1" applyAlignment="1">
      <alignment vertical="center" wrapText="1"/>
    </xf>
    <xf numFmtId="0" fontId="8" fillId="0" borderId="6" xfId="0" applyFont="1" applyFill="1" applyBorder="1" applyAlignment="1">
      <alignment vertical="center" wrapText="1"/>
    </xf>
    <xf numFmtId="0" fontId="6" fillId="0" borderId="9" xfId="0" applyFont="1" applyFill="1" applyBorder="1" applyAlignment="1">
      <alignment vertical="center" wrapText="1"/>
    </xf>
    <xf numFmtId="0" fontId="6" fillId="0" borderId="3" xfId="0" applyFont="1" applyFill="1" applyBorder="1" applyAlignment="1">
      <alignment vertical="center" wrapText="1"/>
    </xf>
    <xf numFmtId="0" fontId="18" fillId="0" borderId="12" xfId="0" applyFont="1" applyFill="1" applyBorder="1" applyAlignment="1">
      <alignment horizontal="left" vertical="center" wrapText="1"/>
    </xf>
    <xf numFmtId="0" fontId="18" fillId="0" borderId="14"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6" fillId="0" borderId="10" xfId="0" applyFont="1" applyFill="1" applyBorder="1" applyAlignment="1">
      <alignment vertical="center" wrapText="1"/>
    </xf>
    <xf numFmtId="0" fontId="6" fillId="0" borderId="8" xfId="0" applyFont="1" applyFill="1" applyBorder="1" applyAlignment="1">
      <alignment vertical="center" wrapText="1"/>
    </xf>
    <xf numFmtId="0" fontId="6" fillId="0" borderId="12" xfId="0" applyFont="1" applyFill="1" applyBorder="1" applyAlignment="1">
      <alignment horizontal="justify" vertical="center" wrapText="1"/>
    </xf>
    <xf numFmtId="0" fontId="6" fillId="0" borderId="14"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9" xfId="0" applyFont="1" applyFill="1" applyBorder="1" applyAlignment="1">
      <alignment horizontal="justify" vertical="center" wrapText="1"/>
    </xf>
    <xf numFmtId="0" fontId="6" fillId="0" borderId="3" xfId="0" applyFont="1" applyFill="1" applyBorder="1" applyAlignment="1">
      <alignment horizontal="justify" vertical="center" wrapText="1"/>
    </xf>
    <xf numFmtId="2" fontId="12" fillId="0" borderId="5" xfId="0"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2" fontId="12" fillId="0" borderId="2"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3" xfId="0" applyFont="1" applyFill="1" applyBorder="1" applyAlignment="1">
      <alignment horizontal="left" vertical="center" wrapText="1"/>
    </xf>
    <xf numFmtId="0" fontId="41" fillId="0" borderId="12" xfId="0" applyFont="1" applyFill="1" applyBorder="1" applyAlignment="1">
      <alignment horizontal="center" vertical="top" wrapText="1"/>
    </xf>
    <xf numFmtId="0" fontId="41" fillId="0" borderId="14" xfId="0" applyFont="1" applyFill="1" applyBorder="1" applyAlignment="1">
      <alignment horizontal="center" vertical="top" wrapText="1"/>
    </xf>
    <xf numFmtId="0" fontId="41" fillId="0" borderId="10" xfId="0" applyFont="1" applyFill="1" applyBorder="1" applyAlignment="1">
      <alignment horizontal="center" vertical="top" wrapText="1"/>
    </xf>
    <xf numFmtId="0" fontId="41" fillId="0" borderId="8" xfId="0" applyFont="1" applyFill="1" applyBorder="1" applyAlignment="1">
      <alignment horizontal="center" vertical="top" wrapText="1"/>
    </xf>
    <xf numFmtId="0" fontId="41" fillId="0" borderId="9" xfId="0" applyFont="1" applyFill="1" applyBorder="1" applyAlignment="1">
      <alignment horizontal="center" vertical="top" wrapText="1"/>
    </xf>
    <xf numFmtId="0" fontId="41" fillId="0" borderId="3" xfId="0" applyFont="1" applyFill="1" applyBorder="1" applyAlignment="1">
      <alignment horizontal="center" vertical="top" wrapText="1"/>
    </xf>
    <xf numFmtId="0" fontId="8" fillId="0" borderId="17" xfId="0" applyFont="1" applyFill="1" applyBorder="1" applyAlignment="1">
      <alignment horizontal="justify" vertical="center" wrapText="1"/>
    </xf>
    <xf numFmtId="0" fontId="8" fillId="0" borderId="6" xfId="0" applyFont="1" applyFill="1" applyBorder="1" applyAlignment="1">
      <alignment horizontal="justify" vertical="center" wrapText="1"/>
    </xf>
    <xf numFmtId="0" fontId="6" fillId="0" borderId="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1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8"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0" borderId="17" xfId="0" applyFont="1" applyFill="1" applyBorder="1" applyAlignment="1">
      <alignment vertical="center" wrapText="1"/>
    </xf>
    <xf numFmtId="0" fontId="15" fillId="0" borderId="11" xfId="0" applyFont="1" applyFill="1" applyBorder="1" applyAlignment="1">
      <alignment vertical="center" wrapText="1"/>
    </xf>
    <xf numFmtId="0" fontId="15" fillId="0" borderId="6" xfId="0" applyFont="1" applyFill="1" applyBorder="1" applyAlignment="1">
      <alignment vertical="center" wrapText="1"/>
    </xf>
    <xf numFmtId="0" fontId="15" fillId="0" borderId="17"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6" xfId="0" applyFont="1" applyFill="1" applyBorder="1" applyAlignment="1">
      <alignment horizontal="center" vertical="center" wrapText="1"/>
    </xf>
    <xf numFmtId="2" fontId="6" fillId="0" borderId="4" xfId="0" applyNumberFormat="1" applyFont="1" applyFill="1" applyBorder="1" applyAlignment="1">
      <alignment vertical="center"/>
    </xf>
    <xf numFmtId="0" fontId="16" fillId="0" borderId="5"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0" xfId="0" applyFont="1" applyFill="1" applyAlignment="1">
      <alignment vertical="center" wrapText="1"/>
    </xf>
    <xf numFmtId="0" fontId="12" fillId="0" borderId="17" xfId="0" applyFont="1" applyFill="1" applyBorder="1" applyAlignment="1">
      <alignment horizontal="left" vertical="center" wrapText="1"/>
    </xf>
    <xf numFmtId="0" fontId="5" fillId="0" borderId="18" xfId="0" applyFont="1" applyFill="1" applyBorder="1" applyAlignment="1">
      <alignment horizontal="center" vertical="center" wrapText="1"/>
    </xf>
    <xf numFmtId="0" fontId="8" fillId="0" borderId="11" xfId="0" applyFont="1" applyFill="1" applyBorder="1" applyAlignment="1">
      <alignment horizontal="justify" vertical="center" wrapText="1"/>
    </xf>
    <xf numFmtId="49" fontId="9" fillId="0" borderId="5"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8" fillId="0" borderId="11" xfId="0" applyFont="1" applyFill="1" applyBorder="1" applyAlignment="1">
      <alignment vertical="center" wrapText="1"/>
    </xf>
    <xf numFmtId="49" fontId="9" fillId="0" borderId="2" xfId="0" applyNumberFormat="1" applyFont="1" applyFill="1" applyBorder="1" applyAlignment="1">
      <alignment horizontal="center" vertical="center" wrapText="1"/>
    </xf>
    <xf numFmtId="0" fontId="6" fillId="0" borderId="17" xfId="0" applyFont="1" applyFill="1" applyBorder="1" applyAlignment="1">
      <alignment horizontal="justify" vertical="center" wrapText="1"/>
    </xf>
    <xf numFmtId="0" fontId="6" fillId="0" borderId="11" xfId="0" applyFont="1" applyFill="1" applyBorder="1" applyAlignment="1">
      <alignment horizontal="justify" vertical="center" wrapText="1"/>
    </xf>
    <xf numFmtId="0" fontId="6" fillId="0" borderId="6" xfId="0" applyFont="1" applyFill="1" applyBorder="1" applyAlignment="1">
      <alignment horizontal="justify" vertical="center" wrapText="1"/>
    </xf>
    <xf numFmtId="0" fontId="8" fillId="0" borderId="17"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12" fillId="0" borderId="11" xfId="0" applyFont="1" applyFill="1" applyBorder="1" applyAlignment="1">
      <alignment horizontal="left" vertical="top" wrapText="1"/>
    </xf>
    <xf numFmtId="0" fontId="12" fillId="0" borderId="6" xfId="0" applyFont="1" applyFill="1" applyBorder="1" applyAlignment="1">
      <alignment horizontal="left" vertical="top" wrapText="1"/>
    </xf>
    <xf numFmtId="2" fontId="53" fillId="0" borderId="5" xfId="0" applyNumberFormat="1" applyFont="1" applyFill="1" applyBorder="1" applyAlignment="1">
      <alignment horizontal="center" vertical="center"/>
    </xf>
    <xf numFmtId="2" fontId="53" fillId="0" borderId="4"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8"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8" xfId="0" applyFont="1" applyFill="1" applyBorder="1" applyAlignment="1">
      <alignment horizontal="center" vertical="center"/>
    </xf>
    <xf numFmtId="2" fontId="10" fillId="0" borderId="5" xfId="0"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6" fillId="0" borderId="12" xfId="0" applyFont="1" applyFill="1" applyBorder="1" applyAlignment="1">
      <alignment horizontal="left" wrapText="1"/>
    </xf>
    <xf numFmtId="0" fontId="6" fillId="0" borderId="14" xfId="0" applyFont="1" applyFill="1" applyBorder="1" applyAlignment="1">
      <alignment horizontal="left" wrapText="1"/>
    </xf>
    <xf numFmtId="0" fontId="6" fillId="0" borderId="10" xfId="0" applyFont="1" applyFill="1" applyBorder="1" applyAlignment="1">
      <alignment horizontal="center" vertical="center"/>
    </xf>
    <xf numFmtId="0" fontId="6" fillId="0" borderId="10" xfId="0" applyFont="1" applyFill="1" applyBorder="1" applyAlignment="1">
      <alignment horizontal="center"/>
    </xf>
    <xf numFmtId="0" fontId="6" fillId="0" borderId="8" xfId="0" applyFont="1" applyFill="1" applyBorder="1" applyAlignment="1">
      <alignment horizontal="center"/>
    </xf>
    <xf numFmtId="0" fontId="6" fillId="0" borderId="9" xfId="0" applyFont="1" applyFill="1" applyBorder="1" applyAlignment="1">
      <alignment horizontal="center"/>
    </xf>
    <xf numFmtId="0" fontId="6" fillId="0" borderId="3" xfId="0" applyFont="1" applyFill="1" applyBorder="1" applyAlignment="1">
      <alignment horizontal="center"/>
    </xf>
    <xf numFmtId="0" fontId="31" fillId="0" borderId="17"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12" fillId="0" borderId="17" xfId="0" applyFont="1" applyFill="1" applyBorder="1" applyAlignment="1">
      <alignment vertical="center" wrapText="1"/>
    </xf>
    <xf numFmtId="0" fontId="12" fillId="0" borderId="6" xfId="0" applyFont="1" applyFill="1" applyBorder="1" applyAlignment="1">
      <alignment vertical="center" wrapText="1"/>
    </xf>
    <xf numFmtId="2" fontId="10" fillId="0" borderId="5" xfId="0" applyNumberFormat="1" applyFont="1" applyFill="1" applyBorder="1" applyAlignment="1">
      <alignment horizontal="center" vertical="center" wrapText="1"/>
    </xf>
    <xf numFmtId="2" fontId="10" fillId="0" borderId="4" xfId="0" applyNumberFormat="1" applyFont="1" applyFill="1" applyBorder="1" applyAlignment="1">
      <alignment horizontal="center" vertical="center" wrapText="1"/>
    </xf>
    <xf numFmtId="2" fontId="10" fillId="0" borderId="2" xfId="0" applyNumberFormat="1"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6" xfId="0" applyFont="1" applyFill="1" applyBorder="1" applyAlignment="1">
      <alignment horizontal="center" vertical="center"/>
    </xf>
    <xf numFmtId="0" fontId="24" fillId="0" borderId="17"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6" fillId="0" borderId="4" xfId="0" applyFont="1" applyFill="1" applyBorder="1" applyAlignment="1">
      <alignment horizontal="justify" vertical="center" wrapText="1"/>
    </xf>
    <xf numFmtId="0" fontId="6" fillId="0" borderId="17" xfId="0" applyFont="1" applyFill="1" applyBorder="1" applyAlignment="1">
      <alignment horizontal="left" wrapText="1"/>
    </xf>
    <xf numFmtId="0" fontId="6" fillId="0" borderId="6" xfId="0" applyFont="1" applyFill="1" applyBorder="1" applyAlignment="1">
      <alignment horizontal="left" wrapText="1"/>
    </xf>
    <xf numFmtId="0" fontId="12" fillId="0" borderId="42" xfId="0" applyFont="1" applyFill="1" applyBorder="1" applyAlignment="1">
      <alignment horizontal="center" vertical="top" wrapText="1"/>
    </xf>
    <xf numFmtId="0" fontId="12" fillId="0" borderId="3" xfId="0" applyFont="1" applyFill="1" applyBorder="1" applyAlignment="1">
      <alignment horizontal="center" vertical="top" wrapText="1"/>
    </xf>
    <xf numFmtId="0" fontId="43" fillId="0" borderId="5" xfId="0" applyFont="1" applyFill="1" applyBorder="1" applyAlignment="1">
      <alignment vertical="center" wrapText="1"/>
    </xf>
    <xf numFmtId="0" fontId="43" fillId="0" borderId="2" xfId="0" applyFont="1" applyFill="1" applyBorder="1" applyAlignment="1">
      <alignment vertical="center" wrapText="1"/>
    </xf>
    <xf numFmtId="0" fontId="33" fillId="0" borderId="17" xfId="0" applyFont="1" applyFill="1" applyBorder="1" applyAlignment="1">
      <alignment horizontal="center" vertical="center" wrapText="1"/>
    </xf>
    <xf numFmtId="0" fontId="37" fillId="0" borderId="9"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3" xfId="0" applyFont="1" applyFill="1" applyBorder="1" applyAlignment="1">
      <alignment horizontal="center" vertical="center" wrapText="1"/>
    </xf>
    <xf numFmtId="2" fontId="37" fillId="0" borderId="9" xfId="0" applyNumberFormat="1" applyFont="1" applyFill="1" applyBorder="1" applyAlignment="1">
      <alignment horizontal="center" vertical="center" wrapText="1"/>
    </xf>
    <xf numFmtId="2" fontId="33" fillId="0" borderId="5" xfId="0" applyNumberFormat="1" applyFont="1" applyFill="1" applyBorder="1" applyAlignment="1">
      <alignment horizontal="center" vertical="center" wrapText="1"/>
    </xf>
    <xf numFmtId="2" fontId="33" fillId="0" borderId="4" xfId="0" applyNumberFormat="1" applyFont="1" applyFill="1" applyBorder="1" applyAlignment="1">
      <alignment horizontal="center" vertical="center" wrapText="1"/>
    </xf>
    <xf numFmtId="2" fontId="33" fillId="0" borderId="2" xfId="0" applyNumberFormat="1" applyFont="1" applyFill="1" applyBorder="1" applyAlignment="1">
      <alignment horizontal="center" vertical="center" wrapText="1"/>
    </xf>
    <xf numFmtId="0" fontId="33" fillId="0" borderId="5" xfId="0" applyFont="1" applyFill="1" applyBorder="1" applyAlignment="1">
      <alignment vertical="center" wrapText="1"/>
    </xf>
    <xf numFmtId="0" fontId="33" fillId="0" borderId="4" xfId="0" applyFont="1" applyFill="1" applyBorder="1" applyAlignment="1">
      <alignment vertical="center" wrapText="1"/>
    </xf>
    <xf numFmtId="0" fontId="33" fillId="0" borderId="2" xfId="0" applyFont="1" applyFill="1" applyBorder="1" applyAlignment="1">
      <alignment vertical="center" wrapText="1"/>
    </xf>
    <xf numFmtId="0" fontId="33" fillId="0" borderId="5"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2" fontId="33" fillId="0" borderId="5" xfId="0" applyNumberFormat="1" applyFont="1" applyFill="1" applyBorder="1" applyAlignment="1">
      <alignment vertical="center" wrapText="1"/>
    </xf>
    <xf numFmtId="2" fontId="33" fillId="0" borderId="4" xfId="0" applyNumberFormat="1" applyFont="1" applyFill="1" applyBorder="1" applyAlignment="1">
      <alignment vertical="center" wrapText="1"/>
    </xf>
    <xf numFmtId="2" fontId="33" fillId="0" borderId="2" xfId="0" applyNumberFormat="1" applyFont="1" applyFill="1" applyBorder="1" applyAlignment="1">
      <alignment vertical="center" wrapText="1"/>
    </xf>
    <xf numFmtId="0" fontId="35" fillId="0" borderId="12" xfId="0"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6"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3" fillId="0" borderId="12" xfId="0" applyFont="1" applyFill="1" applyBorder="1" applyAlignment="1">
      <alignment horizontal="center" vertical="center" wrapText="1"/>
    </xf>
    <xf numFmtId="0" fontId="33" fillId="0" borderId="14"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17" xfId="0" applyFont="1" applyFill="1" applyBorder="1" applyAlignment="1">
      <alignment vertical="center" wrapText="1"/>
    </xf>
    <xf numFmtId="0" fontId="33" fillId="0" borderId="6" xfId="0" applyFont="1" applyFill="1" applyBorder="1" applyAlignment="1">
      <alignment vertical="center" wrapText="1"/>
    </xf>
    <xf numFmtId="0" fontId="37" fillId="0" borderId="17"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5" fillId="0" borderId="17" xfId="0" applyFont="1" applyFill="1" applyBorder="1" applyAlignment="1">
      <alignment horizontal="center"/>
    </xf>
    <xf numFmtId="0" fontId="35" fillId="0" borderId="11" xfId="0" applyFont="1" applyFill="1" applyBorder="1" applyAlignment="1">
      <alignment horizontal="center"/>
    </xf>
    <xf numFmtId="0" fontId="35" fillId="0" borderId="6" xfId="0" applyFont="1" applyFill="1" applyBorder="1" applyAlignment="1">
      <alignment horizontal="center"/>
    </xf>
    <xf numFmtId="2" fontId="31" fillId="0" borderId="17" xfId="0" applyNumberFormat="1" applyFont="1" applyFill="1" applyBorder="1" applyAlignment="1">
      <alignment horizontal="center" vertical="center" wrapText="1"/>
    </xf>
    <xf numFmtId="0" fontId="31"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3" xfId="0" applyFont="1" applyFill="1" applyBorder="1" applyAlignment="1">
      <alignment horizontal="center" vertical="center" wrapText="1"/>
    </xf>
    <xf numFmtId="2" fontId="38" fillId="0" borderId="17" xfId="0" applyNumberFormat="1" applyFont="1" applyFill="1" applyBorder="1" applyAlignment="1">
      <alignment horizontal="center" vertical="center" wrapText="1"/>
    </xf>
    <xf numFmtId="0" fontId="38" fillId="0" borderId="6" xfId="0" applyFont="1" applyFill="1" applyBorder="1" applyAlignment="1">
      <alignment horizontal="center" vertical="center" wrapText="1"/>
    </xf>
    <xf numFmtId="2" fontId="12" fillId="0" borderId="5"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12" fillId="0" borderId="16"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2" xfId="0" applyFont="1" applyFill="1" applyBorder="1" applyAlignment="1">
      <alignment horizontal="center" vertical="center"/>
    </xf>
    <xf numFmtId="0" fontId="32" fillId="0" borderId="0" xfId="0" applyFont="1" applyFill="1" applyAlignment="1">
      <alignment horizontal="center" vertical="center" wrapText="1"/>
    </xf>
    <xf numFmtId="0" fontId="12" fillId="0" borderId="5"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17" xfId="0" applyFont="1" applyFill="1" applyBorder="1" applyAlignment="1">
      <alignment horizontal="center" vertical="center"/>
    </xf>
    <xf numFmtId="0" fontId="12" fillId="0" borderId="11" xfId="0" applyFont="1" applyFill="1" applyBorder="1" applyAlignment="1">
      <alignment horizontal="center" vertical="center"/>
    </xf>
    <xf numFmtId="2" fontId="46" fillId="0" borderId="36" xfId="0" applyNumberFormat="1" applyFont="1" applyFill="1" applyBorder="1" applyAlignment="1">
      <alignment horizontal="center" vertical="center" wrapText="1"/>
    </xf>
    <xf numFmtId="2" fontId="46" fillId="0" borderId="37" xfId="0" applyNumberFormat="1" applyFont="1" applyFill="1" applyBorder="1" applyAlignment="1">
      <alignment horizontal="center" vertical="center" wrapText="1"/>
    </xf>
    <xf numFmtId="2" fontId="46" fillId="0" borderId="38" xfId="0" applyNumberFormat="1" applyFont="1" applyFill="1" applyBorder="1" applyAlignment="1">
      <alignment horizontal="center" vertical="center" wrapText="1"/>
    </xf>
    <xf numFmtId="49" fontId="46" fillId="0" borderId="36" xfId="0" applyNumberFormat="1" applyFont="1" applyFill="1" applyBorder="1" applyAlignment="1">
      <alignment horizontal="center" vertical="center" wrapText="1"/>
    </xf>
    <xf numFmtId="49" fontId="46" fillId="0" borderId="37" xfId="0" applyNumberFormat="1" applyFont="1" applyFill="1" applyBorder="1" applyAlignment="1">
      <alignment horizontal="center" vertical="center" wrapText="1"/>
    </xf>
    <xf numFmtId="49" fontId="46" fillId="0" borderId="38" xfId="0" applyNumberFormat="1" applyFont="1" applyFill="1" applyBorder="1" applyAlignment="1">
      <alignment horizontal="center" vertical="center" wrapText="1"/>
    </xf>
    <xf numFmtId="2" fontId="12" fillId="0" borderId="2" xfId="0" applyNumberFormat="1"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15" xfId="0" applyFont="1" applyFill="1" applyBorder="1" applyAlignment="1">
      <alignment horizontal="center" vertical="center" wrapText="1"/>
    </xf>
    <xf numFmtId="49" fontId="42" fillId="0" borderId="14" xfId="0" applyNumberFormat="1" applyFont="1" applyFill="1" applyBorder="1" applyAlignment="1">
      <alignment horizontal="center" vertical="center" wrapText="1"/>
    </xf>
    <xf numFmtId="49" fontId="42" fillId="0" borderId="8" xfId="0" applyNumberFormat="1" applyFont="1" applyFill="1" applyBorder="1" applyAlignment="1">
      <alignment horizontal="center" vertical="center" wrapText="1"/>
    </xf>
    <xf numFmtId="49" fontId="42" fillId="0" borderId="33" xfId="0" applyNumberFormat="1" applyFont="1" applyFill="1" applyBorder="1" applyAlignment="1">
      <alignment horizontal="center" vertical="center" wrapText="1"/>
    </xf>
    <xf numFmtId="0" fontId="42" fillId="3" borderId="4"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17" xfId="0" applyFont="1" applyFill="1" applyBorder="1" applyAlignment="1">
      <alignment horizontal="center" vertical="center" wrapText="1"/>
    </xf>
    <xf numFmtId="0" fontId="42" fillId="3" borderId="11" xfId="0" applyFont="1" applyFill="1" applyBorder="1" applyAlignment="1">
      <alignment horizontal="center" vertical="center" wrapText="1"/>
    </xf>
    <xf numFmtId="0" fontId="42" fillId="3" borderId="5" xfId="0" applyFont="1" applyFill="1" applyBorder="1" applyAlignment="1">
      <alignment horizontal="center" vertical="center" wrapText="1"/>
    </xf>
    <xf numFmtId="0" fontId="42" fillId="3" borderId="12" xfId="0" applyFont="1" applyFill="1" applyBorder="1" applyAlignment="1">
      <alignment horizontal="center" vertical="center" wrapText="1"/>
    </xf>
    <xf numFmtId="0" fontId="42" fillId="3" borderId="13" xfId="0" applyFont="1" applyFill="1" applyBorder="1" applyAlignment="1">
      <alignment horizontal="center" vertical="center" wrapText="1"/>
    </xf>
    <xf numFmtId="0" fontId="42" fillId="3" borderId="14" xfId="0" applyFont="1" applyFill="1" applyBorder="1" applyAlignment="1">
      <alignment horizontal="center" vertical="center" wrapText="1"/>
    </xf>
    <xf numFmtId="2" fontId="42" fillId="0" borderId="5" xfId="0" applyNumberFormat="1" applyFont="1" applyFill="1" applyBorder="1" applyAlignment="1">
      <alignment horizontal="center" vertical="center" wrapText="1"/>
    </xf>
    <xf numFmtId="2" fontId="42" fillId="0" borderId="4" xfId="0" applyNumberFormat="1" applyFont="1" applyFill="1" applyBorder="1" applyAlignment="1">
      <alignment horizontal="center" vertical="center" wrapText="1"/>
    </xf>
    <xf numFmtId="2" fontId="42" fillId="0" borderId="32" xfId="0" applyNumberFormat="1" applyFont="1" applyFill="1" applyBorder="1" applyAlignment="1">
      <alignment horizontal="center" vertical="center" wrapText="1"/>
    </xf>
    <xf numFmtId="0" fontId="3" fillId="0" borderId="0" xfId="0" applyFont="1" applyFill="1" applyAlignment="1">
      <alignment horizontal="center" vertical="center"/>
    </xf>
    <xf numFmtId="0" fontId="42" fillId="0" borderId="5"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42" fillId="0" borderId="2" xfId="0" applyFont="1" applyFill="1" applyBorder="1" applyAlignment="1">
      <alignment horizontal="center" vertical="center" wrapText="1"/>
    </xf>
    <xf numFmtId="0" fontId="42" fillId="3" borderId="9" xfId="0" applyFont="1" applyFill="1" applyBorder="1" applyAlignment="1">
      <alignment horizontal="center" vertical="center" wrapText="1"/>
    </xf>
    <xf numFmtId="0" fontId="50" fillId="0" borderId="43" xfId="0" applyFont="1" applyBorder="1" applyAlignment="1">
      <alignment horizontal="center"/>
    </xf>
    <xf numFmtId="0" fontId="50" fillId="0" borderId="28" xfId="0" applyFont="1" applyBorder="1" applyAlignment="1">
      <alignment horizontal="center"/>
    </xf>
    <xf numFmtId="0" fontId="50" fillId="0" borderId="44" xfId="0" applyFont="1" applyBorder="1" applyAlignment="1">
      <alignment horizontal="center"/>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1" xfId="0"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4" xfId="0" applyNumberFormat="1" applyBorder="1" applyAlignment="1">
      <alignment horizontal="center" vertical="center" wrapText="1"/>
    </xf>
    <xf numFmtId="49" fontId="0" fillId="0" borderId="2" xfId="0" applyNumberFormat="1" applyBorder="1" applyAlignment="1">
      <alignment horizontal="center" vertical="center" wrapText="1"/>
    </xf>
    <xf numFmtId="0" fontId="15" fillId="2" borderId="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2" fontId="0" fillId="0" borderId="5" xfId="0" applyNumberFormat="1" applyBorder="1" applyAlignment="1">
      <alignment horizontal="center" vertical="center" wrapText="1"/>
    </xf>
    <xf numFmtId="2" fontId="0" fillId="0" borderId="4" xfId="0" applyNumberFormat="1" applyBorder="1" applyAlignment="1">
      <alignment horizontal="center" vertical="center" wrapText="1"/>
    </xf>
    <xf numFmtId="2" fontId="0" fillId="0" borderId="2" xfId="0" applyNumberFormat="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center" vertical="center" wrapText="1"/>
    </xf>
  </cellXfs>
  <cellStyles count="1">
    <cellStyle name="Обычный" xfId="0" builtinId="0"/>
  </cellStyles>
  <dxfs count="1">
    <dxf>
      <font>
        <color rgb="FFFFFFFF"/>
      </font>
      <fill>
        <patternFill patternType="none"/>
      </fill>
    </dxf>
  </dxfs>
  <tableStyles count="0" defaultTableStyle="TableStyleMedium2" defaultPivotStyle="PivotStyleLight16"/>
  <colors>
    <mruColors>
      <color rgb="FF42682A"/>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94"/>
  <sheetViews>
    <sheetView showWhiteSpace="0" view="pageLayout" topLeftCell="A406" zoomScaleNormal="100" workbookViewId="0">
      <selection activeCell="D368" sqref="D368:E368"/>
    </sheetView>
  </sheetViews>
  <sheetFormatPr defaultRowHeight="15" x14ac:dyDescent="0.25"/>
  <cols>
    <col min="1" max="1" width="17.7109375" style="5" customWidth="1"/>
    <col min="2" max="2" width="4.85546875" style="5" customWidth="1"/>
    <col min="3" max="3" width="9.140625" style="5" hidden="1" customWidth="1"/>
    <col min="4" max="4" width="11.28515625" style="5" customWidth="1"/>
    <col min="5" max="5" width="9.42578125" style="5" customWidth="1"/>
    <col min="6" max="6" width="9.28515625" style="5" customWidth="1"/>
    <col min="7" max="7" width="14.5703125" style="5" customWidth="1"/>
    <col min="8" max="8" width="11.28515625" style="4" customWidth="1"/>
    <col min="9" max="9" width="0" style="6" hidden="1" customWidth="1"/>
    <col min="10" max="10" width="8.85546875" style="4" customWidth="1"/>
    <col min="11" max="11" width="0" style="7" hidden="1" customWidth="1"/>
    <col min="12" max="12" width="9.140625" style="4"/>
    <col min="13" max="13" width="0" style="6" hidden="1" customWidth="1"/>
    <col min="14" max="14" width="10.7109375" style="4" bestFit="1" customWidth="1"/>
    <col min="15" max="15" width="0" style="8" hidden="1" customWidth="1"/>
    <col min="16" max="16" width="8.42578125" style="5" customWidth="1"/>
    <col min="17" max="17" width="8.42578125" style="6" hidden="1" customWidth="1"/>
    <col min="18" max="18" width="10.140625" style="4" customWidth="1"/>
    <col min="19" max="19" width="8" style="6" hidden="1" customWidth="1"/>
    <col min="20" max="20" width="20.85546875" style="5" customWidth="1"/>
    <col min="21" max="21" width="27.85546875" style="5" customWidth="1"/>
    <col min="22" max="22" width="9.5703125" bestFit="1" customWidth="1"/>
    <col min="23" max="23" width="9" customWidth="1"/>
  </cols>
  <sheetData>
    <row r="1" spans="1:21" ht="34.5" hidden="1" customHeight="1" x14ac:dyDescent="0.25">
      <c r="A1" s="844"/>
      <c r="B1" s="844"/>
      <c r="C1" s="844"/>
      <c r="D1" s="844"/>
      <c r="E1" s="844"/>
      <c r="F1" s="844"/>
      <c r="G1" s="844"/>
      <c r="H1" s="844"/>
      <c r="I1" s="844"/>
      <c r="J1" s="844"/>
      <c r="K1" s="844"/>
      <c r="L1" s="844"/>
      <c r="M1" s="844"/>
      <c r="N1" s="844"/>
      <c r="O1" s="844"/>
      <c r="P1" s="844"/>
      <c r="Q1" s="844"/>
      <c r="R1" s="844"/>
      <c r="S1" s="844"/>
      <c r="T1" s="844"/>
      <c r="U1" s="844"/>
    </row>
    <row r="2" spans="1:21" ht="15.75" hidden="1" thickBot="1" x14ac:dyDescent="0.3">
      <c r="A2" s="845"/>
      <c r="B2" s="845"/>
      <c r="C2" s="845"/>
      <c r="D2" s="845"/>
      <c r="E2" s="845"/>
      <c r="F2" s="845"/>
      <c r="G2" s="845"/>
      <c r="H2" s="845"/>
      <c r="I2" s="845"/>
      <c r="J2" s="845"/>
      <c r="K2" s="845"/>
      <c r="L2" s="845"/>
      <c r="M2" s="845"/>
      <c r="N2" s="845"/>
      <c r="O2" s="845"/>
      <c r="P2" s="845"/>
      <c r="Q2" s="845"/>
      <c r="R2" s="845"/>
      <c r="S2" s="845"/>
      <c r="T2" s="845"/>
      <c r="U2" s="845"/>
    </row>
    <row r="3" spans="1:21" ht="15.75" hidden="1" thickBot="1" x14ac:dyDescent="0.3">
      <c r="A3" s="33"/>
      <c r="B3" s="33"/>
      <c r="C3" s="33"/>
      <c r="D3" s="33"/>
      <c r="E3" s="33"/>
      <c r="F3" s="33"/>
      <c r="G3" s="33"/>
      <c r="H3" s="33"/>
      <c r="I3" s="33"/>
      <c r="J3" s="33"/>
      <c r="K3" s="33"/>
      <c r="L3" s="33"/>
      <c r="M3" s="33"/>
      <c r="N3" s="33"/>
      <c r="O3" s="33"/>
      <c r="P3" s="33"/>
      <c r="Q3" s="33"/>
      <c r="R3" s="33"/>
      <c r="S3" s="26"/>
      <c r="T3" s="33"/>
      <c r="U3" s="33"/>
    </row>
    <row r="4" spans="1:21" ht="37.5" hidden="1" customHeight="1" thickBot="1" x14ac:dyDescent="0.3">
      <c r="A4" s="33"/>
      <c r="B4" s="33"/>
      <c r="C4" s="33"/>
      <c r="D4" s="33"/>
      <c r="E4" s="33"/>
      <c r="F4" s="33"/>
      <c r="G4" s="33"/>
      <c r="H4" s="33"/>
      <c r="I4" s="33"/>
      <c r="J4" s="33"/>
      <c r="K4" s="33"/>
      <c r="L4" s="33"/>
      <c r="M4" s="33"/>
      <c r="N4" s="33"/>
      <c r="O4" s="33"/>
      <c r="P4" s="33"/>
      <c r="Q4" s="33"/>
      <c r="R4" s="33"/>
      <c r="S4" s="26"/>
      <c r="T4" s="33"/>
      <c r="U4" s="33"/>
    </row>
    <row r="5" spans="1:21" ht="24" customHeight="1" x14ac:dyDescent="0.25">
      <c r="A5" s="844" t="s">
        <v>983</v>
      </c>
      <c r="B5" s="844"/>
      <c r="C5" s="844"/>
      <c r="D5" s="844"/>
      <c r="E5" s="844"/>
      <c r="F5" s="844"/>
      <c r="G5" s="844"/>
      <c r="H5" s="844"/>
      <c r="I5" s="844"/>
      <c r="J5" s="844"/>
      <c r="K5" s="844"/>
      <c r="L5" s="844"/>
      <c r="M5" s="844"/>
      <c r="N5" s="844"/>
      <c r="O5" s="844"/>
      <c r="P5" s="844"/>
      <c r="Q5" s="844"/>
      <c r="R5" s="844"/>
      <c r="S5" s="844"/>
      <c r="T5" s="844"/>
      <c r="U5" s="844"/>
    </row>
    <row r="6" spans="1:21" ht="15.75" thickBot="1" x14ac:dyDescent="0.3">
      <c r="A6" s="33"/>
      <c r="B6" s="33"/>
      <c r="C6" s="33"/>
      <c r="D6" s="33"/>
      <c r="E6" s="33"/>
      <c r="F6" s="33"/>
      <c r="G6" s="33"/>
      <c r="H6" s="33"/>
      <c r="I6" s="33"/>
      <c r="J6" s="33"/>
      <c r="K6" s="33"/>
      <c r="L6" s="33"/>
      <c r="M6" s="33"/>
      <c r="N6" s="33"/>
      <c r="O6" s="33"/>
      <c r="P6" s="33"/>
      <c r="Q6" s="33"/>
      <c r="R6" s="33"/>
      <c r="S6" s="33"/>
      <c r="T6" s="33"/>
      <c r="U6" s="33"/>
    </row>
    <row r="7" spans="1:21" ht="15.75" thickBot="1" x14ac:dyDescent="0.3">
      <c r="A7" s="651" t="s">
        <v>0</v>
      </c>
      <c r="B7" s="35" t="s">
        <v>1</v>
      </c>
      <c r="C7" s="846" t="s">
        <v>3</v>
      </c>
      <c r="D7" s="846"/>
      <c r="E7" s="847"/>
      <c r="F7" s="35" t="s">
        <v>4</v>
      </c>
      <c r="G7" s="661" t="s">
        <v>6</v>
      </c>
      <c r="H7" s="686" t="s">
        <v>7</v>
      </c>
      <c r="I7" s="687"/>
      <c r="J7" s="687"/>
      <c r="K7" s="687"/>
      <c r="L7" s="687"/>
      <c r="M7" s="687"/>
      <c r="N7" s="687"/>
      <c r="O7" s="687"/>
      <c r="P7" s="687"/>
      <c r="Q7" s="687"/>
      <c r="R7" s="687"/>
      <c r="S7" s="688"/>
      <c r="T7" s="644" t="s">
        <v>8</v>
      </c>
      <c r="U7" s="645"/>
    </row>
    <row r="8" spans="1:21" ht="26.25" customHeight="1" thickBot="1" x14ac:dyDescent="0.3">
      <c r="A8" s="685"/>
      <c r="B8" s="685" t="s">
        <v>2</v>
      </c>
      <c r="C8" s="848"/>
      <c r="D8" s="849"/>
      <c r="E8" s="850"/>
      <c r="F8" s="685" t="s">
        <v>5</v>
      </c>
      <c r="G8" s="674"/>
      <c r="H8" s="655" t="s">
        <v>10</v>
      </c>
      <c r="I8" s="689" t="s">
        <v>400</v>
      </c>
      <c r="J8" s="686" t="s">
        <v>11</v>
      </c>
      <c r="K8" s="687"/>
      <c r="L8" s="687"/>
      <c r="M8" s="687"/>
      <c r="N8" s="687"/>
      <c r="O8" s="687"/>
      <c r="P8" s="687"/>
      <c r="Q8" s="687"/>
      <c r="R8" s="687"/>
      <c r="S8" s="688"/>
      <c r="T8" s="644" t="s">
        <v>9</v>
      </c>
      <c r="U8" s="645"/>
    </row>
    <row r="9" spans="1:21" ht="26.25" customHeight="1" thickBot="1" x14ac:dyDescent="0.3">
      <c r="A9" s="685"/>
      <c r="B9" s="685"/>
      <c r="C9" s="848"/>
      <c r="D9" s="849"/>
      <c r="E9" s="850"/>
      <c r="F9" s="685"/>
      <c r="G9" s="674"/>
      <c r="H9" s="679"/>
      <c r="I9" s="690"/>
      <c r="J9" s="689" t="s">
        <v>398</v>
      </c>
      <c r="K9" s="685" t="s">
        <v>400</v>
      </c>
      <c r="L9" s="686" t="s">
        <v>12</v>
      </c>
      <c r="M9" s="687"/>
      <c r="N9" s="687"/>
      <c r="O9" s="688"/>
      <c r="P9" s="651" t="s">
        <v>13</v>
      </c>
      <c r="Q9" s="689" t="s">
        <v>400</v>
      </c>
      <c r="R9" s="689" t="s">
        <v>401</v>
      </c>
      <c r="S9" s="689" t="s">
        <v>400</v>
      </c>
      <c r="T9" s="651" t="s">
        <v>14</v>
      </c>
      <c r="U9" s="651" t="s">
        <v>15</v>
      </c>
    </row>
    <row r="10" spans="1:21" ht="67.5" customHeight="1" thickBot="1" x14ac:dyDescent="0.3">
      <c r="A10" s="652"/>
      <c r="B10" s="652"/>
      <c r="C10" s="848"/>
      <c r="D10" s="849"/>
      <c r="E10" s="850"/>
      <c r="F10" s="652"/>
      <c r="G10" s="662"/>
      <c r="H10" s="656"/>
      <c r="I10" s="690"/>
      <c r="J10" s="715"/>
      <c r="K10" s="685"/>
      <c r="L10" s="45" t="s">
        <v>399</v>
      </c>
      <c r="M10" s="46" t="s">
        <v>400</v>
      </c>
      <c r="N10" s="45" t="s">
        <v>16</v>
      </c>
      <c r="O10" s="47" t="s">
        <v>400</v>
      </c>
      <c r="P10" s="652"/>
      <c r="Q10" s="690"/>
      <c r="R10" s="715"/>
      <c r="S10" s="690"/>
      <c r="T10" s="652"/>
      <c r="U10" s="652"/>
    </row>
    <row r="11" spans="1:21" ht="15.75" thickBot="1" x14ac:dyDescent="0.3">
      <c r="A11" s="48">
        <v>1</v>
      </c>
      <c r="B11" s="49">
        <v>2</v>
      </c>
      <c r="C11" s="851">
        <v>3</v>
      </c>
      <c r="D11" s="852"/>
      <c r="E11" s="853"/>
      <c r="F11" s="49">
        <v>4</v>
      </c>
      <c r="G11" s="50">
        <v>5</v>
      </c>
      <c r="H11" s="50">
        <v>6</v>
      </c>
      <c r="I11" s="50">
        <v>7</v>
      </c>
      <c r="J11" s="51" t="s">
        <v>844</v>
      </c>
      <c r="K11" s="52">
        <v>9</v>
      </c>
      <c r="L11" s="50" t="s">
        <v>845</v>
      </c>
      <c r="M11" s="50">
        <v>11</v>
      </c>
      <c r="N11" s="53">
        <v>9</v>
      </c>
      <c r="O11" s="54">
        <v>13</v>
      </c>
      <c r="P11" s="50" t="s">
        <v>846</v>
      </c>
      <c r="Q11" s="55">
        <v>15</v>
      </c>
      <c r="R11" s="55">
        <v>11</v>
      </c>
      <c r="S11" s="55">
        <v>17</v>
      </c>
      <c r="T11" s="49">
        <v>12</v>
      </c>
      <c r="U11" s="49">
        <v>13</v>
      </c>
    </row>
    <row r="12" spans="1:21" ht="17.25" customHeight="1" thickBot="1" x14ac:dyDescent="0.3">
      <c r="A12" s="856" t="s">
        <v>17</v>
      </c>
      <c r="B12" s="857"/>
      <c r="C12" s="857"/>
      <c r="D12" s="857"/>
      <c r="E12" s="857"/>
      <c r="F12" s="857"/>
      <c r="G12" s="857"/>
      <c r="H12" s="857"/>
      <c r="I12" s="857"/>
      <c r="J12" s="857"/>
      <c r="K12" s="857"/>
      <c r="L12" s="857"/>
      <c r="M12" s="857"/>
      <c r="N12" s="857"/>
      <c r="O12" s="857"/>
      <c r="P12" s="857"/>
      <c r="Q12" s="857"/>
      <c r="R12" s="857"/>
      <c r="S12" s="857"/>
      <c r="T12" s="857"/>
      <c r="U12" s="858"/>
    </row>
    <row r="13" spans="1:21" ht="15.75" thickBot="1" x14ac:dyDescent="0.3">
      <c r="A13" s="703" t="s">
        <v>843</v>
      </c>
      <c r="B13" s="704"/>
      <c r="C13" s="704"/>
      <c r="D13" s="704"/>
      <c r="E13" s="704"/>
      <c r="F13" s="704"/>
      <c r="G13" s="704"/>
      <c r="H13" s="704"/>
      <c r="I13" s="704"/>
      <c r="J13" s="704"/>
      <c r="K13" s="704"/>
      <c r="L13" s="704"/>
      <c r="M13" s="704"/>
      <c r="N13" s="704"/>
      <c r="O13" s="704"/>
      <c r="P13" s="704"/>
      <c r="Q13" s="704"/>
      <c r="R13" s="704"/>
      <c r="S13" s="704"/>
      <c r="T13" s="704"/>
      <c r="U13" s="705"/>
    </row>
    <row r="14" spans="1:21" ht="198" customHeight="1" thickBot="1" x14ac:dyDescent="0.3">
      <c r="A14" s="56"/>
      <c r="B14" s="57">
        <v>1</v>
      </c>
      <c r="C14" s="58"/>
      <c r="D14" s="638" t="s">
        <v>848</v>
      </c>
      <c r="E14" s="639"/>
      <c r="F14" s="57">
        <v>2022</v>
      </c>
      <c r="G14" s="57" t="s">
        <v>849</v>
      </c>
      <c r="H14" s="59">
        <v>30</v>
      </c>
      <c r="I14" s="60"/>
      <c r="J14" s="59"/>
      <c r="K14" s="60"/>
      <c r="L14" s="59"/>
      <c r="M14" s="60"/>
      <c r="N14" s="59"/>
      <c r="O14" s="60"/>
      <c r="P14" s="59">
        <v>30</v>
      </c>
      <c r="Q14" s="60"/>
      <c r="R14" s="59"/>
      <c r="S14" s="61"/>
      <c r="T14" s="62" t="s">
        <v>822</v>
      </c>
      <c r="U14" s="62">
        <v>2</v>
      </c>
    </row>
    <row r="15" spans="1:21" ht="15.75" thickBot="1" x14ac:dyDescent="0.3">
      <c r="A15" s="56"/>
      <c r="B15" s="57"/>
      <c r="C15" s="63"/>
      <c r="D15" s="638" t="s">
        <v>425</v>
      </c>
      <c r="E15" s="639"/>
      <c r="F15" s="57"/>
      <c r="G15" s="64"/>
      <c r="H15" s="59">
        <v>30</v>
      </c>
      <c r="I15" s="65"/>
      <c r="J15" s="66"/>
      <c r="K15" s="65"/>
      <c r="L15" s="59"/>
      <c r="M15" s="65"/>
      <c r="N15" s="66"/>
      <c r="O15" s="65"/>
      <c r="P15" s="59">
        <v>30</v>
      </c>
      <c r="Q15" s="65"/>
      <c r="R15" s="66"/>
      <c r="S15" s="67"/>
      <c r="T15" s="57"/>
      <c r="U15" s="57"/>
    </row>
    <row r="16" spans="1:21" ht="15.75" thickBot="1" x14ac:dyDescent="0.3">
      <c r="A16" s="682" t="s">
        <v>842</v>
      </c>
      <c r="B16" s="854"/>
      <c r="C16" s="854"/>
      <c r="D16" s="854"/>
      <c r="E16" s="854"/>
      <c r="F16" s="854"/>
      <c r="G16" s="854"/>
      <c r="H16" s="854"/>
      <c r="I16" s="854"/>
      <c r="J16" s="854"/>
      <c r="K16" s="854"/>
      <c r="L16" s="854"/>
      <c r="M16" s="854"/>
      <c r="N16" s="854"/>
      <c r="O16" s="854"/>
      <c r="P16" s="854"/>
      <c r="Q16" s="854"/>
      <c r="R16" s="854"/>
      <c r="S16" s="854"/>
      <c r="T16" s="854"/>
      <c r="U16" s="855"/>
    </row>
    <row r="17" spans="1:21" ht="77.25" thickBot="1" x14ac:dyDescent="0.3">
      <c r="A17" s="651" t="s">
        <v>500</v>
      </c>
      <c r="B17" s="40">
        <v>1</v>
      </c>
      <c r="C17" s="697" t="s">
        <v>882</v>
      </c>
      <c r="D17" s="698"/>
      <c r="E17" s="699"/>
      <c r="F17" s="40">
        <v>2022</v>
      </c>
      <c r="G17" s="68" t="s">
        <v>18</v>
      </c>
      <c r="H17" s="44"/>
      <c r="I17" s="44"/>
      <c r="J17" s="44"/>
      <c r="K17" s="44"/>
      <c r="L17" s="44"/>
      <c r="M17" s="44"/>
      <c r="N17" s="44"/>
      <c r="O17" s="69"/>
      <c r="P17" s="44"/>
      <c r="Q17" s="44"/>
      <c r="R17" s="44"/>
      <c r="S17" s="44"/>
      <c r="T17" s="68" t="s">
        <v>886</v>
      </c>
      <c r="U17" s="70"/>
    </row>
    <row r="18" spans="1:21" ht="99.75" customHeight="1" thickBot="1" x14ac:dyDescent="0.3">
      <c r="A18" s="685"/>
      <c r="B18" s="40">
        <v>2</v>
      </c>
      <c r="C18" s="71"/>
      <c r="D18" s="646" t="s">
        <v>883</v>
      </c>
      <c r="E18" s="645"/>
      <c r="F18" s="40">
        <v>2022</v>
      </c>
      <c r="G18" s="68" t="s">
        <v>18</v>
      </c>
      <c r="H18" s="72"/>
      <c r="I18" s="72"/>
      <c r="J18" s="72"/>
      <c r="K18" s="72"/>
      <c r="L18" s="72"/>
      <c r="M18" s="72"/>
      <c r="N18" s="72"/>
      <c r="O18" s="73"/>
      <c r="P18" s="72"/>
      <c r="Q18" s="72"/>
      <c r="R18" s="72"/>
      <c r="S18" s="44"/>
      <c r="T18" s="68" t="s">
        <v>887</v>
      </c>
      <c r="U18" s="70"/>
    </row>
    <row r="19" spans="1:21" ht="114" customHeight="1" thickBot="1" x14ac:dyDescent="0.3">
      <c r="A19" s="685"/>
      <c r="B19" s="40">
        <v>3</v>
      </c>
      <c r="C19" s="71"/>
      <c r="D19" s="646" t="s">
        <v>884</v>
      </c>
      <c r="E19" s="645"/>
      <c r="F19" s="40">
        <v>2022</v>
      </c>
      <c r="G19" s="74" t="s">
        <v>18</v>
      </c>
      <c r="H19" s="75"/>
      <c r="I19" s="76"/>
      <c r="J19" s="77"/>
      <c r="K19" s="78"/>
      <c r="L19" s="77"/>
      <c r="M19" s="79"/>
      <c r="N19" s="77"/>
      <c r="O19" s="80"/>
      <c r="P19" s="81"/>
      <c r="Q19" s="79"/>
      <c r="R19" s="77"/>
      <c r="S19" s="44"/>
      <c r="T19" s="70" t="s">
        <v>885</v>
      </c>
      <c r="U19" s="70"/>
    </row>
    <row r="20" spans="1:21" ht="82.5" customHeight="1" thickBot="1" x14ac:dyDescent="0.3">
      <c r="A20" s="652"/>
      <c r="B20" s="40">
        <v>4</v>
      </c>
      <c r="C20" s="71"/>
      <c r="D20" s="646" t="s">
        <v>501</v>
      </c>
      <c r="E20" s="645"/>
      <c r="F20" s="40">
        <v>2022</v>
      </c>
      <c r="G20" s="68" t="s">
        <v>18</v>
      </c>
      <c r="H20" s="44">
        <v>200</v>
      </c>
      <c r="I20" s="44"/>
      <c r="J20" s="44">
        <v>0</v>
      </c>
      <c r="K20" s="44"/>
      <c r="L20" s="44">
        <v>0</v>
      </c>
      <c r="M20" s="44"/>
      <c r="N20" s="44">
        <v>0</v>
      </c>
      <c r="O20" s="69"/>
      <c r="P20" s="44">
        <v>50</v>
      </c>
      <c r="Q20" s="44"/>
      <c r="R20" s="44">
        <v>150</v>
      </c>
      <c r="S20" s="44"/>
      <c r="T20" s="70" t="s">
        <v>19</v>
      </c>
      <c r="U20" s="70">
        <v>2</v>
      </c>
    </row>
    <row r="21" spans="1:21" ht="69" customHeight="1" thickBot="1" x14ac:dyDescent="0.3">
      <c r="A21" s="82" t="s">
        <v>42</v>
      </c>
      <c r="B21" s="40">
        <v>5</v>
      </c>
      <c r="C21" s="71"/>
      <c r="D21" s="646" t="s">
        <v>502</v>
      </c>
      <c r="E21" s="645"/>
      <c r="F21" s="40">
        <v>2022</v>
      </c>
      <c r="G21" s="68" t="s">
        <v>503</v>
      </c>
      <c r="H21" s="44">
        <v>11700</v>
      </c>
      <c r="I21" s="44"/>
      <c r="J21" s="44">
        <v>0</v>
      </c>
      <c r="K21" s="44"/>
      <c r="L21" s="44">
        <v>0</v>
      </c>
      <c r="M21" s="44"/>
      <c r="N21" s="44">
        <v>0</v>
      </c>
      <c r="O21" s="69"/>
      <c r="P21" s="44">
        <v>11700</v>
      </c>
      <c r="Q21" s="44"/>
      <c r="R21" s="44"/>
      <c r="S21" s="44"/>
      <c r="T21" s="70" t="s">
        <v>19</v>
      </c>
      <c r="U21" s="70">
        <v>4</v>
      </c>
    </row>
    <row r="22" spans="1:21" ht="15.75" thickBot="1" x14ac:dyDescent="0.3">
      <c r="A22" s="82"/>
      <c r="B22" s="40"/>
      <c r="C22" s="766" t="s">
        <v>20</v>
      </c>
      <c r="D22" s="830"/>
      <c r="E22" s="767"/>
      <c r="F22" s="40"/>
      <c r="G22" s="83"/>
      <c r="H22" s="84">
        <f>H20+H21</f>
        <v>11900</v>
      </c>
      <c r="I22" s="84">
        <v>0</v>
      </c>
      <c r="J22" s="84">
        <v>0</v>
      </c>
      <c r="K22" s="84">
        <v>0</v>
      </c>
      <c r="L22" s="84">
        <v>0</v>
      </c>
      <c r="M22" s="84">
        <v>0</v>
      </c>
      <c r="N22" s="84">
        <v>0</v>
      </c>
      <c r="O22" s="85"/>
      <c r="P22" s="84">
        <f>P20+P21</f>
        <v>11750</v>
      </c>
      <c r="Q22" s="84">
        <v>0</v>
      </c>
      <c r="R22" s="84">
        <f>R20+R21</f>
        <v>150</v>
      </c>
      <c r="S22" s="84">
        <v>0</v>
      </c>
      <c r="T22" s="84"/>
      <c r="U22" s="70"/>
    </row>
    <row r="23" spans="1:21" ht="15.75" thickBot="1" x14ac:dyDescent="0.3">
      <c r="A23" s="682" t="s">
        <v>504</v>
      </c>
      <c r="B23" s="683"/>
      <c r="C23" s="683"/>
      <c r="D23" s="683"/>
      <c r="E23" s="683"/>
      <c r="F23" s="683"/>
      <c r="G23" s="683"/>
      <c r="H23" s="683"/>
      <c r="I23" s="683"/>
      <c r="J23" s="683"/>
      <c r="K23" s="683"/>
      <c r="L23" s="683"/>
      <c r="M23" s="683"/>
      <c r="N23" s="683"/>
      <c r="O23" s="683"/>
      <c r="P23" s="683"/>
      <c r="Q23" s="683"/>
      <c r="R23" s="683"/>
      <c r="S23" s="683"/>
      <c r="T23" s="683"/>
      <c r="U23" s="684"/>
    </row>
    <row r="24" spans="1:21" ht="186" customHeight="1" x14ac:dyDescent="0.25">
      <c r="A24" s="663" t="s">
        <v>21</v>
      </c>
      <c r="B24" s="663" t="s">
        <v>22</v>
      </c>
      <c r="C24" s="700" t="s">
        <v>505</v>
      </c>
      <c r="D24" s="701"/>
      <c r="E24" s="702"/>
      <c r="F24" s="651">
        <v>2022</v>
      </c>
      <c r="G24" s="651" t="s">
        <v>506</v>
      </c>
      <c r="H24" s="655">
        <v>840</v>
      </c>
      <c r="I24" s="86"/>
      <c r="J24" s="655"/>
      <c r="K24" s="86"/>
      <c r="L24" s="655"/>
      <c r="M24" s="86"/>
      <c r="N24" s="655"/>
      <c r="O24" s="87"/>
      <c r="P24" s="655">
        <v>840</v>
      </c>
      <c r="Q24" s="86"/>
      <c r="R24" s="655"/>
      <c r="S24" s="86"/>
      <c r="T24" s="663" t="s">
        <v>507</v>
      </c>
      <c r="U24" s="651" t="s">
        <v>508</v>
      </c>
    </row>
    <row r="25" spans="1:21" ht="135.75" customHeight="1" thickBot="1" x14ac:dyDescent="0.3">
      <c r="A25" s="722"/>
      <c r="B25" s="664"/>
      <c r="C25" s="768"/>
      <c r="D25" s="803"/>
      <c r="E25" s="769"/>
      <c r="F25" s="652"/>
      <c r="G25" s="652"/>
      <c r="H25" s="656"/>
      <c r="I25" s="88"/>
      <c r="J25" s="656"/>
      <c r="K25" s="88"/>
      <c r="L25" s="656"/>
      <c r="M25" s="88"/>
      <c r="N25" s="656"/>
      <c r="O25" s="89"/>
      <c r="P25" s="656"/>
      <c r="Q25" s="88"/>
      <c r="R25" s="656"/>
      <c r="S25" s="88"/>
      <c r="T25" s="664"/>
      <c r="U25" s="652"/>
    </row>
    <row r="26" spans="1:21" ht="172.5" customHeight="1" thickBot="1" x14ac:dyDescent="0.3">
      <c r="A26" s="90"/>
      <c r="B26" s="40" t="s">
        <v>24</v>
      </c>
      <c r="C26" s="697" t="s">
        <v>509</v>
      </c>
      <c r="D26" s="698"/>
      <c r="E26" s="699"/>
      <c r="F26" s="70" t="s">
        <v>23</v>
      </c>
      <c r="G26" s="70" t="s">
        <v>871</v>
      </c>
      <c r="H26" s="44">
        <v>105</v>
      </c>
      <c r="I26" s="44">
        <v>110</v>
      </c>
      <c r="J26" s="44"/>
      <c r="K26" s="44"/>
      <c r="L26" s="44"/>
      <c r="M26" s="44"/>
      <c r="N26" s="44">
        <v>105</v>
      </c>
      <c r="O26" s="69"/>
      <c r="P26" s="44"/>
      <c r="Q26" s="44">
        <v>110</v>
      </c>
      <c r="R26" s="91"/>
      <c r="S26" s="44"/>
      <c r="T26" s="10" t="s">
        <v>872</v>
      </c>
      <c r="U26" s="10" t="s">
        <v>511</v>
      </c>
    </row>
    <row r="27" spans="1:21" ht="207.75" customHeight="1" thickBot="1" x14ac:dyDescent="0.3">
      <c r="A27" s="92"/>
      <c r="B27" s="93" t="s">
        <v>25</v>
      </c>
      <c r="C27" s="832" t="s">
        <v>512</v>
      </c>
      <c r="D27" s="833"/>
      <c r="E27" s="834"/>
      <c r="F27" s="70" t="s">
        <v>23</v>
      </c>
      <c r="G27" s="70" t="s">
        <v>26</v>
      </c>
      <c r="H27" s="44">
        <v>90</v>
      </c>
      <c r="I27" s="44"/>
      <c r="J27" s="44"/>
      <c r="K27" s="44"/>
      <c r="L27" s="44"/>
      <c r="M27" s="44"/>
      <c r="N27" s="44">
        <v>90</v>
      </c>
      <c r="O27" s="69"/>
      <c r="P27" s="44"/>
      <c r="Q27" s="44"/>
      <c r="R27" s="91"/>
      <c r="S27" s="44"/>
      <c r="T27" s="94" t="s">
        <v>513</v>
      </c>
      <c r="U27" s="10" t="s">
        <v>514</v>
      </c>
    </row>
    <row r="28" spans="1:21" ht="166.5" customHeight="1" thickBot="1" x14ac:dyDescent="0.3">
      <c r="A28" s="95" t="s">
        <v>21</v>
      </c>
      <c r="B28" s="96" t="s">
        <v>27</v>
      </c>
      <c r="C28" s="697" t="s">
        <v>515</v>
      </c>
      <c r="D28" s="698"/>
      <c r="E28" s="699"/>
      <c r="F28" s="97">
        <v>2022</v>
      </c>
      <c r="G28" s="70" t="s">
        <v>516</v>
      </c>
      <c r="H28" s="98">
        <v>75</v>
      </c>
      <c r="I28" s="98">
        <v>617.9</v>
      </c>
      <c r="J28" s="98"/>
      <c r="K28" s="98"/>
      <c r="L28" s="98"/>
      <c r="M28" s="98"/>
      <c r="N28" s="98">
        <v>75</v>
      </c>
      <c r="O28" s="99"/>
      <c r="P28" s="98"/>
      <c r="Q28" s="98">
        <v>222.4</v>
      </c>
      <c r="R28" s="98"/>
      <c r="S28" s="98">
        <v>395.5</v>
      </c>
      <c r="T28" s="10" t="s">
        <v>517</v>
      </c>
      <c r="U28" s="10" t="s">
        <v>518</v>
      </c>
    </row>
    <row r="29" spans="1:21" ht="166.5" thickBot="1" x14ac:dyDescent="0.3">
      <c r="A29" s="100"/>
      <c r="B29" s="93" t="s">
        <v>28</v>
      </c>
      <c r="C29" s="780" t="s">
        <v>519</v>
      </c>
      <c r="D29" s="838"/>
      <c r="E29" s="781"/>
      <c r="F29" s="70">
        <v>2022</v>
      </c>
      <c r="G29" s="70" t="s">
        <v>520</v>
      </c>
      <c r="H29" s="44">
        <v>75</v>
      </c>
      <c r="I29" s="44"/>
      <c r="J29" s="44"/>
      <c r="K29" s="44"/>
      <c r="L29" s="44"/>
      <c r="M29" s="44"/>
      <c r="N29" s="44">
        <v>75</v>
      </c>
      <c r="O29" s="69"/>
      <c r="P29" s="44"/>
      <c r="Q29" s="44"/>
      <c r="R29" s="44"/>
      <c r="S29" s="44"/>
      <c r="T29" s="10" t="s">
        <v>510</v>
      </c>
      <c r="U29" s="10" t="s">
        <v>521</v>
      </c>
    </row>
    <row r="30" spans="1:21" ht="103.5" customHeight="1" thickBot="1" x14ac:dyDescent="0.3">
      <c r="A30" s="100"/>
      <c r="B30" s="93" t="s">
        <v>29</v>
      </c>
      <c r="C30" s="832" t="s">
        <v>522</v>
      </c>
      <c r="D30" s="833"/>
      <c r="E30" s="834"/>
      <c r="F30" s="70">
        <v>2022</v>
      </c>
      <c r="G30" s="70" t="s">
        <v>26</v>
      </c>
      <c r="H30" s="44">
        <v>15</v>
      </c>
      <c r="I30" s="44">
        <v>0</v>
      </c>
      <c r="J30" s="44"/>
      <c r="K30" s="44"/>
      <c r="L30" s="44"/>
      <c r="M30" s="44"/>
      <c r="N30" s="44">
        <v>15</v>
      </c>
      <c r="O30" s="69"/>
      <c r="P30" s="44"/>
      <c r="Q30" s="44"/>
      <c r="R30" s="44"/>
      <c r="S30" s="44">
        <v>0</v>
      </c>
      <c r="T30" s="10" t="s">
        <v>523</v>
      </c>
      <c r="U30" s="10" t="s">
        <v>527</v>
      </c>
    </row>
    <row r="31" spans="1:21" ht="92.25" customHeight="1" thickBot="1" x14ac:dyDescent="0.3">
      <c r="A31" s="100"/>
      <c r="B31" s="93" t="s">
        <v>30</v>
      </c>
      <c r="C31" s="832" t="s">
        <v>528</v>
      </c>
      <c r="D31" s="833"/>
      <c r="E31" s="834"/>
      <c r="F31" s="70">
        <v>2022</v>
      </c>
      <c r="G31" s="70" t="s">
        <v>529</v>
      </c>
      <c r="H31" s="44">
        <v>100</v>
      </c>
      <c r="I31" s="44"/>
      <c r="J31" s="44"/>
      <c r="K31" s="44"/>
      <c r="L31" s="44"/>
      <c r="M31" s="44"/>
      <c r="N31" s="44"/>
      <c r="O31" s="69"/>
      <c r="P31" s="44">
        <v>100</v>
      </c>
      <c r="Q31" s="44"/>
      <c r="R31" s="44"/>
      <c r="S31" s="44"/>
      <c r="T31" s="10" t="s">
        <v>523</v>
      </c>
      <c r="U31" s="10" t="s">
        <v>524</v>
      </c>
    </row>
    <row r="32" spans="1:21" ht="155.25" customHeight="1" thickBot="1" x14ac:dyDescent="0.3">
      <c r="A32" s="100"/>
      <c r="B32" s="93" t="s">
        <v>31</v>
      </c>
      <c r="C32" s="832" t="s">
        <v>530</v>
      </c>
      <c r="D32" s="833"/>
      <c r="E32" s="834"/>
      <c r="F32" s="70">
        <v>2022</v>
      </c>
      <c r="G32" s="70" t="s">
        <v>26</v>
      </c>
      <c r="H32" s="44">
        <v>390</v>
      </c>
      <c r="I32" s="44"/>
      <c r="J32" s="44"/>
      <c r="K32" s="44"/>
      <c r="L32" s="44"/>
      <c r="M32" s="44"/>
      <c r="N32" s="44">
        <v>190</v>
      </c>
      <c r="O32" s="69"/>
      <c r="P32" s="44">
        <v>100</v>
      </c>
      <c r="Q32" s="44"/>
      <c r="R32" s="44">
        <v>100</v>
      </c>
      <c r="S32" s="44"/>
      <c r="T32" s="10" t="s">
        <v>525</v>
      </c>
      <c r="U32" s="10" t="s">
        <v>526</v>
      </c>
    </row>
    <row r="33" spans="1:21" ht="105.75" customHeight="1" thickBot="1" x14ac:dyDescent="0.3">
      <c r="A33" s="92"/>
      <c r="B33" s="93" t="s">
        <v>32</v>
      </c>
      <c r="C33" s="832" t="s">
        <v>535</v>
      </c>
      <c r="D33" s="833"/>
      <c r="E33" s="834"/>
      <c r="F33" s="70">
        <v>2022</v>
      </c>
      <c r="G33" s="43" t="s">
        <v>26</v>
      </c>
      <c r="H33" s="44">
        <v>300</v>
      </c>
      <c r="I33" s="44"/>
      <c r="J33" s="44"/>
      <c r="K33" s="44"/>
      <c r="L33" s="44"/>
      <c r="M33" s="44"/>
      <c r="N33" s="44"/>
      <c r="O33" s="69"/>
      <c r="P33" s="553">
        <v>300</v>
      </c>
      <c r="Q33" s="44"/>
      <c r="R33" s="44"/>
      <c r="S33" s="44"/>
      <c r="T33" s="10" t="s">
        <v>531</v>
      </c>
      <c r="U33" s="10" t="s">
        <v>532</v>
      </c>
    </row>
    <row r="34" spans="1:21" ht="91.5" customHeight="1" thickBot="1" x14ac:dyDescent="0.3">
      <c r="A34" s="92"/>
      <c r="B34" s="101" t="s">
        <v>291</v>
      </c>
      <c r="C34" s="102"/>
      <c r="D34" s="839" t="s">
        <v>537</v>
      </c>
      <c r="E34" s="840"/>
      <c r="F34" s="62">
        <v>2022</v>
      </c>
      <c r="G34" s="43" t="s">
        <v>536</v>
      </c>
      <c r="H34" s="103">
        <v>100</v>
      </c>
      <c r="I34" s="103">
        <v>0</v>
      </c>
      <c r="J34" s="103"/>
      <c r="K34" s="103"/>
      <c r="L34" s="103"/>
      <c r="M34" s="103"/>
      <c r="N34" s="103"/>
      <c r="O34" s="104">
        <v>0</v>
      </c>
      <c r="P34" s="103">
        <v>100</v>
      </c>
      <c r="Q34" s="103"/>
      <c r="R34" s="103"/>
      <c r="S34" s="105"/>
      <c r="T34" s="10" t="s">
        <v>533</v>
      </c>
      <c r="U34" s="10" t="s">
        <v>534</v>
      </c>
    </row>
    <row r="35" spans="1:21" ht="116.25" customHeight="1" thickBot="1" x14ac:dyDescent="0.3">
      <c r="A35" s="92"/>
      <c r="B35" s="101" t="s">
        <v>292</v>
      </c>
      <c r="C35" s="102"/>
      <c r="D35" s="825" t="s">
        <v>1084</v>
      </c>
      <c r="E35" s="637"/>
      <c r="F35" s="106">
        <v>2022</v>
      </c>
      <c r="G35" s="68" t="s">
        <v>26</v>
      </c>
      <c r="H35" s="107">
        <v>34</v>
      </c>
      <c r="I35" s="107">
        <v>0</v>
      </c>
      <c r="J35" s="107"/>
      <c r="K35" s="107"/>
      <c r="L35" s="107"/>
      <c r="M35" s="107"/>
      <c r="N35" s="107">
        <v>34</v>
      </c>
      <c r="O35" s="108">
        <v>0</v>
      </c>
      <c r="P35" s="107"/>
      <c r="Q35" s="107"/>
      <c r="R35" s="107"/>
      <c r="S35" s="109"/>
      <c r="T35" s="600" t="s">
        <v>1085</v>
      </c>
      <c r="U35" s="552">
        <v>1</v>
      </c>
    </row>
    <row r="36" spans="1:21" ht="108.75" customHeight="1" thickBot="1" x14ac:dyDescent="0.3">
      <c r="A36" s="573"/>
      <c r="B36" s="101">
        <v>12</v>
      </c>
      <c r="C36" s="102"/>
      <c r="D36" s="636" t="s">
        <v>1086</v>
      </c>
      <c r="E36" s="637"/>
      <c r="F36" s="574">
        <v>2022</v>
      </c>
      <c r="G36" s="574" t="s">
        <v>26</v>
      </c>
      <c r="H36" s="107">
        <v>100</v>
      </c>
      <c r="I36" s="107"/>
      <c r="J36" s="107"/>
      <c r="K36" s="107"/>
      <c r="L36" s="107"/>
      <c r="M36" s="107"/>
      <c r="N36" s="107">
        <v>100</v>
      </c>
      <c r="O36" s="108"/>
      <c r="P36" s="107"/>
      <c r="Q36" s="107"/>
      <c r="R36" s="107"/>
      <c r="S36" s="109"/>
      <c r="T36" s="601" t="s">
        <v>1088</v>
      </c>
      <c r="U36" s="599">
        <v>2</v>
      </c>
    </row>
    <row r="37" spans="1:21" ht="35.25" customHeight="1" thickBot="1" x14ac:dyDescent="0.3">
      <c r="A37" s="92"/>
      <c r="B37" s="93"/>
      <c r="C37" s="835" t="s">
        <v>33</v>
      </c>
      <c r="D37" s="836"/>
      <c r="E37" s="837"/>
      <c r="F37" s="70"/>
      <c r="G37" s="70"/>
      <c r="H37" s="84">
        <f>SUM(H24:H36)</f>
        <v>2224</v>
      </c>
      <c r="I37" s="110">
        <f>SUM(I24:I35)</f>
        <v>727.9</v>
      </c>
      <c r="J37" s="44">
        <v>0</v>
      </c>
      <c r="K37" s="44">
        <v>0</v>
      </c>
      <c r="L37" s="44">
        <v>0</v>
      </c>
      <c r="M37" s="44">
        <v>0</v>
      </c>
      <c r="N37" s="84">
        <f>SUM(N24:N36)</f>
        <v>684</v>
      </c>
      <c r="O37" s="85">
        <v>0</v>
      </c>
      <c r="P37" s="84">
        <f>SUM(P24:P35)</f>
        <v>1440</v>
      </c>
      <c r="Q37" s="110">
        <v>332.4</v>
      </c>
      <c r="R37" s="84">
        <f>SUM(R24:R35)</f>
        <v>100</v>
      </c>
      <c r="S37" s="110">
        <v>395.5</v>
      </c>
      <c r="T37" s="111"/>
      <c r="U37" s="9"/>
    </row>
    <row r="38" spans="1:21" ht="23.25" customHeight="1" thickBot="1" x14ac:dyDescent="0.3">
      <c r="A38" s="682" t="s">
        <v>538</v>
      </c>
      <c r="B38" s="683"/>
      <c r="C38" s="683"/>
      <c r="D38" s="683"/>
      <c r="E38" s="683"/>
      <c r="F38" s="683"/>
      <c r="G38" s="683"/>
      <c r="H38" s="683"/>
      <c r="I38" s="683"/>
      <c r="J38" s="683"/>
      <c r="K38" s="683"/>
      <c r="L38" s="683"/>
      <c r="M38" s="683"/>
      <c r="N38" s="683"/>
      <c r="O38" s="683"/>
      <c r="P38" s="683"/>
      <c r="Q38" s="683"/>
      <c r="R38" s="683"/>
      <c r="S38" s="683"/>
      <c r="T38" s="683"/>
      <c r="U38" s="684"/>
    </row>
    <row r="39" spans="1:21" ht="98.25" customHeight="1" thickBot="1" x14ac:dyDescent="0.3">
      <c r="A39" s="95" t="s">
        <v>34</v>
      </c>
      <c r="B39" s="42" t="s">
        <v>22</v>
      </c>
      <c r="C39" s="697" t="s">
        <v>35</v>
      </c>
      <c r="D39" s="698"/>
      <c r="E39" s="699"/>
      <c r="F39" s="42">
        <v>2022</v>
      </c>
      <c r="G39" s="42" t="s">
        <v>36</v>
      </c>
      <c r="H39" s="112"/>
      <c r="I39" s="112"/>
      <c r="J39" s="112"/>
      <c r="K39" s="113"/>
      <c r="L39" s="112"/>
      <c r="M39" s="112"/>
      <c r="N39" s="112"/>
      <c r="O39" s="114"/>
      <c r="P39" s="113"/>
      <c r="Q39" s="112"/>
      <c r="R39" s="112"/>
      <c r="S39" s="112"/>
      <c r="T39" s="115" t="s">
        <v>38</v>
      </c>
      <c r="U39" s="42">
        <v>6</v>
      </c>
    </row>
    <row r="40" spans="1:21" ht="90" thickBot="1" x14ac:dyDescent="0.3">
      <c r="A40" s="82"/>
      <c r="B40" s="70" t="s">
        <v>24</v>
      </c>
      <c r="C40" s="697" t="s">
        <v>39</v>
      </c>
      <c r="D40" s="698"/>
      <c r="E40" s="699"/>
      <c r="F40" s="70">
        <v>2022</v>
      </c>
      <c r="G40" s="70" t="s">
        <v>40</v>
      </c>
      <c r="H40" s="44"/>
      <c r="I40" s="44"/>
      <c r="J40" s="44"/>
      <c r="K40" s="49"/>
      <c r="L40" s="44"/>
      <c r="M40" s="44"/>
      <c r="N40" s="14"/>
      <c r="O40" s="116"/>
      <c r="P40" s="49"/>
      <c r="Q40" s="44"/>
      <c r="R40" s="44"/>
      <c r="S40" s="44"/>
      <c r="T40" s="40" t="s">
        <v>41</v>
      </c>
      <c r="U40" s="70">
        <v>11</v>
      </c>
    </row>
    <row r="41" spans="1:21" ht="90" customHeight="1" thickBot="1" x14ac:dyDescent="0.3">
      <c r="A41" s="36" t="s">
        <v>42</v>
      </c>
      <c r="B41" s="70" t="s">
        <v>25</v>
      </c>
      <c r="C41" s="697" t="s">
        <v>43</v>
      </c>
      <c r="D41" s="698"/>
      <c r="E41" s="699"/>
      <c r="F41" s="70">
        <v>2022</v>
      </c>
      <c r="G41" s="70" t="s">
        <v>40</v>
      </c>
      <c r="H41" s="44"/>
      <c r="I41" s="44"/>
      <c r="J41" s="44"/>
      <c r="K41" s="49"/>
      <c r="L41" s="44"/>
      <c r="M41" s="44"/>
      <c r="N41" s="44"/>
      <c r="O41" s="69"/>
      <c r="P41" s="49"/>
      <c r="Q41" s="44"/>
      <c r="R41" s="44"/>
      <c r="S41" s="44"/>
      <c r="T41" s="70" t="s">
        <v>44</v>
      </c>
      <c r="U41" s="53">
        <v>5</v>
      </c>
    </row>
    <row r="42" spans="1:21" ht="25.5" x14ac:dyDescent="0.25">
      <c r="A42" s="722"/>
      <c r="B42" s="651" t="s">
        <v>27</v>
      </c>
      <c r="C42" s="700" t="s">
        <v>45</v>
      </c>
      <c r="D42" s="701"/>
      <c r="E42" s="702"/>
      <c r="F42" s="651">
        <v>2022</v>
      </c>
      <c r="G42" s="651" t="s">
        <v>46</v>
      </c>
      <c r="H42" s="655"/>
      <c r="I42" s="86"/>
      <c r="J42" s="655"/>
      <c r="K42" s="117"/>
      <c r="L42" s="655"/>
      <c r="M42" s="86"/>
      <c r="N42" s="655"/>
      <c r="O42" s="87"/>
      <c r="P42" s="661"/>
      <c r="Q42" s="86"/>
      <c r="R42" s="655"/>
      <c r="S42" s="72"/>
      <c r="T42" s="118" t="s">
        <v>47</v>
      </c>
      <c r="U42" s="118" t="s">
        <v>423</v>
      </c>
    </row>
    <row r="43" spans="1:21" x14ac:dyDescent="0.25">
      <c r="A43" s="722"/>
      <c r="B43" s="685"/>
      <c r="C43" s="774"/>
      <c r="D43" s="824"/>
      <c r="E43" s="775"/>
      <c r="F43" s="685"/>
      <c r="G43" s="685"/>
      <c r="H43" s="679"/>
      <c r="I43" s="119"/>
      <c r="J43" s="679"/>
      <c r="K43" s="120"/>
      <c r="L43" s="679"/>
      <c r="M43" s="119"/>
      <c r="N43" s="679"/>
      <c r="O43" s="121"/>
      <c r="P43" s="674"/>
      <c r="Q43" s="119"/>
      <c r="R43" s="679"/>
      <c r="S43" s="72"/>
      <c r="T43" s="118"/>
      <c r="U43" s="118"/>
    </row>
    <row r="44" spans="1:21" ht="25.5" x14ac:dyDescent="0.25">
      <c r="A44" s="722"/>
      <c r="B44" s="685"/>
      <c r="C44" s="774"/>
      <c r="D44" s="824"/>
      <c r="E44" s="775"/>
      <c r="F44" s="685"/>
      <c r="G44" s="685"/>
      <c r="H44" s="679"/>
      <c r="I44" s="119"/>
      <c r="J44" s="679"/>
      <c r="K44" s="120"/>
      <c r="L44" s="679"/>
      <c r="M44" s="119"/>
      <c r="N44" s="679"/>
      <c r="O44" s="121"/>
      <c r="P44" s="674"/>
      <c r="Q44" s="119"/>
      <c r="R44" s="679"/>
      <c r="S44" s="72"/>
      <c r="T44" s="118" t="s">
        <v>48</v>
      </c>
      <c r="U44" s="685">
        <v>57</v>
      </c>
    </row>
    <row r="45" spans="1:21" x14ac:dyDescent="0.25">
      <c r="A45" s="722"/>
      <c r="B45" s="685"/>
      <c r="C45" s="774"/>
      <c r="D45" s="824"/>
      <c r="E45" s="775"/>
      <c r="F45" s="685"/>
      <c r="G45" s="685"/>
      <c r="H45" s="679"/>
      <c r="I45" s="119"/>
      <c r="J45" s="679"/>
      <c r="K45" s="120"/>
      <c r="L45" s="679"/>
      <c r="M45" s="119"/>
      <c r="N45" s="679"/>
      <c r="O45" s="121"/>
      <c r="P45" s="674"/>
      <c r="Q45" s="119"/>
      <c r="R45" s="679"/>
      <c r="S45" s="72"/>
      <c r="T45" s="122"/>
      <c r="U45" s="685"/>
    </row>
    <row r="46" spans="1:21" x14ac:dyDescent="0.25">
      <c r="A46" s="722"/>
      <c r="B46" s="685"/>
      <c r="C46" s="774"/>
      <c r="D46" s="824"/>
      <c r="E46" s="775"/>
      <c r="F46" s="685"/>
      <c r="G46" s="685"/>
      <c r="H46" s="679"/>
      <c r="I46" s="119"/>
      <c r="J46" s="679"/>
      <c r="K46" s="120"/>
      <c r="L46" s="679"/>
      <c r="M46" s="119"/>
      <c r="N46" s="679"/>
      <c r="O46" s="121"/>
      <c r="P46" s="674"/>
      <c r="Q46" s="119"/>
      <c r="R46" s="679"/>
      <c r="S46" s="72"/>
      <c r="T46" s="122"/>
      <c r="U46" s="685"/>
    </row>
    <row r="47" spans="1:21" ht="18" customHeight="1" thickBot="1" x14ac:dyDescent="0.3">
      <c r="A47" s="664"/>
      <c r="B47" s="652"/>
      <c r="C47" s="768"/>
      <c r="D47" s="803"/>
      <c r="E47" s="769"/>
      <c r="F47" s="652"/>
      <c r="G47" s="652"/>
      <c r="H47" s="656"/>
      <c r="I47" s="88"/>
      <c r="J47" s="656"/>
      <c r="K47" s="48"/>
      <c r="L47" s="656"/>
      <c r="M47" s="88"/>
      <c r="N47" s="656"/>
      <c r="O47" s="89"/>
      <c r="P47" s="662"/>
      <c r="Q47" s="88"/>
      <c r="R47" s="656"/>
      <c r="S47" s="44"/>
      <c r="T47" s="123"/>
      <c r="U47" s="652"/>
    </row>
    <row r="48" spans="1:21" ht="15.75" thickBot="1" x14ac:dyDescent="0.3">
      <c r="A48" s="124"/>
      <c r="B48" s="83"/>
      <c r="C48" s="797" t="s">
        <v>425</v>
      </c>
      <c r="D48" s="827"/>
      <c r="E48" s="798"/>
      <c r="F48" s="83"/>
      <c r="G48" s="83"/>
      <c r="H48" s="84">
        <v>0</v>
      </c>
      <c r="I48" s="84">
        <v>0</v>
      </c>
      <c r="J48" s="84">
        <v>0</v>
      </c>
      <c r="K48" s="84">
        <v>0</v>
      </c>
      <c r="L48" s="84">
        <v>0</v>
      </c>
      <c r="M48" s="84">
        <v>0</v>
      </c>
      <c r="N48" s="84">
        <v>0</v>
      </c>
      <c r="O48" s="85">
        <v>0</v>
      </c>
      <c r="P48" s="84">
        <v>0</v>
      </c>
      <c r="Q48" s="84">
        <v>0</v>
      </c>
      <c r="R48" s="84">
        <v>0</v>
      </c>
      <c r="S48" s="84">
        <v>0</v>
      </c>
      <c r="T48" s="125"/>
      <c r="U48" s="125"/>
    </row>
    <row r="49" spans="1:21" ht="39" customHeight="1" thickBot="1" x14ac:dyDescent="0.3">
      <c r="A49" s="709" t="s">
        <v>539</v>
      </c>
      <c r="B49" s="710"/>
      <c r="C49" s="710"/>
      <c r="D49" s="710"/>
      <c r="E49" s="710"/>
      <c r="F49" s="710"/>
      <c r="G49" s="710"/>
      <c r="H49" s="710"/>
      <c r="I49" s="710"/>
      <c r="J49" s="710"/>
      <c r="K49" s="710"/>
      <c r="L49" s="710"/>
      <c r="M49" s="710"/>
      <c r="N49" s="710"/>
      <c r="O49" s="710"/>
      <c r="P49" s="710"/>
      <c r="Q49" s="710"/>
      <c r="R49" s="710"/>
      <c r="S49" s="710"/>
      <c r="T49" s="710"/>
      <c r="U49" s="826"/>
    </row>
    <row r="50" spans="1:21" x14ac:dyDescent="0.25">
      <c r="A50" s="663" t="s">
        <v>49</v>
      </c>
      <c r="B50" s="651">
        <v>1</v>
      </c>
      <c r="C50" s="700" t="s">
        <v>50</v>
      </c>
      <c r="D50" s="701"/>
      <c r="E50" s="702"/>
      <c r="F50" s="651">
        <v>2022</v>
      </c>
      <c r="G50" s="651" t="s">
        <v>40</v>
      </c>
      <c r="H50" s="655"/>
      <c r="I50" s="86"/>
      <c r="J50" s="655"/>
      <c r="K50" s="117"/>
      <c r="L50" s="655"/>
      <c r="M50" s="86"/>
      <c r="N50" s="655"/>
      <c r="O50" s="87"/>
      <c r="P50" s="661"/>
      <c r="Q50" s="86"/>
      <c r="R50" s="655"/>
      <c r="S50" s="72"/>
      <c r="T50" s="651" t="s">
        <v>51</v>
      </c>
      <c r="U50" s="651">
        <v>1</v>
      </c>
    </row>
    <row r="51" spans="1:21" x14ac:dyDescent="0.25">
      <c r="A51" s="722"/>
      <c r="B51" s="685"/>
      <c r="C51" s="774"/>
      <c r="D51" s="824"/>
      <c r="E51" s="775"/>
      <c r="F51" s="685"/>
      <c r="G51" s="685"/>
      <c r="H51" s="679"/>
      <c r="I51" s="119"/>
      <c r="J51" s="679"/>
      <c r="K51" s="120"/>
      <c r="L51" s="679"/>
      <c r="M51" s="119"/>
      <c r="N51" s="679"/>
      <c r="O51" s="121"/>
      <c r="P51" s="674"/>
      <c r="Q51" s="119"/>
      <c r="R51" s="679"/>
      <c r="S51" s="72"/>
      <c r="T51" s="685"/>
      <c r="U51" s="685"/>
    </row>
    <row r="52" spans="1:21" ht="60.75" customHeight="1" thickBot="1" x14ac:dyDescent="0.3">
      <c r="A52" s="722"/>
      <c r="B52" s="652"/>
      <c r="C52" s="768"/>
      <c r="D52" s="803"/>
      <c r="E52" s="769"/>
      <c r="F52" s="652"/>
      <c r="G52" s="652"/>
      <c r="H52" s="656"/>
      <c r="I52" s="88"/>
      <c r="J52" s="656"/>
      <c r="K52" s="48"/>
      <c r="L52" s="656"/>
      <c r="M52" s="88"/>
      <c r="N52" s="656"/>
      <c r="O52" s="89"/>
      <c r="P52" s="662"/>
      <c r="Q52" s="88"/>
      <c r="R52" s="656"/>
      <c r="S52" s="44"/>
      <c r="T52" s="652"/>
      <c r="U52" s="652"/>
    </row>
    <row r="53" spans="1:21" x14ac:dyDescent="0.25">
      <c r="A53" s="722"/>
      <c r="B53" s="651" t="s">
        <v>24</v>
      </c>
      <c r="C53" s="700" t="s">
        <v>896</v>
      </c>
      <c r="D53" s="701"/>
      <c r="E53" s="702"/>
      <c r="F53" s="651">
        <v>2022</v>
      </c>
      <c r="G53" s="651" t="s">
        <v>40</v>
      </c>
      <c r="H53" s="655"/>
      <c r="I53" s="86"/>
      <c r="J53" s="655"/>
      <c r="K53" s="117"/>
      <c r="L53" s="655"/>
      <c r="M53" s="86"/>
      <c r="N53" s="655"/>
      <c r="O53" s="87"/>
      <c r="P53" s="661"/>
      <c r="Q53" s="86"/>
      <c r="R53" s="655"/>
      <c r="S53" s="72"/>
      <c r="T53" s="118"/>
      <c r="U53" s="828">
        <v>12</v>
      </c>
    </row>
    <row r="54" spans="1:21" ht="76.5" customHeight="1" thickBot="1" x14ac:dyDescent="0.3">
      <c r="A54" s="722"/>
      <c r="B54" s="652"/>
      <c r="C54" s="768"/>
      <c r="D54" s="803"/>
      <c r="E54" s="769"/>
      <c r="F54" s="652"/>
      <c r="G54" s="652"/>
      <c r="H54" s="656"/>
      <c r="I54" s="88"/>
      <c r="J54" s="656"/>
      <c r="K54" s="48"/>
      <c r="L54" s="656"/>
      <c r="M54" s="88"/>
      <c r="N54" s="656"/>
      <c r="O54" s="89"/>
      <c r="P54" s="662"/>
      <c r="Q54" s="88"/>
      <c r="R54" s="656"/>
      <c r="S54" s="44"/>
      <c r="T54" s="70" t="s">
        <v>52</v>
      </c>
      <c r="U54" s="831"/>
    </row>
    <row r="55" spans="1:21" ht="37.5" customHeight="1" x14ac:dyDescent="0.25">
      <c r="A55" s="722"/>
      <c r="B55" s="651" t="s">
        <v>25</v>
      </c>
      <c r="C55" s="700" t="s">
        <v>53</v>
      </c>
      <c r="D55" s="701"/>
      <c r="E55" s="702"/>
      <c r="F55" s="651">
        <v>2022</v>
      </c>
      <c r="G55" s="118" t="s">
        <v>40</v>
      </c>
      <c r="H55" s="655"/>
      <c r="I55" s="86"/>
      <c r="J55" s="655"/>
      <c r="K55" s="117"/>
      <c r="L55" s="655"/>
      <c r="M55" s="86"/>
      <c r="N55" s="655"/>
      <c r="O55" s="87"/>
      <c r="P55" s="661"/>
      <c r="Q55" s="86"/>
      <c r="R55" s="655"/>
      <c r="S55" s="72"/>
      <c r="T55" s="651" t="s">
        <v>54</v>
      </c>
      <c r="U55" s="828">
        <v>6</v>
      </c>
    </row>
    <row r="56" spans="1:21" ht="67.5" customHeight="1" thickBot="1" x14ac:dyDescent="0.3">
      <c r="A56" s="722"/>
      <c r="B56" s="685"/>
      <c r="C56" s="774"/>
      <c r="D56" s="824"/>
      <c r="E56" s="775"/>
      <c r="F56" s="685"/>
      <c r="G56" s="118" t="s">
        <v>46</v>
      </c>
      <c r="H56" s="679"/>
      <c r="I56" s="119"/>
      <c r="J56" s="679"/>
      <c r="K56" s="120"/>
      <c r="L56" s="679"/>
      <c r="M56" s="119"/>
      <c r="N56" s="679"/>
      <c r="O56" s="121"/>
      <c r="P56" s="674"/>
      <c r="Q56" s="119"/>
      <c r="R56" s="679"/>
      <c r="S56" s="72"/>
      <c r="T56" s="685"/>
      <c r="U56" s="829"/>
    </row>
    <row r="57" spans="1:21" ht="15.75" thickBot="1" x14ac:dyDescent="0.3">
      <c r="A57" s="96"/>
      <c r="B57" s="126"/>
      <c r="C57" s="797" t="s">
        <v>426</v>
      </c>
      <c r="D57" s="827"/>
      <c r="E57" s="798"/>
      <c r="F57" s="126"/>
      <c r="G57" s="126"/>
      <c r="H57" s="127">
        <v>0</v>
      </c>
      <c r="I57" s="127">
        <v>0</v>
      </c>
      <c r="J57" s="127">
        <v>0</v>
      </c>
      <c r="K57" s="127">
        <v>0</v>
      </c>
      <c r="L57" s="127">
        <v>0</v>
      </c>
      <c r="M57" s="127">
        <v>0</v>
      </c>
      <c r="N57" s="127">
        <v>0</v>
      </c>
      <c r="O57" s="128">
        <v>0</v>
      </c>
      <c r="P57" s="127">
        <v>0</v>
      </c>
      <c r="Q57" s="127">
        <v>0</v>
      </c>
      <c r="R57" s="127">
        <v>0</v>
      </c>
      <c r="S57" s="127">
        <v>0</v>
      </c>
      <c r="T57" s="129"/>
      <c r="U57" s="129"/>
    </row>
    <row r="58" spans="1:21" ht="27.75" customHeight="1" thickBot="1" x14ac:dyDescent="0.3">
      <c r="A58" s="709" t="s">
        <v>540</v>
      </c>
      <c r="B58" s="710"/>
      <c r="C58" s="710"/>
      <c r="D58" s="710"/>
      <c r="E58" s="710"/>
      <c r="F58" s="710"/>
      <c r="G58" s="710"/>
      <c r="H58" s="710"/>
      <c r="I58" s="710"/>
      <c r="J58" s="710"/>
      <c r="K58" s="710"/>
      <c r="L58" s="710"/>
      <c r="M58" s="710"/>
      <c r="N58" s="710"/>
      <c r="O58" s="710"/>
      <c r="P58" s="710"/>
      <c r="Q58" s="710"/>
      <c r="R58" s="710"/>
      <c r="S58" s="710"/>
      <c r="T58" s="710"/>
      <c r="U58" s="711"/>
    </row>
    <row r="59" spans="1:21" ht="64.5" thickBot="1" x14ac:dyDescent="0.3">
      <c r="A59" s="82" t="s">
        <v>56</v>
      </c>
      <c r="B59" s="40">
        <v>1</v>
      </c>
      <c r="C59" s="697" t="s">
        <v>938</v>
      </c>
      <c r="D59" s="698"/>
      <c r="E59" s="699"/>
      <c r="F59" s="40">
        <v>2022</v>
      </c>
      <c r="G59" s="70" t="s">
        <v>57</v>
      </c>
      <c r="H59" s="44">
        <v>49.9</v>
      </c>
      <c r="I59" s="44"/>
      <c r="J59" s="44"/>
      <c r="K59" s="44"/>
      <c r="L59" s="44"/>
      <c r="M59" s="44"/>
      <c r="N59" s="44">
        <v>49.9</v>
      </c>
      <c r="O59" s="69"/>
      <c r="P59" s="44"/>
      <c r="Q59" s="44"/>
      <c r="R59" s="44"/>
      <c r="S59" s="44"/>
      <c r="T59" s="70" t="s">
        <v>58</v>
      </c>
      <c r="U59" s="70">
        <v>150</v>
      </c>
    </row>
    <row r="60" spans="1:21" ht="64.5" thickBot="1" x14ac:dyDescent="0.3">
      <c r="A60" s="82"/>
      <c r="B60" s="40">
        <v>2</v>
      </c>
      <c r="C60" s="697" t="s">
        <v>541</v>
      </c>
      <c r="D60" s="698"/>
      <c r="E60" s="699"/>
      <c r="F60" s="40">
        <v>2022</v>
      </c>
      <c r="G60" s="70" t="s">
        <v>57</v>
      </c>
      <c r="H60" s="107">
        <v>20</v>
      </c>
      <c r="I60" s="91">
        <v>13.9</v>
      </c>
      <c r="J60" s="91"/>
      <c r="K60" s="91"/>
      <c r="L60" s="91"/>
      <c r="M60" s="91"/>
      <c r="N60" s="107">
        <v>20</v>
      </c>
      <c r="O60" s="130">
        <v>13.9</v>
      </c>
      <c r="P60" s="44"/>
      <c r="Q60" s="44"/>
      <c r="R60" s="44"/>
      <c r="S60" s="44"/>
      <c r="T60" s="70" t="s">
        <v>59</v>
      </c>
      <c r="U60" s="53">
        <v>7</v>
      </c>
    </row>
    <row r="61" spans="1:21" ht="108" customHeight="1" thickBot="1" x14ac:dyDescent="0.3">
      <c r="A61" s="82"/>
      <c r="B61" s="40">
        <v>3</v>
      </c>
      <c r="C61" s="697" t="s">
        <v>542</v>
      </c>
      <c r="D61" s="698"/>
      <c r="E61" s="699"/>
      <c r="F61" s="40">
        <v>2022</v>
      </c>
      <c r="G61" s="70" t="s">
        <v>543</v>
      </c>
      <c r="H61" s="44">
        <v>10</v>
      </c>
      <c r="I61" s="44"/>
      <c r="J61" s="44"/>
      <c r="K61" s="44"/>
      <c r="L61" s="44"/>
      <c r="M61" s="44"/>
      <c r="N61" s="44">
        <v>10</v>
      </c>
      <c r="O61" s="69"/>
      <c r="P61" s="44"/>
      <c r="Q61" s="44"/>
      <c r="R61" s="44"/>
      <c r="S61" s="44"/>
      <c r="T61" s="70" t="s">
        <v>544</v>
      </c>
      <c r="U61" s="70">
        <v>1</v>
      </c>
    </row>
    <row r="62" spans="1:21" ht="49.5" customHeight="1" thickBot="1" x14ac:dyDescent="0.3">
      <c r="A62" s="82"/>
      <c r="B62" s="40">
        <v>4</v>
      </c>
      <c r="C62" s="697" t="s">
        <v>60</v>
      </c>
      <c r="D62" s="698"/>
      <c r="E62" s="699"/>
      <c r="F62" s="40">
        <v>2022</v>
      </c>
      <c r="G62" s="70" t="s">
        <v>543</v>
      </c>
      <c r="H62" s="44">
        <v>10</v>
      </c>
      <c r="I62" s="44"/>
      <c r="J62" s="44"/>
      <c r="K62" s="44"/>
      <c r="L62" s="44"/>
      <c r="M62" s="44"/>
      <c r="N62" s="44">
        <v>10</v>
      </c>
      <c r="O62" s="69"/>
      <c r="P62" s="44"/>
      <c r="Q62" s="44"/>
      <c r="R62" s="44"/>
      <c r="S62" s="44"/>
      <c r="T62" s="70" t="s">
        <v>61</v>
      </c>
      <c r="U62" s="70">
        <v>1</v>
      </c>
    </row>
    <row r="63" spans="1:21" ht="26.25" customHeight="1" thickBot="1" x14ac:dyDescent="0.3">
      <c r="A63" s="82"/>
      <c r="B63" s="40"/>
      <c r="C63" s="766" t="s">
        <v>425</v>
      </c>
      <c r="D63" s="830"/>
      <c r="E63" s="767"/>
      <c r="F63" s="125"/>
      <c r="G63" s="83"/>
      <c r="H63" s="131">
        <f>SUM(H59:H62)</f>
        <v>89.9</v>
      </c>
      <c r="I63" s="132">
        <f>SUM(I59:I62)</f>
        <v>13.9</v>
      </c>
      <c r="J63" s="84">
        <v>0</v>
      </c>
      <c r="K63" s="84">
        <v>0</v>
      </c>
      <c r="L63" s="84">
        <v>0</v>
      </c>
      <c r="M63" s="84">
        <v>0</v>
      </c>
      <c r="N63" s="131">
        <f>SUM(N59:N62)</f>
        <v>89.9</v>
      </c>
      <c r="O63" s="133">
        <f>SUM(O59:O62)</f>
        <v>13.9</v>
      </c>
      <c r="P63" s="84">
        <v>0</v>
      </c>
      <c r="Q63" s="84">
        <v>0</v>
      </c>
      <c r="R63" s="44">
        <v>0</v>
      </c>
      <c r="S63" s="44">
        <v>0</v>
      </c>
      <c r="T63" s="70"/>
      <c r="U63" s="70"/>
    </row>
    <row r="64" spans="1:21" ht="25.5" customHeight="1" thickBot="1" x14ac:dyDescent="0.3">
      <c r="A64" s="709" t="s">
        <v>545</v>
      </c>
      <c r="B64" s="710"/>
      <c r="C64" s="710"/>
      <c r="D64" s="710"/>
      <c r="E64" s="710"/>
      <c r="F64" s="710"/>
      <c r="G64" s="710"/>
      <c r="H64" s="710"/>
      <c r="I64" s="710"/>
      <c r="J64" s="710"/>
      <c r="K64" s="710"/>
      <c r="L64" s="710"/>
      <c r="M64" s="710"/>
      <c r="N64" s="710"/>
      <c r="O64" s="710"/>
      <c r="P64" s="710"/>
      <c r="Q64" s="710"/>
      <c r="R64" s="710"/>
      <c r="S64" s="710"/>
      <c r="T64" s="710"/>
      <c r="U64" s="826"/>
    </row>
    <row r="65" spans="1:21" ht="108" customHeight="1" thickBot="1" x14ac:dyDescent="0.3">
      <c r="A65" s="134" t="s">
        <v>62</v>
      </c>
      <c r="B65" s="97">
        <v>1</v>
      </c>
      <c r="C65" s="700" t="s">
        <v>63</v>
      </c>
      <c r="D65" s="701"/>
      <c r="E65" s="702"/>
      <c r="F65" s="97">
        <v>2022</v>
      </c>
      <c r="G65" s="97" t="s">
        <v>64</v>
      </c>
      <c r="H65" s="98"/>
      <c r="I65" s="86"/>
      <c r="J65" s="98"/>
      <c r="K65" s="117"/>
      <c r="L65" s="98"/>
      <c r="M65" s="86"/>
      <c r="N65" s="98"/>
      <c r="O65" s="87"/>
      <c r="P65" s="135"/>
      <c r="Q65" s="86"/>
      <c r="R65" s="98"/>
      <c r="S65" s="86"/>
      <c r="T65" s="97" t="s">
        <v>65</v>
      </c>
      <c r="U65" s="97" t="s">
        <v>66</v>
      </c>
    </row>
    <row r="66" spans="1:21" ht="164.25" customHeight="1" thickBot="1" x14ac:dyDescent="0.3">
      <c r="A66" s="136"/>
      <c r="B66" s="36">
        <v>2</v>
      </c>
      <c r="C66" s="137" t="s">
        <v>888</v>
      </c>
      <c r="D66" s="807" t="s">
        <v>888</v>
      </c>
      <c r="E66" s="788"/>
      <c r="F66" s="36">
        <v>2022</v>
      </c>
      <c r="G66" s="36" t="s">
        <v>67</v>
      </c>
      <c r="H66" s="119"/>
      <c r="I66" s="119"/>
      <c r="J66" s="119"/>
      <c r="K66" s="120"/>
      <c r="L66" s="119"/>
      <c r="M66" s="119"/>
      <c r="N66" s="119"/>
      <c r="O66" s="121"/>
      <c r="P66" s="120"/>
      <c r="Q66" s="119"/>
      <c r="R66" s="119"/>
      <c r="S66" s="119"/>
      <c r="T66" s="36" t="s">
        <v>889</v>
      </c>
      <c r="U66" s="36">
        <v>100</v>
      </c>
    </row>
    <row r="67" spans="1:21" ht="146.25" customHeight="1" thickBot="1" x14ac:dyDescent="0.3">
      <c r="A67" s="136"/>
      <c r="B67" s="97">
        <v>3</v>
      </c>
      <c r="C67" s="137"/>
      <c r="D67" s="801" t="s">
        <v>890</v>
      </c>
      <c r="E67" s="671"/>
      <c r="F67" s="97">
        <v>2022</v>
      </c>
      <c r="G67" s="97" t="s">
        <v>67</v>
      </c>
      <c r="H67" s="98"/>
      <c r="I67" s="119"/>
      <c r="J67" s="98"/>
      <c r="K67" s="120"/>
      <c r="L67" s="98"/>
      <c r="M67" s="119"/>
      <c r="N67" s="98"/>
      <c r="O67" s="121"/>
      <c r="P67" s="135"/>
      <c r="Q67" s="119"/>
      <c r="R67" s="98"/>
      <c r="S67" s="119"/>
      <c r="T67" s="97" t="s">
        <v>891</v>
      </c>
      <c r="U67" s="97">
        <v>5</v>
      </c>
    </row>
    <row r="68" spans="1:21" ht="88.5" customHeight="1" thickBot="1" x14ac:dyDescent="0.3">
      <c r="A68" s="136"/>
      <c r="B68" s="35">
        <v>3</v>
      </c>
      <c r="C68" s="700" t="s">
        <v>546</v>
      </c>
      <c r="D68" s="701"/>
      <c r="E68" s="702"/>
      <c r="F68" s="97">
        <v>2022</v>
      </c>
      <c r="G68" s="97" t="s">
        <v>67</v>
      </c>
      <c r="H68" s="98"/>
      <c r="I68" s="86"/>
      <c r="J68" s="98"/>
      <c r="K68" s="117"/>
      <c r="L68" s="98"/>
      <c r="M68" s="86"/>
      <c r="N68" s="98"/>
      <c r="O68" s="87"/>
      <c r="P68" s="135"/>
      <c r="Q68" s="86"/>
      <c r="R68" s="98"/>
      <c r="S68" s="86"/>
      <c r="T68" s="97" t="s">
        <v>547</v>
      </c>
      <c r="U68" s="97">
        <v>2</v>
      </c>
    </row>
    <row r="69" spans="1:21" ht="84.75" customHeight="1" thickBot="1" x14ac:dyDescent="0.3">
      <c r="A69" s="106"/>
      <c r="B69" s="97">
        <v>4</v>
      </c>
      <c r="C69" s="697" t="s">
        <v>945</v>
      </c>
      <c r="D69" s="698"/>
      <c r="E69" s="699"/>
      <c r="F69" s="70">
        <v>2022</v>
      </c>
      <c r="G69" s="70" t="s">
        <v>67</v>
      </c>
      <c r="H69" s="138"/>
      <c r="I69" s="44"/>
      <c r="J69" s="44"/>
      <c r="K69" s="49"/>
      <c r="L69" s="44"/>
      <c r="M69" s="44"/>
      <c r="N69" s="138"/>
      <c r="O69" s="69"/>
      <c r="P69" s="49"/>
      <c r="Q69" s="44"/>
      <c r="R69" s="44"/>
      <c r="S69" s="44"/>
      <c r="T69" s="70" t="s">
        <v>548</v>
      </c>
      <c r="U69" s="70">
        <v>1</v>
      </c>
    </row>
    <row r="70" spans="1:21" ht="78.75" customHeight="1" x14ac:dyDescent="0.25">
      <c r="A70" s="560"/>
      <c r="B70" s="651">
        <v>5</v>
      </c>
      <c r="C70" s="700" t="s">
        <v>70</v>
      </c>
      <c r="D70" s="701"/>
      <c r="E70" s="702"/>
      <c r="F70" s="651">
        <v>2022</v>
      </c>
      <c r="G70" s="651" t="s">
        <v>946</v>
      </c>
      <c r="H70" s="655"/>
      <c r="I70" s="86"/>
      <c r="J70" s="655"/>
      <c r="K70" s="117"/>
      <c r="L70" s="655"/>
      <c r="M70" s="86"/>
      <c r="N70" s="655"/>
      <c r="O70" s="87"/>
      <c r="P70" s="661"/>
      <c r="Q70" s="86"/>
      <c r="R70" s="655"/>
      <c r="S70" s="86"/>
      <c r="T70" s="651" t="s">
        <v>71</v>
      </c>
      <c r="U70" s="785" t="s">
        <v>846</v>
      </c>
    </row>
    <row r="71" spans="1:21" ht="53.25" customHeight="1" thickBot="1" x14ac:dyDescent="0.3">
      <c r="A71" s="36" t="s">
        <v>69</v>
      </c>
      <c r="B71" s="685"/>
      <c r="C71" s="774"/>
      <c r="D71" s="824"/>
      <c r="E71" s="775"/>
      <c r="F71" s="685"/>
      <c r="G71" s="685"/>
      <c r="H71" s="679"/>
      <c r="I71" s="119"/>
      <c r="J71" s="679"/>
      <c r="K71" s="120"/>
      <c r="L71" s="679"/>
      <c r="M71" s="119"/>
      <c r="N71" s="679"/>
      <c r="O71" s="121"/>
      <c r="P71" s="674"/>
      <c r="Q71" s="119"/>
      <c r="R71" s="679"/>
      <c r="S71" s="119"/>
      <c r="T71" s="685"/>
      <c r="U71" s="843"/>
    </row>
    <row r="72" spans="1:21" x14ac:dyDescent="0.25">
      <c r="A72" s="663" t="s">
        <v>72</v>
      </c>
      <c r="B72" s="651">
        <v>6</v>
      </c>
      <c r="C72" s="700" t="s">
        <v>73</v>
      </c>
      <c r="D72" s="701"/>
      <c r="E72" s="702"/>
      <c r="F72" s="651">
        <v>2022</v>
      </c>
      <c r="G72" s="651" t="s">
        <v>64</v>
      </c>
      <c r="H72" s="655"/>
      <c r="I72" s="86"/>
      <c r="J72" s="655"/>
      <c r="K72" s="117"/>
      <c r="L72" s="655"/>
      <c r="M72" s="86"/>
      <c r="N72" s="655"/>
      <c r="O72" s="87"/>
      <c r="P72" s="661"/>
      <c r="Q72" s="86"/>
      <c r="R72" s="655"/>
      <c r="S72" s="86"/>
      <c r="T72" s="651" t="s">
        <v>74</v>
      </c>
      <c r="U72" s="651">
        <v>2</v>
      </c>
    </row>
    <row r="73" spans="1:21" ht="81.75" customHeight="1" thickBot="1" x14ac:dyDescent="0.3">
      <c r="A73" s="664"/>
      <c r="B73" s="652"/>
      <c r="C73" s="768"/>
      <c r="D73" s="803"/>
      <c r="E73" s="769"/>
      <c r="F73" s="652"/>
      <c r="G73" s="652"/>
      <c r="H73" s="656"/>
      <c r="I73" s="88"/>
      <c r="J73" s="656"/>
      <c r="K73" s="48"/>
      <c r="L73" s="656"/>
      <c r="M73" s="88"/>
      <c r="N73" s="656"/>
      <c r="O73" s="89"/>
      <c r="P73" s="662"/>
      <c r="Q73" s="88"/>
      <c r="R73" s="656"/>
      <c r="S73" s="88"/>
      <c r="T73" s="652"/>
      <c r="U73" s="652"/>
    </row>
    <row r="74" spans="1:21" ht="60.75" customHeight="1" x14ac:dyDescent="0.25">
      <c r="A74" s="651"/>
      <c r="B74" s="651">
        <v>7</v>
      </c>
      <c r="C74" s="700" t="s">
        <v>75</v>
      </c>
      <c r="D74" s="701"/>
      <c r="E74" s="702"/>
      <c r="F74" s="651">
        <v>2022</v>
      </c>
      <c r="G74" s="651" t="s">
        <v>67</v>
      </c>
      <c r="H74" s="655"/>
      <c r="I74" s="86"/>
      <c r="J74" s="655"/>
      <c r="K74" s="117"/>
      <c r="L74" s="655"/>
      <c r="M74" s="86"/>
      <c r="N74" s="655"/>
      <c r="O74" s="87"/>
      <c r="P74" s="661"/>
      <c r="Q74" s="86"/>
      <c r="R74" s="655"/>
      <c r="S74" s="72"/>
      <c r="T74" s="118" t="s">
        <v>76</v>
      </c>
      <c r="U74" s="118">
        <v>5</v>
      </c>
    </row>
    <row r="75" spans="1:21" ht="29.25" customHeight="1" x14ac:dyDescent="0.25">
      <c r="A75" s="685"/>
      <c r="B75" s="685"/>
      <c r="C75" s="774"/>
      <c r="D75" s="824"/>
      <c r="E75" s="775"/>
      <c r="F75" s="685"/>
      <c r="G75" s="685"/>
      <c r="H75" s="679"/>
      <c r="I75" s="119"/>
      <c r="J75" s="679"/>
      <c r="K75" s="120"/>
      <c r="L75" s="679"/>
      <c r="M75" s="119"/>
      <c r="N75" s="679"/>
      <c r="O75" s="121"/>
      <c r="P75" s="674"/>
      <c r="Q75" s="119"/>
      <c r="R75" s="679"/>
      <c r="S75" s="72"/>
      <c r="T75" s="139"/>
      <c r="U75" s="118"/>
    </row>
    <row r="76" spans="1:21" ht="64.5" thickBot="1" x14ac:dyDescent="0.3">
      <c r="A76" s="685"/>
      <c r="B76" s="685"/>
      <c r="C76" s="774"/>
      <c r="D76" s="824"/>
      <c r="E76" s="775"/>
      <c r="F76" s="685"/>
      <c r="G76" s="685"/>
      <c r="H76" s="679"/>
      <c r="I76" s="119"/>
      <c r="J76" s="679"/>
      <c r="K76" s="120"/>
      <c r="L76" s="679"/>
      <c r="M76" s="119"/>
      <c r="N76" s="679"/>
      <c r="O76" s="121"/>
      <c r="P76" s="674"/>
      <c r="Q76" s="119"/>
      <c r="R76" s="679"/>
      <c r="S76" s="72"/>
      <c r="T76" s="118" t="s">
        <v>77</v>
      </c>
      <c r="U76" s="36">
        <v>10</v>
      </c>
    </row>
    <row r="77" spans="1:21" ht="255.75" thickBot="1" x14ac:dyDescent="0.3">
      <c r="A77" s="36"/>
      <c r="B77" s="97">
        <v>8</v>
      </c>
      <c r="C77" s="137"/>
      <c r="D77" s="670" t="s">
        <v>947</v>
      </c>
      <c r="E77" s="671"/>
      <c r="F77" s="97">
        <v>2022</v>
      </c>
      <c r="G77" s="97" t="s">
        <v>893</v>
      </c>
      <c r="H77" s="98"/>
      <c r="I77" s="72"/>
      <c r="J77" s="98"/>
      <c r="K77" s="140"/>
      <c r="L77" s="98"/>
      <c r="M77" s="72"/>
      <c r="N77" s="98"/>
      <c r="O77" s="73"/>
      <c r="P77" s="135"/>
      <c r="Q77" s="72"/>
      <c r="R77" s="98"/>
      <c r="S77" s="72"/>
      <c r="T77" s="97" t="s">
        <v>892</v>
      </c>
      <c r="U77" s="97">
        <v>10</v>
      </c>
    </row>
    <row r="78" spans="1:21" ht="124.5" customHeight="1" thickBot="1" x14ac:dyDescent="0.3">
      <c r="A78" s="36"/>
      <c r="B78" s="70">
        <v>9</v>
      </c>
      <c r="C78" s="137"/>
      <c r="D78" s="646" t="s">
        <v>948</v>
      </c>
      <c r="E78" s="645"/>
      <c r="F78" s="70">
        <v>2022</v>
      </c>
      <c r="G78" s="70" t="s">
        <v>894</v>
      </c>
      <c r="H78" s="44">
        <v>40</v>
      </c>
      <c r="I78" s="72"/>
      <c r="J78" s="44"/>
      <c r="K78" s="140"/>
      <c r="L78" s="44"/>
      <c r="M78" s="72"/>
      <c r="N78" s="44"/>
      <c r="O78" s="73"/>
      <c r="P78" s="49"/>
      <c r="Q78" s="72"/>
      <c r="R78" s="44">
        <v>40</v>
      </c>
      <c r="S78" s="72"/>
      <c r="T78" s="70" t="s">
        <v>895</v>
      </c>
      <c r="U78" s="70">
        <v>1</v>
      </c>
    </row>
    <row r="79" spans="1:21" ht="42.75" customHeight="1" thickBot="1" x14ac:dyDescent="0.3">
      <c r="A79" s="141"/>
      <c r="B79" s="70"/>
      <c r="C79" s="682" t="s">
        <v>425</v>
      </c>
      <c r="D79" s="683"/>
      <c r="E79" s="684"/>
      <c r="F79" s="70"/>
      <c r="G79" s="142"/>
      <c r="H79" s="84">
        <f>H78+H77+H72+H74+H70+H69+H68+H67+H66+H65</f>
        <v>40</v>
      </c>
      <c r="I79" s="84">
        <v>0</v>
      </c>
      <c r="J79" s="84">
        <v>0</v>
      </c>
      <c r="K79" s="84">
        <v>0</v>
      </c>
      <c r="L79" s="84">
        <v>0</v>
      </c>
      <c r="M79" s="84">
        <v>0</v>
      </c>
      <c r="N79" s="84">
        <v>0</v>
      </c>
      <c r="O79" s="85">
        <v>0</v>
      </c>
      <c r="P79" s="84">
        <v>0</v>
      </c>
      <c r="Q79" s="84">
        <v>0</v>
      </c>
      <c r="R79" s="84">
        <v>40</v>
      </c>
      <c r="S79" s="44">
        <v>0</v>
      </c>
      <c r="T79" s="70"/>
      <c r="U79" s="142"/>
    </row>
    <row r="80" spans="1:21" ht="25.5" customHeight="1" thickBot="1" x14ac:dyDescent="0.3">
      <c r="A80" s="682" t="s">
        <v>549</v>
      </c>
      <c r="B80" s="683"/>
      <c r="C80" s="683"/>
      <c r="D80" s="683"/>
      <c r="E80" s="683"/>
      <c r="F80" s="683"/>
      <c r="G80" s="683"/>
      <c r="H80" s="683"/>
      <c r="I80" s="683"/>
      <c r="J80" s="683"/>
      <c r="K80" s="683"/>
      <c r="L80" s="683"/>
      <c r="M80" s="683"/>
      <c r="N80" s="683"/>
      <c r="O80" s="683"/>
      <c r="P80" s="683"/>
      <c r="Q80" s="683"/>
      <c r="R80" s="683"/>
      <c r="S80" s="683"/>
      <c r="T80" s="683"/>
      <c r="U80" s="684"/>
    </row>
    <row r="81" spans="1:21" ht="117.75" customHeight="1" thickBot="1" x14ac:dyDescent="0.3">
      <c r="A81" s="95" t="s">
        <v>81</v>
      </c>
      <c r="B81" s="96">
        <v>1</v>
      </c>
      <c r="C81" s="700" t="s">
        <v>82</v>
      </c>
      <c r="D81" s="701"/>
      <c r="E81" s="702"/>
      <c r="F81" s="96">
        <v>2022</v>
      </c>
      <c r="G81" s="96" t="s">
        <v>79</v>
      </c>
      <c r="H81" s="98"/>
      <c r="I81" s="98"/>
      <c r="J81" s="143"/>
      <c r="K81" s="144"/>
      <c r="L81" s="145"/>
      <c r="M81" s="144"/>
      <c r="N81" s="146"/>
      <c r="O81" s="99"/>
      <c r="P81" s="147"/>
      <c r="Q81" s="145"/>
      <c r="R81" s="145"/>
      <c r="S81" s="145"/>
      <c r="T81" s="96" t="s">
        <v>83</v>
      </c>
      <c r="U81" s="97">
        <v>6</v>
      </c>
    </row>
    <row r="82" spans="1:21" ht="127.5" customHeight="1" thickBot="1" x14ac:dyDescent="0.3">
      <c r="A82" s="663" t="s">
        <v>713</v>
      </c>
      <c r="B82" s="40">
        <v>2</v>
      </c>
      <c r="C82" s="697" t="s">
        <v>84</v>
      </c>
      <c r="D82" s="698"/>
      <c r="E82" s="699"/>
      <c r="F82" s="40">
        <v>2022</v>
      </c>
      <c r="G82" s="40" t="s">
        <v>85</v>
      </c>
      <c r="H82" s="44"/>
      <c r="I82" s="44"/>
      <c r="J82" s="44"/>
      <c r="K82" s="49"/>
      <c r="L82" s="44"/>
      <c r="M82" s="44"/>
      <c r="N82" s="44"/>
      <c r="O82" s="69"/>
      <c r="P82" s="15"/>
      <c r="Q82" s="14"/>
      <c r="R82" s="14"/>
      <c r="S82" s="14"/>
      <c r="T82" s="40" t="s">
        <v>86</v>
      </c>
      <c r="U82" s="40">
        <v>172</v>
      </c>
    </row>
    <row r="83" spans="1:21" ht="127.5" customHeight="1" thickBot="1" x14ac:dyDescent="0.3">
      <c r="A83" s="664"/>
      <c r="B83" s="40">
        <v>3</v>
      </c>
      <c r="C83" s="697" t="s">
        <v>87</v>
      </c>
      <c r="D83" s="698"/>
      <c r="E83" s="699"/>
      <c r="F83" s="40">
        <v>2022</v>
      </c>
      <c r="G83" s="40" t="s">
        <v>85</v>
      </c>
      <c r="H83" s="44"/>
      <c r="I83" s="44"/>
      <c r="J83" s="44"/>
      <c r="K83" s="49"/>
      <c r="L83" s="44"/>
      <c r="M83" s="44"/>
      <c r="N83" s="44"/>
      <c r="O83" s="69"/>
      <c r="P83" s="15"/>
      <c r="Q83" s="14"/>
      <c r="R83" s="14"/>
      <c r="S83" s="14"/>
      <c r="T83" s="40" t="s">
        <v>88</v>
      </c>
      <c r="U83" s="40">
        <v>4</v>
      </c>
    </row>
    <row r="84" spans="1:21" ht="168.75" customHeight="1" thickBot="1" x14ac:dyDescent="0.3">
      <c r="A84" s="37" t="s">
        <v>712</v>
      </c>
      <c r="B84" s="70">
        <v>4</v>
      </c>
      <c r="C84" s="670" t="s">
        <v>89</v>
      </c>
      <c r="D84" s="801"/>
      <c r="E84" s="671"/>
      <c r="F84" s="70">
        <v>2022</v>
      </c>
      <c r="G84" s="70" t="s">
        <v>85</v>
      </c>
      <c r="H84" s="44"/>
      <c r="I84" s="44"/>
      <c r="J84" s="44"/>
      <c r="K84" s="49"/>
      <c r="L84" s="44"/>
      <c r="M84" s="44"/>
      <c r="N84" s="44"/>
      <c r="O84" s="69"/>
      <c r="P84" s="15"/>
      <c r="Q84" s="14"/>
      <c r="R84" s="14"/>
      <c r="S84" s="14"/>
      <c r="T84" s="70" t="s">
        <v>90</v>
      </c>
      <c r="U84" s="70">
        <v>10</v>
      </c>
    </row>
    <row r="85" spans="1:21" ht="135" customHeight="1" x14ac:dyDescent="0.25">
      <c r="A85" s="651" t="s">
        <v>711</v>
      </c>
      <c r="B85" s="651">
        <v>5</v>
      </c>
      <c r="C85" s="787" t="s">
        <v>91</v>
      </c>
      <c r="D85" s="807"/>
      <c r="E85" s="788"/>
      <c r="F85" s="651">
        <v>2022</v>
      </c>
      <c r="G85" s="651" t="s">
        <v>85</v>
      </c>
      <c r="H85" s="655"/>
      <c r="I85" s="86"/>
      <c r="J85" s="655"/>
      <c r="K85" s="117"/>
      <c r="L85" s="655"/>
      <c r="M85" s="86"/>
      <c r="N85" s="655"/>
      <c r="O85" s="87"/>
      <c r="P85" s="659"/>
      <c r="Q85" s="148"/>
      <c r="R85" s="657"/>
      <c r="S85" s="148"/>
      <c r="T85" s="651" t="s">
        <v>92</v>
      </c>
      <c r="U85" s="139" t="s">
        <v>93</v>
      </c>
    </row>
    <row r="86" spans="1:21" ht="166.5" customHeight="1" x14ac:dyDescent="0.25">
      <c r="A86" s="685"/>
      <c r="B86" s="685"/>
      <c r="C86" s="808"/>
      <c r="D86" s="809"/>
      <c r="E86" s="810"/>
      <c r="F86" s="685"/>
      <c r="G86" s="685"/>
      <c r="H86" s="679"/>
      <c r="I86" s="119"/>
      <c r="J86" s="679"/>
      <c r="K86" s="120"/>
      <c r="L86" s="679"/>
      <c r="M86" s="119"/>
      <c r="N86" s="679"/>
      <c r="O86" s="121"/>
      <c r="P86" s="730"/>
      <c r="Q86" s="149"/>
      <c r="R86" s="818"/>
      <c r="S86" s="149"/>
      <c r="T86" s="685"/>
      <c r="U86" s="139">
        <v>100</v>
      </c>
    </row>
    <row r="87" spans="1:21" ht="0.75" customHeight="1" x14ac:dyDescent="0.25">
      <c r="A87" s="685"/>
      <c r="B87" s="685"/>
      <c r="C87" s="808"/>
      <c r="D87" s="809"/>
      <c r="E87" s="810"/>
      <c r="F87" s="685"/>
      <c r="G87" s="685"/>
      <c r="H87" s="679"/>
      <c r="I87" s="119"/>
      <c r="J87" s="679"/>
      <c r="K87" s="120"/>
      <c r="L87" s="679"/>
      <c r="M87" s="119"/>
      <c r="N87" s="679"/>
      <c r="O87" s="121"/>
      <c r="P87" s="730"/>
      <c r="Q87" s="149"/>
      <c r="R87" s="818"/>
      <c r="S87" s="149"/>
      <c r="T87" s="685"/>
      <c r="U87" s="139"/>
    </row>
    <row r="88" spans="1:21" hidden="1" x14ac:dyDescent="0.25">
      <c r="A88" s="685"/>
      <c r="B88" s="685"/>
      <c r="C88" s="808"/>
      <c r="D88" s="809"/>
      <c r="E88" s="810"/>
      <c r="F88" s="685"/>
      <c r="G88" s="685"/>
      <c r="H88" s="679"/>
      <c r="I88" s="119"/>
      <c r="J88" s="679"/>
      <c r="K88" s="120"/>
      <c r="L88" s="679"/>
      <c r="M88" s="119"/>
      <c r="N88" s="679"/>
      <c r="O88" s="121"/>
      <c r="P88" s="730"/>
      <c r="Q88" s="149"/>
      <c r="R88" s="818"/>
      <c r="S88" s="149"/>
      <c r="T88" s="685"/>
      <c r="U88" s="139"/>
    </row>
    <row r="89" spans="1:21" hidden="1" x14ac:dyDescent="0.25">
      <c r="A89" s="685"/>
      <c r="B89" s="685"/>
      <c r="C89" s="808"/>
      <c r="D89" s="809"/>
      <c r="E89" s="810"/>
      <c r="F89" s="685"/>
      <c r="G89" s="685"/>
      <c r="H89" s="679"/>
      <c r="I89" s="119"/>
      <c r="J89" s="679"/>
      <c r="K89" s="120"/>
      <c r="L89" s="679"/>
      <c r="M89" s="119"/>
      <c r="N89" s="679"/>
      <c r="O89" s="121"/>
      <c r="P89" s="730"/>
      <c r="Q89" s="149"/>
      <c r="R89" s="818"/>
      <c r="S89" s="149"/>
      <c r="T89" s="685"/>
      <c r="U89" s="139"/>
    </row>
    <row r="90" spans="1:21" hidden="1" x14ac:dyDescent="0.25">
      <c r="A90" s="685"/>
      <c r="B90" s="685"/>
      <c r="C90" s="808"/>
      <c r="D90" s="809"/>
      <c r="E90" s="810"/>
      <c r="F90" s="685"/>
      <c r="G90" s="685"/>
      <c r="H90" s="679"/>
      <c r="I90" s="119"/>
      <c r="J90" s="679"/>
      <c r="K90" s="120"/>
      <c r="L90" s="679"/>
      <c r="M90" s="119"/>
      <c r="N90" s="679"/>
      <c r="O90" s="121"/>
      <c r="P90" s="730"/>
      <c r="Q90" s="149"/>
      <c r="R90" s="818"/>
      <c r="S90" s="149"/>
      <c r="T90" s="685"/>
      <c r="U90" s="150"/>
    </row>
    <row r="91" spans="1:21" ht="15.75" customHeight="1" thickBot="1" x14ac:dyDescent="0.3">
      <c r="A91" s="685"/>
      <c r="B91" s="685"/>
      <c r="C91" s="808"/>
      <c r="D91" s="809"/>
      <c r="E91" s="810"/>
      <c r="F91" s="685"/>
      <c r="G91" s="685"/>
      <c r="H91" s="679"/>
      <c r="I91" s="119"/>
      <c r="J91" s="679"/>
      <c r="K91" s="120"/>
      <c r="L91" s="679"/>
      <c r="M91" s="119"/>
      <c r="N91" s="679"/>
      <c r="O91" s="121"/>
      <c r="P91" s="730"/>
      <c r="Q91" s="149"/>
      <c r="R91" s="818"/>
      <c r="S91" s="149"/>
      <c r="T91" s="685"/>
      <c r="U91" s="40">
        <v>100</v>
      </c>
    </row>
    <row r="92" spans="1:21" ht="18" customHeight="1" x14ac:dyDescent="0.25">
      <c r="A92" s="685"/>
      <c r="B92" s="685"/>
      <c r="C92" s="808"/>
      <c r="D92" s="809"/>
      <c r="E92" s="810"/>
      <c r="F92" s="685"/>
      <c r="G92" s="685"/>
      <c r="H92" s="679"/>
      <c r="I92" s="119"/>
      <c r="J92" s="679"/>
      <c r="K92" s="120"/>
      <c r="L92" s="679"/>
      <c r="M92" s="119"/>
      <c r="N92" s="679"/>
      <c r="O92" s="121"/>
      <c r="P92" s="730"/>
      <c r="Q92" s="149"/>
      <c r="R92" s="818"/>
      <c r="S92" s="149"/>
      <c r="T92" s="685"/>
      <c r="U92" s="139"/>
    </row>
    <row r="93" spans="1:21" ht="15.75" hidden="1" thickBot="1" x14ac:dyDescent="0.3">
      <c r="A93" s="685"/>
      <c r="B93" s="685"/>
      <c r="C93" s="808"/>
      <c r="D93" s="809"/>
      <c r="E93" s="810"/>
      <c r="F93" s="685"/>
      <c r="G93" s="685"/>
      <c r="H93" s="679"/>
      <c r="I93" s="119"/>
      <c r="J93" s="679"/>
      <c r="K93" s="120"/>
      <c r="L93" s="679"/>
      <c r="M93" s="119"/>
      <c r="N93" s="679"/>
      <c r="O93" s="121"/>
      <c r="P93" s="730"/>
      <c r="Q93" s="149"/>
      <c r="R93" s="818"/>
      <c r="S93" s="149"/>
      <c r="T93" s="685"/>
      <c r="U93" s="139"/>
    </row>
    <row r="94" spans="1:21" ht="15.75" hidden="1" thickBot="1" x14ac:dyDescent="0.3">
      <c r="A94" s="685"/>
      <c r="B94" s="685"/>
      <c r="C94" s="808"/>
      <c r="D94" s="809"/>
      <c r="E94" s="810"/>
      <c r="F94" s="685"/>
      <c r="G94" s="685"/>
      <c r="H94" s="679"/>
      <c r="I94" s="119"/>
      <c r="J94" s="679"/>
      <c r="K94" s="120"/>
      <c r="L94" s="679"/>
      <c r="M94" s="119"/>
      <c r="N94" s="679"/>
      <c r="O94" s="121"/>
      <c r="P94" s="730"/>
      <c r="Q94" s="149"/>
      <c r="R94" s="818"/>
      <c r="S94" s="149"/>
      <c r="T94" s="685"/>
      <c r="U94" s="139"/>
    </row>
    <row r="95" spans="1:21" ht="15.75" hidden="1" thickBot="1" x14ac:dyDescent="0.3">
      <c r="A95" s="685"/>
      <c r="B95" s="685"/>
      <c r="C95" s="808"/>
      <c r="D95" s="809"/>
      <c r="E95" s="810"/>
      <c r="F95" s="685"/>
      <c r="G95" s="685"/>
      <c r="H95" s="679"/>
      <c r="I95" s="119"/>
      <c r="J95" s="679"/>
      <c r="K95" s="120"/>
      <c r="L95" s="679"/>
      <c r="M95" s="119"/>
      <c r="N95" s="679"/>
      <c r="O95" s="121"/>
      <c r="P95" s="730"/>
      <c r="Q95" s="149"/>
      <c r="R95" s="818"/>
      <c r="S95" s="149"/>
      <c r="T95" s="685"/>
      <c r="U95" s="139"/>
    </row>
    <row r="96" spans="1:21" ht="3.75" customHeight="1" thickBot="1" x14ac:dyDescent="0.3">
      <c r="A96" s="652"/>
      <c r="B96" s="652"/>
      <c r="C96" s="789"/>
      <c r="D96" s="811"/>
      <c r="E96" s="790"/>
      <c r="F96" s="652"/>
      <c r="G96" s="652"/>
      <c r="H96" s="656"/>
      <c r="I96" s="88"/>
      <c r="J96" s="656"/>
      <c r="K96" s="48"/>
      <c r="L96" s="656"/>
      <c r="M96" s="88"/>
      <c r="N96" s="656"/>
      <c r="O96" s="89"/>
      <c r="P96" s="660"/>
      <c r="Q96" s="151"/>
      <c r="R96" s="658"/>
      <c r="S96" s="151"/>
      <c r="T96" s="652"/>
      <c r="U96" s="150"/>
    </row>
    <row r="97" spans="1:21" ht="15.75" thickBot="1" x14ac:dyDescent="0.3">
      <c r="A97" s="152"/>
      <c r="B97" s="153"/>
      <c r="C97" s="815" t="s">
        <v>425</v>
      </c>
      <c r="D97" s="816"/>
      <c r="E97" s="817"/>
      <c r="F97" s="154"/>
      <c r="G97" s="142"/>
      <c r="H97" s="84">
        <v>0</v>
      </c>
      <c r="I97" s="84">
        <v>0</v>
      </c>
      <c r="J97" s="84">
        <v>0</v>
      </c>
      <c r="K97" s="84">
        <v>0</v>
      </c>
      <c r="L97" s="84">
        <v>0</v>
      </c>
      <c r="M97" s="84">
        <v>0</v>
      </c>
      <c r="N97" s="84">
        <v>0</v>
      </c>
      <c r="O97" s="85">
        <v>0</v>
      </c>
      <c r="P97" s="44">
        <v>0</v>
      </c>
      <c r="Q97" s="44">
        <v>0</v>
      </c>
      <c r="R97" s="84">
        <v>0</v>
      </c>
      <c r="S97" s="155">
        <v>0</v>
      </c>
      <c r="T97" s="156"/>
      <c r="U97" s="157"/>
    </row>
    <row r="98" spans="1:21" ht="31.5" customHeight="1" thickBot="1" x14ac:dyDescent="0.3">
      <c r="A98" s="815" t="s">
        <v>550</v>
      </c>
      <c r="B98" s="816"/>
      <c r="C98" s="816"/>
      <c r="D98" s="816"/>
      <c r="E98" s="816"/>
      <c r="F98" s="816"/>
      <c r="G98" s="816"/>
      <c r="H98" s="816"/>
      <c r="I98" s="816"/>
      <c r="J98" s="816"/>
      <c r="K98" s="816"/>
      <c r="L98" s="816"/>
      <c r="M98" s="816"/>
      <c r="N98" s="816"/>
      <c r="O98" s="816"/>
      <c r="P98" s="816"/>
      <c r="Q98" s="816"/>
      <c r="R98" s="816"/>
      <c r="S98" s="816"/>
      <c r="T98" s="816"/>
      <c r="U98" s="817"/>
    </row>
    <row r="99" spans="1:21" ht="32.25" customHeight="1" thickBot="1" x14ac:dyDescent="0.3">
      <c r="A99" s="819" t="s">
        <v>62</v>
      </c>
      <c r="B99" s="70" t="s">
        <v>22</v>
      </c>
      <c r="C99" s="697" t="s">
        <v>94</v>
      </c>
      <c r="D99" s="698"/>
      <c r="E99" s="699"/>
      <c r="F99" s="154">
        <v>2022</v>
      </c>
      <c r="G99" s="70" t="s">
        <v>95</v>
      </c>
      <c r="H99" s="44">
        <v>600</v>
      </c>
      <c r="I99" s="44">
        <v>400</v>
      </c>
      <c r="J99" s="44"/>
      <c r="K99" s="44"/>
      <c r="L99" s="44"/>
      <c r="M99" s="44"/>
      <c r="N99" s="44"/>
      <c r="O99" s="69"/>
      <c r="P99" s="44">
        <v>600</v>
      </c>
      <c r="Q99" s="44">
        <v>400</v>
      </c>
      <c r="R99" s="44"/>
      <c r="S99" s="44"/>
      <c r="T99" s="70" t="s">
        <v>96</v>
      </c>
      <c r="U99" s="70">
        <v>3</v>
      </c>
    </row>
    <row r="100" spans="1:21" ht="71.25" customHeight="1" thickBot="1" x14ac:dyDescent="0.3">
      <c r="A100" s="820"/>
      <c r="B100" s="70">
        <v>2</v>
      </c>
      <c r="C100" s="697" t="s">
        <v>97</v>
      </c>
      <c r="D100" s="698"/>
      <c r="E100" s="699"/>
      <c r="F100" s="154">
        <v>2022</v>
      </c>
      <c r="G100" s="70" t="s">
        <v>64</v>
      </c>
      <c r="H100" s="158"/>
      <c r="I100" s="158"/>
      <c r="J100" s="158"/>
      <c r="K100" s="158"/>
      <c r="L100" s="158"/>
      <c r="M100" s="158"/>
      <c r="N100" s="158"/>
      <c r="O100" s="159"/>
      <c r="P100" s="158"/>
      <c r="Q100" s="158"/>
      <c r="R100" s="158"/>
      <c r="S100" s="158"/>
      <c r="T100" s="70" t="s">
        <v>98</v>
      </c>
      <c r="U100" s="70">
        <v>2</v>
      </c>
    </row>
    <row r="101" spans="1:21" ht="73.5" customHeight="1" thickBot="1" x14ac:dyDescent="0.3">
      <c r="A101" s="152"/>
      <c r="B101" s="70" t="s">
        <v>25</v>
      </c>
      <c r="C101" s="697" t="s">
        <v>99</v>
      </c>
      <c r="D101" s="698"/>
      <c r="E101" s="699"/>
      <c r="F101" s="154">
        <v>2022</v>
      </c>
      <c r="G101" s="70" t="s">
        <v>67</v>
      </c>
      <c r="H101" s="158"/>
      <c r="I101" s="158"/>
      <c r="J101" s="158"/>
      <c r="K101" s="158"/>
      <c r="L101" s="158"/>
      <c r="M101" s="158"/>
      <c r="N101" s="158"/>
      <c r="O101" s="159"/>
      <c r="P101" s="158"/>
      <c r="Q101" s="158"/>
      <c r="R101" s="158"/>
      <c r="S101" s="158"/>
      <c r="T101" s="70" t="s">
        <v>100</v>
      </c>
      <c r="U101" s="70">
        <v>11</v>
      </c>
    </row>
    <row r="102" spans="1:21" ht="75" customHeight="1" thickBot="1" x14ac:dyDescent="0.3">
      <c r="A102" s="152"/>
      <c r="B102" s="70" t="s">
        <v>28</v>
      </c>
      <c r="C102" s="697" t="s">
        <v>101</v>
      </c>
      <c r="D102" s="698"/>
      <c r="E102" s="699"/>
      <c r="F102" s="70">
        <v>2022</v>
      </c>
      <c r="G102" s="70" t="s">
        <v>102</v>
      </c>
      <c r="H102" s="44">
        <v>20</v>
      </c>
      <c r="I102" s="44">
        <v>0</v>
      </c>
      <c r="J102" s="44"/>
      <c r="K102" s="44"/>
      <c r="L102" s="44"/>
      <c r="M102" s="44"/>
      <c r="N102" s="44"/>
      <c r="O102" s="69"/>
      <c r="P102" s="14">
        <v>20</v>
      </c>
      <c r="Q102" s="14">
        <v>0</v>
      </c>
      <c r="R102" s="44"/>
      <c r="S102" s="44"/>
      <c r="T102" s="70" t="s">
        <v>103</v>
      </c>
      <c r="U102" s="160" t="s">
        <v>551</v>
      </c>
    </row>
    <row r="103" spans="1:21" ht="64.5" thickBot="1" x14ac:dyDescent="0.3">
      <c r="A103" s="152"/>
      <c r="B103" s="70" t="s">
        <v>29</v>
      </c>
      <c r="C103" s="697" t="s">
        <v>104</v>
      </c>
      <c r="D103" s="698"/>
      <c r="E103" s="699"/>
      <c r="F103" s="70">
        <v>2022</v>
      </c>
      <c r="G103" s="70" t="s">
        <v>64</v>
      </c>
      <c r="H103" s="44"/>
      <c r="I103" s="44"/>
      <c r="J103" s="44"/>
      <c r="K103" s="44"/>
      <c r="L103" s="44"/>
      <c r="M103" s="44"/>
      <c r="N103" s="44"/>
      <c r="O103" s="69"/>
      <c r="P103" s="44"/>
      <c r="Q103" s="44"/>
      <c r="R103" s="44"/>
      <c r="S103" s="44"/>
      <c r="T103" s="70" t="s">
        <v>105</v>
      </c>
      <c r="U103" s="53" t="s">
        <v>552</v>
      </c>
    </row>
    <row r="104" spans="1:21" ht="66.75" customHeight="1" thickBot="1" x14ac:dyDescent="0.3">
      <c r="A104" s="152"/>
      <c r="B104" s="70" t="s">
        <v>30</v>
      </c>
      <c r="C104" s="697" t="s">
        <v>106</v>
      </c>
      <c r="D104" s="698"/>
      <c r="E104" s="699"/>
      <c r="F104" s="70">
        <v>2022</v>
      </c>
      <c r="G104" s="70" t="s">
        <v>67</v>
      </c>
      <c r="H104" s="44">
        <v>4</v>
      </c>
      <c r="I104" s="44">
        <v>0</v>
      </c>
      <c r="J104" s="44"/>
      <c r="K104" s="44"/>
      <c r="L104" s="44"/>
      <c r="M104" s="44"/>
      <c r="N104" s="44">
        <v>4</v>
      </c>
      <c r="O104" s="69">
        <v>0</v>
      </c>
      <c r="P104" s="44"/>
      <c r="Q104" s="44"/>
      <c r="R104" s="44"/>
      <c r="S104" s="44"/>
      <c r="T104" s="70" t="s">
        <v>107</v>
      </c>
      <c r="U104" s="70">
        <v>1</v>
      </c>
    </row>
    <row r="105" spans="1:21" ht="144" customHeight="1" thickBot="1" x14ac:dyDescent="0.3">
      <c r="A105" s="152"/>
      <c r="B105" s="70" t="s">
        <v>31</v>
      </c>
      <c r="C105" s="71"/>
      <c r="D105" s="646" t="s">
        <v>553</v>
      </c>
      <c r="E105" s="645"/>
      <c r="F105" s="70">
        <v>2022</v>
      </c>
      <c r="G105" s="70" t="s">
        <v>67</v>
      </c>
      <c r="H105" s="44"/>
      <c r="I105" s="44"/>
      <c r="J105" s="44"/>
      <c r="K105" s="44"/>
      <c r="L105" s="44"/>
      <c r="M105" s="44"/>
      <c r="N105" s="44"/>
      <c r="O105" s="69"/>
      <c r="P105" s="44"/>
      <c r="Q105" s="44"/>
      <c r="R105" s="44"/>
      <c r="S105" s="44"/>
      <c r="T105" s="70" t="s">
        <v>554</v>
      </c>
      <c r="U105" s="70" t="s">
        <v>66</v>
      </c>
    </row>
    <row r="106" spans="1:21" ht="65.25" customHeight="1" thickBot="1" x14ac:dyDescent="0.3">
      <c r="A106" s="152"/>
      <c r="B106" s="70" t="s">
        <v>32</v>
      </c>
      <c r="C106" s="697" t="s">
        <v>108</v>
      </c>
      <c r="D106" s="698"/>
      <c r="E106" s="699"/>
      <c r="F106" s="70">
        <v>2022</v>
      </c>
      <c r="G106" s="70" t="s">
        <v>64</v>
      </c>
      <c r="H106" s="44"/>
      <c r="I106" s="44"/>
      <c r="J106" s="44"/>
      <c r="K106" s="44"/>
      <c r="L106" s="44"/>
      <c r="M106" s="44"/>
      <c r="N106" s="44"/>
      <c r="O106" s="69"/>
      <c r="P106" s="44"/>
      <c r="Q106" s="44"/>
      <c r="R106" s="44"/>
      <c r="S106" s="44"/>
      <c r="T106" s="70" t="s">
        <v>109</v>
      </c>
      <c r="U106" s="70" t="s">
        <v>66</v>
      </c>
    </row>
    <row r="107" spans="1:21" ht="31.5" customHeight="1" thickBot="1" x14ac:dyDescent="0.3">
      <c r="A107" s="152"/>
      <c r="B107" s="154"/>
      <c r="C107" s="812" t="s">
        <v>425</v>
      </c>
      <c r="D107" s="813"/>
      <c r="E107" s="814"/>
      <c r="F107" s="156"/>
      <c r="G107" s="156"/>
      <c r="H107" s="84">
        <f>SUM(H99:H106)</f>
        <v>624</v>
      </c>
      <c r="I107" s="84">
        <f>SUM(I99:I106)</f>
        <v>400</v>
      </c>
      <c r="J107" s="84">
        <v>0</v>
      </c>
      <c r="K107" s="84">
        <v>0</v>
      </c>
      <c r="L107" s="84">
        <v>0</v>
      </c>
      <c r="M107" s="84">
        <v>0</v>
      </c>
      <c r="N107" s="84">
        <f>SUM(N99:N106)</f>
        <v>4</v>
      </c>
      <c r="O107" s="85">
        <f>SUM(O99:O106)</f>
        <v>0</v>
      </c>
      <c r="P107" s="84">
        <f>SUM(P99:P106)</f>
        <v>620</v>
      </c>
      <c r="Q107" s="84">
        <f>SUM(Q99:Q106)</f>
        <v>400</v>
      </c>
      <c r="R107" s="84">
        <v>0</v>
      </c>
      <c r="S107" s="155">
        <v>0</v>
      </c>
      <c r="T107" s="154"/>
      <c r="U107" s="154"/>
    </row>
    <row r="108" spans="1:21" ht="16.5" thickBot="1" x14ac:dyDescent="0.3">
      <c r="A108" s="804" t="s">
        <v>110</v>
      </c>
      <c r="B108" s="805"/>
      <c r="C108" s="805"/>
      <c r="D108" s="805"/>
      <c r="E108" s="805"/>
      <c r="F108" s="805"/>
      <c r="G108" s="805"/>
      <c r="H108" s="805"/>
      <c r="I108" s="805"/>
      <c r="J108" s="805"/>
      <c r="K108" s="805"/>
      <c r="L108" s="805"/>
      <c r="M108" s="805"/>
      <c r="N108" s="805"/>
      <c r="O108" s="805"/>
      <c r="P108" s="805"/>
      <c r="Q108" s="805"/>
      <c r="R108" s="805"/>
      <c r="S108" s="805"/>
      <c r="T108" s="805"/>
      <c r="U108" s="806"/>
    </row>
    <row r="109" spans="1:21" ht="28.5" customHeight="1" thickBot="1" x14ac:dyDescent="0.3">
      <c r="A109" s="682" t="s">
        <v>923</v>
      </c>
      <c r="B109" s="683"/>
      <c r="C109" s="683"/>
      <c r="D109" s="683"/>
      <c r="E109" s="683"/>
      <c r="F109" s="683"/>
      <c r="G109" s="683"/>
      <c r="H109" s="683"/>
      <c r="I109" s="683"/>
      <c r="J109" s="683"/>
      <c r="K109" s="683"/>
      <c r="L109" s="683"/>
      <c r="M109" s="683"/>
      <c r="N109" s="683"/>
      <c r="O109" s="683"/>
      <c r="P109" s="683"/>
      <c r="Q109" s="683"/>
      <c r="R109" s="683"/>
      <c r="S109" s="683"/>
      <c r="T109" s="683"/>
      <c r="U109" s="684"/>
    </row>
    <row r="110" spans="1:21" ht="77.25" thickBot="1" x14ac:dyDescent="0.3">
      <c r="A110" s="161" t="s">
        <v>111</v>
      </c>
      <c r="B110" s="70">
        <v>1</v>
      </c>
      <c r="C110" s="697" t="s">
        <v>991</v>
      </c>
      <c r="D110" s="698"/>
      <c r="E110" s="699"/>
      <c r="F110" s="70">
        <v>2022</v>
      </c>
      <c r="G110" s="70" t="s">
        <v>112</v>
      </c>
      <c r="H110" s="44">
        <v>600</v>
      </c>
      <c r="I110" s="44">
        <v>0</v>
      </c>
      <c r="J110" s="44"/>
      <c r="K110" s="44"/>
      <c r="L110" s="44"/>
      <c r="M110" s="44"/>
      <c r="N110" s="44">
        <v>600</v>
      </c>
      <c r="O110" s="69">
        <v>0</v>
      </c>
      <c r="P110" s="44"/>
      <c r="Q110" s="44"/>
      <c r="R110" s="44"/>
      <c r="S110" s="44"/>
      <c r="T110" s="162" t="s">
        <v>992</v>
      </c>
      <c r="U110" s="163" t="s">
        <v>993</v>
      </c>
    </row>
    <row r="111" spans="1:21" ht="88.5" customHeight="1" thickBot="1" x14ac:dyDescent="0.3">
      <c r="A111" s="37"/>
      <c r="B111" s="70">
        <v>2</v>
      </c>
      <c r="C111" s="697" t="s">
        <v>557</v>
      </c>
      <c r="D111" s="698"/>
      <c r="E111" s="699"/>
      <c r="F111" s="70">
        <v>2022</v>
      </c>
      <c r="G111" s="70" t="s">
        <v>112</v>
      </c>
      <c r="H111" s="44">
        <v>330.49</v>
      </c>
      <c r="I111" s="44">
        <v>0</v>
      </c>
      <c r="J111" s="44"/>
      <c r="K111" s="44"/>
      <c r="L111" s="44"/>
      <c r="M111" s="44"/>
      <c r="N111" s="44">
        <v>330.49</v>
      </c>
      <c r="O111" s="69">
        <v>0</v>
      </c>
      <c r="P111" s="44"/>
      <c r="Q111" s="44"/>
      <c r="R111" s="44"/>
      <c r="S111" s="44"/>
      <c r="T111" s="164" t="s">
        <v>555</v>
      </c>
      <c r="U111" s="165" t="s">
        <v>556</v>
      </c>
    </row>
    <row r="112" spans="1:21" ht="78.75" customHeight="1" thickBot="1" x14ac:dyDescent="0.3">
      <c r="A112" s="37"/>
      <c r="B112" s="70">
        <v>3</v>
      </c>
      <c r="C112" s="71"/>
      <c r="D112" s="646" t="s">
        <v>1075</v>
      </c>
      <c r="E112" s="645"/>
      <c r="F112" s="70">
        <v>2022</v>
      </c>
      <c r="G112" s="70" t="s">
        <v>112</v>
      </c>
      <c r="H112" s="44"/>
      <c r="I112" s="44"/>
      <c r="J112" s="44"/>
      <c r="K112" s="44"/>
      <c r="L112" s="44"/>
      <c r="M112" s="44"/>
      <c r="N112" s="44"/>
      <c r="O112" s="69"/>
      <c r="P112" s="44"/>
      <c r="Q112" s="44"/>
      <c r="R112" s="44"/>
      <c r="S112" s="44"/>
      <c r="T112" s="37" t="s">
        <v>1076</v>
      </c>
      <c r="U112" s="49" t="s">
        <v>556</v>
      </c>
    </row>
    <row r="113" spans="1:21" ht="119.25" customHeight="1" thickBot="1" x14ac:dyDescent="0.3">
      <c r="A113" s="37"/>
      <c r="B113" s="70">
        <v>4</v>
      </c>
      <c r="C113" s="71"/>
      <c r="D113" s="646" t="s">
        <v>994</v>
      </c>
      <c r="E113" s="645"/>
      <c r="F113" s="70">
        <v>2022</v>
      </c>
      <c r="G113" s="70" t="s">
        <v>112</v>
      </c>
      <c r="H113" s="44"/>
      <c r="I113" s="44"/>
      <c r="J113" s="44"/>
      <c r="K113" s="44"/>
      <c r="L113" s="44"/>
      <c r="M113" s="44"/>
      <c r="N113" s="44"/>
      <c r="O113" s="69"/>
      <c r="P113" s="44"/>
      <c r="Q113" s="44"/>
      <c r="R113" s="44"/>
      <c r="S113" s="44"/>
      <c r="T113" s="166" t="s">
        <v>113</v>
      </c>
      <c r="U113" s="70" t="s">
        <v>133</v>
      </c>
    </row>
    <row r="114" spans="1:21" ht="67.5" customHeight="1" thickBot="1" x14ac:dyDescent="0.3">
      <c r="A114" s="37"/>
      <c r="B114" s="70">
        <v>5</v>
      </c>
      <c r="C114" s="697" t="s">
        <v>116</v>
      </c>
      <c r="D114" s="698"/>
      <c r="E114" s="699"/>
      <c r="F114" s="70">
        <v>2022</v>
      </c>
      <c r="G114" s="70" t="s">
        <v>112</v>
      </c>
      <c r="H114" s="44">
        <v>300</v>
      </c>
      <c r="I114" s="44">
        <v>198.57</v>
      </c>
      <c r="J114" s="44"/>
      <c r="K114" s="44"/>
      <c r="L114" s="44"/>
      <c r="M114" s="44"/>
      <c r="N114" s="44">
        <v>300</v>
      </c>
      <c r="O114" s="69">
        <v>198.57</v>
      </c>
      <c r="P114" s="44"/>
      <c r="Q114" s="44"/>
      <c r="R114" s="44"/>
      <c r="S114" s="44"/>
      <c r="T114" s="70" t="s">
        <v>117</v>
      </c>
      <c r="U114" s="70" t="s">
        <v>995</v>
      </c>
    </row>
    <row r="115" spans="1:21" ht="75" customHeight="1" thickBot="1" x14ac:dyDescent="0.3">
      <c r="A115" s="37"/>
      <c r="B115" s="70">
        <v>6</v>
      </c>
      <c r="C115" s="697" t="s">
        <v>118</v>
      </c>
      <c r="D115" s="698"/>
      <c r="E115" s="699"/>
      <c r="F115" s="70">
        <v>2022</v>
      </c>
      <c r="G115" s="70" t="s">
        <v>112</v>
      </c>
      <c r="H115" s="44">
        <v>90</v>
      </c>
      <c r="I115" s="44">
        <v>0</v>
      </c>
      <c r="J115" s="44"/>
      <c r="K115" s="44"/>
      <c r="L115" s="44"/>
      <c r="M115" s="44"/>
      <c r="N115" s="44">
        <v>90</v>
      </c>
      <c r="O115" s="69">
        <v>0</v>
      </c>
      <c r="P115" s="44"/>
      <c r="Q115" s="44"/>
      <c r="R115" s="44"/>
      <c r="S115" s="44"/>
      <c r="T115" s="162" t="s">
        <v>119</v>
      </c>
      <c r="U115" s="42" t="s">
        <v>559</v>
      </c>
    </row>
    <row r="116" spans="1:21" ht="62.25" customHeight="1" x14ac:dyDescent="0.25">
      <c r="A116" s="821"/>
      <c r="B116" s="651">
        <v>7</v>
      </c>
      <c r="C116" s="700" t="s">
        <v>120</v>
      </c>
      <c r="D116" s="701"/>
      <c r="E116" s="702"/>
      <c r="F116" s="651">
        <v>2022</v>
      </c>
      <c r="G116" s="651" t="s">
        <v>112</v>
      </c>
      <c r="H116" s="655">
        <v>2312.4899999999998</v>
      </c>
      <c r="I116" s="655">
        <v>0</v>
      </c>
      <c r="J116" s="655"/>
      <c r="K116" s="86"/>
      <c r="L116" s="689"/>
      <c r="M116" s="655">
        <v>0</v>
      </c>
      <c r="N116" s="655">
        <v>2312.4899999999998</v>
      </c>
      <c r="O116" s="716">
        <v>0</v>
      </c>
      <c r="P116" s="655"/>
      <c r="Q116" s="86"/>
      <c r="R116" s="655"/>
      <c r="S116" s="167"/>
      <c r="T116" s="649" t="s">
        <v>560</v>
      </c>
      <c r="U116" s="650"/>
    </row>
    <row r="117" spans="1:21" ht="69.75" customHeight="1" x14ac:dyDescent="0.25">
      <c r="A117" s="822"/>
      <c r="B117" s="685"/>
      <c r="C117" s="774"/>
      <c r="D117" s="824"/>
      <c r="E117" s="775"/>
      <c r="F117" s="685"/>
      <c r="G117" s="685"/>
      <c r="H117" s="679"/>
      <c r="I117" s="679"/>
      <c r="J117" s="679"/>
      <c r="K117" s="119"/>
      <c r="L117" s="690"/>
      <c r="M117" s="679"/>
      <c r="N117" s="679"/>
      <c r="O117" s="717"/>
      <c r="P117" s="679"/>
      <c r="Q117" s="119"/>
      <c r="R117" s="679"/>
      <c r="S117" s="168"/>
      <c r="T117" s="742" t="s">
        <v>121</v>
      </c>
      <c r="U117" s="743"/>
    </row>
    <row r="118" spans="1:21" ht="51.75" customHeight="1" thickBot="1" x14ac:dyDescent="0.3">
      <c r="A118" s="823"/>
      <c r="B118" s="652"/>
      <c r="C118" s="768"/>
      <c r="D118" s="803"/>
      <c r="E118" s="769"/>
      <c r="F118" s="652"/>
      <c r="G118" s="652"/>
      <c r="H118" s="656"/>
      <c r="I118" s="656"/>
      <c r="J118" s="656"/>
      <c r="K118" s="88"/>
      <c r="L118" s="715"/>
      <c r="M118" s="656"/>
      <c r="N118" s="656"/>
      <c r="O118" s="726"/>
      <c r="P118" s="656"/>
      <c r="Q118" s="88"/>
      <c r="R118" s="656"/>
      <c r="S118" s="169"/>
      <c r="T118" s="668" t="s">
        <v>122</v>
      </c>
      <c r="U118" s="669"/>
    </row>
    <row r="119" spans="1:21" ht="76.5" customHeight="1" thickBot="1" x14ac:dyDescent="0.3">
      <c r="A119" s="170"/>
      <c r="B119" s="97">
        <v>8</v>
      </c>
      <c r="C119" s="697" t="s">
        <v>123</v>
      </c>
      <c r="D119" s="698"/>
      <c r="E119" s="699"/>
      <c r="F119" s="97">
        <v>2022</v>
      </c>
      <c r="G119" s="97" t="s">
        <v>112</v>
      </c>
      <c r="H119" s="98"/>
      <c r="I119" s="98">
        <v>0</v>
      </c>
      <c r="J119" s="98"/>
      <c r="K119" s="98"/>
      <c r="L119" s="98"/>
      <c r="M119" s="98"/>
      <c r="N119" s="98"/>
      <c r="O119" s="99">
        <v>0</v>
      </c>
      <c r="P119" s="98"/>
      <c r="Q119" s="98"/>
      <c r="R119" s="98"/>
      <c r="S119" s="98"/>
      <c r="T119" s="96" t="s">
        <v>124</v>
      </c>
      <c r="U119" s="97" t="s">
        <v>125</v>
      </c>
    </row>
    <row r="120" spans="1:21" ht="76.5" customHeight="1" thickBot="1" x14ac:dyDescent="0.3">
      <c r="A120" s="171"/>
      <c r="B120" s="70">
        <v>9</v>
      </c>
      <c r="C120" s="38"/>
      <c r="D120" s="646" t="s">
        <v>996</v>
      </c>
      <c r="E120" s="645"/>
      <c r="F120" s="70">
        <v>2022</v>
      </c>
      <c r="G120" s="70" t="s">
        <v>112</v>
      </c>
      <c r="H120" s="44"/>
      <c r="I120" s="44"/>
      <c r="J120" s="44"/>
      <c r="K120" s="44"/>
      <c r="L120" s="44"/>
      <c r="M120" s="44"/>
      <c r="N120" s="44"/>
      <c r="O120" s="69"/>
      <c r="P120" s="44"/>
      <c r="Q120" s="44"/>
      <c r="R120" s="44"/>
      <c r="S120" s="44"/>
      <c r="T120" s="40" t="s">
        <v>936</v>
      </c>
      <c r="U120" s="70" t="s">
        <v>937</v>
      </c>
    </row>
    <row r="121" spans="1:21" ht="110.25" customHeight="1" thickBot="1" x14ac:dyDescent="0.3">
      <c r="A121" s="37"/>
      <c r="B121" s="70">
        <v>10</v>
      </c>
      <c r="C121" s="768" t="s">
        <v>126</v>
      </c>
      <c r="D121" s="803"/>
      <c r="E121" s="769"/>
      <c r="F121" s="70">
        <v>2022</v>
      </c>
      <c r="G121" s="70" t="s">
        <v>112</v>
      </c>
      <c r="H121" s="44">
        <v>220</v>
      </c>
      <c r="I121" s="44">
        <v>13.2</v>
      </c>
      <c r="J121" s="44"/>
      <c r="K121" s="44"/>
      <c r="L121" s="44"/>
      <c r="M121" s="44"/>
      <c r="N121" s="44">
        <v>220</v>
      </c>
      <c r="O121" s="69">
        <v>13.2</v>
      </c>
      <c r="P121" s="44"/>
      <c r="Q121" s="44"/>
      <c r="R121" s="44"/>
      <c r="S121" s="44"/>
      <c r="T121" s="40" t="s">
        <v>127</v>
      </c>
      <c r="U121" s="70" t="s">
        <v>128</v>
      </c>
    </row>
    <row r="122" spans="1:21" ht="69" customHeight="1" thickBot="1" x14ac:dyDescent="0.3">
      <c r="A122" s="37"/>
      <c r="B122" s="70">
        <v>11</v>
      </c>
      <c r="C122" s="38"/>
      <c r="D122" s="646" t="s">
        <v>1000</v>
      </c>
      <c r="E122" s="645"/>
      <c r="F122" s="70">
        <v>2022</v>
      </c>
      <c r="G122" s="70" t="s">
        <v>112</v>
      </c>
      <c r="H122" s="44">
        <v>40</v>
      </c>
      <c r="I122" s="44"/>
      <c r="J122" s="44"/>
      <c r="K122" s="44"/>
      <c r="L122" s="44"/>
      <c r="M122" s="44"/>
      <c r="N122" s="44">
        <v>40</v>
      </c>
      <c r="O122" s="69"/>
      <c r="P122" s="44"/>
      <c r="Q122" s="44"/>
      <c r="R122" s="44"/>
      <c r="S122" s="44"/>
      <c r="T122" s="40" t="s">
        <v>1001</v>
      </c>
      <c r="U122" s="70">
        <v>1</v>
      </c>
    </row>
    <row r="123" spans="1:21" ht="108.75" customHeight="1" thickBot="1" x14ac:dyDescent="0.3">
      <c r="A123" s="37"/>
      <c r="B123" s="70">
        <v>12</v>
      </c>
      <c r="C123" s="697" t="s">
        <v>129</v>
      </c>
      <c r="D123" s="698"/>
      <c r="E123" s="699"/>
      <c r="F123" s="70">
        <v>2022</v>
      </c>
      <c r="G123" s="70" t="s">
        <v>112</v>
      </c>
      <c r="H123" s="44">
        <v>1000</v>
      </c>
      <c r="I123" s="44">
        <v>514.08000000000004</v>
      </c>
      <c r="J123" s="44"/>
      <c r="K123" s="44"/>
      <c r="L123" s="44"/>
      <c r="M123" s="44"/>
      <c r="N123" s="44">
        <v>1000</v>
      </c>
      <c r="O123" s="69">
        <v>514.08000000000004</v>
      </c>
      <c r="P123" s="44"/>
      <c r="Q123" s="44"/>
      <c r="R123" s="44"/>
      <c r="S123" s="44"/>
      <c r="T123" s="172" t="s">
        <v>561</v>
      </c>
      <c r="U123" s="173" t="s">
        <v>562</v>
      </c>
    </row>
    <row r="124" spans="1:21" ht="75" customHeight="1" thickBot="1" x14ac:dyDescent="0.3">
      <c r="A124" s="37"/>
      <c r="B124" s="70">
        <v>13</v>
      </c>
      <c r="C124" s="71"/>
      <c r="D124" s="646" t="s">
        <v>1002</v>
      </c>
      <c r="E124" s="645"/>
      <c r="F124" s="70">
        <v>2022</v>
      </c>
      <c r="G124" s="70" t="s">
        <v>112</v>
      </c>
      <c r="H124" s="44"/>
      <c r="I124" s="44"/>
      <c r="J124" s="44"/>
      <c r="K124" s="44"/>
      <c r="L124" s="44"/>
      <c r="M124" s="44"/>
      <c r="N124" s="44"/>
      <c r="O124" s="69"/>
      <c r="P124" s="44"/>
      <c r="Q124" s="44"/>
      <c r="R124" s="44"/>
      <c r="S124" s="44"/>
      <c r="T124" s="172" t="s">
        <v>1004</v>
      </c>
      <c r="U124" s="173" t="s">
        <v>1003</v>
      </c>
    </row>
    <row r="125" spans="1:21" ht="39.75" thickBot="1" x14ac:dyDescent="0.3">
      <c r="A125" s="37"/>
      <c r="B125" s="70">
        <v>14</v>
      </c>
      <c r="C125" s="697" t="s">
        <v>130</v>
      </c>
      <c r="D125" s="698"/>
      <c r="E125" s="699"/>
      <c r="F125" s="70">
        <v>2022</v>
      </c>
      <c r="G125" s="70" t="s">
        <v>112</v>
      </c>
      <c r="H125" s="553">
        <v>2300</v>
      </c>
      <c r="I125" s="553">
        <v>0</v>
      </c>
      <c r="J125" s="553">
        <v>1035</v>
      </c>
      <c r="K125" s="553"/>
      <c r="L125" s="554"/>
      <c r="M125" s="553"/>
      <c r="N125" s="553">
        <v>1265</v>
      </c>
      <c r="O125" s="69">
        <v>0</v>
      </c>
      <c r="P125" s="174"/>
      <c r="Q125" s="44"/>
      <c r="R125" s="44"/>
      <c r="S125" s="44"/>
      <c r="T125" s="172" t="s">
        <v>563</v>
      </c>
      <c r="U125" s="173" t="s">
        <v>564</v>
      </c>
    </row>
    <row r="126" spans="1:21" ht="70.5" customHeight="1" thickBot="1" x14ac:dyDescent="0.3">
      <c r="A126" s="97"/>
      <c r="B126" s="97">
        <v>15</v>
      </c>
      <c r="C126" s="697" t="s">
        <v>997</v>
      </c>
      <c r="D126" s="698"/>
      <c r="E126" s="699"/>
      <c r="F126" s="97">
        <v>2022</v>
      </c>
      <c r="G126" s="97" t="s">
        <v>112</v>
      </c>
      <c r="H126" s="98">
        <v>215.6</v>
      </c>
      <c r="I126" s="98">
        <v>0</v>
      </c>
      <c r="J126" s="86"/>
      <c r="K126" s="86"/>
      <c r="L126" s="175"/>
      <c r="M126" s="86"/>
      <c r="N126" s="86">
        <v>47.6</v>
      </c>
      <c r="O126" s="87">
        <v>0</v>
      </c>
      <c r="P126" s="86"/>
      <c r="Q126" s="86"/>
      <c r="R126" s="86">
        <v>168</v>
      </c>
      <c r="S126" s="86"/>
      <c r="T126" s="176" t="s">
        <v>565</v>
      </c>
      <c r="U126" s="177" t="s">
        <v>998</v>
      </c>
    </row>
    <row r="127" spans="1:21" ht="79.5" customHeight="1" thickBot="1" x14ac:dyDescent="0.3">
      <c r="A127" s="37"/>
      <c r="B127" s="70">
        <v>16</v>
      </c>
      <c r="C127" s="768" t="s">
        <v>131</v>
      </c>
      <c r="D127" s="803"/>
      <c r="E127" s="769"/>
      <c r="F127" s="70">
        <v>2022</v>
      </c>
      <c r="G127" s="70" t="s">
        <v>112</v>
      </c>
      <c r="H127" s="44">
        <v>40</v>
      </c>
      <c r="I127" s="44">
        <v>0</v>
      </c>
      <c r="J127" s="98"/>
      <c r="K127" s="112"/>
      <c r="L127" s="112"/>
      <c r="M127" s="112"/>
      <c r="N127" s="112">
        <v>40</v>
      </c>
      <c r="O127" s="114">
        <v>0</v>
      </c>
      <c r="P127" s="112"/>
      <c r="Q127" s="112"/>
      <c r="R127" s="112"/>
      <c r="S127" s="112"/>
      <c r="T127" s="172" t="s">
        <v>132</v>
      </c>
      <c r="U127" s="173" t="s">
        <v>133</v>
      </c>
    </row>
    <row r="128" spans="1:21" ht="79.5" customHeight="1" thickBot="1" x14ac:dyDescent="0.3">
      <c r="A128" s="37"/>
      <c r="B128" s="70">
        <v>17</v>
      </c>
      <c r="C128" s="697" t="s">
        <v>134</v>
      </c>
      <c r="D128" s="698"/>
      <c r="E128" s="699"/>
      <c r="F128" s="70">
        <v>2022</v>
      </c>
      <c r="G128" s="70" t="s">
        <v>112</v>
      </c>
      <c r="H128" s="44">
        <v>450</v>
      </c>
      <c r="I128" s="44">
        <v>0</v>
      </c>
      <c r="J128" s="44"/>
      <c r="K128" s="44"/>
      <c r="L128" s="44"/>
      <c r="M128" s="44"/>
      <c r="N128" s="44">
        <v>450</v>
      </c>
      <c r="O128" s="69">
        <v>0</v>
      </c>
      <c r="P128" s="44"/>
      <c r="Q128" s="44"/>
      <c r="R128" s="44"/>
      <c r="S128" s="44"/>
      <c r="T128" s="40" t="s">
        <v>135</v>
      </c>
      <c r="U128" s="70" t="s">
        <v>136</v>
      </c>
    </row>
    <row r="129" spans="1:22" ht="89.25" customHeight="1" thickBot="1" x14ac:dyDescent="0.3">
      <c r="A129" s="37"/>
      <c r="B129" s="70">
        <v>18</v>
      </c>
      <c r="C129" s="697" t="s">
        <v>137</v>
      </c>
      <c r="D129" s="698"/>
      <c r="E129" s="699"/>
      <c r="F129" s="70">
        <v>2022</v>
      </c>
      <c r="G129" s="70" t="s">
        <v>112</v>
      </c>
      <c r="H129" s="44">
        <v>12.67</v>
      </c>
      <c r="I129" s="44">
        <v>3.62</v>
      </c>
      <c r="J129" s="44"/>
      <c r="K129" s="44"/>
      <c r="L129" s="44"/>
      <c r="M129" s="44"/>
      <c r="N129" s="44">
        <v>12.67</v>
      </c>
      <c r="O129" s="69">
        <v>3.62</v>
      </c>
      <c r="P129" s="44"/>
      <c r="Q129" s="44"/>
      <c r="R129" s="44"/>
      <c r="S129" s="44"/>
      <c r="T129" s="40" t="s">
        <v>138</v>
      </c>
      <c r="U129" s="70" t="s">
        <v>566</v>
      </c>
    </row>
    <row r="130" spans="1:22" ht="63.75" customHeight="1" thickBot="1" x14ac:dyDescent="0.3">
      <c r="A130" s="37"/>
      <c r="B130" s="70">
        <v>19</v>
      </c>
      <c r="C130" s="697" t="s">
        <v>1052</v>
      </c>
      <c r="D130" s="698"/>
      <c r="E130" s="699"/>
      <c r="F130" s="70">
        <v>2022</v>
      </c>
      <c r="G130" s="70" t="s">
        <v>112</v>
      </c>
      <c r="H130" s="44"/>
      <c r="I130" s="44">
        <v>0</v>
      </c>
      <c r="J130" s="44"/>
      <c r="K130" s="44"/>
      <c r="L130" s="44"/>
      <c r="M130" s="44"/>
      <c r="N130" s="44"/>
      <c r="O130" s="69">
        <v>0</v>
      </c>
      <c r="P130" s="44"/>
      <c r="Q130" s="44"/>
      <c r="R130" s="44"/>
      <c r="S130" s="44"/>
      <c r="T130" s="40" t="s">
        <v>139</v>
      </c>
      <c r="U130" s="70" t="s">
        <v>140</v>
      </c>
      <c r="V130" s="25"/>
    </row>
    <row r="131" spans="1:22" ht="94.5" customHeight="1" thickBot="1" x14ac:dyDescent="0.3">
      <c r="A131" s="37"/>
      <c r="B131" s="70">
        <v>20</v>
      </c>
      <c r="C131" s="71"/>
      <c r="D131" s="801" t="s">
        <v>567</v>
      </c>
      <c r="E131" s="671"/>
      <c r="F131" s="70">
        <v>2022</v>
      </c>
      <c r="G131" s="70" t="s">
        <v>112</v>
      </c>
      <c r="H131" s="44">
        <v>13.63</v>
      </c>
      <c r="I131" s="44"/>
      <c r="J131" s="44"/>
      <c r="K131" s="44"/>
      <c r="L131" s="44"/>
      <c r="M131" s="44"/>
      <c r="N131" s="44">
        <v>13.63</v>
      </c>
      <c r="O131" s="69"/>
      <c r="P131" s="44"/>
      <c r="Q131" s="44"/>
      <c r="R131" s="44"/>
      <c r="S131" s="44"/>
      <c r="T131" s="172" t="s">
        <v>568</v>
      </c>
      <c r="U131" s="173" t="s">
        <v>114</v>
      </c>
    </row>
    <row r="132" spans="1:22" ht="63" customHeight="1" thickBot="1" x14ac:dyDescent="0.3">
      <c r="A132" s="37"/>
      <c r="B132" s="70">
        <v>21</v>
      </c>
      <c r="C132" s="697" t="s">
        <v>141</v>
      </c>
      <c r="D132" s="698"/>
      <c r="E132" s="699"/>
      <c r="F132" s="70">
        <v>2022</v>
      </c>
      <c r="G132" s="70" t="s">
        <v>112</v>
      </c>
      <c r="H132" s="44">
        <v>193.2</v>
      </c>
      <c r="I132" s="44">
        <v>0</v>
      </c>
      <c r="J132" s="44"/>
      <c r="K132" s="44"/>
      <c r="L132" s="44"/>
      <c r="M132" s="44"/>
      <c r="N132" s="44">
        <v>193.2</v>
      </c>
      <c r="O132" s="69">
        <v>0</v>
      </c>
      <c r="P132" s="44"/>
      <c r="Q132" s="44"/>
      <c r="R132" s="44"/>
      <c r="S132" s="44"/>
      <c r="T132" s="40" t="s">
        <v>142</v>
      </c>
      <c r="U132" s="70" t="s">
        <v>569</v>
      </c>
    </row>
    <row r="133" spans="1:22" ht="111" customHeight="1" thickBot="1" x14ac:dyDescent="0.3">
      <c r="A133" s="37"/>
      <c r="B133" s="70">
        <v>22</v>
      </c>
      <c r="C133" s="697" t="s">
        <v>143</v>
      </c>
      <c r="D133" s="698"/>
      <c r="E133" s="699"/>
      <c r="F133" s="70">
        <v>2022</v>
      </c>
      <c r="G133" s="70" t="s">
        <v>112</v>
      </c>
      <c r="H133" s="44">
        <v>531</v>
      </c>
      <c r="I133" s="44">
        <v>0</v>
      </c>
      <c r="J133" s="44"/>
      <c r="K133" s="44"/>
      <c r="L133" s="44"/>
      <c r="M133" s="44"/>
      <c r="N133" s="44">
        <v>508</v>
      </c>
      <c r="O133" s="69">
        <v>0</v>
      </c>
      <c r="P133" s="44"/>
      <c r="Q133" s="44"/>
      <c r="R133" s="44">
        <v>23</v>
      </c>
      <c r="S133" s="44">
        <v>0</v>
      </c>
      <c r="T133" s="40" t="s">
        <v>144</v>
      </c>
      <c r="U133" s="70" t="s">
        <v>125</v>
      </c>
    </row>
    <row r="134" spans="1:22" ht="51.75" customHeight="1" x14ac:dyDescent="0.25">
      <c r="A134" s="651"/>
      <c r="B134" s="651">
        <v>23</v>
      </c>
      <c r="C134" s="649" t="s">
        <v>570</v>
      </c>
      <c r="D134" s="802"/>
      <c r="E134" s="650"/>
      <c r="F134" s="651">
        <v>2022</v>
      </c>
      <c r="G134" s="651" t="s">
        <v>112</v>
      </c>
      <c r="H134" s="655">
        <f>N134+R134</f>
        <v>5686.16</v>
      </c>
      <c r="I134" s="655">
        <v>1499.62</v>
      </c>
      <c r="J134" s="655"/>
      <c r="K134" s="86"/>
      <c r="L134" s="655"/>
      <c r="M134" s="86"/>
      <c r="N134" s="655">
        <v>3412</v>
      </c>
      <c r="O134" s="716">
        <v>1499.62</v>
      </c>
      <c r="P134" s="655"/>
      <c r="Q134" s="86"/>
      <c r="R134" s="655">
        <v>2274.16</v>
      </c>
      <c r="S134" s="86"/>
      <c r="T134" s="663" t="s">
        <v>145</v>
      </c>
      <c r="U134" s="651" t="s">
        <v>571</v>
      </c>
    </row>
    <row r="135" spans="1:22" ht="36.75" customHeight="1" thickBot="1" x14ac:dyDescent="0.3">
      <c r="A135" s="652"/>
      <c r="B135" s="652"/>
      <c r="C135" s="668"/>
      <c r="D135" s="752"/>
      <c r="E135" s="669"/>
      <c r="F135" s="652"/>
      <c r="G135" s="652"/>
      <c r="H135" s="656"/>
      <c r="I135" s="656"/>
      <c r="J135" s="656"/>
      <c r="K135" s="88"/>
      <c r="L135" s="656"/>
      <c r="M135" s="88"/>
      <c r="N135" s="656"/>
      <c r="O135" s="726"/>
      <c r="P135" s="656"/>
      <c r="Q135" s="88"/>
      <c r="R135" s="656"/>
      <c r="S135" s="88"/>
      <c r="T135" s="664"/>
      <c r="U135" s="652"/>
    </row>
    <row r="136" spans="1:22" ht="78" customHeight="1" thickBot="1" x14ac:dyDescent="0.3">
      <c r="A136" s="97"/>
      <c r="B136" s="97">
        <v>24</v>
      </c>
      <c r="C136" s="697" t="s">
        <v>572</v>
      </c>
      <c r="D136" s="698"/>
      <c r="E136" s="699"/>
      <c r="F136" s="97">
        <v>2022</v>
      </c>
      <c r="G136" s="97" t="s">
        <v>112</v>
      </c>
      <c r="H136" s="98">
        <v>40</v>
      </c>
      <c r="I136" s="98">
        <v>0</v>
      </c>
      <c r="J136" s="98"/>
      <c r="K136" s="98"/>
      <c r="L136" s="98"/>
      <c r="M136" s="98"/>
      <c r="N136" s="98">
        <v>40</v>
      </c>
      <c r="O136" s="99">
        <v>0</v>
      </c>
      <c r="P136" s="98"/>
      <c r="Q136" s="98"/>
      <c r="R136" s="98"/>
      <c r="S136" s="98"/>
      <c r="T136" s="96" t="s">
        <v>146</v>
      </c>
      <c r="U136" s="173" t="s">
        <v>147</v>
      </c>
    </row>
    <row r="137" spans="1:22" ht="54.75" customHeight="1" thickBot="1" x14ac:dyDescent="0.3">
      <c r="A137" s="685" t="s">
        <v>148</v>
      </c>
      <c r="B137" s="70">
        <v>25</v>
      </c>
      <c r="C137" s="768" t="s">
        <v>999</v>
      </c>
      <c r="D137" s="803"/>
      <c r="E137" s="769"/>
      <c r="F137" s="70">
        <v>2022</v>
      </c>
      <c r="G137" s="70" t="s">
        <v>112</v>
      </c>
      <c r="H137" s="44">
        <v>120</v>
      </c>
      <c r="I137" s="44">
        <v>0</v>
      </c>
      <c r="J137" s="44"/>
      <c r="K137" s="44"/>
      <c r="L137" s="44"/>
      <c r="M137" s="44"/>
      <c r="N137" s="44">
        <v>120</v>
      </c>
      <c r="O137" s="69">
        <v>0</v>
      </c>
      <c r="P137" s="44"/>
      <c r="Q137" s="44"/>
      <c r="R137" s="44"/>
      <c r="S137" s="44"/>
      <c r="T137" s="172" t="s">
        <v>573</v>
      </c>
      <c r="U137" s="42" t="s">
        <v>149</v>
      </c>
    </row>
    <row r="138" spans="1:22" ht="79.5" customHeight="1" thickBot="1" x14ac:dyDescent="0.3">
      <c r="A138" s="685"/>
      <c r="B138" s="70">
        <v>26</v>
      </c>
      <c r="C138" s="697" t="s">
        <v>150</v>
      </c>
      <c r="D138" s="698"/>
      <c r="E138" s="699"/>
      <c r="F138" s="70">
        <v>2022</v>
      </c>
      <c r="G138" s="70" t="s">
        <v>112</v>
      </c>
      <c r="H138" s="44">
        <v>55</v>
      </c>
      <c r="I138" s="44">
        <v>0</v>
      </c>
      <c r="J138" s="44"/>
      <c r="K138" s="44"/>
      <c r="L138" s="44"/>
      <c r="M138" s="44"/>
      <c r="N138" s="44">
        <v>55</v>
      </c>
      <c r="O138" s="69">
        <v>0</v>
      </c>
      <c r="P138" s="44"/>
      <c r="Q138" s="44"/>
      <c r="R138" s="44"/>
      <c r="S138" s="44"/>
      <c r="T138" s="40" t="s">
        <v>151</v>
      </c>
      <c r="U138" s="70" t="s">
        <v>149</v>
      </c>
    </row>
    <row r="139" spans="1:22" ht="61.5" customHeight="1" thickBot="1" x14ac:dyDescent="0.3">
      <c r="A139" s="652"/>
      <c r="B139" s="70">
        <v>27</v>
      </c>
      <c r="C139" s="697" t="s">
        <v>152</v>
      </c>
      <c r="D139" s="698"/>
      <c r="E139" s="699"/>
      <c r="F139" s="70">
        <v>2022</v>
      </c>
      <c r="G139" s="70" t="s">
        <v>112</v>
      </c>
      <c r="H139" s="44">
        <v>55.12</v>
      </c>
      <c r="I139" s="44">
        <v>0</v>
      </c>
      <c r="J139" s="44"/>
      <c r="K139" s="44"/>
      <c r="L139" s="44"/>
      <c r="M139" s="44"/>
      <c r="N139" s="44">
        <v>55.12</v>
      </c>
      <c r="O139" s="69">
        <v>0</v>
      </c>
      <c r="P139" s="44"/>
      <c r="Q139" s="44"/>
      <c r="R139" s="44"/>
      <c r="S139" s="44"/>
      <c r="T139" s="172" t="s">
        <v>574</v>
      </c>
      <c r="U139" s="70" t="s">
        <v>153</v>
      </c>
    </row>
    <row r="140" spans="1:22" ht="32.25" customHeight="1" thickBot="1" x14ac:dyDescent="0.3">
      <c r="A140" s="178"/>
      <c r="B140" s="682"/>
      <c r="C140" s="684"/>
      <c r="D140" s="766" t="s">
        <v>154</v>
      </c>
      <c r="E140" s="767"/>
      <c r="F140" s="83"/>
      <c r="G140" s="83"/>
      <c r="H140" s="131">
        <f>SUM(H110:H139)</f>
        <v>14605.36</v>
      </c>
      <c r="I140" s="131">
        <f>SUM(I110:I139)</f>
        <v>2229.09</v>
      </c>
      <c r="J140" s="131">
        <v>1035</v>
      </c>
      <c r="K140" s="131">
        <v>0</v>
      </c>
      <c r="L140" s="131">
        <f>SUM(L110:L139)</f>
        <v>0</v>
      </c>
      <c r="M140" s="131">
        <v>0</v>
      </c>
      <c r="N140" s="131">
        <f>SUM(N110:N139)</f>
        <v>11105.2</v>
      </c>
      <c r="O140" s="179">
        <f>SUM(O110:O139)</f>
        <v>2229.09</v>
      </c>
      <c r="P140" s="180">
        <v>0</v>
      </c>
      <c r="Q140" s="181">
        <v>0</v>
      </c>
      <c r="R140" s="84">
        <f>SUM(R110:R139)</f>
        <v>2465.16</v>
      </c>
      <c r="S140" s="84">
        <v>0</v>
      </c>
      <c r="T140" s="182"/>
      <c r="U140" s="70"/>
    </row>
    <row r="141" spans="1:22" ht="30" customHeight="1" thickBot="1" x14ac:dyDescent="0.3">
      <c r="A141" s="731" t="s">
        <v>924</v>
      </c>
      <c r="B141" s="732"/>
      <c r="C141" s="732"/>
      <c r="D141" s="732"/>
      <c r="E141" s="732"/>
      <c r="F141" s="732"/>
      <c r="G141" s="732"/>
      <c r="H141" s="732"/>
      <c r="I141" s="732"/>
      <c r="J141" s="732"/>
      <c r="K141" s="732"/>
      <c r="L141" s="732"/>
      <c r="M141" s="732"/>
      <c r="N141" s="732"/>
      <c r="O141" s="732"/>
      <c r="P141" s="732"/>
      <c r="Q141" s="732"/>
      <c r="R141" s="732"/>
      <c r="S141" s="732"/>
      <c r="T141" s="732"/>
      <c r="U141" s="733"/>
    </row>
    <row r="142" spans="1:22" ht="66" customHeight="1" thickBot="1" x14ac:dyDescent="0.3">
      <c r="A142" s="663" t="s">
        <v>155</v>
      </c>
      <c r="B142" s="697">
        <v>1</v>
      </c>
      <c r="C142" s="699"/>
      <c r="D142" s="697" t="s">
        <v>156</v>
      </c>
      <c r="E142" s="699"/>
      <c r="F142" s="70">
        <v>2022</v>
      </c>
      <c r="G142" s="70" t="s">
        <v>939</v>
      </c>
      <c r="H142" s="44">
        <v>8</v>
      </c>
      <c r="I142" s="44">
        <v>0</v>
      </c>
      <c r="J142" s="44"/>
      <c r="K142" s="49"/>
      <c r="L142" s="44"/>
      <c r="M142" s="44"/>
      <c r="N142" s="44">
        <v>8</v>
      </c>
      <c r="O142" s="69">
        <v>0</v>
      </c>
      <c r="P142" s="49"/>
      <c r="Q142" s="44"/>
      <c r="R142" s="44"/>
      <c r="S142" s="44"/>
      <c r="T142" s="70" t="s">
        <v>157</v>
      </c>
      <c r="U142" s="70">
        <v>400</v>
      </c>
    </row>
    <row r="143" spans="1:22" ht="65.25" customHeight="1" thickBot="1" x14ac:dyDescent="0.3">
      <c r="A143" s="664"/>
      <c r="B143" s="697">
        <v>2</v>
      </c>
      <c r="C143" s="699"/>
      <c r="D143" s="697" t="s">
        <v>158</v>
      </c>
      <c r="E143" s="699"/>
      <c r="F143" s="70">
        <v>2022</v>
      </c>
      <c r="G143" s="70" t="s">
        <v>940</v>
      </c>
      <c r="H143" s="44">
        <v>18</v>
      </c>
      <c r="I143" s="44">
        <v>0</v>
      </c>
      <c r="J143" s="44"/>
      <c r="K143" s="49"/>
      <c r="L143" s="44"/>
      <c r="M143" s="44"/>
      <c r="N143" s="44">
        <v>15</v>
      </c>
      <c r="O143" s="69">
        <v>0</v>
      </c>
      <c r="P143" s="49"/>
      <c r="Q143" s="44"/>
      <c r="R143" s="44">
        <v>3</v>
      </c>
      <c r="S143" s="44">
        <v>0</v>
      </c>
      <c r="T143" s="70" t="s">
        <v>157</v>
      </c>
      <c r="U143" s="70">
        <v>400</v>
      </c>
    </row>
    <row r="144" spans="1:22" ht="81" customHeight="1" thickBot="1" x14ac:dyDescent="0.3">
      <c r="A144" s="82"/>
      <c r="B144" s="697">
        <v>3</v>
      </c>
      <c r="C144" s="699"/>
      <c r="D144" s="697" t="s">
        <v>159</v>
      </c>
      <c r="E144" s="699"/>
      <c r="F144" s="70">
        <v>2022</v>
      </c>
      <c r="G144" s="70" t="s">
        <v>939</v>
      </c>
      <c r="H144" s="44">
        <v>25</v>
      </c>
      <c r="I144" s="44">
        <v>0</v>
      </c>
      <c r="J144" s="44"/>
      <c r="K144" s="49"/>
      <c r="L144" s="44"/>
      <c r="M144" s="44"/>
      <c r="N144" s="44">
        <v>20</v>
      </c>
      <c r="O144" s="69">
        <v>0</v>
      </c>
      <c r="P144" s="49"/>
      <c r="Q144" s="44"/>
      <c r="R144" s="44">
        <v>5</v>
      </c>
      <c r="S144" s="44">
        <v>0</v>
      </c>
      <c r="T144" s="70" t="s">
        <v>157</v>
      </c>
      <c r="U144" s="70">
        <v>20</v>
      </c>
    </row>
    <row r="145" spans="1:21" ht="51.75" customHeight="1" thickBot="1" x14ac:dyDescent="0.3">
      <c r="A145" s="82"/>
      <c r="B145" s="697">
        <v>4</v>
      </c>
      <c r="C145" s="699"/>
      <c r="D145" s="697" t="s">
        <v>160</v>
      </c>
      <c r="E145" s="699"/>
      <c r="F145" s="70">
        <v>2022</v>
      </c>
      <c r="G145" s="70" t="s">
        <v>939</v>
      </c>
      <c r="H145" s="44"/>
      <c r="I145" s="44"/>
      <c r="J145" s="44"/>
      <c r="K145" s="49"/>
      <c r="L145" s="44"/>
      <c r="M145" s="44"/>
      <c r="N145" s="44"/>
      <c r="O145" s="69"/>
      <c r="P145" s="49"/>
      <c r="Q145" s="44"/>
      <c r="R145" s="44"/>
      <c r="S145" s="44"/>
      <c r="T145" s="70" t="s">
        <v>157</v>
      </c>
      <c r="U145" s="70">
        <v>200</v>
      </c>
    </row>
    <row r="146" spans="1:21" ht="57.75" customHeight="1" thickBot="1" x14ac:dyDescent="0.3">
      <c r="A146" s="82"/>
      <c r="B146" s="697">
        <v>5</v>
      </c>
      <c r="C146" s="699"/>
      <c r="D146" s="697" t="s">
        <v>161</v>
      </c>
      <c r="E146" s="699"/>
      <c r="F146" s="70">
        <v>2022</v>
      </c>
      <c r="G146" s="70" t="s">
        <v>939</v>
      </c>
      <c r="H146" s="44">
        <v>8</v>
      </c>
      <c r="I146" s="44">
        <v>0</v>
      </c>
      <c r="J146" s="44"/>
      <c r="K146" s="49"/>
      <c r="L146" s="44"/>
      <c r="M146" s="44"/>
      <c r="N146" s="44">
        <v>8</v>
      </c>
      <c r="O146" s="69">
        <v>0</v>
      </c>
      <c r="P146" s="49"/>
      <c r="Q146" s="44"/>
      <c r="R146" s="44"/>
      <c r="S146" s="44"/>
      <c r="T146" s="70" t="s">
        <v>157</v>
      </c>
      <c r="U146" s="70">
        <v>12</v>
      </c>
    </row>
    <row r="147" spans="1:21" ht="64.5" customHeight="1" thickBot="1" x14ac:dyDescent="0.3">
      <c r="A147" s="82"/>
      <c r="B147" s="697">
        <v>6</v>
      </c>
      <c r="C147" s="699"/>
      <c r="D147" s="697" t="s">
        <v>162</v>
      </c>
      <c r="E147" s="699"/>
      <c r="F147" s="70">
        <v>2022</v>
      </c>
      <c r="G147" s="70" t="s">
        <v>940</v>
      </c>
      <c r="H147" s="44"/>
      <c r="I147" s="44"/>
      <c r="J147" s="44"/>
      <c r="K147" s="49"/>
      <c r="L147" s="44"/>
      <c r="M147" s="44"/>
      <c r="N147" s="44"/>
      <c r="O147" s="69"/>
      <c r="P147" s="49"/>
      <c r="Q147" s="44"/>
      <c r="R147" s="44"/>
      <c r="S147" s="44"/>
      <c r="T147" s="70" t="s">
        <v>157</v>
      </c>
      <c r="U147" s="70">
        <v>200</v>
      </c>
    </row>
    <row r="148" spans="1:21" ht="78.75" customHeight="1" thickBot="1" x14ac:dyDescent="0.3">
      <c r="A148" s="82"/>
      <c r="B148" s="697">
        <v>7</v>
      </c>
      <c r="C148" s="699"/>
      <c r="D148" s="697" t="s">
        <v>873</v>
      </c>
      <c r="E148" s="699"/>
      <c r="F148" s="70">
        <v>2022</v>
      </c>
      <c r="G148" s="70" t="s">
        <v>940</v>
      </c>
      <c r="H148" s="44"/>
      <c r="I148" s="44">
        <v>0</v>
      </c>
      <c r="J148" s="44"/>
      <c r="K148" s="49"/>
      <c r="L148" s="44"/>
      <c r="M148" s="44"/>
      <c r="N148" s="44"/>
      <c r="O148" s="69">
        <v>0</v>
      </c>
      <c r="P148" s="49"/>
      <c r="Q148" s="44"/>
      <c r="R148" s="44"/>
      <c r="S148" s="44">
        <v>0</v>
      </c>
      <c r="T148" s="70" t="s">
        <v>157</v>
      </c>
      <c r="U148" s="70" t="s">
        <v>405</v>
      </c>
    </row>
    <row r="149" spans="1:21" ht="69" customHeight="1" thickBot="1" x14ac:dyDescent="0.3">
      <c r="A149" s="82"/>
      <c r="B149" s="697">
        <v>8</v>
      </c>
      <c r="C149" s="699"/>
      <c r="D149" s="697" t="s">
        <v>850</v>
      </c>
      <c r="E149" s="699"/>
      <c r="F149" s="70">
        <v>2022</v>
      </c>
      <c r="G149" s="70" t="s">
        <v>939</v>
      </c>
      <c r="H149" s="44"/>
      <c r="I149" s="44">
        <v>0</v>
      </c>
      <c r="J149" s="44"/>
      <c r="K149" s="49"/>
      <c r="L149" s="44"/>
      <c r="M149" s="44"/>
      <c r="N149" s="44"/>
      <c r="O149" s="69">
        <v>0</v>
      </c>
      <c r="P149" s="49"/>
      <c r="Q149" s="44"/>
      <c r="R149" s="44"/>
      <c r="S149" s="44"/>
      <c r="T149" s="70" t="s">
        <v>157</v>
      </c>
      <c r="U149" s="70" t="s">
        <v>404</v>
      </c>
    </row>
    <row r="150" spans="1:21" ht="70.5" customHeight="1" thickBot="1" x14ac:dyDescent="0.3">
      <c r="A150" s="82"/>
      <c r="B150" s="697">
        <v>9</v>
      </c>
      <c r="C150" s="699"/>
      <c r="D150" s="697" t="s">
        <v>163</v>
      </c>
      <c r="E150" s="699"/>
      <c r="F150" s="70">
        <v>2022</v>
      </c>
      <c r="G150" s="70" t="s">
        <v>941</v>
      </c>
      <c r="H150" s="183"/>
      <c r="I150" s="184"/>
      <c r="J150" s="183"/>
      <c r="K150" s="184"/>
      <c r="L150" s="183"/>
      <c r="M150" s="44"/>
      <c r="N150" s="44"/>
      <c r="O150" s="69"/>
      <c r="P150" s="49"/>
      <c r="Q150" s="44"/>
      <c r="R150" s="44"/>
      <c r="S150" s="44"/>
      <c r="T150" s="70" t="s">
        <v>164</v>
      </c>
      <c r="U150" s="70">
        <v>50</v>
      </c>
    </row>
    <row r="151" spans="1:21" ht="199.5" customHeight="1" thickBot="1" x14ac:dyDescent="0.3">
      <c r="A151" s="82"/>
      <c r="B151" s="697">
        <v>10</v>
      </c>
      <c r="C151" s="699"/>
      <c r="D151" s="697" t="s">
        <v>166</v>
      </c>
      <c r="E151" s="699"/>
      <c r="F151" s="70">
        <v>2022</v>
      </c>
      <c r="G151" s="70" t="s">
        <v>939</v>
      </c>
      <c r="H151" s="44"/>
      <c r="I151" s="44"/>
      <c r="J151" s="44"/>
      <c r="K151" s="49"/>
      <c r="L151" s="44"/>
      <c r="M151" s="44"/>
      <c r="N151" s="44"/>
      <c r="O151" s="69"/>
      <c r="P151" s="49"/>
      <c r="Q151" s="44"/>
      <c r="R151" s="44"/>
      <c r="S151" s="44"/>
      <c r="T151" s="70" t="s">
        <v>167</v>
      </c>
      <c r="U151" s="70">
        <v>200</v>
      </c>
    </row>
    <row r="152" spans="1:21" ht="64.5" customHeight="1" thickBot="1" x14ac:dyDescent="0.3">
      <c r="A152" s="82"/>
      <c r="B152" s="697">
        <v>11</v>
      </c>
      <c r="C152" s="699"/>
      <c r="D152" s="697" t="s">
        <v>168</v>
      </c>
      <c r="E152" s="699"/>
      <c r="F152" s="70">
        <v>2022</v>
      </c>
      <c r="G152" s="70" t="s">
        <v>939</v>
      </c>
      <c r="H152" s="44">
        <v>10</v>
      </c>
      <c r="I152" s="44">
        <v>0</v>
      </c>
      <c r="J152" s="44"/>
      <c r="K152" s="49"/>
      <c r="L152" s="44"/>
      <c r="M152" s="44"/>
      <c r="N152" s="44">
        <v>5</v>
      </c>
      <c r="O152" s="69">
        <v>0</v>
      </c>
      <c r="P152" s="49"/>
      <c r="Q152" s="44"/>
      <c r="R152" s="44">
        <v>5</v>
      </c>
      <c r="S152" s="44">
        <v>0</v>
      </c>
      <c r="T152" s="70" t="s">
        <v>169</v>
      </c>
      <c r="U152" s="70">
        <v>2</v>
      </c>
    </row>
    <row r="153" spans="1:21" ht="26.25" customHeight="1" thickBot="1" x14ac:dyDescent="0.3">
      <c r="A153" s="178"/>
      <c r="B153" s="766"/>
      <c r="C153" s="767"/>
      <c r="D153" s="797" t="s">
        <v>425</v>
      </c>
      <c r="E153" s="798"/>
      <c r="F153" s="83"/>
      <c r="G153" s="83"/>
      <c r="H153" s="44">
        <f>SUM(H142:H152)</f>
        <v>69</v>
      </c>
      <c r="I153" s="44">
        <f>SUM(I142:I152)</f>
        <v>0</v>
      </c>
      <c r="J153" s="44">
        <v>0</v>
      </c>
      <c r="K153" s="44">
        <v>0</v>
      </c>
      <c r="L153" s="44">
        <v>0</v>
      </c>
      <c r="M153" s="44">
        <v>0</v>
      </c>
      <c r="N153" s="44">
        <f>SUM(N142:N152)</f>
        <v>56</v>
      </c>
      <c r="O153" s="69">
        <f>SUM(O142:O152)</f>
        <v>0</v>
      </c>
      <c r="P153" s="44">
        <v>0</v>
      </c>
      <c r="Q153" s="44">
        <v>0</v>
      </c>
      <c r="R153" s="44">
        <f>SUM(R142:R152)</f>
        <v>13</v>
      </c>
      <c r="S153" s="44">
        <f>SUM(S142:S152)</f>
        <v>0</v>
      </c>
      <c r="T153" s="174"/>
      <c r="U153" s="185"/>
    </row>
    <row r="154" spans="1:21" ht="23.25" customHeight="1" thickBot="1" x14ac:dyDescent="0.3">
      <c r="A154" s="731" t="s">
        <v>925</v>
      </c>
      <c r="B154" s="732"/>
      <c r="C154" s="732"/>
      <c r="D154" s="732"/>
      <c r="E154" s="732"/>
      <c r="F154" s="732"/>
      <c r="G154" s="732"/>
      <c r="H154" s="732"/>
      <c r="I154" s="732"/>
      <c r="J154" s="732"/>
      <c r="K154" s="732"/>
      <c r="L154" s="732"/>
      <c r="M154" s="732"/>
      <c r="N154" s="732"/>
      <c r="O154" s="732"/>
      <c r="P154" s="732"/>
      <c r="Q154" s="732"/>
      <c r="R154" s="732"/>
      <c r="S154" s="732"/>
      <c r="T154" s="732"/>
      <c r="U154" s="733"/>
    </row>
    <row r="155" spans="1:21" ht="26.25" customHeight="1" x14ac:dyDescent="0.25">
      <c r="A155" s="663" t="s">
        <v>575</v>
      </c>
      <c r="B155" s="700">
        <v>1</v>
      </c>
      <c r="C155" s="702"/>
      <c r="D155" s="776" t="s">
        <v>170</v>
      </c>
      <c r="E155" s="777"/>
      <c r="F155" s="651">
        <v>2022</v>
      </c>
      <c r="G155" s="663" t="s">
        <v>171</v>
      </c>
      <c r="H155" s="655">
        <v>10</v>
      </c>
      <c r="I155" s="655">
        <v>0</v>
      </c>
      <c r="J155" s="655"/>
      <c r="K155" s="117"/>
      <c r="L155" s="655"/>
      <c r="M155" s="86"/>
      <c r="N155" s="782">
        <v>10</v>
      </c>
      <c r="O155" s="716">
        <v>0</v>
      </c>
      <c r="P155" s="661"/>
      <c r="Q155" s="86"/>
      <c r="R155" s="655"/>
      <c r="S155" s="72"/>
      <c r="T155" s="118" t="s">
        <v>19</v>
      </c>
      <c r="U155" s="118"/>
    </row>
    <row r="156" spans="1:21" ht="18" customHeight="1" thickBot="1" x14ac:dyDescent="0.3">
      <c r="A156" s="722"/>
      <c r="B156" s="774"/>
      <c r="C156" s="775"/>
      <c r="D156" s="778"/>
      <c r="E156" s="779"/>
      <c r="F156" s="685"/>
      <c r="G156" s="722"/>
      <c r="H156" s="679"/>
      <c r="I156" s="679"/>
      <c r="J156" s="679"/>
      <c r="K156" s="120"/>
      <c r="L156" s="679"/>
      <c r="M156" s="119"/>
      <c r="N156" s="783"/>
      <c r="O156" s="717"/>
      <c r="P156" s="674"/>
      <c r="Q156" s="119"/>
      <c r="R156" s="679"/>
      <c r="S156" s="72"/>
      <c r="T156" s="70" t="s">
        <v>172</v>
      </c>
      <c r="U156" s="70">
        <v>9</v>
      </c>
    </row>
    <row r="157" spans="1:21" x14ac:dyDescent="0.25">
      <c r="A157" s="722"/>
      <c r="B157" s="774"/>
      <c r="C157" s="775"/>
      <c r="D157" s="778"/>
      <c r="E157" s="779"/>
      <c r="F157" s="685"/>
      <c r="G157" s="722"/>
      <c r="H157" s="679"/>
      <c r="I157" s="679"/>
      <c r="J157" s="679"/>
      <c r="K157" s="120"/>
      <c r="L157" s="679"/>
      <c r="M157" s="119"/>
      <c r="N157" s="783"/>
      <c r="O157" s="717"/>
      <c r="P157" s="674"/>
      <c r="Q157" s="119"/>
      <c r="R157" s="679"/>
      <c r="S157" s="119"/>
      <c r="T157" s="651" t="s">
        <v>173</v>
      </c>
      <c r="U157" s="799">
        <v>5</v>
      </c>
    </row>
    <row r="158" spans="1:21" ht="19.5" customHeight="1" thickBot="1" x14ac:dyDescent="0.3">
      <c r="A158" s="664"/>
      <c r="B158" s="768"/>
      <c r="C158" s="769"/>
      <c r="D158" s="780"/>
      <c r="E158" s="781"/>
      <c r="F158" s="652"/>
      <c r="G158" s="664"/>
      <c r="H158" s="656"/>
      <c r="I158" s="656"/>
      <c r="J158" s="656"/>
      <c r="K158" s="48"/>
      <c r="L158" s="656"/>
      <c r="M158" s="88"/>
      <c r="N158" s="784"/>
      <c r="O158" s="726"/>
      <c r="P158" s="662"/>
      <c r="Q158" s="88"/>
      <c r="R158" s="656"/>
      <c r="S158" s="88"/>
      <c r="T158" s="652"/>
      <c r="U158" s="800"/>
    </row>
    <row r="159" spans="1:21" ht="63.75" x14ac:dyDescent="0.25">
      <c r="A159" s="663"/>
      <c r="B159" s="700">
        <v>2</v>
      </c>
      <c r="C159" s="702"/>
      <c r="D159" s="791" t="s">
        <v>578</v>
      </c>
      <c r="E159" s="792"/>
      <c r="F159" s="651">
        <v>2022</v>
      </c>
      <c r="G159" s="663" t="s">
        <v>171</v>
      </c>
      <c r="H159" s="655"/>
      <c r="I159" s="655">
        <v>40.1</v>
      </c>
      <c r="J159" s="655"/>
      <c r="K159" s="655">
        <v>40.1</v>
      </c>
      <c r="L159" s="655"/>
      <c r="M159" s="655"/>
      <c r="N159" s="655"/>
      <c r="O159" s="716">
        <v>0</v>
      </c>
      <c r="P159" s="661"/>
      <c r="Q159" s="86"/>
      <c r="R159" s="841"/>
      <c r="S159" s="72"/>
      <c r="T159" s="186" t="s">
        <v>576</v>
      </c>
      <c r="U159" s="187">
        <v>4</v>
      </c>
    </row>
    <row r="160" spans="1:21" ht="19.5" customHeight="1" x14ac:dyDescent="0.25">
      <c r="A160" s="722"/>
      <c r="B160" s="774"/>
      <c r="C160" s="775"/>
      <c r="D160" s="793"/>
      <c r="E160" s="794"/>
      <c r="F160" s="685"/>
      <c r="G160" s="722"/>
      <c r="H160" s="679"/>
      <c r="I160" s="679"/>
      <c r="J160" s="679"/>
      <c r="K160" s="679"/>
      <c r="L160" s="679"/>
      <c r="M160" s="679"/>
      <c r="N160" s="679"/>
      <c r="O160" s="717"/>
      <c r="P160" s="674"/>
      <c r="Q160" s="119"/>
      <c r="R160" s="842"/>
      <c r="S160" s="119"/>
      <c r="T160" s="186" t="s">
        <v>577</v>
      </c>
      <c r="U160" s="188">
        <v>13</v>
      </c>
    </row>
    <row r="161" spans="1:21" ht="63.75" x14ac:dyDescent="0.25">
      <c r="A161" s="722"/>
      <c r="B161" s="774"/>
      <c r="C161" s="775"/>
      <c r="D161" s="793"/>
      <c r="E161" s="794"/>
      <c r="F161" s="685"/>
      <c r="G161" s="722"/>
      <c r="H161" s="679"/>
      <c r="I161" s="679"/>
      <c r="J161" s="679"/>
      <c r="K161" s="679"/>
      <c r="L161" s="679"/>
      <c r="M161" s="679"/>
      <c r="N161" s="679"/>
      <c r="O161" s="717"/>
      <c r="P161" s="674"/>
      <c r="Q161" s="119"/>
      <c r="R161" s="842"/>
      <c r="S161" s="119"/>
      <c r="T161" s="186" t="s">
        <v>576</v>
      </c>
      <c r="U161" s="188">
        <v>1</v>
      </c>
    </row>
    <row r="162" spans="1:21" ht="25.5" customHeight="1" thickBot="1" x14ac:dyDescent="0.3">
      <c r="A162" s="722"/>
      <c r="B162" s="774"/>
      <c r="C162" s="775"/>
      <c r="D162" s="795"/>
      <c r="E162" s="796"/>
      <c r="F162" s="685"/>
      <c r="G162" s="722"/>
      <c r="H162" s="679"/>
      <c r="I162" s="679"/>
      <c r="J162" s="679"/>
      <c r="K162" s="679"/>
      <c r="L162" s="679"/>
      <c r="M162" s="679"/>
      <c r="N162" s="679"/>
      <c r="O162" s="717"/>
      <c r="P162" s="674"/>
      <c r="Q162" s="119"/>
      <c r="R162" s="842"/>
      <c r="S162" s="72"/>
      <c r="T162" s="186" t="s">
        <v>577</v>
      </c>
      <c r="U162" s="189">
        <v>19</v>
      </c>
    </row>
    <row r="163" spans="1:21" ht="51" customHeight="1" x14ac:dyDescent="0.25">
      <c r="A163" s="663"/>
      <c r="B163" s="700">
        <v>3</v>
      </c>
      <c r="C163" s="702"/>
      <c r="D163" s="791" t="s">
        <v>579</v>
      </c>
      <c r="E163" s="792"/>
      <c r="F163" s="651">
        <v>2022</v>
      </c>
      <c r="G163" s="663" t="s">
        <v>171</v>
      </c>
      <c r="H163" s="782"/>
      <c r="I163" s="782">
        <v>159.1</v>
      </c>
      <c r="J163" s="782"/>
      <c r="K163" s="190"/>
      <c r="L163" s="782"/>
      <c r="M163" s="191"/>
      <c r="N163" s="782"/>
      <c r="O163" s="716">
        <v>159.1</v>
      </c>
      <c r="P163" s="661"/>
      <c r="Q163" s="86"/>
      <c r="R163" s="655"/>
      <c r="S163" s="86"/>
      <c r="T163" s="651" t="s">
        <v>174</v>
      </c>
      <c r="U163" s="651">
        <v>10</v>
      </c>
    </row>
    <row r="164" spans="1:21" x14ac:dyDescent="0.25">
      <c r="A164" s="722"/>
      <c r="B164" s="774"/>
      <c r="C164" s="775"/>
      <c r="D164" s="793"/>
      <c r="E164" s="794"/>
      <c r="F164" s="685"/>
      <c r="G164" s="722"/>
      <c r="H164" s="783"/>
      <c r="I164" s="783"/>
      <c r="J164" s="783"/>
      <c r="K164" s="192"/>
      <c r="L164" s="783"/>
      <c r="M164" s="193"/>
      <c r="N164" s="783"/>
      <c r="O164" s="717"/>
      <c r="P164" s="674"/>
      <c r="Q164" s="119"/>
      <c r="R164" s="679"/>
      <c r="S164" s="119"/>
      <c r="T164" s="685"/>
      <c r="U164" s="685"/>
    </row>
    <row r="165" spans="1:21" ht="28.5" customHeight="1" thickBot="1" x14ac:dyDescent="0.3">
      <c r="A165" s="722"/>
      <c r="B165" s="774"/>
      <c r="C165" s="775"/>
      <c r="D165" s="793"/>
      <c r="E165" s="794"/>
      <c r="F165" s="685"/>
      <c r="G165" s="722"/>
      <c r="H165" s="783"/>
      <c r="I165" s="783"/>
      <c r="J165" s="783"/>
      <c r="K165" s="192"/>
      <c r="L165" s="783"/>
      <c r="M165" s="193"/>
      <c r="N165" s="783"/>
      <c r="O165" s="717"/>
      <c r="P165" s="674"/>
      <c r="Q165" s="119"/>
      <c r="R165" s="679"/>
      <c r="S165" s="119"/>
      <c r="T165" s="685"/>
      <c r="U165" s="685"/>
    </row>
    <row r="166" spans="1:21" ht="6" hidden="1" customHeight="1" thickBot="1" x14ac:dyDescent="0.3">
      <c r="A166" s="664"/>
      <c r="B166" s="768"/>
      <c r="C166" s="769"/>
      <c r="D166" s="795"/>
      <c r="E166" s="796"/>
      <c r="F166" s="652"/>
      <c r="G166" s="664"/>
      <c r="H166" s="784"/>
      <c r="I166" s="784"/>
      <c r="J166" s="784"/>
      <c r="K166" s="194"/>
      <c r="L166" s="784"/>
      <c r="M166" s="195"/>
      <c r="N166" s="784"/>
      <c r="O166" s="726"/>
      <c r="P166" s="662"/>
      <c r="Q166" s="88"/>
      <c r="R166" s="656"/>
      <c r="S166" s="88"/>
      <c r="T166" s="652"/>
      <c r="U166" s="652"/>
    </row>
    <row r="167" spans="1:21" ht="15" customHeight="1" x14ac:dyDescent="0.25">
      <c r="A167" s="663"/>
      <c r="B167" s="700">
        <v>4</v>
      </c>
      <c r="C167" s="702"/>
      <c r="D167" s="776" t="s">
        <v>175</v>
      </c>
      <c r="E167" s="777"/>
      <c r="F167" s="651">
        <v>2022</v>
      </c>
      <c r="G167" s="663" t="s">
        <v>171</v>
      </c>
      <c r="H167" s="782">
        <v>42</v>
      </c>
      <c r="I167" s="782">
        <v>0</v>
      </c>
      <c r="J167" s="782"/>
      <c r="K167" s="190"/>
      <c r="L167" s="782"/>
      <c r="M167" s="191"/>
      <c r="N167" s="782">
        <v>42</v>
      </c>
      <c r="O167" s="716">
        <v>0</v>
      </c>
      <c r="P167" s="661"/>
      <c r="Q167" s="86"/>
      <c r="R167" s="655"/>
      <c r="S167" s="86"/>
      <c r="T167" s="651" t="s">
        <v>176</v>
      </c>
      <c r="U167" s="651">
        <v>180</v>
      </c>
    </row>
    <row r="168" spans="1:21" ht="120" customHeight="1" thickBot="1" x14ac:dyDescent="0.3">
      <c r="A168" s="664"/>
      <c r="B168" s="768"/>
      <c r="C168" s="769"/>
      <c r="D168" s="780"/>
      <c r="E168" s="781"/>
      <c r="F168" s="652"/>
      <c r="G168" s="664"/>
      <c r="H168" s="784"/>
      <c r="I168" s="784"/>
      <c r="J168" s="784"/>
      <c r="K168" s="194"/>
      <c r="L168" s="784"/>
      <c r="M168" s="195"/>
      <c r="N168" s="784"/>
      <c r="O168" s="726"/>
      <c r="P168" s="662"/>
      <c r="Q168" s="88"/>
      <c r="R168" s="656"/>
      <c r="S168" s="88"/>
      <c r="T168" s="652"/>
      <c r="U168" s="652"/>
    </row>
    <row r="169" spans="1:21" ht="42.75" customHeight="1" x14ac:dyDescent="0.25">
      <c r="A169" s="663"/>
      <c r="B169" s="700">
        <v>5</v>
      </c>
      <c r="C169" s="702"/>
      <c r="D169" s="776" t="s">
        <v>177</v>
      </c>
      <c r="E169" s="777"/>
      <c r="F169" s="651">
        <v>2022</v>
      </c>
      <c r="G169" s="663" t="s">
        <v>171</v>
      </c>
      <c r="H169" s="655">
        <v>102</v>
      </c>
      <c r="I169" s="655">
        <v>0</v>
      </c>
      <c r="J169" s="655"/>
      <c r="K169" s="117"/>
      <c r="L169" s="655"/>
      <c r="M169" s="86"/>
      <c r="N169" s="655">
        <v>102</v>
      </c>
      <c r="O169" s="716">
        <v>0</v>
      </c>
      <c r="P169" s="661"/>
      <c r="Q169" s="86"/>
      <c r="R169" s="655"/>
      <c r="S169" s="86"/>
      <c r="T169" s="196" t="s">
        <v>580</v>
      </c>
      <c r="U169" s="197">
        <v>200</v>
      </c>
    </row>
    <row r="170" spans="1:21" ht="51" customHeight="1" thickBot="1" x14ac:dyDescent="0.3">
      <c r="A170" s="664"/>
      <c r="B170" s="768"/>
      <c r="C170" s="769"/>
      <c r="D170" s="780"/>
      <c r="E170" s="781"/>
      <c r="F170" s="652"/>
      <c r="G170" s="664"/>
      <c r="H170" s="656"/>
      <c r="I170" s="656"/>
      <c r="J170" s="656"/>
      <c r="K170" s="48"/>
      <c r="L170" s="656"/>
      <c r="M170" s="88"/>
      <c r="N170" s="656"/>
      <c r="O170" s="726"/>
      <c r="P170" s="662"/>
      <c r="Q170" s="88"/>
      <c r="R170" s="656"/>
      <c r="S170" s="88"/>
      <c r="T170" s="196" t="s">
        <v>581</v>
      </c>
      <c r="U170" s="197">
        <v>1858</v>
      </c>
    </row>
    <row r="171" spans="1:21" x14ac:dyDescent="0.25">
      <c r="A171" s="663"/>
      <c r="B171" s="700">
        <v>6</v>
      </c>
      <c r="C171" s="702"/>
      <c r="D171" s="787" t="s">
        <v>178</v>
      </c>
      <c r="E171" s="788"/>
      <c r="F171" s="651">
        <v>2022</v>
      </c>
      <c r="G171" s="663" t="s">
        <v>171</v>
      </c>
      <c r="H171" s="655"/>
      <c r="I171" s="655">
        <v>0</v>
      </c>
      <c r="J171" s="655"/>
      <c r="K171" s="117"/>
      <c r="L171" s="655"/>
      <c r="M171" s="86"/>
      <c r="N171" s="655"/>
      <c r="O171" s="716">
        <v>0</v>
      </c>
      <c r="P171" s="661"/>
      <c r="Q171" s="86"/>
      <c r="R171" s="655"/>
      <c r="S171" s="86"/>
      <c r="T171" s="651" t="s">
        <v>179</v>
      </c>
      <c r="U171" s="651">
        <v>8</v>
      </c>
    </row>
    <row r="172" spans="1:21" ht="69.75" customHeight="1" thickBot="1" x14ac:dyDescent="0.3">
      <c r="A172" s="664"/>
      <c r="B172" s="768"/>
      <c r="C172" s="769"/>
      <c r="D172" s="789"/>
      <c r="E172" s="790"/>
      <c r="F172" s="652"/>
      <c r="G172" s="664"/>
      <c r="H172" s="656"/>
      <c r="I172" s="656"/>
      <c r="J172" s="656"/>
      <c r="K172" s="48"/>
      <c r="L172" s="656"/>
      <c r="M172" s="88"/>
      <c r="N172" s="656"/>
      <c r="O172" s="726"/>
      <c r="P172" s="662"/>
      <c r="Q172" s="88"/>
      <c r="R172" s="656"/>
      <c r="S172" s="88"/>
      <c r="T172" s="652"/>
      <c r="U172" s="652"/>
    </row>
    <row r="173" spans="1:21" ht="40.5" customHeight="1" x14ac:dyDescent="0.25">
      <c r="A173" s="663"/>
      <c r="B173" s="700">
        <v>7</v>
      </c>
      <c r="C173" s="702"/>
      <c r="D173" s="776" t="s">
        <v>582</v>
      </c>
      <c r="E173" s="777"/>
      <c r="F173" s="651">
        <v>2022</v>
      </c>
      <c r="G173" s="663" t="s">
        <v>171</v>
      </c>
      <c r="H173" s="655">
        <v>128.1</v>
      </c>
      <c r="I173" s="655">
        <v>1.4</v>
      </c>
      <c r="J173" s="655"/>
      <c r="K173" s="117"/>
      <c r="L173" s="655"/>
      <c r="M173" s="86"/>
      <c r="N173" s="655">
        <v>128.1</v>
      </c>
      <c r="O173" s="716">
        <v>1.4</v>
      </c>
      <c r="P173" s="661"/>
      <c r="Q173" s="86"/>
      <c r="R173" s="655"/>
      <c r="S173" s="86"/>
      <c r="T173" s="651" t="s">
        <v>180</v>
      </c>
      <c r="U173" s="640">
        <v>2560</v>
      </c>
    </row>
    <row r="174" spans="1:21" ht="73.5" customHeight="1" x14ac:dyDescent="0.25">
      <c r="A174" s="722"/>
      <c r="B174" s="774"/>
      <c r="C174" s="775"/>
      <c r="D174" s="778"/>
      <c r="E174" s="779"/>
      <c r="F174" s="685"/>
      <c r="G174" s="722"/>
      <c r="H174" s="679"/>
      <c r="I174" s="679"/>
      <c r="J174" s="679"/>
      <c r="K174" s="120"/>
      <c r="L174" s="679"/>
      <c r="M174" s="119"/>
      <c r="N174" s="679"/>
      <c r="O174" s="717"/>
      <c r="P174" s="674"/>
      <c r="Q174" s="119"/>
      <c r="R174" s="679"/>
      <c r="S174" s="119"/>
      <c r="T174" s="685"/>
      <c r="U174" s="756"/>
    </row>
    <row r="175" spans="1:21" ht="15.75" thickBot="1" x14ac:dyDescent="0.3">
      <c r="A175" s="722"/>
      <c r="B175" s="774"/>
      <c r="C175" s="775"/>
      <c r="D175" s="778"/>
      <c r="E175" s="779"/>
      <c r="F175" s="685"/>
      <c r="G175" s="722"/>
      <c r="H175" s="679"/>
      <c r="I175" s="679"/>
      <c r="J175" s="679"/>
      <c r="K175" s="120"/>
      <c r="L175" s="679"/>
      <c r="M175" s="119"/>
      <c r="N175" s="679"/>
      <c r="O175" s="717"/>
      <c r="P175" s="674"/>
      <c r="Q175" s="119"/>
      <c r="R175" s="679"/>
      <c r="S175" s="119"/>
      <c r="T175" s="652"/>
      <c r="U175" s="641"/>
    </row>
    <row r="176" spans="1:21" ht="57" customHeight="1" x14ac:dyDescent="0.25">
      <c r="A176" s="722"/>
      <c r="B176" s="774"/>
      <c r="C176" s="775"/>
      <c r="D176" s="778"/>
      <c r="E176" s="779"/>
      <c r="F176" s="685"/>
      <c r="G176" s="722"/>
      <c r="H176" s="679"/>
      <c r="I176" s="679">
        <v>0.1</v>
      </c>
      <c r="J176" s="679"/>
      <c r="K176" s="120"/>
      <c r="L176" s="679"/>
      <c r="M176" s="119"/>
      <c r="N176" s="679"/>
      <c r="O176" s="717">
        <v>0.1</v>
      </c>
      <c r="P176" s="674"/>
      <c r="Q176" s="119"/>
      <c r="R176" s="679"/>
      <c r="S176" s="119"/>
      <c r="T176" s="651" t="s">
        <v>181</v>
      </c>
      <c r="U176" s="785">
        <v>15</v>
      </c>
    </row>
    <row r="177" spans="1:21" ht="3" customHeight="1" thickBot="1" x14ac:dyDescent="0.3">
      <c r="A177" s="664"/>
      <c r="B177" s="768"/>
      <c r="C177" s="769"/>
      <c r="D177" s="780"/>
      <c r="E177" s="781"/>
      <c r="F177" s="652"/>
      <c r="G177" s="664"/>
      <c r="H177" s="656"/>
      <c r="I177" s="656"/>
      <c r="J177" s="656"/>
      <c r="K177" s="48"/>
      <c r="L177" s="656"/>
      <c r="M177" s="88"/>
      <c r="N177" s="656"/>
      <c r="O177" s="726"/>
      <c r="P177" s="662"/>
      <c r="Q177" s="88"/>
      <c r="R177" s="656"/>
      <c r="S177" s="88"/>
      <c r="T177" s="652"/>
      <c r="U177" s="786"/>
    </row>
    <row r="178" spans="1:21" ht="131.25" customHeight="1" thickBot="1" x14ac:dyDescent="0.3">
      <c r="A178" s="96"/>
      <c r="B178" s="71">
        <v>8</v>
      </c>
      <c r="C178" s="115"/>
      <c r="D178" s="644" t="s">
        <v>583</v>
      </c>
      <c r="E178" s="645"/>
      <c r="F178" s="97">
        <v>2022</v>
      </c>
      <c r="G178" s="96" t="s">
        <v>171</v>
      </c>
      <c r="H178" s="98"/>
      <c r="I178" s="98"/>
      <c r="J178" s="98"/>
      <c r="K178" s="135"/>
      <c r="L178" s="98"/>
      <c r="M178" s="98"/>
      <c r="N178" s="98"/>
      <c r="O178" s="99"/>
      <c r="P178" s="135"/>
      <c r="Q178" s="98"/>
      <c r="R178" s="198"/>
      <c r="S178" s="98"/>
      <c r="T178" s="199" t="s">
        <v>584</v>
      </c>
      <c r="U178" s="200" t="s">
        <v>585</v>
      </c>
    </row>
    <row r="179" spans="1:21" x14ac:dyDescent="0.25">
      <c r="A179" s="663"/>
      <c r="B179" s="700">
        <v>9</v>
      </c>
      <c r="C179" s="702"/>
      <c r="D179" s="776" t="s">
        <v>586</v>
      </c>
      <c r="E179" s="777"/>
      <c r="F179" s="651">
        <v>2022</v>
      </c>
      <c r="G179" s="651" t="s">
        <v>171</v>
      </c>
      <c r="H179" s="655">
        <v>10</v>
      </c>
      <c r="I179" s="655">
        <v>449.66800000000001</v>
      </c>
      <c r="J179" s="655"/>
      <c r="K179" s="117"/>
      <c r="L179" s="655"/>
      <c r="M179" s="655">
        <v>421.7</v>
      </c>
      <c r="N179" s="655">
        <v>10</v>
      </c>
      <c r="O179" s="716">
        <v>27.966999999999999</v>
      </c>
      <c r="P179" s="661"/>
      <c r="Q179" s="86"/>
      <c r="R179" s="841"/>
      <c r="S179" s="86"/>
      <c r="T179" s="651" t="s">
        <v>179</v>
      </c>
      <c r="U179" s="651">
        <v>3655</v>
      </c>
    </row>
    <row r="180" spans="1:21" ht="43.5" customHeight="1" thickBot="1" x14ac:dyDescent="0.3">
      <c r="A180" s="722"/>
      <c r="B180" s="774"/>
      <c r="C180" s="775"/>
      <c r="D180" s="778"/>
      <c r="E180" s="779"/>
      <c r="F180" s="685"/>
      <c r="G180" s="685"/>
      <c r="H180" s="679"/>
      <c r="I180" s="679"/>
      <c r="J180" s="679"/>
      <c r="K180" s="120"/>
      <c r="L180" s="679"/>
      <c r="M180" s="679"/>
      <c r="N180" s="679"/>
      <c r="O180" s="717"/>
      <c r="P180" s="674"/>
      <c r="Q180" s="119"/>
      <c r="R180" s="842"/>
      <c r="S180" s="119"/>
      <c r="T180" s="685"/>
      <c r="U180" s="685"/>
    </row>
    <row r="181" spans="1:21" ht="57.75" customHeight="1" x14ac:dyDescent="0.25">
      <c r="A181" s="663"/>
      <c r="B181" s="700">
        <v>10</v>
      </c>
      <c r="C181" s="702"/>
      <c r="D181" s="776" t="s">
        <v>182</v>
      </c>
      <c r="E181" s="777"/>
      <c r="F181" s="651">
        <v>2022</v>
      </c>
      <c r="G181" s="663" t="s">
        <v>171</v>
      </c>
      <c r="H181" s="655">
        <v>2</v>
      </c>
      <c r="I181" s="655">
        <v>0</v>
      </c>
      <c r="J181" s="655"/>
      <c r="K181" s="117"/>
      <c r="L181" s="655"/>
      <c r="M181" s="86"/>
      <c r="N181" s="655">
        <v>2</v>
      </c>
      <c r="O181" s="716">
        <v>0</v>
      </c>
      <c r="P181" s="661"/>
      <c r="Q181" s="86"/>
      <c r="R181" s="655"/>
      <c r="S181" s="86"/>
      <c r="T181" s="651" t="s">
        <v>587</v>
      </c>
      <c r="U181" s="651">
        <v>9</v>
      </c>
    </row>
    <row r="182" spans="1:21" ht="15" hidden="1" customHeight="1" thickBot="1" x14ac:dyDescent="0.3">
      <c r="A182" s="722"/>
      <c r="B182" s="774"/>
      <c r="C182" s="775"/>
      <c r="D182" s="778"/>
      <c r="E182" s="779"/>
      <c r="F182" s="685"/>
      <c r="G182" s="722"/>
      <c r="H182" s="679"/>
      <c r="I182" s="679"/>
      <c r="J182" s="679"/>
      <c r="K182" s="120"/>
      <c r="L182" s="679"/>
      <c r="M182" s="119"/>
      <c r="N182" s="679"/>
      <c r="O182" s="717"/>
      <c r="P182" s="674"/>
      <c r="Q182" s="119"/>
      <c r="R182" s="679"/>
      <c r="S182" s="119"/>
      <c r="T182" s="685"/>
      <c r="U182" s="685"/>
    </row>
    <row r="183" spans="1:21" ht="15.75" hidden="1" thickBot="1" x14ac:dyDescent="0.3">
      <c r="A183" s="722"/>
      <c r="B183" s="774"/>
      <c r="C183" s="775"/>
      <c r="D183" s="778"/>
      <c r="E183" s="779"/>
      <c r="F183" s="685"/>
      <c r="G183" s="722"/>
      <c r="H183" s="679"/>
      <c r="I183" s="679"/>
      <c r="J183" s="679"/>
      <c r="K183" s="120"/>
      <c r="L183" s="679"/>
      <c r="M183" s="119"/>
      <c r="N183" s="679"/>
      <c r="O183" s="717"/>
      <c r="P183" s="674"/>
      <c r="Q183" s="119"/>
      <c r="R183" s="679"/>
      <c r="S183" s="119"/>
      <c r="T183" s="685"/>
      <c r="U183" s="685"/>
    </row>
    <row r="184" spans="1:21" ht="4.5" customHeight="1" thickBot="1" x14ac:dyDescent="0.3">
      <c r="A184" s="664"/>
      <c r="B184" s="768"/>
      <c r="C184" s="769"/>
      <c r="D184" s="780"/>
      <c r="E184" s="781"/>
      <c r="F184" s="652"/>
      <c r="G184" s="664"/>
      <c r="H184" s="656"/>
      <c r="I184" s="656"/>
      <c r="J184" s="656"/>
      <c r="K184" s="48"/>
      <c r="L184" s="656"/>
      <c r="M184" s="88"/>
      <c r="N184" s="656"/>
      <c r="O184" s="726"/>
      <c r="P184" s="662"/>
      <c r="Q184" s="88"/>
      <c r="R184" s="656"/>
      <c r="S184" s="88"/>
      <c r="T184" s="652"/>
      <c r="U184" s="652"/>
    </row>
    <row r="185" spans="1:21" ht="15.75" thickBot="1" x14ac:dyDescent="0.3">
      <c r="A185" s="663"/>
      <c r="B185" s="700">
        <v>11</v>
      </c>
      <c r="C185" s="702"/>
      <c r="D185" s="776" t="s">
        <v>183</v>
      </c>
      <c r="E185" s="777"/>
      <c r="F185" s="651">
        <v>2022</v>
      </c>
      <c r="G185" s="663" t="s">
        <v>171</v>
      </c>
      <c r="H185" s="782">
        <v>10</v>
      </c>
      <c r="I185" s="782">
        <v>70.5</v>
      </c>
      <c r="J185" s="782"/>
      <c r="K185" s="190"/>
      <c r="L185" s="782"/>
      <c r="M185" s="191"/>
      <c r="N185" s="782">
        <v>10</v>
      </c>
      <c r="O185" s="716">
        <v>70.5</v>
      </c>
      <c r="P185" s="661"/>
      <c r="Q185" s="86"/>
      <c r="R185" s="655"/>
      <c r="S185" s="72"/>
      <c r="T185" s="70" t="s">
        <v>184</v>
      </c>
      <c r="U185" s="70">
        <v>68</v>
      </c>
    </row>
    <row r="186" spans="1:21" ht="51.75" thickBot="1" x14ac:dyDescent="0.3">
      <c r="A186" s="722"/>
      <c r="B186" s="774"/>
      <c r="C186" s="775"/>
      <c r="D186" s="778"/>
      <c r="E186" s="779"/>
      <c r="F186" s="685"/>
      <c r="G186" s="722"/>
      <c r="H186" s="783"/>
      <c r="I186" s="783"/>
      <c r="J186" s="783"/>
      <c r="K186" s="192"/>
      <c r="L186" s="783"/>
      <c r="M186" s="193"/>
      <c r="N186" s="783"/>
      <c r="O186" s="717"/>
      <c r="P186" s="674"/>
      <c r="Q186" s="119"/>
      <c r="R186" s="679"/>
      <c r="S186" s="72"/>
      <c r="T186" s="70" t="s">
        <v>185</v>
      </c>
      <c r="U186" s="70">
        <v>23</v>
      </c>
    </row>
    <row r="187" spans="1:21" ht="64.5" thickBot="1" x14ac:dyDescent="0.3">
      <c r="A187" s="664"/>
      <c r="B187" s="768"/>
      <c r="C187" s="769"/>
      <c r="D187" s="780"/>
      <c r="E187" s="781"/>
      <c r="F187" s="652"/>
      <c r="G187" s="664"/>
      <c r="H187" s="784"/>
      <c r="I187" s="784"/>
      <c r="J187" s="784"/>
      <c r="K187" s="194"/>
      <c r="L187" s="784"/>
      <c r="M187" s="195"/>
      <c r="N187" s="784"/>
      <c r="O187" s="726"/>
      <c r="P187" s="662"/>
      <c r="Q187" s="88"/>
      <c r="R187" s="656"/>
      <c r="S187" s="44"/>
      <c r="T187" s="70" t="s">
        <v>186</v>
      </c>
      <c r="U187" s="70">
        <v>15</v>
      </c>
    </row>
    <row r="188" spans="1:21" x14ac:dyDescent="0.25">
      <c r="A188" s="663"/>
      <c r="B188" s="700">
        <v>12</v>
      </c>
      <c r="C188" s="702"/>
      <c r="D188" s="776" t="s">
        <v>187</v>
      </c>
      <c r="E188" s="777"/>
      <c r="F188" s="651">
        <v>2022</v>
      </c>
      <c r="G188" s="663" t="s">
        <v>171</v>
      </c>
      <c r="H188" s="655">
        <v>69.8</v>
      </c>
      <c r="I188" s="655"/>
      <c r="J188" s="655"/>
      <c r="K188" s="117"/>
      <c r="L188" s="655"/>
      <c r="M188" s="86"/>
      <c r="N188" s="655">
        <v>69.8</v>
      </c>
      <c r="O188" s="716">
        <v>27.9</v>
      </c>
      <c r="P188" s="661"/>
      <c r="Q188" s="86"/>
      <c r="R188" s="655"/>
      <c r="S188" s="86"/>
      <c r="T188" s="651" t="s">
        <v>179</v>
      </c>
      <c r="U188" s="651">
        <v>178</v>
      </c>
    </row>
    <row r="189" spans="1:21" x14ac:dyDescent="0.25">
      <c r="A189" s="722"/>
      <c r="B189" s="774"/>
      <c r="C189" s="775"/>
      <c r="D189" s="778"/>
      <c r="E189" s="779"/>
      <c r="F189" s="685"/>
      <c r="G189" s="722"/>
      <c r="H189" s="679"/>
      <c r="I189" s="679"/>
      <c r="J189" s="679"/>
      <c r="K189" s="120"/>
      <c r="L189" s="679"/>
      <c r="M189" s="119"/>
      <c r="N189" s="679"/>
      <c r="O189" s="717"/>
      <c r="P189" s="674"/>
      <c r="Q189" s="119"/>
      <c r="R189" s="679"/>
      <c r="S189" s="119"/>
      <c r="T189" s="685"/>
      <c r="U189" s="685"/>
    </row>
    <row r="190" spans="1:21" ht="15.75" thickBot="1" x14ac:dyDescent="0.3">
      <c r="A190" s="664"/>
      <c r="B190" s="768"/>
      <c r="C190" s="769"/>
      <c r="D190" s="780"/>
      <c r="E190" s="781"/>
      <c r="F190" s="652"/>
      <c r="G190" s="664"/>
      <c r="H190" s="656"/>
      <c r="I190" s="656"/>
      <c r="J190" s="656"/>
      <c r="K190" s="48"/>
      <c r="L190" s="656"/>
      <c r="M190" s="88"/>
      <c r="N190" s="656"/>
      <c r="O190" s="726"/>
      <c r="P190" s="662"/>
      <c r="Q190" s="88"/>
      <c r="R190" s="656"/>
      <c r="S190" s="88"/>
      <c r="T190" s="652"/>
      <c r="U190" s="652"/>
    </row>
    <row r="191" spans="1:21" ht="90.75" customHeight="1" thickBot="1" x14ac:dyDescent="0.3">
      <c r="A191" s="663"/>
      <c r="B191" s="700">
        <v>13</v>
      </c>
      <c r="C191" s="702"/>
      <c r="D191" s="776" t="s">
        <v>188</v>
      </c>
      <c r="E191" s="777"/>
      <c r="F191" s="651">
        <v>2022</v>
      </c>
      <c r="G191" s="663" t="s">
        <v>171</v>
      </c>
      <c r="H191" s="655">
        <v>10</v>
      </c>
      <c r="I191" s="655">
        <v>0</v>
      </c>
      <c r="J191" s="655"/>
      <c r="K191" s="117"/>
      <c r="L191" s="655"/>
      <c r="M191" s="86"/>
      <c r="N191" s="655">
        <v>10</v>
      </c>
      <c r="O191" s="716">
        <v>0</v>
      </c>
      <c r="P191" s="661"/>
      <c r="Q191" s="86"/>
      <c r="R191" s="655"/>
      <c r="S191" s="86"/>
      <c r="T191" s="651" t="s">
        <v>1054</v>
      </c>
      <c r="U191" s="651" t="s">
        <v>1053</v>
      </c>
    </row>
    <row r="192" spans="1:21" ht="15.75" hidden="1" thickBot="1" x14ac:dyDescent="0.3">
      <c r="A192" s="664"/>
      <c r="B192" s="768"/>
      <c r="C192" s="769"/>
      <c r="D192" s="780"/>
      <c r="E192" s="781"/>
      <c r="F192" s="652"/>
      <c r="G192" s="664"/>
      <c r="H192" s="656"/>
      <c r="I192" s="656"/>
      <c r="J192" s="656"/>
      <c r="K192" s="48"/>
      <c r="L192" s="656"/>
      <c r="M192" s="88"/>
      <c r="N192" s="656"/>
      <c r="O192" s="726"/>
      <c r="P192" s="662"/>
      <c r="Q192" s="88"/>
      <c r="R192" s="656"/>
      <c r="S192" s="88"/>
      <c r="T192" s="652"/>
      <c r="U192" s="652"/>
    </row>
    <row r="193" spans="1:21" x14ac:dyDescent="0.25">
      <c r="A193" s="663"/>
      <c r="B193" s="700">
        <v>14</v>
      </c>
      <c r="C193" s="702"/>
      <c r="D193" s="776" t="s">
        <v>189</v>
      </c>
      <c r="E193" s="777"/>
      <c r="F193" s="651">
        <v>2022</v>
      </c>
      <c r="G193" s="663" t="s">
        <v>171</v>
      </c>
      <c r="H193" s="655">
        <v>280</v>
      </c>
      <c r="I193" s="655">
        <v>56.6</v>
      </c>
      <c r="J193" s="655"/>
      <c r="K193" s="117"/>
      <c r="L193" s="655"/>
      <c r="M193" s="86"/>
      <c r="N193" s="655">
        <v>280</v>
      </c>
      <c r="O193" s="716">
        <v>56.6</v>
      </c>
      <c r="P193" s="661"/>
      <c r="Q193" s="86"/>
      <c r="R193" s="655"/>
      <c r="S193" s="86"/>
      <c r="T193" s="651" t="s">
        <v>190</v>
      </c>
      <c r="U193" s="651">
        <v>2615</v>
      </c>
    </row>
    <row r="194" spans="1:21" ht="46.5" customHeight="1" thickBot="1" x14ac:dyDescent="0.3">
      <c r="A194" s="664"/>
      <c r="B194" s="768"/>
      <c r="C194" s="769"/>
      <c r="D194" s="780"/>
      <c r="E194" s="781"/>
      <c r="F194" s="652"/>
      <c r="G194" s="664"/>
      <c r="H194" s="656"/>
      <c r="I194" s="656"/>
      <c r="J194" s="656"/>
      <c r="K194" s="48"/>
      <c r="L194" s="656"/>
      <c r="M194" s="88"/>
      <c r="N194" s="656"/>
      <c r="O194" s="726"/>
      <c r="P194" s="662"/>
      <c r="Q194" s="88"/>
      <c r="R194" s="656"/>
      <c r="S194" s="88"/>
      <c r="T194" s="652"/>
      <c r="U194" s="652"/>
    </row>
    <row r="195" spans="1:21" x14ac:dyDescent="0.25">
      <c r="A195" s="663"/>
      <c r="B195" s="700">
        <v>15</v>
      </c>
      <c r="C195" s="702"/>
      <c r="D195" s="776" t="s">
        <v>191</v>
      </c>
      <c r="E195" s="777"/>
      <c r="F195" s="651">
        <v>2022</v>
      </c>
      <c r="G195" s="651" t="s">
        <v>171</v>
      </c>
      <c r="H195" s="655">
        <v>163.6</v>
      </c>
      <c r="I195" s="782">
        <v>0</v>
      </c>
      <c r="J195" s="655"/>
      <c r="K195" s="117"/>
      <c r="L195" s="655"/>
      <c r="M195" s="86"/>
      <c r="N195" s="655">
        <v>163.6</v>
      </c>
      <c r="O195" s="716">
        <v>0</v>
      </c>
      <c r="P195" s="661"/>
      <c r="Q195" s="86"/>
      <c r="R195" s="655"/>
      <c r="S195" s="86"/>
      <c r="T195" s="651" t="s">
        <v>190</v>
      </c>
      <c r="U195" s="651">
        <v>20</v>
      </c>
    </row>
    <row r="196" spans="1:21" ht="40.5" customHeight="1" thickBot="1" x14ac:dyDescent="0.3">
      <c r="A196" s="664"/>
      <c r="B196" s="768"/>
      <c r="C196" s="769"/>
      <c r="D196" s="780"/>
      <c r="E196" s="781"/>
      <c r="F196" s="652"/>
      <c r="G196" s="652"/>
      <c r="H196" s="656"/>
      <c r="I196" s="784"/>
      <c r="J196" s="656"/>
      <c r="K196" s="48"/>
      <c r="L196" s="656"/>
      <c r="M196" s="88"/>
      <c r="N196" s="656"/>
      <c r="O196" s="726"/>
      <c r="P196" s="662"/>
      <c r="Q196" s="88"/>
      <c r="R196" s="656"/>
      <c r="S196" s="88"/>
      <c r="T196" s="652"/>
      <c r="U196" s="652"/>
    </row>
    <row r="197" spans="1:21" ht="51.75" thickBot="1" x14ac:dyDescent="0.3">
      <c r="A197" s="90"/>
      <c r="B197" s="137">
        <v>16</v>
      </c>
      <c r="C197" s="139"/>
      <c r="D197" s="644" t="s">
        <v>588</v>
      </c>
      <c r="E197" s="645"/>
      <c r="F197" s="97">
        <v>2022</v>
      </c>
      <c r="G197" s="95" t="s">
        <v>171</v>
      </c>
      <c r="H197" s="119">
        <v>60</v>
      </c>
      <c r="I197" s="193"/>
      <c r="J197" s="119"/>
      <c r="K197" s="120"/>
      <c r="L197" s="119"/>
      <c r="M197" s="119"/>
      <c r="N197" s="119">
        <v>60</v>
      </c>
      <c r="O197" s="121"/>
      <c r="P197" s="120"/>
      <c r="Q197" s="119"/>
      <c r="R197" s="119"/>
      <c r="S197" s="119"/>
      <c r="T197" s="36" t="s">
        <v>190</v>
      </c>
      <c r="U197" s="36">
        <v>15</v>
      </c>
    </row>
    <row r="198" spans="1:21" ht="33.75" customHeight="1" x14ac:dyDescent="0.25">
      <c r="A198" s="663"/>
      <c r="B198" s="700">
        <v>17</v>
      </c>
      <c r="C198" s="702"/>
      <c r="D198" s="776" t="s">
        <v>192</v>
      </c>
      <c r="E198" s="777"/>
      <c r="F198" s="651">
        <v>2022</v>
      </c>
      <c r="G198" s="663" t="s">
        <v>171</v>
      </c>
      <c r="H198" s="655">
        <v>27</v>
      </c>
      <c r="I198" s="655">
        <v>0</v>
      </c>
      <c r="J198" s="655"/>
      <c r="K198" s="117"/>
      <c r="L198" s="655"/>
      <c r="M198" s="86"/>
      <c r="N198" s="655">
        <v>27</v>
      </c>
      <c r="O198" s="716">
        <v>0</v>
      </c>
      <c r="P198" s="661"/>
      <c r="Q198" s="86"/>
      <c r="R198" s="655"/>
      <c r="S198" s="86"/>
      <c r="T198" s="651" t="s">
        <v>190</v>
      </c>
      <c r="U198" s="651">
        <v>3</v>
      </c>
    </row>
    <row r="199" spans="1:21" ht="27" customHeight="1" thickBot="1" x14ac:dyDescent="0.3">
      <c r="A199" s="664"/>
      <c r="B199" s="768"/>
      <c r="C199" s="769"/>
      <c r="D199" s="780"/>
      <c r="E199" s="781"/>
      <c r="F199" s="652"/>
      <c r="G199" s="664"/>
      <c r="H199" s="656"/>
      <c r="I199" s="656"/>
      <c r="J199" s="656"/>
      <c r="K199" s="48"/>
      <c r="L199" s="656"/>
      <c r="M199" s="88"/>
      <c r="N199" s="656"/>
      <c r="O199" s="726"/>
      <c r="P199" s="662"/>
      <c r="Q199" s="88"/>
      <c r="R199" s="656"/>
      <c r="S199" s="88"/>
      <c r="T199" s="652"/>
      <c r="U199" s="652"/>
    </row>
    <row r="200" spans="1:21" ht="60.75" customHeight="1" x14ac:dyDescent="0.25">
      <c r="A200" s="663"/>
      <c r="B200" s="700">
        <v>18</v>
      </c>
      <c r="C200" s="702"/>
      <c r="D200" s="776" t="s">
        <v>193</v>
      </c>
      <c r="E200" s="777"/>
      <c r="F200" s="651">
        <v>2022</v>
      </c>
      <c r="G200" s="663" t="s">
        <v>171</v>
      </c>
      <c r="H200" s="655"/>
      <c r="I200" s="655">
        <v>0</v>
      </c>
      <c r="J200" s="655"/>
      <c r="K200" s="117"/>
      <c r="L200" s="655"/>
      <c r="M200" s="86"/>
      <c r="N200" s="655"/>
      <c r="O200" s="716">
        <v>0</v>
      </c>
      <c r="P200" s="661"/>
      <c r="Q200" s="86"/>
      <c r="R200" s="655"/>
      <c r="S200" s="86"/>
      <c r="T200" s="651" t="s">
        <v>190</v>
      </c>
      <c r="U200" s="651">
        <v>17</v>
      </c>
    </row>
    <row r="201" spans="1:21" ht="5.25" customHeight="1" x14ac:dyDescent="0.25">
      <c r="A201" s="722"/>
      <c r="B201" s="774"/>
      <c r="C201" s="775"/>
      <c r="D201" s="778"/>
      <c r="E201" s="779"/>
      <c r="F201" s="685"/>
      <c r="G201" s="722"/>
      <c r="H201" s="679"/>
      <c r="I201" s="679"/>
      <c r="J201" s="679"/>
      <c r="K201" s="120"/>
      <c r="L201" s="679"/>
      <c r="M201" s="119"/>
      <c r="N201" s="679"/>
      <c r="O201" s="717"/>
      <c r="P201" s="674"/>
      <c r="Q201" s="119"/>
      <c r="R201" s="679"/>
      <c r="S201" s="119"/>
      <c r="T201" s="685"/>
      <c r="U201" s="685"/>
    </row>
    <row r="202" spans="1:21" ht="3" customHeight="1" thickBot="1" x14ac:dyDescent="0.3">
      <c r="A202" s="664"/>
      <c r="B202" s="768"/>
      <c r="C202" s="769"/>
      <c r="D202" s="780"/>
      <c r="E202" s="781"/>
      <c r="F202" s="652"/>
      <c r="G202" s="664"/>
      <c r="H202" s="656"/>
      <c r="I202" s="656"/>
      <c r="J202" s="656"/>
      <c r="K202" s="48"/>
      <c r="L202" s="656"/>
      <c r="M202" s="88"/>
      <c r="N202" s="656"/>
      <c r="O202" s="726"/>
      <c r="P202" s="662"/>
      <c r="Q202" s="88"/>
      <c r="R202" s="656"/>
      <c r="S202" s="88"/>
      <c r="T202" s="652"/>
      <c r="U202" s="652"/>
    </row>
    <row r="203" spans="1:21" ht="50.25" customHeight="1" x14ac:dyDescent="0.25">
      <c r="A203" s="663"/>
      <c r="B203" s="700">
        <v>19</v>
      </c>
      <c r="C203" s="702"/>
      <c r="D203" s="776" t="s">
        <v>858</v>
      </c>
      <c r="E203" s="777"/>
      <c r="F203" s="651">
        <v>2022</v>
      </c>
      <c r="G203" s="663" t="s">
        <v>171</v>
      </c>
      <c r="H203" s="655">
        <v>50</v>
      </c>
      <c r="I203" s="655">
        <v>0</v>
      </c>
      <c r="J203" s="655"/>
      <c r="K203" s="117"/>
      <c r="L203" s="689"/>
      <c r="M203" s="86"/>
      <c r="N203" s="655">
        <v>50</v>
      </c>
      <c r="O203" s="734">
        <v>0</v>
      </c>
      <c r="P203" s="661"/>
      <c r="Q203" s="86"/>
      <c r="R203" s="655"/>
      <c r="S203" s="72"/>
      <c r="T203" s="737" t="s">
        <v>859</v>
      </c>
      <c r="U203" s="651">
        <v>170</v>
      </c>
    </row>
    <row r="204" spans="1:21" hidden="1" x14ac:dyDescent="0.25">
      <c r="A204" s="722"/>
      <c r="B204" s="774"/>
      <c r="C204" s="775"/>
      <c r="D204" s="778"/>
      <c r="E204" s="779"/>
      <c r="F204" s="685"/>
      <c r="G204" s="722"/>
      <c r="H204" s="679"/>
      <c r="I204" s="679"/>
      <c r="J204" s="679"/>
      <c r="K204" s="120"/>
      <c r="L204" s="690"/>
      <c r="M204" s="119"/>
      <c r="N204" s="679"/>
      <c r="O204" s="735"/>
      <c r="P204" s="674"/>
      <c r="Q204" s="119"/>
      <c r="R204" s="679"/>
      <c r="S204" s="72"/>
      <c r="T204" s="738"/>
      <c r="U204" s="685"/>
    </row>
    <row r="205" spans="1:21" ht="15.75" thickBot="1" x14ac:dyDescent="0.3">
      <c r="A205" s="664"/>
      <c r="B205" s="768"/>
      <c r="C205" s="769"/>
      <c r="D205" s="780"/>
      <c r="E205" s="781"/>
      <c r="F205" s="652"/>
      <c r="G205" s="664"/>
      <c r="H205" s="656"/>
      <c r="I205" s="656"/>
      <c r="J205" s="656"/>
      <c r="K205" s="48"/>
      <c r="L205" s="715"/>
      <c r="M205" s="88"/>
      <c r="N205" s="656"/>
      <c r="O205" s="736"/>
      <c r="P205" s="662"/>
      <c r="Q205" s="88"/>
      <c r="R205" s="656"/>
      <c r="S205" s="44"/>
      <c r="T205" s="739"/>
      <c r="U205" s="652"/>
    </row>
    <row r="206" spans="1:21" ht="27" customHeight="1" x14ac:dyDescent="0.25">
      <c r="A206" s="663"/>
      <c r="B206" s="700">
        <v>20</v>
      </c>
      <c r="C206" s="702"/>
      <c r="D206" s="776" t="s">
        <v>194</v>
      </c>
      <c r="E206" s="777"/>
      <c r="F206" s="651">
        <v>2022</v>
      </c>
      <c r="G206" s="663" t="s">
        <v>171</v>
      </c>
      <c r="H206" s="655"/>
      <c r="I206" s="655">
        <v>11</v>
      </c>
      <c r="J206" s="655"/>
      <c r="K206" s="117"/>
      <c r="L206" s="655"/>
      <c r="M206" s="86"/>
      <c r="N206" s="655"/>
      <c r="O206" s="716">
        <v>11</v>
      </c>
      <c r="P206" s="661"/>
      <c r="Q206" s="86"/>
      <c r="R206" s="655"/>
      <c r="S206" s="86"/>
      <c r="T206" s="737" t="s">
        <v>179</v>
      </c>
      <c r="U206" s="785">
        <v>195</v>
      </c>
    </row>
    <row r="207" spans="1:21" s="3" customFormat="1" ht="24" customHeight="1" thickBot="1" x14ac:dyDescent="0.3">
      <c r="A207" s="664"/>
      <c r="B207" s="768"/>
      <c r="C207" s="769"/>
      <c r="D207" s="780"/>
      <c r="E207" s="781"/>
      <c r="F207" s="652"/>
      <c r="G207" s="664"/>
      <c r="H207" s="656"/>
      <c r="I207" s="656"/>
      <c r="J207" s="656"/>
      <c r="K207" s="48"/>
      <c r="L207" s="656"/>
      <c r="M207" s="88"/>
      <c r="N207" s="656"/>
      <c r="O207" s="726"/>
      <c r="P207" s="662"/>
      <c r="Q207" s="88"/>
      <c r="R207" s="656"/>
      <c r="S207" s="88"/>
      <c r="T207" s="739"/>
      <c r="U207" s="786"/>
    </row>
    <row r="208" spans="1:21" s="3" customFormat="1" x14ac:dyDescent="0.25">
      <c r="A208" s="663"/>
      <c r="B208" s="700">
        <v>21</v>
      </c>
      <c r="C208" s="702"/>
      <c r="D208" s="776" t="s">
        <v>195</v>
      </c>
      <c r="E208" s="777"/>
      <c r="F208" s="651">
        <v>2022</v>
      </c>
      <c r="G208" s="663" t="s">
        <v>171</v>
      </c>
      <c r="H208" s="655">
        <v>173</v>
      </c>
      <c r="I208" s="655">
        <v>25.2</v>
      </c>
      <c r="J208" s="655"/>
      <c r="K208" s="117"/>
      <c r="L208" s="655"/>
      <c r="M208" s="86"/>
      <c r="N208" s="655">
        <v>173</v>
      </c>
      <c r="O208" s="716">
        <v>25.2</v>
      </c>
      <c r="P208" s="661"/>
      <c r="Q208" s="86"/>
      <c r="R208" s="655"/>
      <c r="S208" s="72"/>
      <c r="T208" s="201" t="s">
        <v>196</v>
      </c>
      <c r="U208" s="651">
        <v>41</v>
      </c>
    </row>
    <row r="209" spans="1:21" s="3" customFormat="1" ht="60.75" customHeight="1" thickBot="1" x14ac:dyDescent="0.3">
      <c r="A209" s="722"/>
      <c r="B209" s="774"/>
      <c r="C209" s="775"/>
      <c r="D209" s="778"/>
      <c r="E209" s="779"/>
      <c r="F209" s="685"/>
      <c r="G209" s="722"/>
      <c r="H209" s="679"/>
      <c r="I209" s="679"/>
      <c r="J209" s="679"/>
      <c r="K209" s="120"/>
      <c r="L209" s="679"/>
      <c r="M209" s="119"/>
      <c r="N209" s="679"/>
      <c r="O209" s="717"/>
      <c r="P209" s="674"/>
      <c r="Q209" s="119"/>
      <c r="R209" s="679"/>
      <c r="S209" s="72"/>
      <c r="T209" s="202" t="s">
        <v>197</v>
      </c>
      <c r="U209" s="652"/>
    </row>
    <row r="210" spans="1:21" ht="15.75" thickBot="1" x14ac:dyDescent="0.3">
      <c r="A210" s="722"/>
      <c r="B210" s="774"/>
      <c r="C210" s="775"/>
      <c r="D210" s="778"/>
      <c r="E210" s="779"/>
      <c r="F210" s="685"/>
      <c r="G210" s="722"/>
      <c r="H210" s="679"/>
      <c r="I210" s="119">
        <v>50.8</v>
      </c>
      <c r="J210" s="679"/>
      <c r="K210" s="120"/>
      <c r="L210" s="679"/>
      <c r="M210" s="119"/>
      <c r="N210" s="679"/>
      <c r="O210" s="121">
        <v>50.8</v>
      </c>
      <c r="P210" s="674"/>
      <c r="Q210" s="119"/>
      <c r="R210" s="679"/>
      <c r="S210" s="119"/>
      <c r="T210" s="203" t="s">
        <v>198</v>
      </c>
      <c r="U210" s="204">
        <v>8</v>
      </c>
    </row>
    <row r="211" spans="1:21" ht="52.5" customHeight="1" x14ac:dyDescent="0.25">
      <c r="A211" s="663"/>
      <c r="B211" s="700">
        <v>22</v>
      </c>
      <c r="C211" s="702"/>
      <c r="D211" s="776" t="s">
        <v>199</v>
      </c>
      <c r="E211" s="777"/>
      <c r="F211" s="651">
        <v>2022</v>
      </c>
      <c r="G211" s="663" t="s">
        <v>171</v>
      </c>
      <c r="H211" s="655">
        <v>43.2</v>
      </c>
      <c r="I211" s="655">
        <v>0</v>
      </c>
      <c r="J211" s="655"/>
      <c r="K211" s="117"/>
      <c r="L211" s="655"/>
      <c r="M211" s="86"/>
      <c r="N211" s="655">
        <v>43.2</v>
      </c>
      <c r="O211" s="716">
        <v>0</v>
      </c>
      <c r="P211" s="661"/>
      <c r="Q211" s="86"/>
      <c r="R211" s="655"/>
      <c r="S211" s="86"/>
      <c r="T211" s="737" t="s">
        <v>200</v>
      </c>
      <c r="U211" s="651">
        <v>188</v>
      </c>
    </row>
    <row r="212" spans="1:21" ht="15.75" thickBot="1" x14ac:dyDescent="0.3">
      <c r="A212" s="664"/>
      <c r="B212" s="768"/>
      <c r="C212" s="769"/>
      <c r="D212" s="780"/>
      <c r="E212" s="781"/>
      <c r="F212" s="652"/>
      <c r="G212" s="664"/>
      <c r="H212" s="656"/>
      <c r="I212" s="656"/>
      <c r="J212" s="656"/>
      <c r="K212" s="48"/>
      <c r="L212" s="656"/>
      <c r="M212" s="88"/>
      <c r="N212" s="656"/>
      <c r="O212" s="726"/>
      <c r="P212" s="662"/>
      <c r="Q212" s="88"/>
      <c r="R212" s="656"/>
      <c r="S212" s="88"/>
      <c r="T212" s="739"/>
      <c r="U212" s="652"/>
    </row>
    <row r="213" spans="1:21" x14ac:dyDescent="0.25">
      <c r="A213" s="663"/>
      <c r="B213" s="700">
        <v>23</v>
      </c>
      <c r="C213" s="702"/>
      <c r="D213" s="776" t="s">
        <v>201</v>
      </c>
      <c r="E213" s="777"/>
      <c r="F213" s="651">
        <v>2022</v>
      </c>
      <c r="G213" s="663" t="s">
        <v>171</v>
      </c>
      <c r="H213" s="655"/>
      <c r="I213" s="655">
        <v>0</v>
      </c>
      <c r="J213" s="655"/>
      <c r="K213" s="117"/>
      <c r="L213" s="655"/>
      <c r="M213" s="86"/>
      <c r="N213" s="655"/>
      <c r="O213" s="716">
        <v>0</v>
      </c>
      <c r="P213" s="661"/>
      <c r="Q213" s="86"/>
      <c r="R213" s="655"/>
      <c r="S213" s="655">
        <v>0</v>
      </c>
      <c r="T213" s="737" t="s">
        <v>202</v>
      </c>
      <c r="U213" s="651">
        <v>185</v>
      </c>
    </row>
    <row r="214" spans="1:21" ht="60" customHeight="1" thickBot="1" x14ac:dyDescent="0.3">
      <c r="A214" s="664"/>
      <c r="B214" s="768"/>
      <c r="C214" s="769"/>
      <c r="D214" s="780"/>
      <c r="E214" s="781"/>
      <c r="F214" s="652"/>
      <c r="G214" s="664"/>
      <c r="H214" s="656"/>
      <c r="I214" s="656"/>
      <c r="J214" s="656"/>
      <c r="K214" s="48"/>
      <c r="L214" s="656"/>
      <c r="M214" s="88"/>
      <c r="N214" s="656"/>
      <c r="O214" s="726"/>
      <c r="P214" s="662"/>
      <c r="Q214" s="88"/>
      <c r="R214" s="656"/>
      <c r="S214" s="656"/>
      <c r="T214" s="739"/>
      <c r="U214" s="652"/>
    </row>
    <row r="215" spans="1:21" x14ac:dyDescent="0.25">
      <c r="A215" s="663"/>
      <c r="B215" s="700">
        <v>24</v>
      </c>
      <c r="C215" s="702"/>
      <c r="D215" s="776" t="s">
        <v>203</v>
      </c>
      <c r="E215" s="777"/>
      <c r="F215" s="651">
        <v>2022</v>
      </c>
      <c r="G215" s="663" t="s">
        <v>171</v>
      </c>
      <c r="H215" s="655"/>
      <c r="I215" s="655">
        <v>0</v>
      </c>
      <c r="J215" s="655"/>
      <c r="K215" s="117"/>
      <c r="L215" s="655"/>
      <c r="M215" s="86"/>
      <c r="N215" s="655"/>
      <c r="O215" s="716">
        <v>0</v>
      </c>
      <c r="P215" s="661"/>
      <c r="Q215" s="86"/>
      <c r="R215" s="655"/>
      <c r="S215" s="86"/>
      <c r="T215" s="737" t="s">
        <v>204</v>
      </c>
      <c r="U215" s="651">
        <v>11</v>
      </c>
    </row>
    <row r="216" spans="1:21" ht="36" customHeight="1" thickBot="1" x14ac:dyDescent="0.3">
      <c r="A216" s="664"/>
      <c r="B216" s="768"/>
      <c r="C216" s="769"/>
      <c r="D216" s="780"/>
      <c r="E216" s="781"/>
      <c r="F216" s="652"/>
      <c r="G216" s="664"/>
      <c r="H216" s="656"/>
      <c r="I216" s="656"/>
      <c r="J216" s="656"/>
      <c r="K216" s="48"/>
      <c r="L216" s="656"/>
      <c r="M216" s="88"/>
      <c r="N216" s="656"/>
      <c r="O216" s="726"/>
      <c r="P216" s="662"/>
      <c r="Q216" s="88"/>
      <c r="R216" s="656"/>
      <c r="S216" s="88"/>
      <c r="T216" s="739"/>
      <c r="U216" s="652"/>
    </row>
    <row r="217" spans="1:21" ht="21" customHeight="1" x14ac:dyDescent="0.25">
      <c r="A217" s="663"/>
      <c r="B217" s="700">
        <v>25</v>
      </c>
      <c r="C217" s="702"/>
      <c r="D217" s="776" t="s">
        <v>205</v>
      </c>
      <c r="E217" s="777"/>
      <c r="F217" s="651">
        <v>2022</v>
      </c>
      <c r="G217" s="663" t="s">
        <v>171</v>
      </c>
      <c r="H217" s="655"/>
      <c r="I217" s="655">
        <v>0</v>
      </c>
      <c r="J217" s="655"/>
      <c r="K217" s="117"/>
      <c r="L217" s="655"/>
      <c r="M217" s="86"/>
      <c r="N217" s="655"/>
      <c r="O217" s="716">
        <v>0</v>
      </c>
      <c r="P217" s="661"/>
      <c r="Q217" s="86"/>
      <c r="R217" s="655"/>
      <c r="S217" s="72"/>
      <c r="T217" s="201" t="s">
        <v>196</v>
      </c>
      <c r="U217" s="651" t="s">
        <v>403</v>
      </c>
    </row>
    <row r="218" spans="1:21" ht="45" customHeight="1" x14ac:dyDescent="0.25">
      <c r="A218" s="722"/>
      <c r="B218" s="774"/>
      <c r="C218" s="775"/>
      <c r="D218" s="778"/>
      <c r="E218" s="779"/>
      <c r="F218" s="685"/>
      <c r="G218" s="722"/>
      <c r="H218" s="679"/>
      <c r="I218" s="679"/>
      <c r="J218" s="679"/>
      <c r="K218" s="120"/>
      <c r="L218" s="679"/>
      <c r="M218" s="119"/>
      <c r="N218" s="679"/>
      <c r="O218" s="717"/>
      <c r="P218" s="674"/>
      <c r="Q218" s="119"/>
      <c r="R218" s="679"/>
      <c r="S218" s="72"/>
      <c r="T218" s="201" t="s">
        <v>206</v>
      </c>
      <c r="U218" s="685"/>
    </row>
    <row r="219" spans="1:21" ht="21" customHeight="1" x14ac:dyDescent="0.25">
      <c r="A219" s="722"/>
      <c r="B219" s="774"/>
      <c r="C219" s="775"/>
      <c r="D219" s="778"/>
      <c r="E219" s="779"/>
      <c r="F219" s="685"/>
      <c r="G219" s="722"/>
      <c r="H219" s="679"/>
      <c r="I219" s="679"/>
      <c r="J219" s="679"/>
      <c r="K219" s="120"/>
      <c r="L219" s="679"/>
      <c r="M219" s="119"/>
      <c r="N219" s="679"/>
      <c r="O219" s="717"/>
      <c r="P219" s="674"/>
      <c r="Q219" s="119"/>
      <c r="R219" s="679"/>
      <c r="S219" s="72"/>
      <c r="T219" s="122"/>
      <c r="U219" s="685"/>
    </row>
    <row r="220" spans="1:21" ht="24.75" customHeight="1" thickBot="1" x14ac:dyDescent="0.3">
      <c r="A220" s="722"/>
      <c r="B220" s="774"/>
      <c r="C220" s="775"/>
      <c r="D220" s="778"/>
      <c r="E220" s="779"/>
      <c r="F220" s="685"/>
      <c r="G220" s="722"/>
      <c r="H220" s="679"/>
      <c r="I220" s="679"/>
      <c r="J220" s="679"/>
      <c r="K220" s="120"/>
      <c r="L220" s="679"/>
      <c r="M220" s="119"/>
      <c r="N220" s="679"/>
      <c r="O220" s="717"/>
      <c r="P220" s="674"/>
      <c r="Q220" s="119"/>
      <c r="R220" s="679"/>
      <c r="S220" s="72"/>
      <c r="T220" s="123"/>
      <c r="U220" s="652"/>
    </row>
    <row r="221" spans="1:21" ht="33.75" customHeight="1" thickBot="1" x14ac:dyDescent="0.3">
      <c r="A221" s="664"/>
      <c r="B221" s="768"/>
      <c r="C221" s="769"/>
      <c r="D221" s="780"/>
      <c r="E221" s="781"/>
      <c r="F221" s="652"/>
      <c r="G221" s="664"/>
      <c r="H221" s="656"/>
      <c r="I221" s="656"/>
      <c r="J221" s="656"/>
      <c r="K221" s="48"/>
      <c r="L221" s="656"/>
      <c r="M221" s="88"/>
      <c r="N221" s="656"/>
      <c r="O221" s="726"/>
      <c r="P221" s="662"/>
      <c r="Q221" s="88"/>
      <c r="R221" s="656"/>
      <c r="S221" s="44"/>
      <c r="T221" s="202" t="s">
        <v>207</v>
      </c>
      <c r="U221" s="70" t="s">
        <v>402</v>
      </c>
    </row>
    <row r="222" spans="1:21" x14ac:dyDescent="0.25">
      <c r="A222" s="663"/>
      <c r="B222" s="700">
        <v>26</v>
      </c>
      <c r="C222" s="702"/>
      <c r="D222" s="770" t="s">
        <v>1049</v>
      </c>
      <c r="E222" s="771"/>
      <c r="F222" s="651">
        <v>2022</v>
      </c>
      <c r="G222" s="663" t="s">
        <v>171</v>
      </c>
      <c r="H222" s="655">
        <v>5000</v>
      </c>
      <c r="I222" s="655">
        <v>0</v>
      </c>
      <c r="J222" s="655"/>
      <c r="K222" s="117"/>
      <c r="L222" s="655"/>
      <c r="M222" s="86"/>
      <c r="N222" s="655"/>
      <c r="O222" s="716">
        <v>0</v>
      </c>
      <c r="P222" s="661"/>
      <c r="Q222" s="86"/>
      <c r="R222" s="655">
        <v>5000</v>
      </c>
      <c r="S222" s="86"/>
      <c r="T222" s="737" t="s">
        <v>589</v>
      </c>
      <c r="U222" s="651">
        <v>27</v>
      </c>
    </row>
    <row r="223" spans="1:21" ht="235.5" customHeight="1" thickBot="1" x14ac:dyDescent="0.3">
      <c r="A223" s="664"/>
      <c r="B223" s="768"/>
      <c r="C223" s="769"/>
      <c r="D223" s="772"/>
      <c r="E223" s="773"/>
      <c r="F223" s="652"/>
      <c r="G223" s="664"/>
      <c r="H223" s="656"/>
      <c r="I223" s="656"/>
      <c r="J223" s="656"/>
      <c r="K223" s="48"/>
      <c r="L223" s="656"/>
      <c r="M223" s="88"/>
      <c r="N223" s="656"/>
      <c r="O223" s="726"/>
      <c r="P223" s="662"/>
      <c r="Q223" s="88"/>
      <c r="R223" s="656"/>
      <c r="S223" s="88"/>
      <c r="T223" s="739"/>
      <c r="U223" s="652"/>
    </row>
    <row r="224" spans="1:21" ht="53.25" customHeight="1" thickBot="1" x14ac:dyDescent="0.3">
      <c r="A224" s="205"/>
      <c r="B224" s="697">
        <v>27</v>
      </c>
      <c r="C224" s="699"/>
      <c r="D224" s="832" t="s">
        <v>208</v>
      </c>
      <c r="E224" s="834"/>
      <c r="F224" s="70">
        <v>2022</v>
      </c>
      <c r="G224" s="40" t="s">
        <v>171</v>
      </c>
      <c r="H224" s="44"/>
      <c r="I224" s="44">
        <v>0</v>
      </c>
      <c r="J224" s="44"/>
      <c r="K224" s="49"/>
      <c r="L224" s="44"/>
      <c r="M224" s="44"/>
      <c r="N224" s="44"/>
      <c r="O224" s="69">
        <v>0</v>
      </c>
      <c r="P224" s="49"/>
      <c r="Q224" s="44"/>
      <c r="R224" s="44"/>
      <c r="S224" s="44"/>
      <c r="T224" s="202" t="s">
        <v>209</v>
      </c>
      <c r="U224" s="70">
        <v>3</v>
      </c>
    </row>
    <row r="225" spans="1:21" ht="124.5" customHeight="1" thickBot="1" x14ac:dyDescent="0.3">
      <c r="A225" s="95"/>
      <c r="B225" s="206">
        <v>28</v>
      </c>
      <c r="C225" s="207"/>
      <c r="D225" s="764" t="s">
        <v>1055</v>
      </c>
      <c r="E225" s="765"/>
      <c r="F225" s="208">
        <v>2022</v>
      </c>
      <c r="G225" s="209" t="s">
        <v>171</v>
      </c>
      <c r="H225" s="210"/>
      <c r="I225" s="210"/>
      <c r="J225" s="210"/>
      <c r="K225" s="211"/>
      <c r="L225" s="210"/>
      <c r="M225" s="210"/>
      <c r="N225" s="210"/>
      <c r="O225" s="212"/>
      <c r="P225" s="213"/>
      <c r="Q225" s="214"/>
      <c r="R225" s="215"/>
      <c r="S225" s="214"/>
      <c r="T225" s="216" t="s">
        <v>590</v>
      </c>
      <c r="U225" s="208">
        <v>6</v>
      </c>
    </row>
    <row r="226" spans="1:21" s="3" customFormat="1" ht="51.75" thickBot="1" x14ac:dyDescent="0.3">
      <c r="A226" s="95"/>
      <c r="B226" s="206">
        <v>29</v>
      </c>
      <c r="C226" s="207"/>
      <c r="D226" s="764" t="s">
        <v>1056</v>
      </c>
      <c r="E226" s="765"/>
      <c r="F226" s="208">
        <v>2022</v>
      </c>
      <c r="G226" s="209" t="s">
        <v>171</v>
      </c>
      <c r="H226" s="210"/>
      <c r="I226" s="210"/>
      <c r="J226" s="210"/>
      <c r="K226" s="211"/>
      <c r="L226" s="210"/>
      <c r="M226" s="210"/>
      <c r="N226" s="210"/>
      <c r="O226" s="212"/>
      <c r="P226" s="213"/>
      <c r="Q226" s="214"/>
      <c r="R226" s="215"/>
      <c r="S226" s="214"/>
      <c r="T226" s="216" t="s">
        <v>19</v>
      </c>
      <c r="U226" s="208">
        <v>1</v>
      </c>
    </row>
    <row r="227" spans="1:21" s="3" customFormat="1" ht="138" customHeight="1" thickBot="1" x14ac:dyDescent="0.3">
      <c r="A227" s="95"/>
      <c r="B227" s="206">
        <v>30</v>
      </c>
      <c r="C227" s="207"/>
      <c r="D227" s="764" t="s">
        <v>591</v>
      </c>
      <c r="E227" s="765"/>
      <c r="F227" s="208">
        <v>2022</v>
      </c>
      <c r="G227" s="209" t="s">
        <v>171</v>
      </c>
      <c r="H227" s="215"/>
      <c r="I227" s="215"/>
      <c r="J227" s="215"/>
      <c r="K227" s="217"/>
      <c r="L227" s="215"/>
      <c r="M227" s="215"/>
      <c r="N227" s="215"/>
      <c r="O227" s="212"/>
      <c r="P227" s="213"/>
      <c r="Q227" s="214"/>
      <c r="R227" s="214"/>
      <c r="S227" s="214"/>
      <c r="T227" s="216" t="s">
        <v>592</v>
      </c>
      <c r="U227" s="208">
        <v>3</v>
      </c>
    </row>
    <row r="228" spans="1:21" s="3" customFormat="1" ht="120" customHeight="1" thickBot="1" x14ac:dyDescent="0.3">
      <c r="A228" s="95"/>
      <c r="B228" s="206">
        <v>31</v>
      </c>
      <c r="C228" s="207"/>
      <c r="D228" s="764" t="s">
        <v>980</v>
      </c>
      <c r="E228" s="765"/>
      <c r="F228" s="208">
        <v>2022</v>
      </c>
      <c r="G228" s="209" t="s">
        <v>171</v>
      </c>
      <c r="H228" s="210"/>
      <c r="I228" s="210"/>
      <c r="J228" s="210"/>
      <c r="K228" s="211"/>
      <c r="L228" s="210"/>
      <c r="M228" s="210"/>
      <c r="N228" s="210"/>
      <c r="O228" s="212"/>
      <c r="P228" s="213"/>
      <c r="Q228" s="214"/>
      <c r="R228" s="214"/>
      <c r="S228" s="214"/>
      <c r="T228" s="216" t="s">
        <v>616</v>
      </c>
      <c r="U228" s="208">
        <v>1</v>
      </c>
    </row>
    <row r="229" spans="1:21" ht="86.25" customHeight="1" thickBot="1" x14ac:dyDescent="0.3">
      <c r="A229" s="95"/>
      <c r="B229" s="206">
        <v>32</v>
      </c>
      <c r="C229" s="207"/>
      <c r="D229" s="764" t="s">
        <v>1071</v>
      </c>
      <c r="E229" s="765"/>
      <c r="F229" s="208">
        <v>2022</v>
      </c>
      <c r="G229" s="209" t="s">
        <v>171</v>
      </c>
      <c r="H229" s="210"/>
      <c r="I229" s="210"/>
      <c r="J229" s="210"/>
      <c r="K229" s="211"/>
      <c r="L229" s="210"/>
      <c r="M229" s="210"/>
      <c r="N229" s="210"/>
      <c r="O229" s="212"/>
      <c r="P229" s="213"/>
      <c r="Q229" s="214"/>
      <c r="R229" s="214"/>
      <c r="S229" s="214"/>
      <c r="T229" s="218" t="s">
        <v>616</v>
      </c>
      <c r="U229" s="208">
        <v>1</v>
      </c>
    </row>
    <row r="230" spans="1:21" ht="32.25" customHeight="1" thickBot="1" x14ac:dyDescent="0.3">
      <c r="A230" s="96"/>
      <c r="B230" s="870"/>
      <c r="C230" s="871"/>
      <c r="D230" s="868" t="s">
        <v>210</v>
      </c>
      <c r="E230" s="869"/>
      <c r="F230" s="219"/>
      <c r="G230" s="220"/>
      <c r="H230" s="221">
        <f>SUM(H155:H229)</f>
        <v>6180.7</v>
      </c>
      <c r="I230" s="221">
        <f t="shared" ref="I230:M230" si="0">SUM(I155:I224)</f>
        <v>864.46799999999996</v>
      </c>
      <c r="J230" s="221">
        <f>SUM(J155:J227)</f>
        <v>0</v>
      </c>
      <c r="K230" s="222">
        <f t="shared" si="0"/>
        <v>40.1</v>
      </c>
      <c r="L230" s="221">
        <f>L227+L224+L222+L217+L215+L213+L211+L208+L206+L203+L200+L198+L197+L195+L193+L191+L188+L185+L181+L179+L178+L173+L171+L169+L167+L163+L159+L155</f>
        <v>0</v>
      </c>
      <c r="M230" s="221">
        <f t="shared" si="0"/>
        <v>421.7</v>
      </c>
      <c r="N230" s="221">
        <f>SUM(N155:N229)</f>
        <v>1180.7</v>
      </c>
      <c r="O230" s="223" t="e">
        <f>O155+O159+O163+O167+O169+O171+O173+O176+O179+#REF!+#REF!+O181+O185+O188+O191+O193+O195+O198+#REF!+O200+O203+O206+O208+O210+O211+O213+O215+O217+O222+#REF!+O224+#REF!+#REF!</f>
        <v>#REF!</v>
      </c>
      <c r="P230" s="221">
        <v>0</v>
      </c>
      <c r="Q230" s="221">
        <v>0</v>
      </c>
      <c r="R230" s="221">
        <f>SUM(R155:R229)</f>
        <v>5000</v>
      </c>
      <c r="S230" s="221">
        <f>SUM(S155:S224)</f>
        <v>0</v>
      </c>
      <c r="T230" s="43"/>
      <c r="U230" s="43"/>
    </row>
    <row r="231" spans="1:21" ht="24" customHeight="1" thickBot="1" x14ac:dyDescent="0.3">
      <c r="A231" s="731" t="s">
        <v>926</v>
      </c>
      <c r="B231" s="732"/>
      <c r="C231" s="732"/>
      <c r="D231" s="732"/>
      <c r="E231" s="732"/>
      <c r="F231" s="732"/>
      <c r="G231" s="732"/>
      <c r="H231" s="732"/>
      <c r="I231" s="732"/>
      <c r="J231" s="732"/>
      <c r="K231" s="732"/>
      <c r="L231" s="732"/>
      <c r="M231" s="732"/>
      <c r="N231" s="732"/>
      <c r="O231" s="732"/>
      <c r="P231" s="732"/>
      <c r="Q231" s="732"/>
      <c r="R231" s="732"/>
      <c r="S231" s="732"/>
      <c r="T231" s="732"/>
      <c r="U231" s="733"/>
    </row>
    <row r="232" spans="1:21" ht="119.25" customHeight="1" thickBot="1" x14ac:dyDescent="0.3">
      <c r="A232" s="82"/>
      <c r="B232" s="697">
        <v>1</v>
      </c>
      <c r="C232" s="699"/>
      <c r="D232" s="697" t="s">
        <v>988</v>
      </c>
      <c r="E232" s="699"/>
      <c r="F232" s="70">
        <v>2022</v>
      </c>
      <c r="G232" s="40" t="s">
        <v>594</v>
      </c>
      <c r="H232" s="14">
        <v>500</v>
      </c>
      <c r="I232" s="14"/>
      <c r="J232" s="14"/>
      <c r="K232" s="15"/>
      <c r="L232" s="14"/>
      <c r="M232" s="14"/>
      <c r="N232" s="224">
        <v>500</v>
      </c>
      <c r="O232" s="116"/>
      <c r="P232" s="15"/>
      <c r="Q232" s="14"/>
      <c r="R232" s="14"/>
      <c r="S232" s="14"/>
      <c r="T232" s="40" t="s">
        <v>990</v>
      </c>
      <c r="U232" s="70">
        <v>1</v>
      </c>
    </row>
    <row r="233" spans="1:21" ht="100.5" customHeight="1" thickBot="1" x14ac:dyDescent="0.3">
      <c r="A233" s="82"/>
      <c r="B233" s="71">
        <v>2</v>
      </c>
      <c r="C233" s="115"/>
      <c r="D233" s="644" t="s">
        <v>989</v>
      </c>
      <c r="E233" s="645"/>
      <c r="F233" s="70">
        <v>2022</v>
      </c>
      <c r="G233" s="40" t="s">
        <v>594</v>
      </c>
      <c r="H233" s="14">
        <v>30</v>
      </c>
      <c r="I233" s="14"/>
      <c r="J233" s="14"/>
      <c r="K233" s="15"/>
      <c r="L233" s="14"/>
      <c r="M233" s="14"/>
      <c r="N233" s="224">
        <v>30</v>
      </c>
      <c r="O233" s="116"/>
      <c r="P233" s="15"/>
      <c r="Q233" s="14"/>
      <c r="R233" s="14"/>
      <c r="S233" s="14"/>
      <c r="T233" s="40" t="s">
        <v>211</v>
      </c>
      <c r="U233" s="70">
        <v>1</v>
      </c>
    </row>
    <row r="234" spans="1:21" s="3" customFormat="1" ht="82.5" customHeight="1" thickBot="1" x14ac:dyDescent="0.3">
      <c r="A234" s="82"/>
      <c r="B234" s="697">
        <v>3</v>
      </c>
      <c r="C234" s="699"/>
      <c r="D234" s="697" t="s">
        <v>593</v>
      </c>
      <c r="E234" s="699"/>
      <c r="F234" s="70">
        <v>2022</v>
      </c>
      <c r="G234" s="40" t="s">
        <v>594</v>
      </c>
      <c r="H234" s="14">
        <v>90</v>
      </c>
      <c r="I234" s="14">
        <v>0</v>
      </c>
      <c r="J234" s="14"/>
      <c r="K234" s="15"/>
      <c r="L234" s="14"/>
      <c r="M234" s="14"/>
      <c r="N234" s="224">
        <v>90</v>
      </c>
      <c r="O234" s="116">
        <v>0</v>
      </c>
      <c r="P234" s="15"/>
      <c r="Q234" s="14"/>
      <c r="R234" s="14"/>
      <c r="S234" s="14"/>
      <c r="T234" s="40" t="s">
        <v>595</v>
      </c>
      <c r="U234" s="70">
        <v>40</v>
      </c>
    </row>
    <row r="235" spans="1:21" ht="81" customHeight="1" thickBot="1" x14ac:dyDescent="0.3">
      <c r="A235" s="82"/>
      <c r="B235" s="697">
        <v>4</v>
      </c>
      <c r="C235" s="699"/>
      <c r="D235" s="697" t="s">
        <v>212</v>
      </c>
      <c r="E235" s="699"/>
      <c r="F235" s="70">
        <v>2022</v>
      </c>
      <c r="G235" s="40" t="s">
        <v>594</v>
      </c>
      <c r="H235" s="14">
        <v>56</v>
      </c>
      <c r="I235" s="14"/>
      <c r="J235" s="14"/>
      <c r="K235" s="15"/>
      <c r="L235" s="14"/>
      <c r="M235" s="14"/>
      <c r="N235" s="224">
        <v>56</v>
      </c>
      <c r="O235" s="116"/>
      <c r="P235" s="15"/>
      <c r="Q235" s="14"/>
      <c r="R235" s="14"/>
      <c r="S235" s="14"/>
      <c r="T235" s="40" t="s">
        <v>596</v>
      </c>
      <c r="U235" s="70">
        <v>80</v>
      </c>
    </row>
    <row r="236" spans="1:21" ht="162.75" customHeight="1" thickBot="1" x14ac:dyDescent="0.3">
      <c r="A236" s="82"/>
      <c r="B236" s="697">
        <v>5</v>
      </c>
      <c r="C236" s="699"/>
      <c r="D236" s="697" t="s">
        <v>213</v>
      </c>
      <c r="E236" s="699"/>
      <c r="F236" s="70">
        <v>2022</v>
      </c>
      <c r="G236" s="40" t="s">
        <v>594</v>
      </c>
      <c r="H236" s="14">
        <v>251.5</v>
      </c>
      <c r="I236" s="14"/>
      <c r="J236" s="14"/>
      <c r="K236" s="15"/>
      <c r="L236" s="14"/>
      <c r="M236" s="14"/>
      <c r="N236" s="224">
        <v>251.5</v>
      </c>
      <c r="O236" s="116"/>
      <c r="P236" s="15"/>
      <c r="Q236" s="14"/>
      <c r="R236" s="14"/>
      <c r="S236" s="14"/>
      <c r="T236" s="40" t="s">
        <v>597</v>
      </c>
      <c r="U236" s="70">
        <v>36</v>
      </c>
    </row>
    <row r="237" spans="1:21" ht="63" customHeight="1" thickBot="1" x14ac:dyDescent="0.3">
      <c r="A237" s="82"/>
      <c r="B237" s="697">
        <v>6</v>
      </c>
      <c r="C237" s="699"/>
      <c r="D237" s="697" t="s">
        <v>598</v>
      </c>
      <c r="E237" s="699"/>
      <c r="F237" s="70">
        <v>2022</v>
      </c>
      <c r="G237" s="40" t="s">
        <v>594</v>
      </c>
      <c r="H237" s="14">
        <v>30.65</v>
      </c>
      <c r="I237" s="14">
        <v>0</v>
      </c>
      <c r="J237" s="14"/>
      <c r="K237" s="15"/>
      <c r="L237" s="14"/>
      <c r="M237" s="14"/>
      <c r="N237" s="224">
        <v>30.65</v>
      </c>
      <c r="O237" s="116">
        <v>0</v>
      </c>
      <c r="P237" s="15"/>
      <c r="Q237" s="14"/>
      <c r="R237" s="14"/>
      <c r="S237" s="14"/>
      <c r="T237" s="40" t="s">
        <v>599</v>
      </c>
      <c r="U237" s="70">
        <v>10</v>
      </c>
    </row>
    <row r="238" spans="1:21" ht="97.5" customHeight="1" thickBot="1" x14ac:dyDescent="0.3">
      <c r="A238" s="651" t="s">
        <v>952</v>
      </c>
      <c r="B238" s="71">
        <v>7</v>
      </c>
      <c r="C238" s="115"/>
      <c r="D238" s="644" t="s">
        <v>950</v>
      </c>
      <c r="E238" s="645"/>
      <c r="F238" s="70">
        <v>2022</v>
      </c>
      <c r="G238" s="40" t="s">
        <v>112</v>
      </c>
      <c r="H238" s="14">
        <v>27.5</v>
      </c>
      <c r="I238" s="14"/>
      <c r="J238" s="14"/>
      <c r="K238" s="15"/>
      <c r="L238" s="14"/>
      <c r="M238" s="14"/>
      <c r="N238" s="224">
        <v>27.5</v>
      </c>
      <c r="O238" s="116"/>
      <c r="P238" s="15"/>
      <c r="Q238" s="14"/>
      <c r="R238" s="14"/>
      <c r="S238" s="14"/>
      <c r="T238" s="40" t="s">
        <v>951</v>
      </c>
      <c r="U238" s="70">
        <v>16</v>
      </c>
    </row>
    <row r="239" spans="1:21" ht="40.5" customHeight="1" thickBot="1" x14ac:dyDescent="0.3">
      <c r="A239" s="685"/>
      <c r="B239" s="71">
        <v>8</v>
      </c>
      <c r="C239" s="115"/>
      <c r="D239" s="644" t="s">
        <v>953</v>
      </c>
      <c r="E239" s="645"/>
      <c r="F239" s="70">
        <v>2022</v>
      </c>
      <c r="G239" s="40" t="s">
        <v>112</v>
      </c>
      <c r="H239" s="14"/>
      <c r="I239" s="14"/>
      <c r="J239" s="14"/>
      <c r="K239" s="15"/>
      <c r="L239" s="14"/>
      <c r="M239" s="14"/>
      <c r="N239" s="225"/>
      <c r="O239" s="116"/>
      <c r="P239" s="15"/>
      <c r="Q239" s="14"/>
      <c r="R239" s="14"/>
      <c r="S239" s="14"/>
      <c r="T239" s="40" t="s">
        <v>954</v>
      </c>
      <c r="U239" s="40"/>
    </row>
    <row r="240" spans="1:21" ht="72.75" customHeight="1" thickBot="1" x14ac:dyDescent="0.3">
      <c r="A240" s="685"/>
      <c r="B240" s="71">
        <v>9</v>
      </c>
      <c r="C240" s="115"/>
      <c r="D240" s="644" t="s">
        <v>955</v>
      </c>
      <c r="E240" s="645"/>
      <c r="F240" s="70">
        <v>2022</v>
      </c>
      <c r="G240" s="40" t="s">
        <v>112</v>
      </c>
      <c r="H240" s="14"/>
      <c r="I240" s="14"/>
      <c r="J240" s="14"/>
      <c r="K240" s="15"/>
      <c r="L240" s="14"/>
      <c r="M240" s="14"/>
      <c r="N240" s="225"/>
      <c r="O240" s="116"/>
      <c r="P240" s="15"/>
      <c r="Q240" s="14"/>
      <c r="R240" s="14"/>
      <c r="S240" s="14"/>
      <c r="T240" s="40" t="s">
        <v>954</v>
      </c>
      <c r="U240" s="40"/>
    </row>
    <row r="241" spans="1:21" ht="106.5" customHeight="1" thickBot="1" x14ac:dyDescent="0.3">
      <c r="A241" s="685"/>
      <c r="B241" s="71">
        <v>10</v>
      </c>
      <c r="C241" s="115"/>
      <c r="D241" s="644" t="s">
        <v>956</v>
      </c>
      <c r="E241" s="645"/>
      <c r="F241" s="70">
        <v>2022</v>
      </c>
      <c r="G241" s="40" t="s">
        <v>112</v>
      </c>
      <c r="H241" s="14"/>
      <c r="I241" s="14"/>
      <c r="J241" s="14"/>
      <c r="K241" s="15"/>
      <c r="L241" s="14"/>
      <c r="M241" s="14"/>
      <c r="N241" s="225"/>
      <c r="O241" s="116"/>
      <c r="P241" s="15"/>
      <c r="Q241" s="14"/>
      <c r="R241" s="14"/>
      <c r="S241" s="14"/>
      <c r="T241" s="40" t="s">
        <v>957</v>
      </c>
      <c r="U241" s="70"/>
    </row>
    <row r="242" spans="1:21" ht="96" customHeight="1" thickBot="1" x14ac:dyDescent="0.3">
      <c r="A242" s="685"/>
      <c r="B242" s="71">
        <v>11</v>
      </c>
      <c r="C242" s="115"/>
      <c r="D242" s="644" t="s">
        <v>958</v>
      </c>
      <c r="E242" s="645"/>
      <c r="F242" s="70">
        <v>2022</v>
      </c>
      <c r="G242" s="40" t="s">
        <v>112</v>
      </c>
      <c r="H242" s="14">
        <v>45</v>
      </c>
      <c r="I242" s="14"/>
      <c r="J242" s="14"/>
      <c r="K242" s="15"/>
      <c r="L242" s="14"/>
      <c r="M242" s="14"/>
      <c r="N242" s="224">
        <v>45</v>
      </c>
      <c r="O242" s="116"/>
      <c r="P242" s="15"/>
      <c r="Q242" s="14"/>
      <c r="R242" s="14"/>
      <c r="S242" s="14"/>
      <c r="T242" s="40" t="s">
        <v>959</v>
      </c>
      <c r="U242" s="70">
        <v>18</v>
      </c>
    </row>
    <row r="243" spans="1:21" ht="124.5" customHeight="1" thickBot="1" x14ac:dyDescent="0.3">
      <c r="A243" s="685"/>
      <c r="B243" s="71">
        <v>12</v>
      </c>
      <c r="C243" s="115"/>
      <c r="D243" s="644" t="s">
        <v>960</v>
      </c>
      <c r="E243" s="645"/>
      <c r="F243" s="70">
        <v>2022</v>
      </c>
      <c r="G243" s="40" t="s">
        <v>112</v>
      </c>
      <c r="H243" s="14">
        <v>70</v>
      </c>
      <c r="I243" s="14"/>
      <c r="J243" s="14"/>
      <c r="K243" s="15"/>
      <c r="L243" s="14"/>
      <c r="M243" s="14"/>
      <c r="N243" s="224">
        <v>70</v>
      </c>
      <c r="O243" s="116"/>
      <c r="P243" s="15"/>
      <c r="Q243" s="14"/>
      <c r="R243" s="14"/>
      <c r="S243" s="14"/>
      <c r="T243" s="40" t="s">
        <v>961</v>
      </c>
      <c r="U243" s="70" t="s">
        <v>962</v>
      </c>
    </row>
    <row r="244" spans="1:21" ht="97.5" customHeight="1" thickBot="1" x14ac:dyDescent="0.3">
      <c r="A244" s="685"/>
      <c r="B244" s="71">
        <v>13</v>
      </c>
      <c r="C244" s="115"/>
      <c r="D244" s="644" t="s">
        <v>963</v>
      </c>
      <c r="E244" s="645"/>
      <c r="F244" s="70">
        <v>2022</v>
      </c>
      <c r="G244" s="40" t="s">
        <v>112</v>
      </c>
      <c r="H244" s="14">
        <v>89.1</v>
      </c>
      <c r="I244" s="14"/>
      <c r="J244" s="14"/>
      <c r="K244" s="15"/>
      <c r="L244" s="14"/>
      <c r="M244" s="14"/>
      <c r="N244" s="224">
        <v>89.1</v>
      </c>
      <c r="O244" s="116"/>
      <c r="P244" s="15"/>
      <c r="Q244" s="14"/>
      <c r="R244" s="14"/>
      <c r="S244" s="14"/>
      <c r="T244" s="40" t="s">
        <v>964</v>
      </c>
      <c r="U244" s="70">
        <v>550</v>
      </c>
    </row>
    <row r="245" spans="1:21" ht="58.5" customHeight="1" thickBot="1" x14ac:dyDescent="0.3">
      <c r="A245" s="685"/>
      <c r="B245" s="71">
        <v>14</v>
      </c>
      <c r="C245" s="115"/>
      <c r="D245" s="644" t="s">
        <v>967</v>
      </c>
      <c r="E245" s="645"/>
      <c r="F245" s="70">
        <v>2022</v>
      </c>
      <c r="G245" s="40" t="s">
        <v>112</v>
      </c>
      <c r="H245" s="14">
        <v>27.3</v>
      </c>
      <c r="I245" s="14"/>
      <c r="J245" s="14"/>
      <c r="K245" s="15"/>
      <c r="L245" s="14"/>
      <c r="M245" s="14"/>
      <c r="N245" s="224">
        <v>27.3</v>
      </c>
      <c r="O245" s="116"/>
      <c r="P245" s="15"/>
      <c r="Q245" s="14"/>
      <c r="R245" s="14"/>
      <c r="S245" s="14"/>
      <c r="T245" s="40" t="s">
        <v>965</v>
      </c>
      <c r="U245" s="70" t="s">
        <v>966</v>
      </c>
    </row>
    <row r="246" spans="1:21" ht="98.25" customHeight="1" thickBot="1" x14ac:dyDescent="0.3">
      <c r="A246" s="652"/>
      <c r="B246" s="71">
        <v>15</v>
      </c>
      <c r="C246" s="115"/>
      <c r="D246" s="638" t="s">
        <v>1057</v>
      </c>
      <c r="E246" s="639"/>
      <c r="F246" s="70">
        <v>2022</v>
      </c>
      <c r="G246" s="40" t="s">
        <v>112</v>
      </c>
      <c r="H246" s="14"/>
      <c r="I246" s="14"/>
      <c r="J246" s="14"/>
      <c r="K246" s="15"/>
      <c r="L246" s="14"/>
      <c r="M246" s="14"/>
      <c r="N246" s="14"/>
      <c r="O246" s="116"/>
      <c r="P246" s="15"/>
      <c r="Q246" s="14"/>
      <c r="R246" s="14"/>
      <c r="S246" s="14"/>
      <c r="T246" s="40" t="s">
        <v>968</v>
      </c>
      <c r="U246" s="70">
        <v>2</v>
      </c>
    </row>
    <row r="247" spans="1:21" ht="208.5" customHeight="1" thickBot="1" x14ac:dyDescent="0.3">
      <c r="A247" s="82"/>
      <c r="B247" s="71">
        <v>16</v>
      </c>
      <c r="C247" s="115"/>
      <c r="D247" s="644" t="s">
        <v>969</v>
      </c>
      <c r="E247" s="645"/>
      <c r="F247" s="70">
        <v>2022</v>
      </c>
      <c r="G247" s="40" t="s">
        <v>112</v>
      </c>
      <c r="H247" s="14"/>
      <c r="I247" s="14"/>
      <c r="J247" s="14"/>
      <c r="K247" s="15"/>
      <c r="L247" s="14"/>
      <c r="M247" s="14"/>
      <c r="N247" s="14"/>
      <c r="O247" s="116"/>
      <c r="P247" s="15"/>
      <c r="Q247" s="14"/>
      <c r="R247" s="14"/>
      <c r="S247" s="14"/>
      <c r="T247" s="40" t="s">
        <v>970</v>
      </c>
      <c r="U247" s="70"/>
    </row>
    <row r="248" spans="1:21" ht="90.75" customHeight="1" thickBot="1" x14ac:dyDescent="0.3">
      <c r="A248" s="82"/>
      <c r="B248" s="71">
        <v>17</v>
      </c>
      <c r="C248" s="115"/>
      <c r="D248" s="644" t="s">
        <v>971</v>
      </c>
      <c r="E248" s="645"/>
      <c r="F248" s="70">
        <v>2022</v>
      </c>
      <c r="G248" s="40" t="s">
        <v>112</v>
      </c>
      <c r="H248" s="14"/>
      <c r="I248" s="14"/>
      <c r="J248" s="14"/>
      <c r="K248" s="15"/>
      <c r="L248" s="14"/>
      <c r="M248" s="14"/>
      <c r="N248" s="14"/>
      <c r="O248" s="116"/>
      <c r="P248" s="15"/>
      <c r="Q248" s="14"/>
      <c r="R248" s="14"/>
      <c r="S248" s="14"/>
      <c r="T248" s="40" t="s">
        <v>970</v>
      </c>
      <c r="U248" s="40"/>
    </row>
    <row r="249" spans="1:21" ht="87.75" customHeight="1" thickBot="1" x14ac:dyDescent="0.3">
      <c r="A249" s="82"/>
      <c r="B249" s="71">
        <v>18</v>
      </c>
      <c r="C249" s="115"/>
      <c r="D249" s="644" t="s">
        <v>972</v>
      </c>
      <c r="E249" s="645"/>
      <c r="F249" s="70">
        <v>2022</v>
      </c>
      <c r="G249" s="40" t="s">
        <v>112</v>
      </c>
      <c r="H249" s="14"/>
      <c r="I249" s="14"/>
      <c r="J249" s="14"/>
      <c r="K249" s="15"/>
      <c r="L249" s="14"/>
      <c r="M249" s="14"/>
      <c r="N249" s="14"/>
      <c r="O249" s="116"/>
      <c r="P249" s="15"/>
      <c r="Q249" s="14"/>
      <c r="R249" s="14"/>
      <c r="S249" s="14"/>
      <c r="T249" s="40" t="s">
        <v>970</v>
      </c>
      <c r="U249" s="40"/>
    </row>
    <row r="250" spans="1:21" ht="107.25" customHeight="1" thickBot="1" x14ac:dyDescent="0.3">
      <c r="A250" s="82"/>
      <c r="B250" s="71">
        <v>19</v>
      </c>
      <c r="C250" s="115"/>
      <c r="D250" s="644" t="s">
        <v>973</v>
      </c>
      <c r="E250" s="645"/>
      <c r="F250" s="70">
        <v>2022</v>
      </c>
      <c r="G250" s="40" t="s">
        <v>112</v>
      </c>
      <c r="H250" s="14"/>
      <c r="I250" s="14"/>
      <c r="J250" s="14"/>
      <c r="K250" s="15"/>
      <c r="L250" s="14"/>
      <c r="M250" s="14"/>
      <c r="N250" s="14"/>
      <c r="O250" s="116"/>
      <c r="P250" s="15"/>
      <c r="Q250" s="14"/>
      <c r="R250" s="14"/>
      <c r="S250" s="14"/>
      <c r="T250" s="40" t="s">
        <v>974</v>
      </c>
      <c r="U250" s="40"/>
    </row>
    <row r="251" spans="1:21" ht="27" customHeight="1" thickBot="1" x14ac:dyDescent="0.3">
      <c r="A251" s="82"/>
      <c r="B251" s="766"/>
      <c r="C251" s="767"/>
      <c r="D251" s="697" t="s">
        <v>214</v>
      </c>
      <c r="E251" s="699"/>
      <c r="F251" s="40"/>
      <c r="G251" s="40"/>
      <c r="H251" s="14">
        <f>SUM(H232:H250)</f>
        <v>1217.05</v>
      </c>
      <c r="I251" s="14">
        <f>SUM(I232:I237)</f>
        <v>0</v>
      </c>
      <c r="J251" s="14">
        <v>0</v>
      </c>
      <c r="K251" s="116">
        <v>0</v>
      </c>
      <c r="L251" s="14">
        <v>0</v>
      </c>
      <c r="M251" s="14">
        <v>0</v>
      </c>
      <c r="N251" s="14">
        <f>SUM(N232:N250)</f>
        <v>1217.05</v>
      </c>
      <c r="O251" s="116">
        <f>SUM(O232:O237)</f>
        <v>0</v>
      </c>
      <c r="P251" s="14">
        <v>0</v>
      </c>
      <c r="Q251" s="14">
        <v>0</v>
      </c>
      <c r="R251" s="14">
        <v>0</v>
      </c>
      <c r="S251" s="14">
        <v>0</v>
      </c>
      <c r="T251" s="40"/>
      <c r="U251" s="40"/>
    </row>
    <row r="252" spans="1:21" ht="28.5" customHeight="1" thickBot="1" x14ac:dyDescent="0.3">
      <c r="A252" s="682" t="s">
        <v>927</v>
      </c>
      <c r="B252" s="683"/>
      <c r="C252" s="683"/>
      <c r="D252" s="683"/>
      <c r="E252" s="683"/>
      <c r="F252" s="683"/>
      <c r="G252" s="683"/>
      <c r="H252" s="683"/>
      <c r="I252" s="683"/>
      <c r="J252" s="683"/>
      <c r="K252" s="683"/>
      <c r="L252" s="683"/>
      <c r="M252" s="683"/>
      <c r="N252" s="683"/>
      <c r="O252" s="683"/>
      <c r="P252" s="683"/>
      <c r="Q252" s="683"/>
      <c r="R252" s="683"/>
      <c r="S252" s="683"/>
      <c r="T252" s="683"/>
      <c r="U252" s="684"/>
    </row>
    <row r="253" spans="1:21" ht="101.25" customHeight="1" thickBot="1" x14ac:dyDescent="0.3">
      <c r="A253" s="727" t="s">
        <v>600</v>
      </c>
      <c r="B253" s="697">
        <v>1</v>
      </c>
      <c r="C253" s="699"/>
      <c r="D253" s="644" t="s">
        <v>601</v>
      </c>
      <c r="E253" s="645"/>
      <c r="F253" s="70">
        <v>2022</v>
      </c>
      <c r="G253" s="70" t="s">
        <v>602</v>
      </c>
      <c r="H253" s="226"/>
      <c r="I253" s="226"/>
      <c r="J253" s="227"/>
      <c r="K253" s="228"/>
      <c r="L253" s="227"/>
      <c r="M253" s="227"/>
      <c r="N253" s="226"/>
      <c r="O253" s="16"/>
      <c r="P253" s="15"/>
      <c r="Q253" s="14"/>
      <c r="R253" s="14"/>
      <c r="S253" s="14"/>
      <c r="T253" s="12" t="s">
        <v>603</v>
      </c>
      <c r="U253" s="70">
        <v>15</v>
      </c>
    </row>
    <row r="254" spans="1:21" ht="141" customHeight="1" thickBot="1" x14ac:dyDescent="0.3">
      <c r="A254" s="728"/>
      <c r="B254" s="697">
        <v>2</v>
      </c>
      <c r="C254" s="699"/>
      <c r="D254" s="644" t="s">
        <v>604</v>
      </c>
      <c r="E254" s="645"/>
      <c r="F254" s="70">
        <v>2022</v>
      </c>
      <c r="G254" s="70" t="s">
        <v>602</v>
      </c>
      <c r="H254" s="229">
        <v>19.100000000000001</v>
      </c>
      <c r="I254" s="229"/>
      <c r="J254" s="224"/>
      <c r="K254" s="230"/>
      <c r="L254" s="224"/>
      <c r="M254" s="224"/>
      <c r="N254" s="229"/>
      <c r="O254" s="231"/>
      <c r="P254" s="230"/>
      <c r="Q254" s="224"/>
      <c r="R254" s="10">
        <v>19.100000000000001</v>
      </c>
      <c r="S254" s="11" t="s">
        <v>605</v>
      </c>
      <c r="T254" s="12" t="s">
        <v>605</v>
      </c>
      <c r="U254" s="70">
        <v>1</v>
      </c>
    </row>
    <row r="255" spans="1:21" ht="99.75" customHeight="1" thickBot="1" x14ac:dyDescent="0.3">
      <c r="A255" s="728"/>
      <c r="B255" s="697">
        <v>3</v>
      </c>
      <c r="C255" s="699"/>
      <c r="D255" s="644" t="s">
        <v>920</v>
      </c>
      <c r="E255" s="645"/>
      <c r="F255" s="70">
        <v>2022</v>
      </c>
      <c r="G255" s="70" t="s">
        <v>602</v>
      </c>
      <c r="H255" s="13">
        <v>7.25</v>
      </c>
      <c r="I255" s="13">
        <v>0</v>
      </c>
      <c r="J255" s="14"/>
      <c r="K255" s="15"/>
      <c r="L255" s="14"/>
      <c r="M255" s="14"/>
      <c r="N255" s="13">
        <v>7.25</v>
      </c>
      <c r="O255" s="16">
        <v>0</v>
      </c>
      <c r="P255" s="15"/>
      <c r="Q255" s="14"/>
      <c r="R255" s="14"/>
      <c r="S255" s="14"/>
      <c r="T255" s="12" t="s">
        <v>606</v>
      </c>
      <c r="U255" s="70">
        <v>1</v>
      </c>
    </row>
    <row r="256" spans="1:21" ht="114.75" customHeight="1" thickBot="1" x14ac:dyDescent="0.3">
      <c r="A256" s="728"/>
      <c r="B256" s="697">
        <v>4</v>
      </c>
      <c r="C256" s="699"/>
      <c r="D256" s="644" t="s">
        <v>607</v>
      </c>
      <c r="E256" s="645"/>
      <c r="F256" s="70">
        <v>2022</v>
      </c>
      <c r="G256" s="70" t="s">
        <v>602</v>
      </c>
      <c r="H256" s="13">
        <v>1.8</v>
      </c>
      <c r="I256" s="13">
        <v>0</v>
      </c>
      <c r="J256" s="14"/>
      <c r="K256" s="15"/>
      <c r="L256" s="14"/>
      <c r="M256" s="14"/>
      <c r="N256" s="13">
        <v>1.8</v>
      </c>
      <c r="O256" s="16">
        <v>0</v>
      </c>
      <c r="P256" s="15"/>
      <c r="Q256" s="14"/>
      <c r="R256" s="14"/>
      <c r="S256" s="14"/>
      <c r="T256" s="12" t="s">
        <v>608</v>
      </c>
      <c r="U256" s="70">
        <v>1</v>
      </c>
    </row>
    <row r="257" spans="1:21" ht="109.5" customHeight="1" thickBot="1" x14ac:dyDescent="0.3">
      <c r="A257" s="728"/>
      <c r="B257" s="697">
        <v>5</v>
      </c>
      <c r="C257" s="699"/>
      <c r="D257" s="644" t="s">
        <v>609</v>
      </c>
      <c r="E257" s="645"/>
      <c r="F257" s="70">
        <v>2022</v>
      </c>
      <c r="G257" s="70" t="s">
        <v>602</v>
      </c>
      <c r="H257" s="13">
        <v>7.7</v>
      </c>
      <c r="I257" s="13"/>
      <c r="J257" s="14"/>
      <c r="K257" s="15"/>
      <c r="L257" s="14"/>
      <c r="M257" s="14"/>
      <c r="N257" s="13">
        <v>7.7</v>
      </c>
      <c r="O257" s="16"/>
      <c r="P257" s="15"/>
      <c r="Q257" s="14"/>
      <c r="R257" s="14"/>
      <c r="S257" s="14"/>
      <c r="T257" s="12" t="s">
        <v>610</v>
      </c>
      <c r="U257" s="70">
        <v>4</v>
      </c>
    </row>
    <row r="258" spans="1:21" ht="114.75" customHeight="1" thickBot="1" x14ac:dyDescent="0.3">
      <c r="A258" s="729"/>
      <c r="B258" s="697">
        <v>6</v>
      </c>
      <c r="C258" s="699"/>
      <c r="D258" s="644" t="s">
        <v>612</v>
      </c>
      <c r="E258" s="645"/>
      <c r="F258" s="70">
        <v>2022</v>
      </c>
      <c r="G258" s="70" t="s">
        <v>602</v>
      </c>
      <c r="H258" s="13">
        <v>27</v>
      </c>
      <c r="I258" s="13"/>
      <c r="J258" s="14"/>
      <c r="K258" s="15"/>
      <c r="L258" s="14"/>
      <c r="M258" s="14"/>
      <c r="N258" s="229">
        <v>27</v>
      </c>
      <c r="O258" s="232"/>
      <c r="P258" s="228"/>
      <c r="Q258" s="227"/>
      <c r="R258" s="227"/>
      <c r="S258" s="14"/>
      <c r="T258" s="12" t="s">
        <v>613</v>
      </c>
      <c r="U258" s="70">
        <v>3</v>
      </c>
    </row>
    <row r="259" spans="1:21" ht="223.5" customHeight="1" thickBot="1" x14ac:dyDescent="0.3">
      <c r="A259" s="19" t="s">
        <v>611</v>
      </c>
      <c r="B259" s="697">
        <v>7</v>
      </c>
      <c r="C259" s="699"/>
      <c r="D259" s="644" t="s">
        <v>615</v>
      </c>
      <c r="E259" s="645"/>
      <c r="F259" s="70">
        <v>2022</v>
      </c>
      <c r="G259" s="70" t="s">
        <v>602</v>
      </c>
      <c r="H259" s="13">
        <v>349.46</v>
      </c>
      <c r="I259" s="13">
        <v>4.2</v>
      </c>
      <c r="J259" s="14"/>
      <c r="K259" s="15"/>
      <c r="L259" s="14"/>
      <c r="M259" s="14"/>
      <c r="N259" s="13">
        <v>349.46</v>
      </c>
      <c r="O259" s="16"/>
      <c r="P259" s="15"/>
      <c r="Q259" s="14"/>
      <c r="R259" s="14"/>
      <c r="S259" s="14">
        <v>4.2</v>
      </c>
      <c r="T259" s="12" t="s">
        <v>616</v>
      </c>
      <c r="U259" s="70">
        <v>1</v>
      </c>
    </row>
    <row r="260" spans="1:21" ht="111" customHeight="1" thickBot="1" x14ac:dyDescent="0.3">
      <c r="A260" s="178" t="s">
        <v>614</v>
      </c>
      <c r="B260" s="697">
        <v>8</v>
      </c>
      <c r="C260" s="699"/>
      <c r="D260" s="644" t="s">
        <v>215</v>
      </c>
      <c r="E260" s="645"/>
      <c r="F260" s="70">
        <v>2022</v>
      </c>
      <c r="G260" s="70" t="s">
        <v>602</v>
      </c>
      <c r="H260" s="226"/>
      <c r="I260" s="226"/>
      <c r="J260" s="227"/>
      <c r="K260" s="228"/>
      <c r="L260" s="227"/>
      <c r="M260" s="227"/>
      <c r="N260" s="226"/>
      <c r="O260" s="16"/>
      <c r="P260" s="15"/>
      <c r="Q260" s="14"/>
      <c r="R260" s="14"/>
      <c r="S260" s="14"/>
      <c r="T260" s="12" t="s">
        <v>619</v>
      </c>
      <c r="U260" s="70">
        <v>43</v>
      </c>
    </row>
    <row r="261" spans="1:21" ht="101.25" customHeight="1" thickBot="1" x14ac:dyDescent="0.3">
      <c r="A261" s="178"/>
      <c r="B261" s="697">
        <v>9</v>
      </c>
      <c r="C261" s="699"/>
      <c r="D261" s="644" t="s">
        <v>620</v>
      </c>
      <c r="E261" s="645"/>
      <c r="F261" s="70">
        <v>2022</v>
      </c>
      <c r="G261" s="70" t="s">
        <v>602</v>
      </c>
      <c r="H261" s="13">
        <v>49.4</v>
      </c>
      <c r="I261" s="13"/>
      <c r="J261" s="14"/>
      <c r="K261" s="15"/>
      <c r="L261" s="14"/>
      <c r="M261" s="14"/>
      <c r="N261" s="13">
        <v>49.4</v>
      </c>
      <c r="O261" s="16"/>
      <c r="P261" s="15"/>
      <c r="Q261" s="14"/>
      <c r="R261" s="14"/>
      <c r="S261" s="14"/>
      <c r="T261" s="12" t="s">
        <v>621</v>
      </c>
      <c r="U261" s="70">
        <v>53</v>
      </c>
    </row>
    <row r="262" spans="1:21" ht="104.25" customHeight="1" thickBot="1" x14ac:dyDescent="0.3">
      <c r="A262" s="178"/>
      <c r="B262" s="697">
        <v>10</v>
      </c>
      <c r="C262" s="699"/>
      <c r="D262" s="644" t="s">
        <v>622</v>
      </c>
      <c r="E262" s="645"/>
      <c r="F262" s="70">
        <v>2022</v>
      </c>
      <c r="G262" s="70" t="s">
        <v>602</v>
      </c>
      <c r="H262" s="13">
        <v>93.54</v>
      </c>
      <c r="I262" s="13"/>
      <c r="J262" s="14"/>
      <c r="K262" s="15"/>
      <c r="L262" s="14"/>
      <c r="M262" s="14"/>
      <c r="N262" s="226"/>
      <c r="O262" s="232"/>
      <c r="P262" s="228"/>
      <c r="Q262" s="227"/>
      <c r="R262" s="229">
        <v>93.54</v>
      </c>
      <c r="S262" s="14"/>
      <c r="T262" s="12" t="s">
        <v>623</v>
      </c>
      <c r="U262" s="70">
        <v>1</v>
      </c>
    </row>
    <row r="263" spans="1:21" ht="130.5" customHeight="1" thickBot="1" x14ac:dyDescent="0.3">
      <c r="A263" s="178"/>
      <c r="B263" s="697">
        <v>11</v>
      </c>
      <c r="C263" s="699"/>
      <c r="D263" s="670" t="s">
        <v>622</v>
      </c>
      <c r="E263" s="671"/>
      <c r="F263" s="70">
        <v>2022</v>
      </c>
      <c r="G263" s="70" t="s">
        <v>602</v>
      </c>
      <c r="H263" s="13">
        <v>22</v>
      </c>
      <c r="I263" s="13">
        <v>0</v>
      </c>
      <c r="J263" s="14"/>
      <c r="K263" s="15"/>
      <c r="L263" s="14"/>
      <c r="M263" s="14"/>
      <c r="N263" s="13"/>
      <c r="O263" s="16">
        <v>0</v>
      </c>
      <c r="P263" s="15"/>
      <c r="Q263" s="14"/>
      <c r="R263" s="14">
        <v>22</v>
      </c>
      <c r="S263" s="14"/>
      <c r="T263" s="12" t="s">
        <v>624</v>
      </c>
      <c r="U263" s="70">
        <v>1</v>
      </c>
    </row>
    <row r="264" spans="1:21" ht="102.75" thickBot="1" x14ac:dyDescent="0.3">
      <c r="A264" s="178"/>
      <c r="B264" s="697">
        <v>12</v>
      </c>
      <c r="C264" s="699"/>
      <c r="D264" s="670" t="s">
        <v>626</v>
      </c>
      <c r="E264" s="671"/>
      <c r="F264" s="70">
        <v>2022</v>
      </c>
      <c r="G264" s="70" t="s">
        <v>602</v>
      </c>
      <c r="H264" s="226"/>
      <c r="I264" s="226"/>
      <c r="J264" s="227"/>
      <c r="K264" s="228"/>
      <c r="L264" s="227"/>
      <c r="M264" s="227"/>
      <c r="N264" s="226"/>
      <c r="O264" s="16">
        <v>0</v>
      </c>
      <c r="P264" s="15"/>
      <c r="Q264" s="14"/>
      <c r="R264" s="14"/>
      <c r="S264" s="14"/>
      <c r="T264" s="12" t="s">
        <v>624</v>
      </c>
      <c r="U264" s="70">
        <v>2</v>
      </c>
    </row>
    <row r="265" spans="1:21" ht="102.75" thickBot="1" x14ac:dyDescent="0.3">
      <c r="A265" s="178"/>
      <c r="B265" s="71">
        <v>13</v>
      </c>
      <c r="C265" s="233"/>
      <c r="D265" s="882" t="s">
        <v>627</v>
      </c>
      <c r="E265" s="883"/>
      <c r="F265" s="70">
        <v>2022</v>
      </c>
      <c r="G265" s="70" t="s">
        <v>602</v>
      </c>
      <c r="H265" s="13">
        <v>3.9</v>
      </c>
      <c r="I265" s="13">
        <v>0</v>
      </c>
      <c r="J265" s="14"/>
      <c r="K265" s="15"/>
      <c r="L265" s="14"/>
      <c r="M265" s="14"/>
      <c r="N265" s="13">
        <v>3.9</v>
      </c>
      <c r="O265" s="234">
        <v>0</v>
      </c>
      <c r="P265" s="235"/>
      <c r="Q265" s="236"/>
      <c r="R265" s="236"/>
      <c r="S265" s="236"/>
      <c r="T265" s="12" t="s">
        <v>628</v>
      </c>
      <c r="U265" s="237">
        <v>3</v>
      </c>
    </row>
    <row r="266" spans="1:21" ht="102.75" thickBot="1" x14ac:dyDescent="0.3">
      <c r="A266" s="238"/>
      <c r="B266" s="239">
        <v>14</v>
      </c>
      <c r="C266" s="240"/>
      <c r="D266" s="861" t="s">
        <v>629</v>
      </c>
      <c r="E266" s="862"/>
      <c r="F266" s="118">
        <v>2022</v>
      </c>
      <c r="G266" s="118" t="s">
        <v>602</v>
      </c>
      <c r="H266" s="241"/>
      <c r="I266" s="241"/>
      <c r="J266" s="242"/>
      <c r="K266" s="243"/>
      <c r="L266" s="242"/>
      <c r="M266" s="242"/>
      <c r="N266" s="241"/>
      <c r="O266" s="244">
        <v>0</v>
      </c>
      <c r="P266" s="245"/>
      <c r="Q266" s="246"/>
      <c r="R266" s="246"/>
      <c r="S266" s="246"/>
      <c r="T266" s="19" t="s">
        <v>630</v>
      </c>
      <c r="U266" s="247">
        <v>1</v>
      </c>
    </row>
    <row r="267" spans="1:21" ht="103.5" customHeight="1" thickBot="1" x14ac:dyDescent="0.3">
      <c r="A267" s="248"/>
      <c r="B267" s="71">
        <v>15</v>
      </c>
      <c r="C267" s="233"/>
      <c r="D267" s="672" t="s">
        <v>631</v>
      </c>
      <c r="E267" s="673"/>
      <c r="F267" s="42">
        <v>2022</v>
      </c>
      <c r="G267" s="42" t="s">
        <v>602</v>
      </c>
      <c r="H267" s="249">
        <v>48</v>
      </c>
      <c r="I267" s="249"/>
      <c r="J267" s="146"/>
      <c r="K267" s="250"/>
      <c r="L267" s="146"/>
      <c r="M267" s="146"/>
      <c r="N267" s="251"/>
      <c r="O267" s="252"/>
      <c r="P267" s="253"/>
      <c r="Q267" s="254"/>
      <c r="R267" s="255">
        <v>48</v>
      </c>
      <c r="S267" s="256"/>
      <c r="T267" s="12" t="s">
        <v>632</v>
      </c>
      <c r="U267" s="257">
        <v>10</v>
      </c>
    </row>
    <row r="268" spans="1:21" s="1" customFormat="1" ht="101.25" customHeight="1" thickBot="1" x14ac:dyDescent="0.3">
      <c r="A268" s="258"/>
      <c r="B268" s="71">
        <v>16</v>
      </c>
      <c r="C268" s="233"/>
      <c r="D268" s="884" t="s">
        <v>633</v>
      </c>
      <c r="E268" s="885"/>
      <c r="F268" s="118">
        <v>2022</v>
      </c>
      <c r="G268" s="118" t="s">
        <v>602</v>
      </c>
      <c r="H268" s="13">
        <v>25</v>
      </c>
      <c r="I268" s="13"/>
      <c r="J268" s="14"/>
      <c r="K268" s="15"/>
      <c r="L268" s="14"/>
      <c r="M268" s="14"/>
      <c r="N268" s="13">
        <v>25</v>
      </c>
      <c r="O268" s="16"/>
      <c r="P268" s="15"/>
      <c r="Q268" s="14"/>
      <c r="R268" s="14"/>
      <c r="S268" s="14"/>
      <c r="T268" s="19" t="s">
        <v>634</v>
      </c>
      <c r="U268" s="70">
        <v>3</v>
      </c>
    </row>
    <row r="269" spans="1:21" s="1" customFormat="1" ht="110.25" customHeight="1" thickBot="1" x14ac:dyDescent="0.3">
      <c r="A269" s="238"/>
      <c r="B269" s="71">
        <v>17</v>
      </c>
      <c r="C269" s="233"/>
      <c r="D269" s="672" t="s">
        <v>635</v>
      </c>
      <c r="E269" s="673"/>
      <c r="F269" s="70">
        <v>2022</v>
      </c>
      <c r="G269" s="96" t="s">
        <v>602</v>
      </c>
      <c r="H269" s="13">
        <v>22</v>
      </c>
      <c r="I269" s="13"/>
      <c r="J269" s="14"/>
      <c r="K269" s="15"/>
      <c r="L269" s="14"/>
      <c r="M269" s="14"/>
      <c r="N269" s="13">
        <v>0</v>
      </c>
      <c r="O269" s="16"/>
      <c r="P269" s="15"/>
      <c r="Q269" s="14"/>
      <c r="R269" s="14">
        <v>22</v>
      </c>
      <c r="S269" s="14"/>
      <c r="T269" s="17" t="s">
        <v>636</v>
      </c>
      <c r="U269" s="70">
        <v>3</v>
      </c>
    </row>
    <row r="270" spans="1:21" ht="102.75" customHeight="1" thickBot="1" x14ac:dyDescent="0.3">
      <c r="A270" s="82" t="s">
        <v>42</v>
      </c>
      <c r="B270" s="71">
        <v>18</v>
      </c>
      <c r="C270" s="259"/>
      <c r="D270" s="672" t="s">
        <v>921</v>
      </c>
      <c r="E270" s="673"/>
      <c r="F270" s="70">
        <v>2022</v>
      </c>
      <c r="G270" s="96" t="s">
        <v>602</v>
      </c>
      <c r="H270" s="13">
        <v>80</v>
      </c>
      <c r="I270" s="13"/>
      <c r="J270" s="14"/>
      <c r="K270" s="15"/>
      <c r="L270" s="14"/>
      <c r="M270" s="14"/>
      <c r="N270" s="226"/>
      <c r="O270" s="232"/>
      <c r="P270" s="228"/>
      <c r="Q270" s="227"/>
      <c r="R270" s="224">
        <v>80</v>
      </c>
      <c r="S270" s="14"/>
      <c r="T270" s="17" t="s">
        <v>1037</v>
      </c>
      <c r="U270" s="70">
        <v>2</v>
      </c>
    </row>
    <row r="271" spans="1:21" ht="102.75" customHeight="1" thickBot="1" x14ac:dyDescent="0.3">
      <c r="A271" s="12" t="s">
        <v>637</v>
      </c>
      <c r="B271" s="96">
        <v>19</v>
      </c>
      <c r="C271" s="259"/>
      <c r="D271" s="672" t="s">
        <v>638</v>
      </c>
      <c r="E271" s="673"/>
      <c r="F271" s="70">
        <v>2022</v>
      </c>
      <c r="G271" s="96" t="s">
        <v>602</v>
      </c>
      <c r="H271" s="13">
        <v>4</v>
      </c>
      <c r="I271" s="13"/>
      <c r="J271" s="14"/>
      <c r="K271" s="15"/>
      <c r="L271" s="14"/>
      <c r="M271" s="14"/>
      <c r="N271" s="13">
        <v>4</v>
      </c>
      <c r="O271" s="16"/>
      <c r="P271" s="15"/>
      <c r="Q271" s="14"/>
      <c r="R271" s="14"/>
      <c r="S271" s="14"/>
      <c r="T271" s="24" t="s">
        <v>639</v>
      </c>
      <c r="U271" s="70">
        <v>40</v>
      </c>
    </row>
    <row r="272" spans="1:21" ht="102.75" customHeight="1" thickBot="1" x14ac:dyDescent="0.3">
      <c r="A272" s="12" t="s">
        <v>640</v>
      </c>
      <c r="B272" s="96">
        <v>20</v>
      </c>
      <c r="C272" s="259"/>
      <c r="D272" s="672" t="s">
        <v>641</v>
      </c>
      <c r="E272" s="673"/>
      <c r="F272" s="70">
        <v>2022</v>
      </c>
      <c r="G272" s="96" t="s">
        <v>602</v>
      </c>
      <c r="H272" s="226"/>
      <c r="I272" s="13"/>
      <c r="J272" s="14"/>
      <c r="K272" s="15"/>
      <c r="L272" s="14"/>
      <c r="M272" s="14"/>
      <c r="N272" s="226"/>
      <c r="O272" s="16"/>
      <c r="P272" s="15"/>
      <c r="Q272" s="14"/>
      <c r="R272" s="14"/>
      <c r="S272" s="14"/>
      <c r="T272" s="12" t="s">
        <v>642</v>
      </c>
      <c r="U272" s="70">
        <v>10</v>
      </c>
    </row>
    <row r="273" spans="1:21" ht="35.25" customHeight="1" thickBot="1" x14ac:dyDescent="0.3">
      <c r="A273" s="178"/>
      <c r="B273" s="768"/>
      <c r="C273" s="769"/>
      <c r="D273" s="668" t="s">
        <v>216</v>
      </c>
      <c r="E273" s="669"/>
      <c r="F273" s="83"/>
      <c r="G273" s="82"/>
      <c r="H273" s="260">
        <f>SUM(H253:H272)</f>
        <v>760.15</v>
      </c>
      <c r="I273" s="260">
        <f>SUM(I253:I266)</f>
        <v>4.2</v>
      </c>
      <c r="J273" s="261">
        <v>0</v>
      </c>
      <c r="K273" s="262">
        <v>0</v>
      </c>
      <c r="L273" s="261">
        <v>0</v>
      </c>
      <c r="M273" s="261">
        <v>0</v>
      </c>
      <c r="N273" s="260">
        <f>SUM(N253:N272)</f>
        <v>475.50999999999993</v>
      </c>
      <c r="O273" s="263">
        <f>SUM(O253:O266)</f>
        <v>0</v>
      </c>
      <c r="P273" s="261">
        <v>0</v>
      </c>
      <c r="Q273" s="261">
        <v>0</v>
      </c>
      <c r="R273" s="84">
        <f>SUM(R253:R272)</f>
        <v>284.64</v>
      </c>
      <c r="S273" s="84">
        <f>SUM(S253:S266)</f>
        <v>4.2</v>
      </c>
      <c r="T273" s="182"/>
      <c r="U273" s="70"/>
    </row>
    <row r="274" spans="1:21" ht="27" customHeight="1" thickBot="1" x14ac:dyDescent="0.3">
      <c r="A274" s="691" t="s">
        <v>217</v>
      </c>
      <c r="B274" s="692"/>
      <c r="C274" s="692"/>
      <c r="D274" s="692"/>
      <c r="E274" s="692"/>
      <c r="F274" s="692"/>
      <c r="G274" s="692"/>
      <c r="H274" s="692"/>
      <c r="I274" s="692"/>
      <c r="J274" s="692"/>
      <c r="K274" s="692"/>
      <c r="L274" s="692"/>
      <c r="M274" s="692"/>
      <c r="N274" s="692"/>
      <c r="O274" s="692"/>
      <c r="P274" s="692"/>
      <c r="Q274" s="692"/>
      <c r="R274" s="692"/>
      <c r="S274" s="692"/>
      <c r="T274" s="692"/>
      <c r="U274" s="693"/>
    </row>
    <row r="275" spans="1:21" ht="26.25" customHeight="1" thickBot="1" x14ac:dyDescent="0.3">
      <c r="A275" s="694" t="s">
        <v>1089</v>
      </c>
      <c r="B275" s="695"/>
      <c r="C275" s="695"/>
      <c r="D275" s="695"/>
      <c r="E275" s="695"/>
      <c r="F275" s="695"/>
      <c r="G275" s="695"/>
      <c r="H275" s="695"/>
      <c r="I275" s="695"/>
      <c r="J275" s="695"/>
      <c r="K275" s="695"/>
      <c r="L275" s="695"/>
      <c r="M275" s="695"/>
      <c r="N275" s="695"/>
      <c r="O275" s="695"/>
      <c r="P275" s="695"/>
      <c r="Q275" s="695"/>
      <c r="R275" s="695"/>
      <c r="S275" s="695"/>
      <c r="T275" s="695"/>
      <c r="U275" s="696"/>
    </row>
    <row r="276" spans="1:21" ht="48" customHeight="1" thickBot="1" x14ac:dyDescent="0.3">
      <c r="A276" s="651" t="s">
        <v>218</v>
      </c>
      <c r="B276" s="649">
        <v>1</v>
      </c>
      <c r="C276" s="650"/>
      <c r="D276" s="649" t="s">
        <v>413</v>
      </c>
      <c r="E276" s="650"/>
      <c r="F276" s="663">
        <v>2022</v>
      </c>
      <c r="G276" s="663" t="s">
        <v>650</v>
      </c>
      <c r="H276" s="655">
        <v>270</v>
      </c>
      <c r="I276" s="655">
        <v>0</v>
      </c>
      <c r="J276" s="655"/>
      <c r="K276" s="661"/>
      <c r="L276" s="859"/>
      <c r="M276" s="655"/>
      <c r="N276" s="655">
        <v>270</v>
      </c>
      <c r="O276" s="716">
        <v>0</v>
      </c>
      <c r="P276" s="659"/>
      <c r="Q276" s="655"/>
      <c r="R276" s="657"/>
      <c r="S276" s="655"/>
      <c r="T276" s="97" t="s">
        <v>415</v>
      </c>
      <c r="U276" s="35">
        <v>50</v>
      </c>
    </row>
    <row r="277" spans="1:21" ht="34.5" customHeight="1" thickBot="1" x14ac:dyDescent="0.3">
      <c r="A277" s="685"/>
      <c r="B277" s="742"/>
      <c r="C277" s="743"/>
      <c r="D277" s="742"/>
      <c r="E277" s="743"/>
      <c r="F277" s="722"/>
      <c r="G277" s="722"/>
      <c r="H277" s="679"/>
      <c r="I277" s="679"/>
      <c r="J277" s="679"/>
      <c r="K277" s="674"/>
      <c r="L277" s="860"/>
      <c r="M277" s="679"/>
      <c r="N277" s="679"/>
      <c r="O277" s="717"/>
      <c r="P277" s="730"/>
      <c r="Q277" s="679"/>
      <c r="R277" s="818"/>
      <c r="S277" s="679"/>
      <c r="T277" s="97" t="s">
        <v>414</v>
      </c>
      <c r="U277" s="97">
        <v>10</v>
      </c>
    </row>
    <row r="278" spans="1:21" ht="24" customHeight="1" x14ac:dyDescent="0.25">
      <c r="A278" s="685"/>
      <c r="B278" s="742"/>
      <c r="C278" s="743"/>
      <c r="D278" s="742"/>
      <c r="E278" s="743"/>
      <c r="F278" s="722"/>
      <c r="G278" s="722"/>
      <c r="H278" s="679"/>
      <c r="I278" s="679"/>
      <c r="J278" s="679"/>
      <c r="K278" s="674"/>
      <c r="L278" s="860"/>
      <c r="M278" s="679"/>
      <c r="N278" s="679"/>
      <c r="O278" s="717"/>
      <c r="P278" s="730"/>
      <c r="Q278" s="679"/>
      <c r="R278" s="818"/>
      <c r="S278" s="679"/>
      <c r="T278" s="651" t="s">
        <v>416</v>
      </c>
      <c r="U278" s="651">
        <v>33</v>
      </c>
    </row>
    <row r="279" spans="1:21" ht="147.75" customHeight="1" thickBot="1" x14ac:dyDescent="0.3">
      <c r="A279" s="652"/>
      <c r="B279" s="742"/>
      <c r="C279" s="743"/>
      <c r="D279" s="668"/>
      <c r="E279" s="669"/>
      <c r="F279" s="722"/>
      <c r="G279" s="722"/>
      <c r="H279" s="679"/>
      <c r="I279" s="656"/>
      <c r="J279" s="679"/>
      <c r="K279" s="662"/>
      <c r="L279" s="860"/>
      <c r="M279" s="656"/>
      <c r="N279" s="679"/>
      <c r="O279" s="726"/>
      <c r="P279" s="730"/>
      <c r="Q279" s="656"/>
      <c r="R279" s="818"/>
      <c r="S279" s="656"/>
      <c r="T279" s="652"/>
      <c r="U279" s="652"/>
    </row>
    <row r="280" spans="1:21" ht="66.75" customHeight="1" x14ac:dyDescent="0.25">
      <c r="A280" s="685" t="s">
        <v>219</v>
      </c>
      <c r="B280" s="649">
        <v>2</v>
      </c>
      <c r="C280" s="650"/>
      <c r="D280" s="649" t="s">
        <v>220</v>
      </c>
      <c r="E280" s="650"/>
      <c r="F280" s="651">
        <v>2022</v>
      </c>
      <c r="G280" s="663" t="s">
        <v>649</v>
      </c>
      <c r="H280" s="655">
        <v>50</v>
      </c>
      <c r="I280" s="655">
        <v>0</v>
      </c>
      <c r="J280" s="655"/>
      <c r="K280" s="661"/>
      <c r="L280" s="872"/>
      <c r="M280" s="655"/>
      <c r="N280" s="655">
        <v>50</v>
      </c>
      <c r="O280" s="716">
        <v>0</v>
      </c>
      <c r="P280" s="661"/>
      <c r="Q280" s="655"/>
      <c r="R280" s="706"/>
      <c r="S280" s="706"/>
      <c r="T280" s="651" t="s">
        <v>227</v>
      </c>
      <c r="U280" s="651">
        <v>4</v>
      </c>
    </row>
    <row r="281" spans="1:21" ht="40.5" customHeight="1" x14ac:dyDescent="0.25">
      <c r="A281" s="685"/>
      <c r="B281" s="742"/>
      <c r="C281" s="743"/>
      <c r="D281" s="742" t="s">
        <v>221</v>
      </c>
      <c r="E281" s="743"/>
      <c r="F281" s="685"/>
      <c r="G281" s="722"/>
      <c r="H281" s="679"/>
      <c r="I281" s="679"/>
      <c r="J281" s="679"/>
      <c r="K281" s="674"/>
      <c r="L281" s="873"/>
      <c r="M281" s="679"/>
      <c r="N281" s="679"/>
      <c r="O281" s="717"/>
      <c r="P281" s="674"/>
      <c r="Q281" s="679"/>
      <c r="R281" s="707"/>
      <c r="S281" s="707"/>
      <c r="T281" s="685"/>
      <c r="U281" s="685"/>
    </row>
    <row r="282" spans="1:21" ht="30.75" customHeight="1" thickBot="1" x14ac:dyDescent="0.3">
      <c r="A282" s="685"/>
      <c r="B282" s="742"/>
      <c r="C282" s="743"/>
      <c r="D282" s="863" t="s">
        <v>222</v>
      </c>
      <c r="E282" s="850"/>
      <c r="F282" s="685"/>
      <c r="G282" s="722"/>
      <c r="H282" s="679"/>
      <c r="I282" s="679"/>
      <c r="J282" s="679"/>
      <c r="K282" s="674"/>
      <c r="L282" s="873"/>
      <c r="M282" s="679"/>
      <c r="N282" s="679"/>
      <c r="O282" s="717"/>
      <c r="P282" s="674"/>
      <c r="Q282" s="679"/>
      <c r="R282" s="707"/>
      <c r="S282" s="707"/>
      <c r="T282" s="652"/>
      <c r="U282" s="652"/>
    </row>
    <row r="283" spans="1:21" ht="43.5" customHeight="1" x14ac:dyDescent="0.25">
      <c r="A283" s="685"/>
      <c r="B283" s="742"/>
      <c r="C283" s="743"/>
      <c r="D283" s="742" t="s">
        <v>223</v>
      </c>
      <c r="E283" s="743"/>
      <c r="F283" s="685"/>
      <c r="G283" s="722"/>
      <c r="H283" s="679"/>
      <c r="I283" s="679"/>
      <c r="J283" s="679"/>
      <c r="K283" s="674"/>
      <c r="L283" s="873"/>
      <c r="M283" s="679"/>
      <c r="N283" s="679"/>
      <c r="O283" s="717"/>
      <c r="P283" s="674"/>
      <c r="Q283" s="679"/>
      <c r="R283" s="707"/>
      <c r="S283" s="707"/>
      <c r="T283" s="651" t="s">
        <v>228</v>
      </c>
      <c r="U283" s="651">
        <v>1</v>
      </c>
    </row>
    <row r="284" spans="1:21" ht="27.75" customHeight="1" thickBot="1" x14ac:dyDescent="0.3">
      <c r="A284" s="685"/>
      <c r="B284" s="742"/>
      <c r="C284" s="743"/>
      <c r="D284" s="863" t="s">
        <v>224</v>
      </c>
      <c r="E284" s="850"/>
      <c r="F284" s="685"/>
      <c r="G284" s="722"/>
      <c r="H284" s="679"/>
      <c r="I284" s="679"/>
      <c r="J284" s="679"/>
      <c r="K284" s="674"/>
      <c r="L284" s="873"/>
      <c r="M284" s="679"/>
      <c r="N284" s="679"/>
      <c r="O284" s="717"/>
      <c r="P284" s="674"/>
      <c r="Q284" s="679"/>
      <c r="R284" s="707"/>
      <c r="S284" s="707"/>
      <c r="T284" s="652"/>
      <c r="U284" s="652"/>
    </row>
    <row r="285" spans="1:21" ht="23.25" customHeight="1" thickBot="1" x14ac:dyDescent="0.3">
      <c r="A285" s="685"/>
      <c r="B285" s="742"/>
      <c r="C285" s="743"/>
      <c r="D285" s="742" t="s">
        <v>225</v>
      </c>
      <c r="E285" s="743"/>
      <c r="F285" s="685"/>
      <c r="G285" s="722"/>
      <c r="H285" s="679"/>
      <c r="I285" s="679"/>
      <c r="J285" s="679"/>
      <c r="K285" s="674"/>
      <c r="L285" s="873"/>
      <c r="M285" s="679"/>
      <c r="N285" s="679"/>
      <c r="O285" s="717"/>
      <c r="P285" s="674"/>
      <c r="Q285" s="679"/>
      <c r="R285" s="707"/>
      <c r="S285" s="707"/>
      <c r="T285" s="70" t="s">
        <v>229</v>
      </c>
      <c r="U285" s="70">
        <v>35</v>
      </c>
    </row>
    <row r="286" spans="1:21" ht="73.5" customHeight="1" thickBot="1" x14ac:dyDescent="0.3">
      <c r="A286" s="685"/>
      <c r="B286" s="742"/>
      <c r="C286" s="743"/>
      <c r="D286" s="864" t="s">
        <v>226</v>
      </c>
      <c r="E286" s="865"/>
      <c r="F286" s="685"/>
      <c r="G286" s="722"/>
      <c r="H286" s="679"/>
      <c r="I286" s="679"/>
      <c r="J286" s="679"/>
      <c r="K286" s="674"/>
      <c r="L286" s="873"/>
      <c r="M286" s="679"/>
      <c r="N286" s="679"/>
      <c r="O286" s="717"/>
      <c r="P286" s="674"/>
      <c r="Q286" s="679"/>
      <c r="R286" s="707"/>
      <c r="S286" s="707"/>
      <c r="T286" s="70" t="s">
        <v>230</v>
      </c>
      <c r="U286" s="70">
        <v>200</v>
      </c>
    </row>
    <row r="287" spans="1:21" ht="27.75" customHeight="1" thickBot="1" x14ac:dyDescent="0.3">
      <c r="A287" s="685"/>
      <c r="B287" s="668"/>
      <c r="C287" s="669"/>
      <c r="D287" s="866"/>
      <c r="E287" s="867"/>
      <c r="F287" s="652"/>
      <c r="G287" s="664"/>
      <c r="H287" s="656"/>
      <c r="I287" s="656"/>
      <c r="J287" s="656"/>
      <c r="K287" s="662"/>
      <c r="L287" s="874"/>
      <c r="M287" s="656"/>
      <c r="N287" s="656"/>
      <c r="O287" s="726"/>
      <c r="P287" s="662"/>
      <c r="Q287" s="656"/>
      <c r="R287" s="708"/>
      <c r="S287" s="708"/>
      <c r="T287" s="70" t="s">
        <v>231</v>
      </c>
      <c r="U287" s="70">
        <v>200</v>
      </c>
    </row>
    <row r="288" spans="1:21" ht="124.5" customHeight="1" thickBot="1" x14ac:dyDescent="0.3">
      <c r="A288" s="96" t="s">
        <v>232</v>
      </c>
      <c r="B288" s="644">
        <v>3</v>
      </c>
      <c r="C288" s="645"/>
      <c r="D288" s="644" t="s">
        <v>233</v>
      </c>
      <c r="E288" s="645"/>
      <c r="F288" s="40">
        <v>2022</v>
      </c>
      <c r="G288" s="40" t="s">
        <v>648</v>
      </c>
      <c r="H288" s="44">
        <v>75</v>
      </c>
      <c r="I288" s="44"/>
      <c r="J288" s="44"/>
      <c r="K288" s="49"/>
      <c r="L288" s="91"/>
      <c r="M288" s="44"/>
      <c r="N288" s="44">
        <v>75</v>
      </c>
      <c r="O288" s="69"/>
      <c r="P288" s="15"/>
      <c r="Q288" s="14"/>
      <c r="R288" s="261"/>
      <c r="S288" s="261"/>
      <c r="T288" s="70" t="s">
        <v>643</v>
      </c>
      <c r="U288" s="70">
        <v>2</v>
      </c>
    </row>
    <row r="289" spans="1:21" ht="250.5" customHeight="1" thickBot="1" x14ac:dyDescent="0.3">
      <c r="A289" s="82" t="s">
        <v>234</v>
      </c>
      <c r="B289" s="668">
        <v>4</v>
      </c>
      <c r="C289" s="669"/>
      <c r="D289" s="754" t="s">
        <v>235</v>
      </c>
      <c r="E289" s="755"/>
      <c r="F289" s="37">
        <v>2022</v>
      </c>
      <c r="G289" s="40" t="s">
        <v>644</v>
      </c>
      <c r="H289" s="88">
        <v>100</v>
      </c>
      <c r="I289" s="88"/>
      <c r="J289" s="88"/>
      <c r="K289" s="48"/>
      <c r="L289" s="264"/>
      <c r="M289" s="88"/>
      <c r="N289" s="88">
        <v>100</v>
      </c>
      <c r="O289" s="89"/>
      <c r="P289" s="48"/>
      <c r="Q289" s="88"/>
      <c r="R289" s="88"/>
      <c r="S289" s="44"/>
      <c r="T289" s="70" t="s">
        <v>418</v>
      </c>
      <c r="U289" s="70" t="s">
        <v>645</v>
      </c>
    </row>
    <row r="290" spans="1:21" ht="135.75" customHeight="1" thickBot="1" x14ac:dyDescent="0.3">
      <c r="A290" s="651" t="s">
        <v>417</v>
      </c>
      <c r="B290" s="649">
        <v>5</v>
      </c>
      <c r="C290" s="650"/>
      <c r="D290" s="649" t="s">
        <v>646</v>
      </c>
      <c r="E290" s="650"/>
      <c r="F290" s="651">
        <v>2022</v>
      </c>
      <c r="G290" s="651" t="s">
        <v>647</v>
      </c>
      <c r="H290" s="655">
        <v>60</v>
      </c>
      <c r="I290" s="655">
        <v>0</v>
      </c>
      <c r="J290" s="655"/>
      <c r="K290" s="661"/>
      <c r="L290" s="859"/>
      <c r="M290" s="655"/>
      <c r="N290" s="655">
        <v>60</v>
      </c>
      <c r="O290" s="716">
        <v>0</v>
      </c>
      <c r="P290" s="740"/>
      <c r="Q290" s="265"/>
      <c r="R290" s="706"/>
      <c r="S290" s="265"/>
      <c r="T290" s="35" t="s">
        <v>236</v>
      </c>
      <c r="U290" s="35" t="s">
        <v>237</v>
      </c>
    </row>
    <row r="291" spans="1:21" ht="61.5" customHeight="1" thickBot="1" x14ac:dyDescent="0.3">
      <c r="A291" s="652"/>
      <c r="B291" s="742"/>
      <c r="C291" s="743"/>
      <c r="D291" s="742"/>
      <c r="E291" s="743"/>
      <c r="F291" s="685"/>
      <c r="G291" s="685"/>
      <c r="H291" s="679"/>
      <c r="I291" s="679"/>
      <c r="J291" s="679"/>
      <c r="K291" s="674"/>
      <c r="L291" s="860"/>
      <c r="M291" s="679"/>
      <c r="N291" s="679"/>
      <c r="O291" s="717"/>
      <c r="P291" s="741"/>
      <c r="Q291" s="266"/>
      <c r="R291" s="707"/>
      <c r="S291" s="267"/>
      <c r="T291" s="97" t="s">
        <v>238</v>
      </c>
      <c r="U291" s="97">
        <v>1</v>
      </c>
    </row>
    <row r="292" spans="1:21" ht="126.75" customHeight="1" thickBot="1" x14ac:dyDescent="0.3">
      <c r="A292" s="82" t="s">
        <v>861</v>
      </c>
      <c r="B292" s="97">
        <v>6</v>
      </c>
      <c r="C292" s="118"/>
      <c r="D292" s="644" t="s">
        <v>862</v>
      </c>
      <c r="E292" s="645"/>
      <c r="F292" s="97">
        <v>2022</v>
      </c>
      <c r="G292" s="97" t="s">
        <v>860</v>
      </c>
      <c r="H292" s="98">
        <v>40</v>
      </c>
      <c r="I292" s="72"/>
      <c r="J292" s="98"/>
      <c r="K292" s="140"/>
      <c r="L292" s="268"/>
      <c r="M292" s="72"/>
      <c r="N292" s="98">
        <v>40</v>
      </c>
      <c r="O292" s="73"/>
      <c r="P292" s="269"/>
      <c r="Q292" s="267"/>
      <c r="R292" s="270"/>
      <c r="S292" s="267"/>
      <c r="T292" s="70" t="s">
        <v>863</v>
      </c>
      <c r="U292" s="70">
        <v>1077</v>
      </c>
    </row>
    <row r="293" spans="1:21" ht="140.25" customHeight="1" thickBot="1" x14ac:dyDescent="0.3">
      <c r="A293" s="37"/>
      <c r="B293" s="271">
        <v>7</v>
      </c>
      <c r="C293" s="118"/>
      <c r="D293" s="644" t="s">
        <v>864</v>
      </c>
      <c r="E293" s="645"/>
      <c r="F293" s="36">
        <v>2022</v>
      </c>
      <c r="G293" s="97" t="s">
        <v>860</v>
      </c>
      <c r="H293" s="119">
        <v>42.5</v>
      </c>
      <c r="I293" s="72"/>
      <c r="J293" s="72"/>
      <c r="K293" s="140"/>
      <c r="L293" s="272"/>
      <c r="M293" s="72"/>
      <c r="N293" s="72">
        <v>42.5</v>
      </c>
      <c r="O293" s="73"/>
      <c r="P293" s="273"/>
      <c r="Q293" s="267"/>
      <c r="R293" s="267"/>
      <c r="S293" s="267"/>
      <c r="T293" s="70" t="s">
        <v>865</v>
      </c>
      <c r="U293" s="53" t="s">
        <v>866</v>
      </c>
    </row>
    <row r="294" spans="1:21" ht="44.25" customHeight="1" thickBot="1" x14ac:dyDescent="0.3">
      <c r="A294" s="37"/>
      <c r="B294" s="682"/>
      <c r="C294" s="684"/>
      <c r="D294" s="682" t="s">
        <v>239</v>
      </c>
      <c r="E294" s="684"/>
      <c r="F294" s="124"/>
      <c r="G294" s="129"/>
      <c r="H294" s="270">
        <f>SUM(H276:H293)</f>
        <v>637.5</v>
      </c>
      <c r="I294" s="127">
        <f>SUM(I276:I291)</f>
        <v>0</v>
      </c>
      <c r="J294" s="127">
        <v>0</v>
      </c>
      <c r="K294" s="127">
        <v>0</v>
      </c>
      <c r="L294" s="112">
        <v>0</v>
      </c>
      <c r="M294" s="112">
        <v>0</v>
      </c>
      <c r="N294" s="127">
        <f>N293+N292+N290+N289+N288+N280+N276</f>
        <v>637.5</v>
      </c>
      <c r="O294" s="128">
        <f>SUM(O276:O291)</f>
        <v>0</v>
      </c>
      <c r="P294" s="274">
        <v>0</v>
      </c>
      <c r="Q294" s="274">
        <v>0</v>
      </c>
      <c r="R294" s="127">
        <v>0</v>
      </c>
      <c r="S294" s="84">
        <v>0</v>
      </c>
      <c r="T294" s="83"/>
      <c r="U294" s="70"/>
    </row>
    <row r="295" spans="1:21" ht="27.75" customHeight="1" thickBot="1" x14ac:dyDescent="0.3">
      <c r="A295" s="682" t="s">
        <v>928</v>
      </c>
      <c r="B295" s="683"/>
      <c r="C295" s="683"/>
      <c r="D295" s="683"/>
      <c r="E295" s="683"/>
      <c r="F295" s="683"/>
      <c r="G295" s="683"/>
      <c r="H295" s="683"/>
      <c r="I295" s="683"/>
      <c r="J295" s="683"/>
      <c r="K295" s="683"/>
      <c r="L295" s="683"/>
      <c r="M295" s="683"/>
      <c r="N295" s="683"/>
      <c r="O295" s="683"/>
      <c r="P295" s="683"/>
      <c r="Q295" s="683"/>
      <c r="R295" s="683"/>
      <c r="S295" s="683"/>
      <c r="T295" s="683"/>
      <c r="U295" s="684"/>
    </row>
    <row r="296" spans="1:21" ht="39" customHeight="1" x14ac:dyDescent="0.25">
      <c r="A296" s="651" t="s">
        <v>240</v>
      </c>
      <c r="B296" s="649">
        <v>1</v>
      </c>
      <c r="C296" s="275"/>
      <c r="D296" s="649" t="s">
        <v>241</v>
      </c>
      <c r="E296" s="650"/>
      <c r="F296" s="651">
        <v>2022</v>
      </c>
      <c r="G296" s="651" t="s">
        <v>242</v>
      </c>
      <c r="H296" s="655"/>
      <c r="I296" s="86"/>
      <c r="J296" s="655"/>
      <c r="K296" s="117"/>
      <c r="L296" s="655"/>
      <c r="M296" s="86"/>
      <c r="N296" s="655"/>
      <c r="O296" s="87"/>
      <c r="P296" s="661"/>
      <c r="Q296" s="86"/>
      <c r="R296" s="655"/>
      <c r="S296" s="86"/>
      <c r="T296" s="651" t="s">
        <v>243</v>
      </c>
      <c r="U296" s="651">
        <v>4</v>
      </c>
    </row>
    <row r="297" spans="1:21" ht="22.5" customHeight="1" x14ac:dyDescent="0.25">
      <c r="A297" s="685"/>
      <c r="B297" s="742"/>
      <c r="C297" s="276"/>
      <c r="D297" s="742"/>
      <c r="E297" s="743"/>
      <c r="F297" s="685"/>
      <c r="G297" s="685"/>
      <c r="H297" s="679"/>
      <c r="I297" s="119"/>
      <c r="J297" s="679"/>
      <c r="K297" s="120"/>
      <c r="L297" s="679"/>
      <c r="M297" s="119"/>
      <c r="N297" s="679"/>
      <c r="O297" s="121"/>
      <c r="P297" s="674"/>
      <c r="Q297" s="119"/>
      <c r="R297" s="679"/>
      <c r="S297" s="119"/>
      <c r="T297" s="685"/>
      <c r="U297" s="685"/>
    </row>
    <row r="298" spans="1:21" ht="42" customHeight="1" x14ac:dyDescent="0.25">
      <c r="A298" s="685"/>
      <c r="B298" s="742"/>
      <c r="C298" s="276"/>
      <c r="D298" s="742"/>
      <c r="E298" s="743"/>
      <c r="F298" s="685"/>
      <c r="G298" s="685"/>
      <c r="H298" s="679"/>
      <c r="I298" s="119"/>
      <c r="J298" s="679"/>
      <c r="K298" s="120"/>
      <c r="L298" s="679"/>
      <c r="M298" s="119"/>
      <c r="N298" s="679"/>
      <c r="O298" s="121"/>
      <c r="P298" s="674"/>
      <c r="Q298" s="119"/>
      <c r="R298" s="679"/>
      <c r="S298" s="72"/>
      <c r="T298" s="685"/>
      <c r="U298" s="685"/>
    </row>
    <row r="299" spans="1:21" ht="27" customHeight="1" thickBot="1" x14ac:dyDescent="0.3">
      <c r="A299" s="685"/>
      <c r="B299" s="668"/>
      <c r="C299" s="277"/>
      <c r="D299" s="668"/>
      <c r="E299" s="669"/>
      <c r="F299" s="652"/>
      <c r="G299" s="652"/>
      <c r="H299" s="656"/>
      <c r="I299" s="88"/>
      <c r="J299" s="656"/>
      <c r="K299" s="48"/>
      <c r="L299" s="656"/>
      <c r="M299" s="88"/>
      <c r="N299" s="656"/>
      <c r="O299" s="89"/>
      <c r="P299" s="662"/>
      <c r="Q299" s="88"/>
      <c r="R299" s="656"/>
      <c r="S299" s="44"/>
      <c r="T299" s="652"/>
      <c r="U299" s="652"/>
    </row>
    <row r="300" spans="1:21" ht="81" customHeight="1" x14ac:dyDescent="0.25">
      <c r="A300" s="651"/>
      <c r="B300" s="649" t="s">
        <v>24</v>
      </c>
      <c r="C300" s="275"/>
      <c r="D300" s="649" t="s">
        <v>899</v>
      </c>
      <c r="E300" s="650"/>
      <c r="F300" s="651">
        <v>2022</v>
      </c>
      <c r="G300" s="651" t="s">
        <v>252</v>
      </c>
      <c r="H300" s="655"/>
      <c r="I300" s="655">
        <v>120</v>
      </c>
      <c r="J300" s="655"/>
      <c r="K300" s="661"/>
      <c r="L300" s="655"/>
      <c r="M300" s="655"/>
      <c r="N300" s="655"/>
      <c r="O300" s="716">
        <v>120</v>
      </c>
      <c r="P300" s="661"/>
      <c r="Q300" s="86"/>
      <c r="R300" s="655"/>
      <c r="S300" s="72"/>
      <c r="T300" s="651" t="s">
        <v>900</v>
      </c>
      <c r="U300" s="651">
        <v>10800</v>
      </c>
    </row>
    <row r="301" spans="1:21" ht="52.5" customHeight="1" thickBot="1" x14ac:dyDescent="0.3">
      <c r="A301" s="652"/>
      <c r="B301" s="668"/>
      <c r="C301" s="277"/>
      <c r="D301" s="668"/>
      <c r="E301" s="669"/>
      <c r="F301" s="652"/>
      <c r="G301" s="652"/>
      <c r="H301" s="656"/>
      <c r="I301" s="656"/>
      <c r="J301" s="656"/>
      <c r="K301" s="662"/>
      <c r="L301" s="656"/>
      <c r="M301" s="656"/>
      <c r="N301" s="656"/>
      <c r="O301" s="726"/>
      <c r="P301" s="662"/>
      <c r="Q301" s="88"/>
      <c r="R301" s="656"/>
      <c r="S301" s="44"/>
      <c r="T301" s="652"/>
      <c r="U301" s="652"/>
    </row>
    <row r="302" spans="1:21" ht="97.5" customHeight="1" thickBot="1" x14ac:dyDescent="0.3">
      <c r="A302" s="82"/>
      <c r="B302" s="278">
        <v>3</v>
      </c>
      <c r="C302" s="41"/>
      <c r="D302" s="644" t="s">
        <v>901</v>
      </c>
      <c r="E302" s="645"/>
      <c r="F302" s="70">
        <v>2022</v>
      </c>
      <c r="G302" s="35" t="s">
        <v>252</v>
      </c>
      <c r="H302" s="44">
        <v>130</v>
      </c>
      <c r="I302" s="44"/>
      <c r="J302" s="44"/>
      <c r="K302" s="49"/>
      <c r="L302" s="44"/>
      <c r="M302" s="44"/>
      <c r="N302" s="44">
        <v>130</v>
      </c>
      <c r="O302" s="69"/>
      <c r="P302" s="49"/>
      <c r="Q302" s="44"/>
      <c r="R302" s="44"/>
      <c r="S302" s="44"/>
      <c r="T302" s="70" t="s">
        <v>900</v>
      </c>
      <c r="U302" s="70">
        <v>4333</v>
      </c>
    </row>
    <row r="303" spans="1:21" ht="83.25" customHeight="1" thickBot="1" x14ac:dyDescent="0.3">
      <c r="A303" s="82"/>
      <c r="B303" s="278">
        <v>4</v>
      </c>
      <c r="C303" s="41"/>
      <c r="D303" s="644" t="s">
        <v>902</v>
      </c>
      <c r="E303" s="645"/>
      <c r="F303" s="70">
        <v>2022</v>
      </c>
      <c r="G303" s="97" t="s">
        <v>252</v>
      </c>
      <c r="H303" s="44">
        <v>30</v>
      </c>
      <c r="I303" s="44"/>
      <c r="J303" s="44"/>
      <c r="K303" s="49"/>
      <c r="L303" s="44"/>
      <c r="M303" s="44"/>
      <c r="N303" s="44">
        <v>30</v>
      </c>
      <c r="O303" s="69"/>
      <c r="P303" s="49"/>
      <c r="Q303" s="84"/>
      <c r="R303" s="84"/>
      <c r="S303" s="84"/>
      <c r="T303" s="70"/>
      <c r="U303" s="70"/>
    </row>
    <row r="304" spans="1:21" ht="151.5" customHeight="1" thickBot="1" x14ac:dyDescent="0.3">
      <c r="A304" s="82"/>
      <c r="B304" s="278">
        <v>5</v>
      </c>
      <c r="C304" s="41"/>
      <c r="D304" s="644" t="s">
        <v>903</v>
      </c>
      <c r="E304" s="645"/>
      <c r="F304" s="70">
        <v>2022</v>
      </c>
      <c r="G304" s="70" t="s">
        <v>904</v>
      </c>
      <c r="H304" s="44">
        <v>300</v>
      </c>
      <c r="I304" s="44"/>
      <c r="J304" s="44"/>
      <c r="K304" s="49"/>
      <c r="L304" s="44"/>
      <c r="M304" s="44"/>
      <c r="N304" s="44">
        <v>300</v>
      </c>
      <c r="O304" s="69"/>
      <c r="P304" s="49"/>
      <c r="Q304" s="44"/>
      <c r="R304" s="44"/>
      <c r="S304" s="44"/>
      <c r="T304" s="70" t="s">
        <v>900</v>
      </c>
      <c r="U304" s="70">
        <v>10000</v>
      </c>
    </row>
    <row r="305" spans="1:21" ht="78.75" customHeight="1" thickBot="1" x14ac:dyDescent="0.3">
      <c r="A305" s="82"/>
      <c r="B305" s="278">
        <v>6</v>
      </c>
      <c r="C305" s="41"/>
      <c r="D305" s="644" t="s">
        <v>987</v>
      </c>
      <c r="E305" s="645"/>
      <c r="F305" s="70">
        <v>2022</v>
      </c>
      <c r="G305" s="97" t="s">
        <v>252</v>
      </c>
      <c r="H305" s="279"/>
      <c r="I305" s="44"/>
      <c r="J305" s="44"/>
      <c r="K305" s="49"/>
      <c r="L305" s="44"/>
      <c r="M305" s="44"/>
      <c r="N305" s="279"/>
      <c r="O305" s="69"/>
      <c r="P305" s="49"/>
      <c r="Q305" s="44"/>
      <c r="R305" s="44"/>
      <c r="S305" s="44"/>
      <c r="T305" s="70" t="s">
        <v>905</v>
      </c>
      <c r="U305" s="70">
        <v>5</v>
      </c>
    </row>
    <row r="306" spans="1:21" ht="85.5" customHeight="1" thickBot="1" x14ac:dyDescent="0.3">
      <c r="A306" s="82"/>
      <c r="B306" s="278">
        <v>7</v>
      </c>
      <c r="C306" s="41"/>
      <c r="D306" s="644" t="s">
        <v>906</v>
      </c>
      <c r="E306" s="645"/>
      <c r="F306" s="70">
        <v>2022</v>
      </c>
      <c r="G306" s="97" t="s">
        <v>252</v>
      </c>
      <c r="H306" s="279"/>
      <c r="I306" s="44"/>
      <c r="J306" s="44"/>
      <c r="K306" s="49"/>
      <c r="L306" s="44"/>
      <c r="M306" s="44"/>
      <c r="N306" s="279"/>
      <c r="O306" s="69"/>
      <c r="P306" s="49"/>
      <c r="Q306" s="44"/>
      <c r="R306" s="44"/>
      <c r="S306" s="44"/>
      <c r="T306" s="70" t="s">
        <v>907</v>
      </c>
      <c r="U306" s="70">
        <v>4</v>
      </c>
    </row>
    <row r="307" spans="1:21" ht="122.25" customHeight="1" thickBot="1" x14ac:dyDescent="0.3">
      <c r="A307" s="82"/>
      <c r="B307" s="278">
        <v>8</v>
      </c>
      <c r="C307" s="41"/>
      <c r="D307" s="644" t="s">
        <v>908</v>
      </c>
      <c r="E307" s="645"/>
      <c r="F307" s="70">
        <v>2022</v>
      </c>
      <c r="G307" s="70" t="s">
        <v>909</v>
      </c>
      <c r="H307" s="44"/>
      <c r="I307" s="44"/>
      <c r="J307" s="44"/>
      <c r="K307" s="49"/>
      <c r="L307" s="44"/>
      <c r="M307" s="44"/>
      <c r="N307" s="44"/>
      <c r="O307" s="69"/>
      <c r="P307" s="49"/>
      <c r="Q307" s="44"/>
      <c r="R307" s="44"/>
      <c r="S307" s="44"/>
      <c r="T307" s="70" t="s">
        <v>910</v>
      </c>
      <c r="U307" s="70">
        <v>12</v>
      </c>
    </row>
    <row r="308" spans="1:21" ht="99" customHeight="1" thickBot="1" x14ac:dyDescent="0.3">
      <c r="A308" s="651" t="s">
        <v>250</v>
      </c>
      <c r="B308" s="278">
        <v>9</v>
      </c>
      <c r="C308" s="41"/>
      <c r="D308" s="644" t="s">
        <v>911</v>
      </c>
      <c r="E308" s="645"/>
      <c r="F308" s="70">
        <v>2022</v>
      </c>
      <c r="G308" s="70" t="s">
        <v>909</v>
      </c>
      <c r="H308" s="44"/>
      <c r="I308" s="44"/>
      <c r="J308" s="44"/>
      <c r="K308" s="49"/>
      <c r="L308" s="44"/>
      <c r="M308" s="44"/>
      <c r="N308" s="44"/>
      <c r="O308" s="69"/>
      <c r="P308" s="49"/>
      <c r="Q308" s="44"/>
      <c r="R308" s="44"/>
      <c r="S308" s="44"/>
      <c r="T308" s="70" t="s">
        <v>912</v>
      </c>
      <c r="U308" s="70">
        <v>12</v>
      </c>
    </row>
    <row r="309" spans="1:21" ht="138" customHeight="1" thickBot="1" x14ac:dyDescent="0.3">
      <c r="A309" s="652"/>
      <c r="B309" s="280">
        <v>10</v>
      </c>
      <c r="C309" s="281"/>
      <c r="D309" s="638" t="s">
        <v>913</v>
      </c>
      <c r="E309" s="639"/>
      <c r="F309" s="68">
        <v>2022</v>
      </c>
      <c r="G309" s="70" t="s">
        <v>909</v>
      </c>
      <c r="H309" s="107"/>
      <c r="I309" s="107">
        <v>557.20000000000005</v>
      </c>
      <c r="J309" s="107"/>
      <c r="K309" s="282"/>
      <c r="L309" s="107"/>
      <c r="M309" s="107"/>
      <c r="N309" s="107"/>
      <c r="O309" s="108">
        <v>557.20000000000005</v>
      </c>
      <c r="P309" s="282"/>
      <c r="Q309" s="107"/>
      <c r="R309" s="107"/>
      <c r="S309" s="107"/>
      <c r="T309" s="68" t="s">
        <v>914</v>
      </c>
      <c r="U309" s="283">
        <v>8</v>
      </c>
    </row>
    <row r="310" spans="1:21" ht="92.25" customHeight="1" thickBot="1" x14ac:dyDescent="0.3">
      <c r="A310" s="82"/>
      <c r="B310" s="62">
        <v>11</v>
      </c>
      <c r="C310" s="281"/>
      <c r="D310" s="665" t="s">
        <v>245</v>
      </c>
      <c r="E310" s="639"/>
      <c r="F310" s="68">
        <v>2022</v>
      </c>
      <c r="G310" s="70" t="s">
        <v>909</v>
      </c>
      <c r="H310" s="107"/>
      <c r="I310" s="107"/>
      <c r="J310" s="107"/>
      <c r="K310" s="282"/>
      <c r="L310" s="107"/>
      <c r="M310" s="107"/>
      <c r="N310" s="107"/>
      <c r="O310" s="108"/>
      <c r="P310" s="282"/>
      <c r="Q310" s="107"/>
      <c r="R310" s="107"/>
      <c r="S310" s="107"/>
      <c r="T310" s="68" t="s">
        <v>915</v>
      </c>
      <c r="U310" s="283" t="s">
        <v>916</v>
      </c>
    </row>
    <row r="311" spans="1:21" ht="148.5" customHeight="1" thickBot="1" x14ac:dyDescent="0.3">
      <c r="A311" s="82"/>
      <c r="B311" s="62">
        <v>12</v>
      </c>
      <c r="C311" s="281"/>
      <c r="D311" s="665" t="s">
        <v>246</v>
      </c>
      <c r="E311" s="639"/>
      <c r="F311" s="68">
        <v>2022</v>
      </c>
      <c r="G311" s="70" t="s">
        <v>909</v>
      </c>
      <c r="H311" s="107"/>
      <c r="I311" s="107"/>
      <c r="J311" s="107"/>
      <c r="K311" s="282"/>
      <c r="L311" s="107"/>
      <c r="M311" s="107"/>
      <c r="N311" s="107"/>
      <c r="O311" s="108"/>
      <c r="P311" s="282"/>
      <c r="Q311" s="107"/>
      <c r="R311" s="107"/>
      <c r="S311" s="107"/>
      <c r="T311" s="68" t="s">
        <v>247</v>
      </c>
      <c r="U311" s="283" t="s">
        <v>917</v>
      </c>
    </row>
    <row r="312" spans="1:21" ht="110.25" customHeight="1" thickBot="1" x14ac:dyDescent="0.3">
      <c r="A312" s="82"/>
      <c r="B312" s="62">
        <v>13</v>
      </c>
      <c r="C312" s="281"/>
      <c r="D312" s="665" t="s">
        <v>248</v>
      </c>
      <c r="E312" s="639"/>
      <c r="F312" s="68">
        <v>2022</v>
      </c>
      <c r="G312" s="70" t="s">
        <v>909</v>
      </c>
      <c r="H312" s="107"/>
      <c r="I312" s="107"/>
      <c r="J312" s="107"/>
      <c r="K312" s="282"/>
      <c r="L312" s="107"/>
      <c r="M312" s="107"/>
      <c r="N312" s="107"/>
      <c r="O312" s="108"/>
      <c r="P312" s="282"/>
      <c r="Q312" s="107"/>
      <c r="R312" s="107"/>
      <c r="S312" s="107"/>
      <c r="T312" s="68" t="s">
        <v>249</v>
      </c>
      <c r="U312" s="283" t="s">
        <v>917</v>
      </c>
    </row>
    <row r="313" spans="1:21" ht="95.25" customHeight="1" thickBot="1" x14ac:dyDescent="0.3">
      <c r="A313" s="82" t="s">
        <v>250</v>
      </c>
      <c r="B313" s="62">
        <v>14</v>
      </c>
      <c r="C313" s="281"/>
      <c r="D313" s="665" t="s">
        <v>919</v>
      </c>
      <c r="E313" s="639"/>
      <c r="F313" s="68">
        <v>2022</v>
      </c>
      <c r="G313" s="70" t="s">
        <v>909</v>
      </c>
      <c r="H313" s="107"/>
      <c r="I313" s="107"/>
      <c r="J313" s="107"/>
      <c r="K313" s="282"/>
      <c r="L313" s="107"/>
      <c r="M313" s="107"/>
      <c r="N313" s="107"/>
      <c r="O313" s="108"/>
      <c r="P313" s="282"/>
      <c r="Q313" s="107"/>
      <c r="R313" s="107"/>
      <c r="S313" s="107"/>
      <c r="T313" s="68" t="s">
        <v>251</v>
      </c>
      <c r="U313" s="283" t="s">
        <v>918</v>
      </c>
    </row>
    <row r="314" spans="1:21" ht="32.25" customHeight="1" thickBot="1" x14ac:dyDescent="0.3">
      <c r="A314" s="82"/>
      <c r="B314" s="278"/>
      <c r="C314" s="41"/>
      <c r="D314" s="683" t="s">
        <v>253</v>
      </c>
      <c r="E314" s="684"/>
      <c r="F314" s="70"/>
      <c r="G314" s="70"/>
      <c r="H314" s="84">
        <f>SUM(H296:H313)</f>
        <v>460</v>
      </c>
      <c r="I314" s="84">
        <f>SUM(I296:I309)</f>
        <v>677.2</v>
      </c>
      <c r="J314" s="84">
        <v>0</v>
      </c>
      <c r="K314" s="284">
        <v>0</v>
      </c>
      <c r="L314" s="84">
        <v>0</v>
      </c>
      <c r="M314" s="84">
        <v>0</v>
      </c>
      <c r="N314" s="84">
        <f>SUM(N296:N309)</f>
        <v>460</v>
      </c>
      <c r="O314" s="85">
        <f>SUM(O296:O309)</f>
        <v>677.2</v>
      </c>
      <c r="P314" s="84">
        <v>0</v>
      </c>
      <c r="Q314" s="84">
        <v>0</v>
      </c>
      <c r="R314" s="84">
        <v>0</v>
      </c>
      <c r="S314" s="84">
        <v>0</v>
      </c>
      <c r="T314" s="83"/>
      <c r="U314" s="83"/>
    </row>
    <row r="315" spans="1:21" ht="24" customHeight="1" thickBot="1" x14ac:dyDescent="0.3">
      <c r="A315" s="682" t="s">
        <v>929</v>
      </c>
      <c r="B315" s="683"/>
      <c r="C315" s="683"/>
      <c r="D315" s="683"/>
      <c r="E315" s="683"/>
      <c r="F315" s="683"/>
      <c r="G315" s="683"/>
      <c r="H315" s="683"/>
      <c r="I315" s="683"/>
      <c r="J315" s="683"/>
      <c r="K315" s="683"/>
      <c r="L315" s="683"/>
      <c r="M315" s="683"/>
      <c r="N315" s="683"/>
      <c r="O315" s="683"/>
      <c r="P315" s="683"/>
      <c r="Q315" s="683"/>
      <c r="R315" s="683"/>
      <c r="S315" s="683"/>
      <c r="T315" s="683"/>
      <c r="U315" s="684"/>
    </row>
    <row r="316" spans="1:21" ht="134.25" customHeight="1" thickBot="1" x14ac:dyDescent="0.3">
      <c r="A316" s="90" t="s">
        <v>406</v>
      </c>
      <c r="B316" s="285">
        <v>1</v>
      </c>
      <c r="C316" s="286" t="s">
        <v>256</v>
      </c>
      <c r="D316" s="644" t="s">
        <v>651</v>
      </c>
      <c r="E316" s="645"/>
      <c r="F316" s="96">
        <v>2022</v>
      </c>
      <c r="G316" s="96" t="s">
        <v>1031</v>
      </c>
      <c r="H316" s="287"/>
      <c r="I316" s="287"/>
      <c r="J316" s="287"/>
      <c r="K316" s="288"/>
      <c r="L316" s="287"/>
      <c r="M316" s="287"/>
      <c r="N316" s="289"/>
      <c r="O316" s="290"/>
      <c r="P316" s="288"/>
      <c r="Q316" s="287"/>
      <c r="R316" s="287"/>
      <c r="S316" s="287"/>
      <c r="T316" s="96" t="s">
        <v>652</v>
      </c>
      <c r="U316" s="96" t="s">
        <v>653</v>
      </c>
    </row>
    <row r="317" spans="1:21" ht="109.5" customHeight="1" thickBot="1" x14ac:dyDescent="0.3">
      <c r="A317" s="94" t="s">
        <v>654</v>
      </c>
      <c r="B317" s="153">
        <v>2</v>
      </c>
      <c r="C317" s="291" t="s">
        <v>257</v>
      </c>
      <c r="D317" s="644" t="s">
        <v>656</v>
      </c>
      <c r="E317" s="645"/>
      <c r="F317" s="153">
        <v>2022</v>
      </c>
      <c r="G317" s="96" t="s">
        <v>1031</v>
      </c>
      <c r="H317" s="292"/>
      <c r="I317" s="292"/>
      <c r="J317" s="292"/>
      <c r="K317" s="293"/>
      <c r="L317" s="292"/>
      <c r="M317" s="292"/>
      <c r="N317" s="158"/>
      <c r="O317" s="294"/>
      <c r="P317" s="293"/>
      <c r="Q317" s="292"/>
      <c r="R317" s="292"/>
      <c r="S317" s="292"/>
      <c r="T317" s="40" t="s">
        <v>657</v>
      </c>
      <c r="U317" s="40" t="s">
        <v>655</v>
      </c>
    </row>
    <row r="318" spans="1:21" ht="143.25" customHeight="1" thickBot="1" x14ac:dyDescent="0.3">
      <c r="A318" s="96" t="s">
        <v>658</v>
      </c>
      <c r="B318" s="295">
        <v>3</v>
      </c>
      <c r="C318" s="296" t="s">
        <v>258</v>
      </c>
      <c r="D318" s="644" t="s">
        <v>659</v>
      </c>
      <c r="E318" s="645"/>
      <c r="F318" s="295">
        <v>2022</v>
      </c>
      <c r="G318" s="96" t="s">
        <v>1031</v>
      </c>
      <c r="H318" s="191">
        <v>55</v>
      </c>
      <c r="I318" s="175">
        <v>0</v>
      </c>
      <c r="J318" s="175"/>
      <c r="K318" s="297"/>
      <c r="L318" s="175"/>
      <c r="M318" s="175"/>
      <c r="N318" s="191">
        <v>55</v>
      </c>
      <c r="O318" s="298">
        <v>0</v>
      </c>
      <c r="P318" s="299"/>
      <c r="Q318" s="300"/>
      <c r="R318" s="300"/>
      <c r="S318" s="300"/>
      <c r="T318" s="95" t="s">
        <v>661</v>
      </c>
      <c r="U318" s="209" t="s">
        <v>660</v>
      </c>
    </row>
    <row r="319" spans="1:21" ht="108" customHeight="1" thickBot="1" x14ac:dyDescent="0.3">
      <c r="A319" s="651"/>
      <c r="B319" s="301">
        <v>4</v>
      </c>
      <c r="C319" s="296" t="s">
        <v>259</v>
      </c>
      <c r="D319" s="644" t="s">
        <v>259</v>
      </c>
      <c r="E319" s="645"/>
      <c r="F319" s="96" t="s">
        <v>662</v>
      </c>
      <c r="G319" s="96" t="s">
        <v>1031</v>
      </c>
      <c r="H319" s="98"/>
      <c r="I319" s="98"/>
      <c r="J319" s="98"/>
      <c r="K319" s="135"/>
      <c r="L319" s="98"/>
      <c r="M319" s="98"/>
      <c r="N319" s="98"/>
      <c r="O319" s="99"/>
      <c r="P319" s="147"/>
      <c r="Q319" s="145"/>
      <c r="R319" s="145"/>
      <c r="S319" s="145"/>
      <c r="T319" s="96" t="s">
        <v>260</v>
      </c>
      <c r="U319" s="96"/>
    </row>
    <row r="320" spans="1:21" ht="188.25" customHeight="1" thickBot="1" x14ac:dyDescent="0.3">
      <c r="A320" s="652"/>
      <c r="B320" s="95">
        <v>5</v>
      </c>
      <c r="C320" s="302" t="s">
        <v>261</v>
      </c>
      <c r="D320" s="647" t="s">
        <v>663</v>
      </c>
      <c r="E320" s="648"/>
      <c r="F320" s="209">
        <v>2022</v>
      </c>
      <c r="G320" s="96" t="s">
        <v>1031</v>
      </c>
      <c r="H320" s="303">
        <v>150</v>
      </c>
      <c r="I320" s="303">
        <v>231.2</v>
      </c>
      <c r="J320" s="303"/>
      <c r="K320" s="304"/>
      <c r="L320" s="303"/>
      <c r="M320" s="305"/>
      <c r="N320" s="305">
        <v>150</v>
      </c>
      <c r="O320" s="306">
        <v>231.2</v>
      </c>
      <c r="P320" s="147"/>
      <c r="Q320" s="145"/>
      <c r="R320" s="145"/>
      <c r="S320" s="307"/>
      <c r="T320" s="57" t="s">
        <v>664</v>
      </c>
      <c r="U320" s="62">
        <v>1031</v>
      </c>
    </row>
    <row r="321" spans="1:21" ht="165.75" customHeight="1" thickBot="1" x14ac:dyDescent="0.3">
      <c r="A321" s="744" t="s">
        <v>670</v>
      </c>
      <c r="B321" s="96">
        <v>6</v>
      </c>
      <c r="C321" s="308"/>
      <c r="D321" s="638" t="s">
        <v>1062</v>
      </c>
      <c r="E321" s="639"/>
      <c r="F321" s="57">
        <v>2022</v>
      </c>
      <c r="G321" s="96" t="s">
        <v>1031</v>
      </c>
      <c r="H321" s="309">
        <v>1000</v>
      </c>
      <c r="I321" s="310"/>
      <c r="J321" s="309"/>
      <c r="K321" s="311"/>
      <c r="L321" s="309"/>
      <c r="M321" s="193"/>
      <c r="N321" s="193">
        <v>1000</v>
      </c>
      <c r="O321" s="312"/>
      <c r="P321" s="313"/>
      <c r="Q321" s="149"/>
      <c r="R321" s="149"/>
      <c r="S321" s="314"/>
      <c r="T321" s="315" t="s">
        <v>665</v>
      </c>
      <c r="U321" s="136" t="s">
        <v>666</v>
      </c>
    </row>
    <row r="322" spans="1:21" ht="102" customHeight="1" thickBot="1" x14ac:dyDescent="0.3">
      <c r="A322" s="881"/>
      <c r="B322" s="316">
        <v>7</v>
      </c>
      <c r="C322" s="308"/>
      <c r="D322" s="680" t="s">
        <v>667</v>
      </c>
      <c r="E322" s="681"/>
      <c r="F322" s="316">
        <v>2022</v>
      </c>
      <c r="G322" s="96" t="s">
        <v>1031</v>
      </c>
      <c r="H322" s="559">
        <v>2</v>
      </c>
      <c r="I322" s="559"/>
      <c r="J322" s="559"/>
      <c r="K322" s="558"/>
      <c r="L322" s="559"/>
      <c r="M322" s="557"/>
      <c r="N322" s="557">
        <v>2</v>
      </c>
      <c r="O322" s="312"/>
      <c r="P322" s="313"/>
      <c r="Q322" s="149"/>
      <c r="R322" s="149"/>
      <c r="S322" s="314"/>
      <c r="T322" s="556" t="s">
        <v>262</v>
      </c>
      <c r="U322" s="555" t="s">
        <v>1005</v>
      </c>
    </row>
    <row r="323" spans="1:21" ht="82.5" customHeight="1" thickBot="1" x14ac:dyDescent="0.3">
      <c r="A323" s="881"/>
      <c r="B323" s="301">
        <v>8</v>
      </c>
      <c r="C323" s="308"/>
      <c r="D323" s="638" t="s">
        <v>407</v>
      </c>
      <c r="E323" s="639"/>
      <c r="F323" s="301">
        <v>2022</v>
      </c>
      <c r="G323" s="96" t="s">
        <v>1031</v>
      </c>
      <c r="H323" s="145">
        <v>30</v>
      </c>
      <c r="I323" s="559"/>
      <c r="J323" s="145"/>
      <c r="K323" s="558"/>
      <c r="L323" s="145"/>
      <c r="M323" s="557"/>
      <c r="N323" s="98">
        <v>30</v>
      </c>
      <c r="O323" s="561"/>
      <c r="P323" s="147"/>
      <c r="Q323" s="559"/>
      <c r="R323" s="145"/>
      <c r="S323" s="314"/>
      <c r="T323" s="96" t="s">
        <v>263</v>
      </c>
      <c r="U323" s="96" t="s">
        <v>668</v>
      </c>
    </row>
    <row r="324" spans="1:21" ht="10.5" hidden="1" customHeight="1" thickBot="1" x14ac:dyDescent="0.3">
      <c r="A324" s="881"/>
      <c r="B324" s="94">
        <v>7</v>
      </c>
      <c r="C324" s="96">
        <v>8</v>
      </c>
      <c r="D324" s="644" t="s">
        <v>667</v>
      </c>
      <c r="E324" s="645"/>
      <c r="F324" s="317">
        <v>2022</v>
      </c>
      <c r="G324" s="96" t="s">
        <v>1031</v>
      </c>
      <c r="H324" s="98">
        <v>2</v>
      </c>
      <c r="I324" s="98">
        <v>0</v>
      </c>
      <c r="J324" s="135"/>
      <c r="K324" s="147"/>
      <c r="L324" s="318"/>
      <c r="M324" s="319"/>
      <c r="N324" s="45">
        <v>2</v>
      </c>
      <c r="O324" s="99">
        <v>0</v>
      </c>
      <c r="P324" s="147"/>
      <c r="Q324" s="145"/>
      <c r="R324" s="318"/>
      <c r="S324" s="318"/>
      <c r="T324" s="96" t="s">
        <v>262</v>
      </c>
      <c r="U324" s="97" t="s">
        <v>1005</v>
      </c>
    </row>
    <row r="325" spans="1:21" ht="12.75" hidden="1" customHeight="1" thickBot="1" x14ac:dyDescent="0.3">
      <c r="A325" s="881"/>
      <c r="B325" s="96">
        <v>8</v>
      </c>
      <c r="C325" s="722">
        <v>9</v>
      </c>
      <c r="D325" s="649" t="s">
        <v>407</v>
      </c>
      <c r="E325" s="650"/>
      <c r="F325" s="90">
        <v>2022</v>
      </c>
      <c r="G325" s="96" t="s">
        <v>1031</v>
      </c>
      <c r="H325" s="119">
        <v>30</v>
      </c>
      <c r="I325" s="679">
        <v>0</v>
      </c>
      <c r="J325" s="320"/>
      <c r="K325" s="674"/>
      <c r="L325" s="119"/>
      <c r="M325" s="690"/>
      <c r="N325" s="119">
        <v>30</v>
      </c>
      <c r="O325" s="725">
        <v>0</v>
      </c>
      <c r="P325" s="321"/>
      <c r="Q325" s="322"/>
      <c r="R325" s="322"/>
      <c r="S325" s="322"/>
      <c r="T325" s="90" t="s">
        <v>263</v>
      </c>
      <c r="U325" s="36" t="s">
        <v>668</v>
      </c>
    </row>
    <row r="326" spans="1:21" ht="186" customHeight="1" thickBot="1" x14ac:dyDescent="0.3">
      <c r="A326" s="651" t="s">
        <v>654</v>
      </c>
      <c r="B326" s="90">
        <v>9</v>
      </c>
      <c r="C326" s="722"/>
      <c r="D326" s="644" t="s">
        <v>1063</v>
      </c>
      <c r="E326" s="645"/>
      <c r="F326" s="96">
        <v>2022</v>
      </c>
      <c r="G326" s="96" t="s">
        <v>1031</v>
      </c>
      <c r="H326" s="98">
        <v>30</v>
      </c>
      <c r="I326" s="679"/>
      <c r="J326" s="323"/>
      <c r="K326" s="674"/>
      <c r="L326" s="98"/>
      <c r="M326" s="690"/>
      <c r="N326" s="98">
        <v>30</v>
      </c>
      <c r="O326" s="725"/>
      <c r="P326" s="288"/>
      <c r="Q326" s="322"/>
      <c r="R326" s="287"/>
      <c r="S326" s="322"/>
      <c r="T326" s="96" t="s">
        <v>669</v>
      </c>
      <c r="U326" s="97" t="s">
        <v>1006</v>
      </c>
    </row>
    <row r="327" spans="1:21" ht="105.75" customHeight="1" thickBot="1" x14ac:dyDescent="0.3">
      <c r="A327" s="652"/>
      <c r="B327" s="569">
        <v>10</v>
      </c>
      <c r="C327" s="568">
        <v>12</v>
      </c>
      <c r="D327" s="649" t="s">
        <v>264</v>
      </c>
      <c r="E327" s="650"/>
      <c r="F327" s="569">
        <v>2022</v>
      </c>
      <c r="G327" s="562" t="s">
        <v>1031</v>
      </c>
      <c r="H327" s="565"/>
      <c r="I327" s="565">
        <v>564.4</v>
      </c>
      <c r="J327" s="563"/>
      <c r="K327" s="567"/>
      <c r="L327" s="566"/>
      <c r="M327" s="564"/>
      <c r="N327" s="570"/>
      <c r="O327" s="87">
        <v>564.4</v>
      </c>
      <c r="P327" s="572"/>
      <c r="Q327" s="324"/>
      <c r="R327" s="571"/>
      <c r="S327" s="324"/>
      <c r="T327" s="569" t="s">
        <v>265</v>
      </c>
      <c r="U327" s="562" t="s">
        <v>672</v>
      </c>
    </row>
    <row r="328" spans="1:21" ht="1.5" customHeight="1" x14ac:dyDescent="0.25">
      <c r="A328" s="685"/>
      <c r="B328" s="722">
        <v>11</v>
      </c>
      <c r="C328" s="661">
        <v>13</v>
      </c>
      <c r="D328" s="649" t="s">
        <v>673</v>
      </c>
      <c r="E328" s="650"/>
      <c r="F328" s="651">
        <v>2022</v>
      </c>
      <c r="G328" s="640" t="s">
        <v>1031</v>
      </c>
      <c r="H328" s="655"/>
      <c r="I328" s="655">
        <v>1453.5</v>
      </c>
      <c r="J328" s="642"/>
      <c r="K328" s="661"/>
      <c r="L328" s="655"/>
      <c r="M328" s="689"/>
      <c r="N328" s="689"/>
      <c r="O328" s="716">
        <v>1453.5</v>
      </c>
      <c r="P328" s="661"/>
      <c r="Q328" s="86"/>
      <c r="R328" s="655"/>
      <c r="S328" s="86"/>
      <c r="T328" s="651" t="s">
        <v>674</v>
      </c>
      <c r="U328" s="651" t="s">
        <v>675</v>
      </c>
    </row>
    <row r="329" spans="1:21" ht="144.75" customHeight="1" x14ac:dyDescent="0.25">
      <c r="A329" s="685"/>
      <c r="B329" s="722"/>
      <c r="C329" s="674"/>
      <c r="D329" s="742"/>
      <c r="E329" s="743"/>
      <c r="F329" s="685"/>
      <c r="G329" s="756"/>
      <c r="H329" s="679"/>
      <c r="I329" s="679"/>
      <c r="J329" s="753"/>
      <c r="K329" s="674"/>
      <c r="L329" s="679"/>
      <c r="M329" s="690"/>
      <c r="N329" s="690"/>
      <c r="O329" s="717"/>
      <c r="P329" s="674"/>
      <c r="Q329" s="119"/>
      <c r="R329" s="679"/>
      <c r="S329" s="119"/>
      <c r="T329" s="685"/>
      <c r="U329" s="685"/>
    </row>
    <row r="330" spans="1:21" ht="3.75" customHeight="1" thickBot="1" x14ac:dyDescent="0.3">
      <c r="A330" s="652"/>
      <c r="B330" s="722"/>
      <c r="C330" s="662"/>
      <c r="D330" s="742"/>
      <c r="E330" s="743"/>
      <c r="F330" s="652"/>
      <c r="G330" s="641"/>
      <c r="H330" s="656"/>
      <c r="I330" s="656"/>
      <c r="J330" s="643"/>
      <c r="K330" s="662"/>
      <c r="L330" s="656"/>
      <c r="M330" s="715"/>
      <c r="N330" s="715"/>
      <c r="O330" s="726"/>
      <c r="P330" s="662"/>
      <c r="Q330" s="88"/>
      <c r="R330" s="656"/>
      <c r="S330" s="88"/>
      <c r="T330" s="652"/>
      <c r="U330" s="652"/>
    </row>
    <row r="331" spans="1:21" ht="144.75" customHeight="1" thickBot="1" x14ac:dyDescent="0.3">
      <c r="A331" s="651" t="s">
        <v>670</v>
      </c>
      <c r="B331" s="96">
        <v>12</v>
      </c>
      <c r="C331" s="49">
        <v>14</v>
      </c>
      <c r="D331" s="644" t="s">
        <v>266</v>
      </c>
      <c r="E331" s="645"/>
      <c r="F331" s="70">
        <v>2022</v>
      </c>
      <c r="G331" s="57" t="s">
        <v>1031</v>
      </c>
      <c r="H331" s="44">
        <v>450</v>
      </c>
      <c r="I331" s="44">
        <v>193.7</v>
      </c>
      <c r="J331" s="77"/>
      <c r="K331" s="49"/>
      <c r="L331" s="44"/>
      <c r="M331" s="174"/>
      <c r="N331" s="44">
        <v>450</v>
      </c>
      <c r="O331" s="69">
        <v>193.7</v>
      </c>
      <c r="P331" s="49"/>
      <c r="Q331" s="44"/>
      <c r="R331" s="44"/>
      <c r="S331" s="44"/>
      <c r="T331" s="70" t="s">
        <v>267</v>
      </c>
      <c r="U331" s="70" t="s">
        <v>268</v>
      </c>
    </row>
    <row r="332" spans="1:21" ht="15" customHeight="1" thickBot="1" x14ac:dyDescent="0.3">
      <c r="A332" s="652"/>
      <c r="B332" s="744">
        <v>13</v>
      </c>
      <c r="C332" s="659">
        <v>15</v>
      </c>
      <c r="D332" s="649" t="s">
        <v>78</v>
      </c>
      <c r="E332" s="650"/>
      <c r="F332" s="663">
        <v>2022</v>
      </c>
      <c r="G332" s="640" t="s">
        <v>1031</v>
      </c>
      <c r="H332" s="655"/>
      <c r="I332" s="655">
        <v>0</v>
      </c>
      <c r="J332" s="642"/>
      <c r="K332" s="659"/>
      <c r="L332" s="657"/>
      <c r="M332" s="689"/>
      <c r="N332" s="760"/>
      <c r="O332" s="327">
        <v>0</v>
      </c>
      <c r="P332" s="653"/>
      <c r="Q332" s="300"/>
      <c r="R332" s="762"/>
      <c r="S332" s="287"/>
      <c r="T332" s="886" t="s">
        <v>80</v>
      </c>
      <c r="U332" s="746" t="s">
        <v>676</v>
      </c>
    </row>
    <row r="333" spans="1:21" ht="77.25" customHeight="1" thickBot="1" x14ac:dyDescent="0.3">
      <c r="A333" s="90"/>
      <c r="B333" s="745"/>
      <c r="C333" s="660"/>
      <c r="D333" s="668"/>
      <c r="E333" s="669"/>
      <c r="F333" s="664"/>
      <c r="G333" s="641"/>
      <c r="H333" s="656"/>
      <c r="I333" s="656"/>
      <c r="J333" s="643"/>
      <c r="K333" s="660"/>
      <c r="L333" s="658"/>
      <c r="M333" s="715"/>
      <c r="N333" s="761"/>
      <c r="O333" s="325"/>
      <c r="P333" s="654"/>
      <c r="Q333" s="328"/>
      <c r="R333" s="763"/>
      <c r="S333" s="292"/>
      <c r="T333" s="887"/>
      <c r="U333" s="747"/>
    </row>
    <row r="334" spans="1:21" ht="108.75" customHeight="1" thickBot="1" x14ac:dyDescent="0.3">
      <c r="A334" s="329"/>
      <c r="B334" s="663">
        <v>14</v>
      </c>
      <c r="C334" s="659">
        <v>16</v>
      </c>
      <c r="D334" s="649" t="s">
        <v>678</v>
      </c>
      <c r="E334" s="650"/>
      <c r="F334" s="663">
        <v>2022</v>
      </c>
      <c r="G334" s="640" t="s">
        <v>1031</v>
      </c>
      <c r="H334" s="655">
        <v>100</v>
      </c>
      <c r="I334" s="655">
        <v>0</v>
      </c>
      <c r="J334" s="661"/>
      <c r="K334" s="659"/>
      <c r="L334" s="657"/>
      <c r="M334" s="689"/>
      <c r="N334" s="655">
        <v>100</v>
      </c>
      <c r="O334" s="87">
        <v>0</v>
      </c>
      <c r="P334" s="653"/>
      <c r="Q334" s="300"/>
      <c r="R334" s="675"/>
      <c r="S334" s="330"/>
      <c r="T334" s="651" t="s">
        <v>679</v>
      </c>
      <c r="U334" s="661" t="s">
        <v>677</v>
      </c>
    </row>
    <row r="335" spans="1:21" ht="20.25" hidden="1" customHeight="1" thickBot="1" x14ac:dyDescent="0.3">
      <c r="A335" s="308"/>
      <c r="B335" s="664"/>
      <c r="C335" s="660"/>
      <c r="D335" s="668"/>
      <c r="E335" s="669"/>
      <c r="F335" s="664"/>
      <c r="G335" s="641"/>
      <c r="H335" s="656"/>
      <c r="I335" s="656"/>
      <c r="J335" s="662"/>
      <c r="K335" s="660"/>
      <c r="L335" s="658"/>
      <c r="M335" s="715"/>
      <c r="N335" s="656"/>
      <c r="O335" s="89"/>
      <c r="P335" s="654"/>
      <c r="Q335" s="328"/>
      <c r="R335" s="676"/>
      <c r="S335" s="331"/>
      <c r="T335" s="652"/>
      <c r="U335" s="662"/>
    </row>
    <row r="336" spans="1:21" ht="40.5" customHeight="1" thickBot="1" x14ac:dyDescent="0.3">
      <c r="A336" s="720" t="s">
        <v>671</v>
      </c>
      <c r="B336" s="663">
        <v>15</v>
      </c>
      <c r="C336" s="661">
        <v>17</v>
      </c>
      <c r="D336" s="649" t="s">
        <v>680</v>
      </c>
      <c r="E336" s="650"/>
      <c r="F336" s="651">
        <v>2022</v>
      </c>
      <c r="G336" s="640" t="s">
        <v>1031</v>
      </c>
      <c r="H336" s="655">
        <v>4</v>
      </c>
      <c r="I336" s="655">
        <v>0</v>
      </c>
      <c r="J336" s="642"/>
      <c r="K336" s="661"/>
      <c r="L336" s="655"/>
      <c r="M336" s="689"/>
      <c r="N336" s="655">
        <v>4</v>
      </c>
      <c r="O336" s="716">
        <v>0</v>
      </c>
      <c r="P336" s="723"/>
      <c r="Q336" s="324"/>
      <c r="R336" s="675"/>
      <c r="S336" s="332"/>
      <c r="T336" s="651" t="s">
        <v>254</v>
      </c>
      <c r="U336" s="651" t="s">
        <v>269</v>
      </c>
    </row>
    <row r="337" spans="1:21" ht="41.25" customHeight="1" thickBot="1" x14ac:dyDescent="0.3">
      <c r="A337" s="720"/>
      <c r="B337" s="664"/>
      <c r="C337" s="662"/>
      <c r="D337" s="668"/>
      <c r="E337" s="669"/>
      <c r="F337" s="652"/>
      <c r="G337" s="641"/>
      <c r="H337" s="656"/>
      <c r="I337" s="656"/>
      <c r="J337" s="643"/>
      <c r="K337" s="662"/>
      <c r="L337" s="656"/>
      <c r="M337" s="715"/>
      <c r="N337" s="656"/>
      <c r="O337" s="717"/>
      <c r="P337" s="724"/>
      <c r="Q337" s="326"/>
      <c r="R337" s="676"/>
      <c r="S337" s="333"/>
      <c r="T337" s="652"/>
      <c r="U337" s="652"/>
    </row>
    <row r="338" spans="1:21" ht="85.5" customHeight="1" thickBot="1" x14ac:dyDescent="0.3">
      <c r="A338" s="720"/>
      <c r="B338" s="95">
        <v>16</v>
      </c>
      <c r="C338" s="334">
        <v>18</v>
      </c>
      <c r="D338" s="644" t="s">
        <v>681</v>
      </c>
      <c r="E338" s="645"/>
      <c r="F338" s="95">
        <v>2022</v>
      </c>
      <c r="G338" s="57" t="s">
        <v>1031</v>
      </c>
      <c r="H338" s="86">
        <v>40</v>
      </c>
      <c r="I338" s="86">
        <v>0</v>
      </c>
      <c r="J338" s="117"/>
      <c r="K338" s="334"/>
      <c r="L338" s="148"/>
      <c r="M338" s="335"/>
      <c r="N338" s="167">
        <v>40</v>
      </c>
      <c r="O338" s="336">
        <v>0</v>
      </c>
      <c r="P338" s="337"/>
      <c r="Q338" s="338"/>
      <c r="R338" s="339"/>
      <c r="S338" s="340"/>
      <c r="T338" s="97" t="s">
        <v>683</v>
      </c>
      <c r="U338" s="341" t="s">
        <v>682</v>
      </c>
    </row>
    <row r="339" spans="1:21" ht="144" customHeight="1" thickBot="1" x14ac:dyDescent="0.3">
      <c r="A339" s="721"/>
      <c r="B339" s="96">
        <v>17</v>
      </c>
      <c r="C339" s="659">
        <v>19</v>
      </c>
      <c r="D339" s="644" t="s">
        <v>684</v>
      </c>
      <c r="E339" s="645"/>
      <c r="F339" s="96">
        <v>2022</v>
      </c>
      <c r="G339" s="57" t="s">
        <v>1031</v>
      </c>
      <c r="H339" s="145">
        <v>140</v>
      </c>
      <c r="I339" s="145">
        <v>0</v>
      </c>
      <c r="J339" s="147"/>
      <c r="K339" s="147"/>
      <c r="L339" s="145"/>
      <c r="M339" s="319"/>
      <c r="N339" s="98">
        <v>140</v>
      </c>
      <c r="O339" s="159">
        <v>0</v>
      </c>
      <c r="P339" s="293"/>
      <c r="Q339" s="292"/>
      <c r="R339" s="292"/>
      <c r="S339" s="292"/>
      <c r="T339" s="40" t="s">
        <v>685</v>
      </c>
      <c r="U339" s="49" t="s">
        <v>1007</v>
      </c>
    </row>
    <row r="340" spans="1:21" ht="134.25" customHeight="1" thickBot="1" x14ac:dyDescent="0.3">
      <c r="A340" s="316"/>
      <c r="B340" s="90">
        <v>18</v>
      </c>
      <c r="C340" s="660"/>
      <c r="D340" s="644" t="s">
        <v>686</v>
      </c>
      <c r="E340" s="645"/>
      <c r="F340" s="82">
        <v>2022</v>
      </c>
      <c r="G340" s="57" t="s">
        <v>1031</v>
      </c>
      <c r="H340" s="151">
        <v>20</v>
      </c>
      <c r="I340" s="151">
        <v>0</v>
      </c>
      <c r="J340" s="342"/>
      <c r="K340" s="342"/>
      <c r="L340" s="151"/>
      <c r="M340" s="343"/>
      <c r="N340" s="119">
        <v>20</v>
      </c>
      <c r="O340" s="344">
        <v>0</v>
      </c>
      <c r="P340" s="345"/>
      <c r="Q340" s="292"/>
      <c r="R340" s="292"/>
      <c r="S340" s="292"/>
      <c r="T340" s="346" t="s">
        <v>687</v>
      </c>
      <c r="U340" s="49" t="s">
        <v>688</v>
      </c>
    </row>
    <row r="341" spans="1:21" ht="90.75" customHeight="1" thickBot="1" x14ac:dyDescent="0.3">
      <c r="A341" s="316"/>
      <c r="B341" s="96">
        <v>19</v>
      </c>
      <c r="C341" s="347"/>
      <c r="D341" s="646" t="s">
        <v>689</v>
      </c>
      <c r="E341" s="645"/>
      <c r="F341" s="348">
        <v>2022</v>
      </c>
      <c r="G341" s="57" t="s">
        <v>1031</v>
      </c>
      <c r="H341" s="44">
        <v>540</v>
      </c>
      <c r="I341" s="44">
        <v>0</v>
      </c>
      <c r="J341" s="49"/>
      <c r="K341" s="49"/>
      <c r="L341" s="44">
        <v>310</v>
      </c>
      <c r="M341" s="349">
        <v>0</v>
      </c>
      <c r="N341" s="98">
        <v>230</v>
      </c>
      <c r="O341" s="350"/>
      <c r="P341" s="288"/>
      <c r="Q341" s="292"/>
      <c r="R341" s="292"/>
      <c r="S341" s="292"/>
      <c r="T341" s="96" t="s">
        <v>254</v>
      </c>
      <c r="U341" s="351" t="s">
        <v>255</v>
      </c>
    </row>
    <row r="342" spans="1:21" ht="126.75" customHeight="1" thickBot="1" x14ac:dyDescent="0.3">
      <c r="A342" s="96" t="s">
        <v>670</v>
      </c>
      <c r="B342" s="90">
        <v>20</v>
      </c>
      <c r="C342" s="347"/>
      <c r="D342" s="644" t="s">
        <v>691</v>
      </c>
      <c r="E342" s="645"/>
      <c r="F342" s="348">
        <v>2022</v>
      </c>
      <c r="G342" s="57" t="s">
        <v>1031</v>
      </c>
      <c r="H342" s="44">
        <v>8</v>
      </c>
      <c r="I342" s="44">
        <v>0</v>
      </c>
      <c r="J342" s="49"/>
      <c r="K342" s="49"/>
      <c r="L342" s="44"/>
      <c r="M342" s="44">
        <v>0</v>
      </c>
      <c r="N342" s="44">
        <v>8</v>
      </c>
      <c r="O342" s="159"/>
      <c r="P342" s="293"/>
      <c r="Q342" s="292"/>
      <c r="R342" s="292"/>
      <c r="S342" s="292"/>
      <c r="T342" s="96" t="s">
        <v>692</v>
      </c>
      <c r="U342" s="49" t="s">
        <v>690</v>
      </c>
    </row>
    <row r="343" spans="1:21" ht="107.25" customHeight="1" thickBot="1" x14ac:dyDescent="0.3">
      <c r="A343" s="96" t="s">
        <v>671</v>
      </c>
      <c r="B343" s="96">
        <v>21</v>
      </c>
      <c r="C343" s="347"/>
      <c r="D343" s="646" t="s">
        <v>693</v>
      </c>
      <c r="E343" s="645"/>
      <c r="F343" s="82">
        <v>2022</v>
      </c>
      <c r="G343" s="57" t="s">
        <v>1031</v>
      </c>
      <c r="H343" s="174">
        <v>500</v>
      </c>
      <c r="I343" s="174">
        <v>1.9</v>
      </c>
      <c r="J343" s="15"/>
      <c r="K343" s="15"/>
      <c r="L343" s="44"/>
      <c r="M343" s="44">
        <v>1.9</v>
      </c>
      <c r="N343" s="44">
        <v>500</v>
      </c>
      <c r="O343" s="159"/>
      <c r="P343" s="293"/>
      <c r="Q343" s="292"/>
      <c r="R343" s="292"/>
      <c r="S343" s="292"/>
      <c r="T343" s="96" t="s">
        <v>694</v>
      </c>
      <c r="U343" s="351" t="s">
        <v>695</v>
      </c>
    </row>
    <row r="344" spans="1:21" ht="103.5" customHeight="1" thickBot="1" x14ac:dyDescent="0.3">
      <c r="A344" s="651" t="s">
        <v>698</v>
      </c>
      <c r="B344" s="96">
        <v>22</v>
      </c>
      <c r="C344" s="347"/>
      <c r="D344" s="646" t="s">
        <v>696</v>
      </c>
      <c r="E344" s="645"/>
      <c r="F344" s="82">
        <v>2022</v>
      </c>
      <c r="G344" s="57" t="s">
        <v>1031</v>
      </c>
      <c r="H344" s="174">
        <v>10.5</v>
      </c>
      <c r="I344" s="174">
        <v>0</v>
      </c>
      <c r="J344" s="15"/>
      <c r="K344" s="15"/>
      <c r="L344" s="44">
        <v>10.5</v>
      </c>
      <c r="M344" s="44">
        <v>0</v>
      </c>
      <c r="N344" s="158"/>
      <c r="O344" s="159"/>
      <c r="P344" s="293"/>
      <c r="Q344" s="292"/>
      <c r="R344" s="292"/>
      <c r="S344" s="292"/>
      <c r="T344" s="40" t="s">
        <v>697</v>
      </c>
      <c r="U344" s="70" t="s">
        <v>1038</v>
      </c>
    </row>
    <row r="345" spans="1:21" ht="73.5" customHeight="1" thickBot="1" x14ac:dyDescent="0.3">
      <c r="A345" s="685"/>
      <c r="B345" s="96">
        <v>23</v>
      </c>
      <c r="C345" s="347"/>
      <c r="D345" s="646" t="s">
        <v>699</v>
      </c>
      <c r="E345" s="645"/>
      <c r="F345" s="82">
        <v>2022</v>
      </c>
      <c r="G345" s="57" t="s">
        <v>1031</v>
      </c>
      <c r="H345" s="174"/>
      <c r="I345" s="174">
        <v>18</v>
      </c>
      <c r="J345" s="15"/>
      <c r="K345" s="15"/>
      <c r="L345" s="44"/>
      <c r="M345" s="44">
        <v>18</v>
      </c>
      <c r="N345" s="158"/>
      <c r="O345" s="159"/>
      <c r="P345" s="293"/>
      <c r="Q345" s="292"/>
      <c r="R345" s="292"/>
      <c r="S345" s="292"/>
      <c r="T345" s="40" t="s">
        <v>700</v>
      </c>
      <c r="U345" s="70" t="s">
        <v>409</v>
      </c>
    </row>
    <row r="346" spans="1:21" ht="93.75" customHeight="1" thickBot="1" x14ac:dyDescent="0.3">
      <c r="A346" s="685"/>
      <c r="B346" s="96">
        <v>24</v>
      </c>
      <c r="C346" s="347"/>
      <c r="D346" s="646" t="s">
        <v>701</v>
      </c>
      <c r="E346" s="645"/>
      <c r="F346" s="82">
        <v>2022</v>
      </c>
      <c r="G346" s="57" t="s">
        <v>1031</v>
      </c>
      <c r="H346" s="174">
        <v>3.9</v>
      </c>
      <c r="I346" s="174">
        <v>0</v>
      </c>
      <c r="J346" s="15"/>
      <c r="K346" s="15"/>
      <c r="L346" s="44">
        <v>3.9</v>
      </c>
      <c r="M346" s="44">
        <v>0</v>
      </c>
      <c r="N346" s="158"/>
      <c r="O346" s="159"/>
      <c r="P346" s="293"/>
      <c r="Q346" s="292"/>
      <c r="R346" s="292"/>
      <c r="S346" s="292"/>
      <c r="T346" s="40" t="s">
        <v>702</v>
      </c>
      <c r="U346" s="70" t="s">
        <v>1039</v>
      </c>
    </row>
    <row r="347" spans="1:21" ht="222" customHeight="1" thickBot="1" x14ac:dyDescent="0.3">
      <c r="A347" s="652"/>
      <c r="B347" s="96">
        <v>25</v>
      </c>
      <c r="C347" s="347"/>
      <c r="D347" s="644" t="s">
        <v>703</v>
      </c>
      <c r="E347" s="645"/>
      <c r="F347" s="82">
        <v>2022</v>
      </c>
      <c r="G347" s="57" t="s">
        <v>1031</v>
      </c>
      <c r="H347" s="174">
        <v>15.7</v>
      </c>
      <c r="I347" s="174">
        <v>19.5</v>
      </c>
      <c r="J347" s="15"/>
      <c r="K347" s="15"/>
      <c r="L347" s="44">
        <v>15.7</v>
      </c>
      <c r="M347" s="44">
        <v>19.5</v>
      </c>
      <c r="N347" s="158"/>
      <c r="O347" s="159"/>
      <c r="P347" s="293"/>
      <c r="Q347" s="292"/>
      <c r="R347" s="292"/>
      <c r="S347" s="292"/>
      <c r="T347" s="40" t="s">
        <v>704</v>
      </c>
      <c r="U347" s="70" t="s">
        <v>1040</v>
      </c>
    </row>
    <row r="348" spans="1:21" ht="215.25" customHeight="1" thickBot="1" x14ac:dyDescent="0.3">
      <c r="A348" s="96" t="s">
        <v>706</v>
      </c>
      <c r="B348" s="96">
        <v>26</v>
      </c>
      <c r="C348" s="347"/>
      <c r="D348" s="646" t="s">
        <v>705</v>
      </c>
      <c r="E348" s="645"/>
      <c r="F348" s="82">
        <v>2022</v>
      </c>
      <c r="G348" s="57" t="s">
        <v>1031</v>
      </c>
      <c r="H348" s="174">
        <v>36</v>
      </c>
      <c r="I348" s="174">
        <v>196.3</v>
      </c>
      <c r="J348" s="15"/>
      <c r="K348" s="15"/>
      <c r="L348" s="44">
        <v>36</v>
      </c>
      <c r="M348" s="44"/>
      <c r="N348" s="158"/>
      <c r="O348" s="159">
        <v>196.3</v>
      </c>
      <c r="P348" s="293"/>
      <c r="Q348" s="292"/>
      <c r="R348" s="292"/>
      <c r="S348" s="292"/>
      <c r="T348" s="40" t="s">
        <v>707</v>
      </c>
      <c r="U348" s="70" t="s">
        <v>1041</v>
      </c>
    </row>
    <row r="349" spans="1:21" ht="135.75" customHeight="1" thickBot="1" x14ac:dyDescent="0.3">
      <c r="A349" s="651" t="s">
        <v>698</v>
      </c>
      <c r="B349" s="96">
        <v>27</v>
      </c>
      <c r="C349" s="347"/>
      <c r="D349" s="646" t="s">
        <v>408</v>
      </c>
      <c r="E349" s="645"/>
      <c r="F349" s="82">
        <v>2022</v>
      </c>
      <c r="G349" s="57" t="s">
        <v>1031</v>
      </c>
      <c r="H349" s="174">
        <v>15</v>
      </c>
      <c r="I349" s="174">
        <v>4.5</v>
      </c>
      <c r="J349" s="15"/>
      <c r="K349" s="15"/>
      <c r="L349" s="44">
        <v>15</v>
      </c>
      <c r="M349" s="44"/>
      <c r="N349" s="44"/>
      <c r="O349" s="69">
        <v>4.5</v>
      </c>
      <c r="P349" s="293"/>
      <c r="Q349" s="292"/>
      <c r="R349" s="292"/>
      <c r="S349" s="292"/>
      <c r="T349" s="40" t="s">
        <v>708</v>
      </c>
      <c r="U349" s="70" t="s">
        <v>1042</v>
      </c>
    </row>
    <row r="350" spans="1:21" ht="66.75" customHeight="1" thickBot="1" x14ac:dyDescent="0.3">
      <c r="A350" s="685"/>
      <c r="B350" s="96">
        <v>28</v>
      </c>
      <c r="C350" s="347"/>
      <c r="D350" s="646" t="s">
        <v>410</v>
      </c>
      <c r="E350" s="645"/>
      <c r="F350" s="82">
        <v>2022</v>
      </c>
      <c r="G350" s="57" t="s">
        <v>1031</v>
      </c>
      <c r="H350" s="174">
        <v>21</v>
      </c>
      <c r="I350" s="174"/>
      <c r="J350" s="15"/>
      <c r="K350" s="15"/>
      <c r="L350" s="44">
        <v>21</v>
      </c>
      <c r="M350" s="44"/>
      <c r="N350" s="44"/>
      <c r="O350" s="69"/>
      <c r="P350" s="293"/>
      <c r="Q350" s="292"/>
      <c r="R350" s="292"/>
      <c r="S350" s="292"/>
      <c r="T350" s="40" t="s">
        <v>710</v>
      </c>
      <c r="U350" s="70" t="s">
        <v>709</v>
      </c>
    </row>
    <row r="351" spans="1:21" ht="27" customHeight="1" thickBot="1" x14ac:dyDescent="0.3">
      <c r="A351" s="652"/>
      <c r="B351" s="135"/>
      <c r="C351" s="352" t="s">
        <v>55</v>
      </c>
      <c r="D351" s="677" t="s">
        <v>214</v>
      </c>
      <c r="E351" s="678"/>
      <c r="F351" s="238"/>
      <c r="G351" s="124"/>
      <c r="H351" s="182">
        <v>3171.1</v>
      </c>
      <c r="I351" s="182">
        <f>SUM(I316:I349)</f>
        <v>2683</v>
      </c>
      <c r="J351" s="84">
        <f>SUM(J316:J350)</f>
        <v>0</v>
      </c>
      <c r="K351" s="84">
        <v>0</v>
      </c>
      <c r="L351" s="84">
        <f>SUM(L316:L350)</f>
        <v>412.09999999999997</v>
      </c>
      <c r="M351" s="84">
        <f>SUM(M316:M349)</f>
        <v>39.4</v>
      </c>
      <c r="N351" s="84">
        <v>2759</v>
      </c>
      <c r="O351" s="85">
        <f>SUM(O316:O349)</f>
        <v>2643.6</v>
      </c>
      <c r="P351" s="84">
        <f>SUM(P316:P350)</f>
        <v>0</v>
      </c>
      <c r="Q351" s="84">
        <v>0</v>
      </c>
      <c r="R351" s="84">
        <f>SUM(R316:R350)</f>
        <v>0</v>
      </c>
      <c r="S351" s="84">
        <v>0</v>
      </c>
      <c r="T351" s="174"/>
      <c r="U351" s="70"/>
    </row>
    <row r="352" spans="1:21" ht="27.75" customHeight="1" thickBot="1" x14ac:dyDescent="0.3">
      <c r="A352" s="709" t="s">
        <v>930</v>
      </c>
      <c r="B352" s="710"/>
      <c r="C352" s="710"/>
      <c r="D352" s="710"/>
      <c r="E352" s="710"/>
      <c r="F352" s="710"/>
      <c r="G352" s="710"/>
      <c r="H352" s="710"/>
      <c r="I352" s="710"/>
      <c r="J352" s="710"/>
      <c r="K352" s="710"/>
      <c r="L352" s="710"/>
      <c r="M352" s="710"/>
      <c r="N352" s="710"/>
      <c r="O352" s="710"/>
      <c r="P352" s="710"/>
      <c r="Q352" s="710"/>
      <c r="R352" s="710"/>
      <c r="S352" s="710"/>
      <c r="T352" s="710"/>
      <c r="U352" s="711"/>
    </row>
    <row r="353" spans="1:21" ht="67.5" customHeight="1" thickBot="1" x14ac:dyDescent="0.3">
      <c r="A353" s="651" t="s">
        <v>714</v>
      </c>
      <c r="B353" s="135">
        <v>1</v>
      </c>
      <c r="C353" s="239" t="s">
        <v>396</v>
      </c>
      <c r="D353" s="644" t="s">
        <v>715</v>
      </c>
      <c r="E353" s="645"/>
      <c r="F353" s="97">
        <v>2022</v>
      </c>
      <c r="G353" s="97" t="s">
        <v>270</v>
      </c>
      <c r="H353" s="353">
        <v>0.7</v>
      </c>
      <c r="I353" s="353">
        <v>0</v>
      </c>
      <c r="J353" s="354"/>
      <c r="K353" s="354"/>
      <c r="L353" s="354"/>
      <c r="M353" s="354"/>
      <c r="N353" s="354">
        <v>0.7</v>
      </c>
      <c r="O353" s="355">
        <v>0</v>
      </c>
      <c r="P353" s="135"/>
      <c r="Q353" s="98"/>
      <c r="R353" s="98"/>
      <c r="S353" s="112"/>
      <c r="T353" s="97" t="s">
        <v>411</v>
      </c>
      <c r="U353" s="97">
        <v>1</v>
      </c>
    </row>
    <row r="354" spans="1:21" ht="83.25" customHeight="1" thickBot="1" x14ac:dyDescent="0.3">
      <c r="A354" s="685"/>
      <c r="B354" s="49">
        <v>2</v>
      </c>
      <c r="C354" s="71" t="s">
        <v>271</v>
      </c>
      <c r="D354" s="646" t="s">
        <v>716</v>
      </c>
      <c r="E354" s="645"/>
      <c r="F354" s="70">
        <v>2022</v>
      </c>
      <c r="G354" s="70" t="s">
        <v>270</v>
      </c>
      <c r="H354" s="174"/>
      <c r="I354" s="174">
        <v>15</v>
      </c>
      <c r="J354" s="44"/>
      <c r="K354" s="49"/>
      <c r="L354" s="44"/>
      <c r="M354" s="44"/>
      <c r="N354" s="44"/>
      <c r="O354" s="69">
        <v>0</v>
      </c>
      <c r="P354" s="49"/>
      <c r="Q354" s="44"/>
      <c r="R354" s="44"/>
      <c r="S354" s="44">
        <v>15</v>
      </c>
      <c r="T354" s="40" t="s">
        <v>717</v>
      </c>
      <c r="U354" s="49">
        <v>1</v>
      </c>
    </row>
    <row r="355" spans="1:21" ht="177.75" customHeight="1" thickBot="1" x14ac:dyDescent="0.3">
      <c r="A355" s="97" t="s">
        <v>718</v>
      </c>
      <c r="B355" s="117">
        <v>3</v>
      </c>
      <c r="C355" s="239" t="s">
        <v>272</v>
      </c>
      <c r="D355" s="644" t="s">
        <v>719</v>
      </c>
      <c r="E355" s="645"/>
      <c r="F355" s="97">
        <v>2022</v>
      </c>
      <c r="G355" s="97" t="s">
        <v>270</v>
      </c>
      <c r="H355" s="45">
        <v>160</v>
      </c>
      <c r="I355" s="45">
        <v>0</v>
      </c>
      <c r="J355" s="98"/>
      <c r="K355" s="135"/>
      <c r="L355" s="98">
        <v>80</v>
      </c>
      <c r="M355" s="98"/>
      <c r="N355" s="98">
        <v>80</v>
      </c>
      <c r="O355" s="99">
        <v>0</v>
      </c>
      <c r="P355" s="135"/>
      <c r="Q355" s="98"/>
      <c r="R355" s="98"/>
      <c r="S355" s="98"/>
      <c r="T355" s="97" t="s">
        <v>720</v>
      </c>
      <c r="U355" s="97">
        <v>1</v>
      </c>
    </row>
    <row r="356" spans="1:21" ht="69.75" customHeight="1" thickBot="1" x14ac:dyDescent="0.3">
      <c r="A356" s="35" t="s">
        <v>721</v>
      </c>
      <c r="B356" s="135">
        <v>4</v>
      </c>
      <c r="C356" s="239"/>
      <c r="D356" s="646" t="s">
        <v>1064</v>
      </c>
      <c r="E356" s="645"/>
      <c r="F356" s="70">
        <v>2022</v>
      </c>
      <c r="G356" s="97" t="s">
        <v>270</v>
      </c>
      <c r="H356" s="174">
        <v>45.2</v>
      </c>
      <c r="I356" s="174"/>
      <c r="J356" s="44"/>
      <c r="K356" s="49"/>
      <c r="L356" s="44"/>
      <c r="M356" s="44"/>
      <c r="N356" s="44">
        <v>4.2</v>
      </c>
      <c r="O356" s="69"/>
      <c r="P356" s="49"/>
      <c r="Q356" s="44"/>
      <c r="R356" s="44">
        <v>41</v>
      </c>
      <c r="S356" s="44"/>
      <c r="T356" s="70" t="s">
        <v>1065</v>
      </c>
      <c r="U356" s="70">
        <v>41</v>
      </c>
    </row>
    <row r="357" spans="1:21" ht="21.75" customHeight="1" thickBot="1" x14ac:dyDescent="0.3">
      <c r="A357" s="96"/>
      <c r="B357" s="49"/>
      <c r="C357" s="356" t="s">
        <v>274</v>
      </c>
      <c r="D357" s="646" t="s">
        <v>214</v>
      </c>
      <c r="E357" s="645"/>
      <c r="F357" s="83"/>
      <c r="G357" s="125"/>
      <c r="H357" s="357">
        <f>SUM(H353:H356)</f>
        <v>205.89999999999998</v>
      </c>
      <c r="I357" s="357">
        <f>SUM(I353:I356)</f>
        <v>15</v>
      </c>
      <c r="J357" s="131">
        <f>SUM(J353:J356)</f>
        <v>0</v>
      </c>
      <c r="K357" s="358">
        <v>0</v>
      </c>
      <c r="L357" s="131">
        <f>SUM(L353:L356)</f>
        <v>80</v>
      </c>
      <c r="M357" s="131">
        <v>0</v>
      </c>
      <c r="N357" s="131">
        <f>SUM(N353:N356)</f>
        <v>84.9</v>
      </c>
      <c r="O357" s="359">
        <f>SUM(O353:O356)</f>
        <v>0</v>
      </c>
      <c r="P357" s="84">
        <f>SUM(P353:P356)</f>
        <v>0</v>
      </c>
      <c r="Q357" s="84">
        <v>0</v>
      </c>
      <c r="R357" s="84">
        <f>SUM(R353:R356)</f>
        <v>41</v>
      </c>
      <c r="S357" s="84">
        <f>SUM(S353:S356)</f>
        <v>15</v>
      </c>
      <c r="T357" s="360"/>
      <c r="U357" s="284"/>
    </row>
    <row r="358" spans="1:21" ht="23.25" customHeight="1" thickBot="1" x14ac:dyDescent="0.3">
      <c r="A358" s="709" t="s">
        <v>931</v>
      </c>
      <c r="B358" s="710"/>
      <c r="C358" s="710"/>
      <c r="D358" s="710"/>
      <c r="E358" s="710"/>
      <c r="F358" s="710"/>
      <c r="G358" s="710"/>
      <c r="H358" s="710"/>
      <c r="I358" s="710"/>
      <c r="J358" s="710"/>
      <c r="K358" s="710"/>
      <c r="L358" s="710"/>
      <c r="M358" s="710"/>
      <c r="N358" s="710"/>
      <c r="O358" s="710"/>
      <c r="P358" s="710"/>
      <c r="Q358" s="710"/>
      <c r="R358" s="710"/>
      <c r="S358" s="710"/>
      <c r="T358" s="710"/>
      <c r="U358" s="711"/>
    </row>
    <row r="359" spans="1:21" ht="44.25" customHeight="1" thickBot="1" x14ac:dyDescent="0.3">
      <c r="A359" s="361"/>
      <c r="B359" s="48" t="s">
        <v>22</v>
      </c>
      <c r="C359" s="362" t="s">
        <v>276</v>
      </c>
      <c r="D359" s="752" t="s">
        <v>722</v>
      </c>
      <c r="E359" s="669"/>
      <c r="F359" s="70">
        <v>2022</v>
      </c>
      <c r="G359" s="70" t="s">
        <v>724</v>
      </c>
      <c r="H359" s="174">
        <v>600</v>
      </c>
      <c r="I359" s="174"/>
      <c r="J359" s="44"/>
      <c r="K359" s="49"/>
      <c r="L359" s="44"/>
      <c r="M359" s="44"/>
      <c r="N359" s="44">
        <v>600</v>
      </c>
      <c r="O359" s="69"/>
      <c r="P359" s="49"/>
      <c r="Q359" s="44"/>
      <c r="R359" s="44"/>
      <c r="S359" s="44"/>
      <c r="T359" s="70" t="s">
        <v>723</v>
      </c>
      <c r="U359" s="49">
        <v>14</v>
      </c>
    </row>
    <row r="360" spans="1:21" ht="47.25" customHeight="1" thickBot="1" x14ac:dyDescent="0.3">
      <c r="A360" s="685" t="s">
        <v>275</v>
      </c>
      <c r="B360" s="49" t="s">
        <v>24</v>
      </c>
      <c r="C360" s="363" t="s">
        <v>278</v>
      </c>
      <c r="D360" s="646" t="s">
        <v>725</v>
      </c>
      <c r="E360" s="645"/>
      <c r="F360" s="70">
        <v>2022</v>
      </c>
      <c r="G360" s="70" t="s">
        <v>724</v>
      </c>
      <c r="H360" s="174"/>
      <c r="I360" s="174"/>
      <c r="J360" s="44"/>
      <c r="K360" s="49"/>
      <c r="L360" s="44"/>
      <c r="M360" s="44"/>
      <c r="N360" s="44"/>
      <c r="O360" s="69"/>
      <c r="P360" s="49"/>
      <c r="Q360" s="44"/>
      <c r="R360" s="44"/>
      <c r="S360" s="44"/>
      <c r="T360" s="70" t="s">
        <v>277</v>
      </c>
      <c r="U360" s="49" t="s">
        <v>726</v>
      </c>
    </row>
    <row r="361" spans="1:21" ht="49.5" customHeight="1" thickBot="1" x14ac:dyDescent="0.3">
      <c r="A361" s="685"/>
      <c r="B361" s="49" t="s">
        <v>25</v>
      </c>
      <c r="C361" s="363" t="s">
        <v>279</v>
      </c>
      <c r="D361" s="646" t="s">
        <v>727</v>
      </c>
      <c r="E361" s="645"/>
      <c r="F361" s="70">
        <v>2022</v>
      </c>
      <c r="G361" s="70" t="s">
        <v>724</v>
      </c>
      <c r="H361" s="364"/>
      <c r="I361" s="364"/>
      <c r="J361" s="107"/>
      <c r="K361" s="282"/>
      <c r="L361" s="107"/>
      <c r="M361" s="107"/>
      <c r="N361" s="107"/>
      <c r="O361" s="69"/>
      <c r="P361" s="49"/>
      <c r="Q361" s="44"/>
      <c r="R361" s="44"/>
      <c r="S361" s="44"/>
      <c r="T361" s="70" t="s">
        <v>277</v>
      </c>
      <c r="U361" s="49" t="s">
        <v>728</v>
      </c>
    </row>
    <row r="362" spans="1:21" ht="57.75" customHeight="1" thickBot="1" x14ac:dyDescent="0.3">
      <c r="A362" s="685"/>
      <c r="B362" s="49" t="s">
        <v>27</v>
      </c>
      <c r="C362" s="363" t="s">
        <v>280</v>
      </c>
      <c r="D362" s="646" t="s">
        <v>729</v>
      </c>
      <c r="E362" s="645"/>
      <c r="F362" s="70">
        <v>2022</v>
      </c>
      <c r="G362" s="70" t="s">
        <v>724</v>
      </c>
      <c r="H362" s="364"/>
      <c r="I362" s="364"/>
      <c r="J362" s="107"/>
      <c r="K362" s="282"/>
      <c r="L362" s="107"/>
      <c r="M362" s="107"/>
      <c r="N362" s="107"/>
      <c r="O362" s="69"/>
      <c r="P362" s="49"/>
      <c r="Q362" s="44"/>
      <c r="R362" s="44"/>
      <c r="S362" s="44"/>
      <c r="T362" s="70" t="s">
        <v>277</v>
      </c>
      <c r="U362" s="49" t="s">
        <v>730</v>
      </c>
    </row>
    <row r="363" spans="1:21" ht="60" customHeight="1" thickBot="1" x14ac:dyDescent="0.3">
      <c r="A363" s="685"/>
      <c r="B363" s="49" t="s">
        <v>28</v>
      </c>
      <c r="C363" s="363" t="s">
        <v>282</v>
      </c>
      <c r="D363" s="646" t="s">
        <v>731</v>
      </c>
      <c r="E363" s="645"/>
      <c r="F363" s="70">
        <v>2022</v>
      </c>
      <c r="G363" s="70" t="s">
        <v>724</v>
      </c>
      <c r="H363" s="364"/>
      <c r="I363" s="364"/>
      <c r="J363" s="107"/>
      <c r="K363" s="282"/>
      <c r="L363" s="107"/>
      <c r="M363" s="107"/>
      <c r="N363" s="107"/>
      <c r="O363" s="69"/>
      <c r="P363" s="49"/>
      <c r="Q363" s="44"/>
      <c r="R363" s="44"/>
      <c r="S363" s="44"/>
      <c r="T363" s="70" t="s">
        <v>277</v>
      </c>
      <c r="U363" s="49" t="s">
        <v>732</v>
      </c>
    </row>
    <row r="364" spans="1:21" ht="63" customHeight="1" thickBot="1" x14ac:dyDescent="0.3">
      <c r="A364" s="685"/>
      <c r="B364" s="49" t="s">
        <v>29</v>
      </c>
      <c r="C364" s="363" t="s">
        <v>284</v>
      </c>
      <c r="D364" s="646" t="s">
        <v>733</v>
      </c>
      <c r="E364" s="645"/>
      <c r="F364" s="70">
        <v>2022</v>
      </c>
      <c r="G364" s="70" t="s">
        <v>734</v>
      </c>
      <c r="H364" s="174"/>
      <c r="I364" s="174"/>
      <c r="J364" s="44"/>
      <c r="K364" s="49"/>
      <c r="L364" s="44"/>
      <c r="M364" s="44"/>
      <c r="N364" s="44"/>
      <c r="O364" s="69"/>
      <c r="P364" s="49"/>
      <c r="Q364" s="44"/>
      <c r="R364" s="44"/>
      <c r="S364" s="44"/>
      <c r="T364" s="70" t="s">
        <v>277</v>
      </c>
      <c r="U364" s="49" t="s">
        <v>735</v>
      </c>
    </row>
    <row r="365" spans="1:21" ht="63.75" customHeight="1" thickBot="1" x14ac:dyDescent="0.3">
      <c r="A365" s="685"/>
      <c r="B365" s="49">
        <v>7</v>
      </c>
      <c r="C365" s="363"/>
      <c r="D365" s="644" t="s">
        <v>737</v>
      </c>
      <c r="E365" s="645"/>
      <c r="F365" s="70">
        <v>2022</v>
      </c>
      <c r="G365" s="70" t="s">
        <v>734</v>
      </c>
      <c r="H365" s="174"/>
      <c r="I365" s="174"/>
      <c r="J365" s="44"/>
      <c r="K365" s="49"/>
      <c r="L365" s="44"/>
      <c r="M365" s="44"/>
      <c r="N365" s="44"/>
      <c r="O365" s="69"/>
      <c r="P365" s="49"/>
      <c r="Q365" s="44"/>
      <c r="R365" s="44"/>
      <c r="S365" s="44">
        <v>0</v>
      </c>
      <c r="T365" s="70" t="s">
        <v>277</v>
      </c>
      <c r="U365" s="49" t="s">
        <v>736</v>
      </c>
    </row>
    <row r="366" spans="1:21" ht="79.5" customHeight="1" thickBot="1" x14ac:dyDescent="0.3">
      <c r="A366" s="685"/>
      <c r="B366" s="49">
        <v>8</v>
      </c>
      <c r="C366" s="363"/>
      <c r="D366" s="646" t="s">
        <v>739</v>
      </c>
      <c r="E366" s="645"/>
      <c r="F366" s="70">
        <v>2022</v>
      </c>
      <c r="G366" s="70" t="s">
        <v>734</v>
      </c>
      <c r="H366" s="174"/>
      <c r="I366" s="174"/>
      <c r="J366" s="44"/>
      <c r="K366" s="49"/>
      <c r="L366" s="44"/>
      <c r="M366" s="44"/>
      <c r="N366" s="44"/>
      <c r="O366" s="69"/>
      <c r="P366" s="49"/>
      <c r="Q366" s="44"/>
      <c r="R366" s="44"/>
      <c r="S366" s="44"/>
      <c r="T366" s="70" t="s">
        <v>277</v>
      </c>
      <c r="U366" s="49" t="s">
        <v>738</v>
      </c>
    </row>
    <row r="367" spans="1:21" ht="68.25" customHeight="1" thickBot="1" x14ac:dyDescent="0.3">
      <c r="A367" s="685"/>
      <c r="B367" s="49">
        <v>9</v>
      </c>
      <c r="C367" s="363"/>
      <c r="D367" s="646" t="s">
        <v>1090</v>
      </c>
      <c r="E367" s="645"/>
      <c r="F367" s="70">
        <v>2022</v>
      </c>
      <c r="G367" s="70" t="s">
        <v>734</v>
      </c>
      <c r="H367" s="174"/>
      <c r="I367" s="174"/>
      <c r="J367" s="44"/>
      <c r="K367" s="49"/>
      <c r="L367" s="44"/>
      <c r="M367" s="44"/>
      <c r="N367" s="44"/>
      <c r="O367" s="69"/>
      <c r="P367" s="49"/>
      <c r="Q367" s="44"/>
      <c r="R367" s="44"/>
      <c r="S367" s="44"/>
      <c r="T367" s="70" t="s">
        <v>277</v>
      </c>
      <c r="U367" s="49" t="s">
        <v>1072</v>
      </c>
    </row>
    <row r="368" spans="1:21" ht="74.25" customHeight="1" thickBot="1" x14ac:dyDescent="0.3">
      <c r="A368" s="685"/>
      <c r="B368" s="49">
        <v>10</v>
      </c>
      <c r="C368" s="363"/>
      <c r="D368" s="646" t="s">
        <v>740</v>
      </c>
      <c r="E368" s="645"/>
      <c r="F368" s="70">
        <v>2022</v>
      </c>
      <c r="G368" s="70" t="s">
        <v>281</v>
      </c>
      <c r="H368" s="174">
        <v>2500</v>
      </c>
      <c r="I368" s="174"/>
      <c r="J368" s="44"/>
      <c r="K368" s="49"/>
      <c r="L368" s="44"/>
      <c r="M368" s="44"/>
      <c r="N368" s="44"/>
      <c r="O368" s="69"/>
      <c r="P368" s="282">
        <v>2500</v>
      </c>
      <c r="Q368" s="44"/>
      <c r="R368" s="44"/>
      <c r="S368" s="44"/>
      <c r="T368" s="18" t="s">
        <v>1034</v>
      </c>
      <c r="U368" s="62" t="s">
        <v>1035</v>
      </c>
    </row>
    <row r="369" spans="1:23" ht="83.25" customHeight="1" thickBot="1" x14ac:dyDescent="0.3">
      <c r="A369" s="685"/>
      <c r="B369" s="49">
        <v>11</v>
      </c>
      <c r="C369" s="363"/>
      <c r="D369" s="644" t="s">
        <v>741</v>
      </c>
      <c r="E369" s="645"/>
      <c r="F369" s="97">
        <v>2022</v>
      </c>
      <c r="G369" s="42" t="s">
        <v>742</v>
      </c>
      <c r="H369" s="303">
        <v>100</v>
      </c>
      <c r="I369" s="365"/>
      <c r="J369" s="303"/>
      <c r="K369" s="366"/>
      <c r="L369" s="303"/>
      <c r="M369" s="365"/>
      <c r="N369" s="303">
        <v>100</v>
      </c>
      <c r="O369" s="367"/>
      <c r="P369" s="147"/>
      <c r="Q369" s="144"/>
      <c r="R369" s="145"/>
      <c r="S369" s="144"/>
      <c r="T369" s="113" t="s">
        <v>283</v>
      </c>
      <c r="U369" s="113">
        <v>10</v>
      </c>
    </row>
    <row r="370" spans="1:23" ht="74.25" customHeight="1" thickBot="1" x14ac:dyDescent="0.3">
      <c r="A370" s="685"/>
      <c r="B370" s="140">
        <v>12</v>
      </c>
      <c r="C370" s="239" t="s">
        <v>286</v>
      </c>
      <c r="D370" s="649" t="s">
        <v>743</v>
      </c>
      <c r="E370" s="650"/>
      <c r="F370" s="35">
        <v>2022</v>
      </c>
      <c r="G370" s="118" t="s">
        <v>724</v>
      </c>
      <c r="H370" s="86"/>
      <c r="I370" s="368"/>
      <c r="J370" s="86"/>
      <c r="K370" s="369"/>
      <c r="L370" s="86"/>
      <c r="M370" s="368"/>
      <c r="N370" s="86"/>
      <c r="O370" s="370"/>
      <c r="P370" s="117"/>
      <c r="Q370" s="368"/>
      <c r="R370" s="86"/>
      <c r="S370" s="368"/>
      <c r="T370" s="117" t="s">
        <v>287</v>
      </c>
      <c r="U370" s="117">
        <v>4</v>
      </c>
    </row>
    <row r="371" spans="1:23" ht="82.5" customHeight="1" thickBot="1" x14ac:dyDescent="0.3">
      <c r="A371" s="652"/>
      <c r="B371" s="334">
        <v>13</v>
      </c>
      <c r="C371" s="302" t="s">
        <v>288</v>
      </c>
      <c r="D371" s="802" t="s">
        <v>1023</v>
      </c>
      <c r="E371" s="650"/>
      <c r="F371" s="96">
        <v>2022</v>
      </c>
      <c r="G371" s="97" t="s">
        <v>724</v>
      </c>
      <c r="H371" s="45">
        <v>100</v>
      </c>
      <c r="I371" s="45"/>
      <c r="J371" s="98"/>
      <c r="K371" s="135"/>
      <c r="L371" s="98"/>
      <c r="M371" s="98"/>
      <c r="N371" s="98">
        <v>100</v>
      </c>
      <c r="O371" s="99"/>
      <c r="P371" s="135"/>
      <c r="Q371" s="98"/>
      <c r="R371" s="98"/>
      <c r="S371" s="98"/>
      <c r="T371" s="97" t="s">
        <v>589</v>
      </c>
      <c r="U371" s="135">
        <v>2</v>
      </c>
    </row>
    <row r="372" spans="1:23" ht="61.5" customHeight="1" thickBot="1" x14ac:dyDescent="0.3">
      <c r="A372" s="685"/>
      <c r="B372" s="49">
        <v>14</v>
      </c>
      <c r="C372" s="363" t="s">
        <v>290</v>
      </c>
      <c r="D372" s="646" t="s">
        <v>1009</v>
      </c>
      <c r="E372" s="645"/>
      <c r="F372" s="70">
        <v>2022</v>
      </c>
      <c r="G372" s="70" t="s">
        <v>744</v>
      </c>
      <c r="H372" s="174">
        <v>4254</v>
      </c>
      <c r="I372" s="174">
        <v>0</v>
      </c>
      <c r="J372" s="44"/>
      <c r="K372" s="49"/>
      <c r="L372" s="44"/>
      <c r="M372" s="44"/>
      <c r="N372" s="44">
        <v>4254</v>
      </c>
      <c r="O372" s="69">
        <v>0</v>
      </c>
      <c r="P372" s="49"/>
      <c r="Q372" s="44"/>
      <c r="R372" s="44"/>
      <c r="S372" s="44"/>
      <c r="T372" s="70" t="s">
        <v>1010</v>
      </c>
      <c r="U372" s="49">
        <v>709</v>
      </c>
    </row>
    <row r="373" spans="1:23" ht="65.25" customHeight="1" thickBot="1" x14ac:dyDescent="0.3">
      <c r="A373" s="685"/>
      <c r="B373" s="49">
        <v>15</v>
      </c>
      <c r="C373" s="363" t="s">
        <v>293</v>
      </c>
      <c r="D373" s="646" t="s">
        <v>293</v>
      </c>
      <c r="E373" s="645"/>
      <c r="F373" s="70">
        <v>2022</v>
      </c>
      <c r="G373" s="70" t="s">
        <v>744</v>
      </c>
      <c r="H373" s="174">
        <v>100</v>
      </c>
      <c r="I373" s="174">
        <v>0</v>
      </c>
      <c r="J373" s="44"/>
      <c r="K373" s="49"/>
      <c r="L373" s="44"/>
      <c r="M373" s="44"/>
      <c r="N373" s="44"/>
      <c r="O373" s="69">
        <v>0</v>
      </c>
      <c r="P373" s="44">
        <v>100</v>
      </c>
      <c r="Q373" s="44"/>
      <c r="R373" s="44"/>
      <c r="S373" s="44"/>
      <c r="T373" s="70" t="s">
        <v>285</v>
      </c>
      <c r="U373" s="49">
        <v>63</v>
      </c>
    </row>
    <row r="374" spans="1:23" ht="59.25" customHeight="1" thickBot="1" x14ac:dyDescent="0.3">
      <c r="A374" s="685"/>
      <c r="B374" s="49">
        <v>16</v>
      </c>
      <c r="C374" s="363" t="s">
        <v>294</v>
      </c>
      <c r="D374" s="646" t="s">
        <v>294</v>
      </c>
      <c r="E374" s="645"/>
      <c r="F374" s="70">
        <v>2022</v>
      </c>
      <c r="G374" s="70" t="s">
        <v>744</v>
      </c>
      <c r="H374" s="174">
        <v>250</v>
      </c>
      <c r="I374" s="174">
        <v>0</v>
      </c>
      <c r="J374" s="44"/>
      <c r="K374" s="49"/>
      <c r="L374" s="44"/>
      <c r="M374" s="44"/>
      <c r="N374" s="44">
        <v>250</v>
      </c>
      <c r="O374" s="69">
        <v>0</v>
      </c>
      <c r="P374" s="49"/>
      <c r="Q374" s="44"/>
      <c r="R374" s="44"/>
      <c r="S374" s="44"/>
      <c r="T374" s="70" t="s">
        <v>295</v>
      </c>
      <c r="U374" s="49">
        <v>3.5</v>
      </c>
    </row>
    <row r="375" spans="1:23" ht="48.75" customHeight="1" thickBot="1" x14ac:dyDescent="0.3">
      <c r="A375" s="685"/>
      <c r="B375" s="49">
        <v>17</v>
      </c>
      <c r="C375" s="363" t="s">
        <v>296</v>
      </c>
      <c r="D375" s="646" t="s">
        <v>745</v>
      </c>
      <c r="E375" s="645"/>
      <c r="F375" s="70">
        <v>2022</v>
      </c>
      <c r="G375" s="70" t="s">
        <v>744</v>
      </c>
      <c r="H375" s="174">
        <v>100</v>
      </c>
      <c r="I375" s="174">
        <v>0</v>
      </c>
      <c r="J375" s="44"/>
      <c r="K375" s="49"/>
      <c r="L375" s="44"/>
      <c r="M375" s="44"/>
      <c r="N375" s="44">
        <v>100</v>
      </c>
      <c r="O375" s="69">
        <v>0</v>
      </c>
      <c r="P375" s="49"/>
      <c r="Q375" s="44"/>
      <c r="R375" s="44"/>
      <c r="S375" s="44"/>
      <c r="T375" s="70" t="s">
        <v>746</v>
      </c>
      <c r="U375" s="49" t="s">
        <v>412</v>
      </c>
    </row>
    <row r="376" spans="1:23" ht="58.5" customHeight="1" thickBot="1" x14ac:dyDescent="0.3">
      <c r="A376" s="685"/>
      <c r="B376" s="49">
        <v>18</v>
      </c>
      <c r="C376" s="363" t="s">
        <v>297</v>
      </c>
      <c r="D376" s="646" t="s">
        <v>297</v>
      </c>
      <c r="E376" s="645"/>
      <c r="F376" s="70">
        <v>2022</v>
      </c>
      <c r="G376" s="70" t="s">
        <v>744</v>
      </c>
      <c r="H376" s="174">
        <v>10</v>
      </c>
      <c r="I376" s="174">
        <v>0</v>
      </c>
      <c r="J376" s="44"/>
      <c r="K376" s="49"/>
      <c r="L376" s="44"/>
      <c r="M376" s="44"/>
      <c r="N376" s="44">
        <v>10</v>
      </c>
      <c r="O376" s="69">
        <v>0</v>
      </c>
      <c r="P376" s="49"/>
      <c r="Q376" s="44"/>
      <c r="R376" s="44"/>
      <c r="S376" s="44"/>
      <c r="T376" s="70" t="s">
        <v>285</v>
      </c>
      <c r="U376" s="49">
        <v>1</v>
      </c>
    </row>
    <row r="377" spans="1:23" ht="54.75" customHeight="1" thickBot="1" x14ac:dyDescent="0.3">
      <c r="A377" s="685"/>
      <c r="B377" s="49">
        <v>19</v>
      </c>
      <c r="C377" s="363" t="s">
        <v>298</v>
      </c>
      <c r="D377" s="646" t="s">
        <v>298</v>
      </c>
      <c r="E377" s="645"/>
      <c r="F377" s="70">
        <v>2022</v>
      </c>
      <c r="G377" s="70" t="s">
        <v>744</v>
      </c>
      <c r="H377" s="174">
        <v>150</v>
      </c>
      <c r="I377" s="174">
        <v>0</v>
      </c>
      <c r="J377" s="44"/>
      <c r="K377" s="49"/>
      <c r="L377" s="44"/>
      <c r="M377" s="44"/>
      <c r="N377" s="44">
        <v>150</v>
      </c>
      <c r="O377" s="69">
        <v>0</v>
      </c>
      <c r="P377" s="49"/>
      <c r="Q377" s="44"/>
      <c r="R377" s="44"/>
      <c r="S377" s="44"/>
      <c r="T377" s="70" t="s">
        <v>285</v>
      </c>
      <c r="U377" s="49">
        <v>48</v>
      </c>
    </row>
    <row r="378" spans="1:23" ht="72" customHeight="1" thickBot="1" x14ac:dyDescent="0.3">
      <c r="A378" s="685"/>
      <c r="B378" s="49">
        <v>20</v>
      </c>
      <c r="C378" s="363" t="s">
        <v>299</v>
      </c>
      <c r="D378" s="665" t="s">
        <v>1024</v>
      </c>
      <c r="E378" s="639"/>
      <c r="F378" s="70">
        <v>2022</v>
      </c>
      <c r="G378" s="70" t="s">
        <v>744</v>
      </c>
      <c r="H378" s="174">
        <v>1200</v>
      </c>
      <c r="I378" s="174">
        <v>1770.8</v>
      </c>
      <c r="J378" s="44"/>
      <c r="K378" s="49"/>
      <c r="L378" s="44"/>
      <c r="M378" s="44"/>
      <c r="N378" s="44">
        <v>1200</v>
      </c>
      <c r="O378" s="69">
        <v>1770.8</v>
      </c>
      <c r="P378" s="49"/>
      <c r="Q378" s="44"/>
      <c r="R378" s="44"/>
      <c r="S378" s="44"/>
      <c r="T378" s="70" t="s">
        <v>1011</v>
      </c>
      <c r="U378" s="49">
        <v>200</v>
      </c>
    </row>
    <row r="379" spans="1:23" ht="71.25" customHeight="1" thickBot="1" x14ac:dyDescent="0.3">
      <c r="A379" s="685"/>
      <c r="B379" s="49">
        <v>21</v>
      </c>
      <c r="C379" s="363" t="s">
        <v>300</v>
      </c>
      <c r="D379" s="646" t="s">
        <v>300</v>
      </c>
      <c r="E379" s="645"/>
      <c r="F379" s="70">
        <v>2022</v>
      </c>
      <c r="G379" s="70" t="s">
        <v>744</v>
      </c>
      <c r="H379" s="174">
        <v>265</v>
      </c>
      <c r="I379" s="174">
        <v>0</v>
      </c>
      <c r="J379" s="44"/>
      <c r="K379" s="49"/>
      <c r="L379" s="44"/>
      <c r="M379" s="44"/>
      <c r="N379" s="44">
        <v>265</v>
      </c>
      <c r="O379" s="69">
        <v>0</v>
      </c>
      <c r="P379" s="49"/>
      <c r="Q379" s="44"/>
      <c r="R379" s="44"/>
      <c r="S379" s="44"/>
      <c r="T379" s="70" t="s">
        <v>301</v>
      </c>
      <c r="U379" s="49">
        <v>1333</v>
      </c>
    </row>
    <row r="380" spans="1:23" ht="49.5" customHeight="1" thickBot="1" x14ac:dyDescent="0.3">
      <c r="A380" s="685"/>
      <c r="B380" s="49">
        <v>22</v>
      </c>
      <c r="C380" s="363" t="s">
        <v>302</v>
      </c>
      <c r="D380" s="646" t="s">
        <v>747</v>
      </c>
      <c r="E380" s="645"/>
      <c r="F380" s="70">
        <v>2022</v>
      </c>
      <c r="G380" s="70" t="s">
        <v>744</v>
      </c>
      <c r="H380" s="174">
        <v>500</v>
      </c>
      <c r="I380" s="174">
        <v>0</v>
      </c>
      <c r="J380" s="44"/>
      <c r="K380" s="49"/>
      <c r="L380" s="44"/>
      <c r="M380" s="44"/>
      <c r="N380" s="44"/>
      <c r="O380" s="69">
        <v>0</v>
      </c>
      <c r="P380" s="49"/>
      <c r="Q380" s="44"/>
      <c r="R380" s="44">
        <v>500</v>
      </c>
      <c r="S380" s="44"/>
      <c r="T380" s="70" t="s">
        <v>285</v>
      </c>
      <c r="U380" s="50">
        <v>2</v>
      </c>
    </row>
    <row r="381" spans="1:23" ht="45" customHeight="1" thickBot="1" x14ac:dyDescent="0.3">
      <c r="A381" s="685"/>
      <c r="B381" s="49">
        <v>23</v>
      </c>
      <c r="C381" s="363"/>
      <c r="D381" s="646" t="s">
        <v>748</v>
      </c>
      <c r="E381" s="645"/>
      <c r="F381" s="70">
        <v>2022</v>
      </c>
      <c r="G381" s="70" t="s">
        <v>744</v>
      </c>
      <c r="H381" s="174">
        <v>300</v>
      </c>
      <c r="I381" s="174"/>
      <c r="J381" s="44"/>
      <c r="K381" s="49"/>
      <c r="L381" s="44"/>
      <c r="M381" s="44"/>
      <c r="N381" s="44">
        <v>300</v>
      </c>
      <c r="O381" s="69"/>
      <c r="P381" s="49"/>
      <c r="Q381" s="44"/>
      <c r="R381" s="44"/>
      <c r="S381" s="44"/>
      <c r="T381" s="70" t="s">
        <v>749</v>
      </c>
      <c r="U381" s="50">
        <v>900</v>
      </c>
    </row>
    <row r="382" spans="1:23" ht="65.25" customHeight="1" thickBot="1" x14ac:dyDescent="0.3">
      <c r="A382" s="685"/>
      <c r="B382" s="49">
        <v>24</v>
      </c>
      <c r="C382" s="363"/>
      <c r="D382" s="646" t="s">
        <v>752</v>
      </c>
      <c r="E382" s="645"/>
      <c r="F382" s="70">
        <v>2022</v>
      </c>
      <c r="G382" s="70" t="s">
        <v>744</v>
      </c>
      <c r="H382" s="174">
        <v>310</v>
      </c>
      <c r="I382" s="174"/>
      <c r="J382" s="44"/>
      <c r="K382" s="49"/>
      <c r="L382" s="44"/>
      <c r="M382" s="44"/>
      <c r="N382" s="44"/>
      <c r="O382" s="69"/>
      <c r="P382" s="49"/>
      <c r="Q382" s="44"/>
      <c r="R382" s="44">
        <v>310</v>
      </c>
      <c r="S382" s="44"/>
      <c r="T382" s="70" t="s">
        <v>750</v>
      </c>
      <c r="U382" s="371" t="s">
        <v>751</v>
      </c>
      <c r="V382" s="3"/>
      <c r="W382" s="3"/>
    </row>
    <row r="383" spans="1:23" ht="39" customHeight="1" thickBot="1" x14ac:dyDescent="0.3">
      <c r="A383" s="685"/>
      <c r="B383" s="49">
        <v>25</v>
      </c>
      <c r="C383" s="363"/>
      <c r="D383" s="646" t="s">
        <v>1012</v>
      </c>
      <c r="E383" s="645"/>
      <c r="F383" s="70">
        <v>2022</v>
      </c>
      <c r="G383" s="70" t="s">
        <v>744</v>
      </c>
      <c r="H383" s="174"/>
      <c r="I383" s="174"/>
      <c r="J383" s="44"/>
      <c r="K383" s="49"/>
      <c r="L383" s="44"/>
      <c r="M383" s="44"/>
      <c r="N383" s="44"/>
      <c r="O383" s="69"/>
      <c r="P383" s="49"/>
      <c r="Q383" s="44"/>
      <c r="R383" s="44"/>
      <c r="S383" s="44"/>
      <c r="T383" s="70" t="s">
        <v>285</v>
      </c>
      <c r="U383" s="50">
        <v>1</v>
      </c>
    </row>
    <row r="384" spans="1:23" ht="68.25" customHeight="1" thickBot="1" x14ac:dyDescent="0.3">
      <c r="A384" s="652"/>
      <c r="B384" s="49">
        <v>26</v>
      </c>
      <c r="C384" s="363"/>
      <c r="D384" s="646" t="s">
        <v>753</v>
      </c>
      <c r="E384" s="645"/>
      <c r="F384" s="70">
        <v>2022</v>
      </c>
      <c r="G384" s="70" t="s">
        <v>744</v>
      </c>
      <c r="H384" s="174">
        <v>100</v>
      </c>
      <c r="I384" s="174"/>
      <c r="J384" s="44"/>
      <c r="K384" s="49"/>
      <c r="L384" s="44"/>
      <c r="M384" s="44"/>
      <c r="N384" s="44"/>
      <c r="O384" s="69"/>
      <c r="P384" s="49"/>
      <c r="Q384" s="44"/>
      <c r="R384" s="44">
        <v>100</v>
      </c>
      <c r="S384" s="44"/>
      <c r="T384" s="70" t="s">
        <v>285</v>
      </c>
      <c r="U384" s="50">
        <v>1</v>
      </c>
    </row>
    <row r="385" spans="1:21" ht="71.25" customHeight="1" thickBot="1" x14ac:dyDescent="0.3">
      <c r="A385" s="96" t="s">
        <v>275</v>
      </c>
      <c r="B385" s="49">
        <v>27</v>
      </c>
      <c r="C385" s="363" t="s">
        <v>304</v>
      </c>
      <c r="D385" s="646" t="s">
        <v>754</v>
      </c>
      <c r="E385" s="645"/>
      <c r="F385" s="70">
        <v>2022</v>
      </c>
      <c r="G385" s="70" t="s">
        <v>724</v>
      </c>
      <c r="H385" s="174">
        <v>3000</v>
      </c>
      <c r="I385" s="174">
        <v>0</v>
      </c>
      <c r="J385" s="44"/>
      <c r="K385" s="49"/>
      <c r="L385" s="44"/>
      <c r="M385" s="44"/>
      <c r="N385" s="44">
        <v>3000</v>
      </c>
      <c r="O385" s="69">
        <v>0</v>
      </c>
      <c r="P385" s="49"/>
      <c r="Q385" s="44"/>
      <c r="R385" s="44"/>
      <c r="S385" s="44"/>
      <c r="T385" s="70" t="s">
        <v>303</v>
      </c>
      <c r="U385" s="49">
        <v>12000</v>
      </c>
    </row>
    <row r="386" spans="1:21" ht="95.25" customHeight="1" thickBot="1" x14ac:dyDescent="0.3">
      <c r="A386" s="82"/>
      <c r="B386" s="49">
        <v>28</v>
      </c>
      <c r="C386" s="363" t="s">
        <v>305</v>
      </c>
      <c r="D386" s="646" t="s">
        <v>851</v>
      </c>
      <c r="E386" s="645"/>
      <c r="F386" s="70">
        <v>2022</v>
      </c>
      <c r="G386" s="70" t="s">
        <v>755</v>
      </c>
      <c r="H386" s="174">
        <v>250</v>
      </c>
      <c r="I386" s="174">
        <v>0</v>
      </c>
      <c r="J386" s="44"/>
      <c r="K386" s="49"/>
      <c r="L386" s="44"/>
      <c r="M386" s="44"/>
      <c r="N386" s="44">
        <v>250</v>
      </c>
      <c r="O386" s="69">
        <v>0</v>
      </c>
      <c r="P386" s="49"/>
      <c r="Q386" s="44"/>
      <c r="R386" s="44"/>
      <c r="S386" s="44"/>
      <c r="T386" s="70" t="s">
        <v>723</v>
      </c>
      <c r="U386" s="49">
        <v>2</v>
      </c>
    </row>
    <row r="387" spans="1:21" ht="63.75" customHeight="1" thickBot="1" x14ac:dyDescent="0.3">
      <c r="A387" s="82"/>
      <c r="B387" s="49">
        <v>29</v>
      </c>
      <c r="C387" s="363"/>
      <c r="D387" s="646" t="s">
        <v>756</v>
      </c>
      <c r="E387" s="645"/>
      <c r="F387" s="70">
        <v>2022</v>
      </c>
      <c r="G387" s="70" t="s">
        <v>724</v>
      </c>
      <c r="H387" s="364"/>
      <c r="I387" s="364"/>
      <c r="J387" s="107"/>
      <c r="K387" s="282"/>
      <c r="L387" s="107"/>
      <c r="M387" s="107"/>
      <c r="N387" s="107"/>
      <c r="O387" s="372"/>
      <c r="P387" s="49"/>
      <c r="Q387" s="44"/>
      <c r="R387" s="44"/>
      <c r="S387" s="44"/>
      <c r="T387" s="70" t="s">
        <v>303</v>
      </c>
      <c r="U387" s="49">
        <v>450</v>
      </c>
    </row>
    <row r="388" spans="1:21" ht="80.25" customHeight="1" thickBot="1" x14ac:dyDescent="0.3">
      <c r="A388" s="82"/>
      <c r="B388" s="49">
        <v>30</v>
      </c>
      <c r="C388" s="363" t="s">
        <v>306</v>
      </c>
      <c r="D388" s="646" t="s">
        <v>306</v>
      </c>
      <c r="E388" s="645"/>
      <c r="F388" s="70">
        <v>2022</v>
      </c>
      <c r="G388" s="70" t="s">
        <v>757</v>
      </c>
      <c r="H388" s="364">
        <v>764</v>
      </c>
      <c r="I388" s="364">
        <v>298</v>
      </c>
      <c r="J388" s="107"/>
      <c r="K388" s="282"/>
      <c r="L388" s="107"/>
      <c r="M388" s="107"/>
      <c r="N388" s="107">
        <v>764</v>
      </c>
      <c r="O388" s="372">
        <v>298</v>
      </c>
      <c r="P388" s="49"/>
      <c r="Q388" s="44"/>
      <c r="R388" s="44"/>
      <c r="S388" s="44"/>
      <c r="T388" s="70" t="s">
        <v>758</v>
      </c>
      <c r="U388" s="49" t="s">
        <v>759</v>
      </c>
    </row>
    <row r="389" spans="1:21" ht="71.25" customHeight="1" thickBot="1" x14ac:dyDescent="0.3">
      <c r="A389" s="82"/>
      <c r="B389" s="49">
        <v>31</v>
      </c>
      <c r="C389" s="363" t="s">
        <v>307</v>
      </c>
      <c r="D389" s="646" t="s">
        <v>307</v>
      </c>
      <c r="E389" s="645"/>
      <c r="F389" s="70">
        <v>2022</v>
      </c>
      <c r="G389" s="70" t="s">
        <v>757</v>
      </c>
      <c r="H389" s="364">
        <v>1317</v>
      </c>
      <c r="I389" s="364">
        <v>280.3</v>
      </c>
      <c r="J389" s="107"/>
      <c r="K389" s="282"/>
      <c r="L389" s="107"/>
      <c r="M389" s="107"/>
      <c r="N389" s="107">
        <v>1317</v>
      </c>
      <c r="O389" s="108">
        <v>280.3</v>
      </c>
      <c r="P389" s="282"/>
      <c r="Q389" s="107"/>
      <c r="R389" s="107"/>
      <c r="S389" s="107"/>
      <c r="T389" s="68" t="s">
        <v>758</v>
      </c>
      <c r="U389" s="282" t="s">
        <v>759</v>
      </c>
    </row>
    <row r="390" spans="1:21" ht="45.75" customHeight="1" thickBot="1" x14ac:dyDescent="0.3">
      <c r="A390" s="82"/>
      <c r="B390" s="49">
        <v>32</v>
      </c>
      <c r="C390" s="363" t="s">
        <v>308</v>
      </c>
      <c r="D390" s="646" t="s">
        <v>942</v>
      </c>
      <c r="E390" s="645"/>
      <c r="F390" s="70">
        <v>2022</v>
      </c>
      <c r="G390" s="70" t="s">
        <v>724</v>
      </c>
      <c r="H390" s="364">
        <v>225</v>
      </c>
      <c r="I390" s="373">
        <v>316.2</v>
      </c>
      <c r="J390" s="138"/>
      <c r="K390" s="374"/>
      <c r="L390" s="138"/>
      <c r="M390" s="138"/>
      <c r="N390" s="107">
        <v>225</v>
      </c>
      <c r="O390" s="372">
        <v>316.2</v>
      </c>
      <c r="P390" s="49"/>
      <c r="Q390" s="44"/>
      <c r="R390" s="44"/>
      <c r="S390" s="44"/>
      <c r="T390" s="70" t="s">
        <v>303</v>
      </c>
      <c r="U390" s="49">
        <v>750</v>
      </c>
    </row>
    <row r="391" spans="1:21" ht="81" customHeight="1" thickBot="1" x14ac:dyDescent="0.3">
      <c r="A391" s="82"/>
      <c r="B391" s="49">
        <v>33</v>
      </c>
      <c r="C391" s="363" t="s">
        <v>309</v>
      </c>
      <c r="D391" s="646" t="s">
        <v>761</v>
      </c>
      <c r="E391" s="645"/>
      <c r="F391" s="70">
        <v>2022</v>
      </c>
      <c r="G391" s="70" t="s">
        <v>755</v>
      </c>
      <c r="H391" s="364">
        <v>20</v>
      </c>
      <c r="I391" s="364">
        <v>159.30000000000001</v>
      </c>
      <c r="J391" s="107"/>
      <c r="K391" s="282"/>
      <c r="L391" s="107"/>
      <c r="M391" s="107"/>
      <c r="N391" s="107">
        <v>20</v>
      </c>
      <c r="O391" s="372">
        <v>159.30000000000001</v>
      </c>
      <c r="P391" s="49"/>
      <c r="Q391" s="44"/>
      <c r="R391" s="44"/>
      <c r="S391" s="44"/>
      <c r="T391" s="70" t="s">
        <v>285</v>
      </c>
      <c r="U391" s="49">
        <v>4</v>
      </c>
    </row>
    <row r="392" spans="1:21" ht="51.75" customHeight="1" thickBot="1" x14ac:dyDescent="0.3">
      <c r="A392" s="82"/>
      <c r="B392" s="49">
        <v>34</v>
      </c>
      <c r="C392" s="363" t="s">
        <v>310</v>
      </c>
      <c r="D392" s="646" t="s">
        <v>762</v>
      </c>
      <c r="E392" s="645"/>
      <c r="F392" s="70">
        <v>2022</v>
      </c>
      <c r="G392" s="70" t="s">
        <v>763</v>
      </c>
      <c r="H392" s="364">
        <v>150</v>
      </c>
      <c r="I392" s="364"/>
      <c r="J392" s="107"/>
      <c r="K392" s="282"/>
      <c r="L392" s="107"/>
      <c r="M392" s="107"/>
      <c r="N392" s="107">
        <v>150</v>
      </c>
      <c r="O392" s="372"/>
      <c r="P392" s="49"/>
      <c r="Q392" s="44"/>
      <c r="R392" s="44"/>
      <c r="S392" s="44"/>
      <c r="T392" s="70" t="s">
        <v>285</v>
      </c>
      <c r="U392" s="375">
        <v>5</v>
      </c>
    </row>
    <row r="393" spans="1:21" ht="62.25" customHeight="1" thickBot="1" x14ac:dyDescent="0.3">
      <c r="A393" s="82"/>
      <c r="B393" s="49">
        <v>35</v>
      </c>
      <c r="C393" s="363" t="s">
        <v>311</v>
      </c>
      <c r="D393" s="646" t="s">
        <v>1025</v>
      </c>
      <c r="E393" s="645"/>
      <c r="F393" s="70">
        <v>2022</v>
      </c>
      <c r="G393" s="70" t="s">
        <v>766</v>
      </c>
      <c r="H393" s="364">
        <v>250</v>
      </c>
      <c r="I393" s="364">
        <v>464.5</v>
      </c>
      <c r="J393" s="107"/>
      <c r="K393" s="282"/>
      <c r="L393" s="107"/>
      <c r="M393" s="107"/>
      <c r="N393" s="107">
        <v>250</v>
      </c>
      <c r="O393" s="108">
        <v>464.5</v>
      </c>
      <c r="P393" s="282"/>
      <c r="Q393" s="44"/>
      <c r="R393" s="44"/>
      <c r="S393" s="44"/>
      <c r="T393" s="70" t="s">
        <v>285</v>
      </c>
      <c r="U393" s="375">
        <v>5</v>
      </c>
    </row>
    <row r="394" spans="1:21" ht="48.75" customHeight="1" thickBot="1" x14ac:dyDescent="0.3">
      <c r="A394" s="82"/>
      <c r="B394" s="49">
        <v>36</v>
      </c>
      <c r="C394" s="363" t="s">
        <v>312</v>
      </c>
      <c r="D394" s="646" t="s">
        <v>764</v>
      </c>
      <c r="E394" s="645"/>
      <c r="F394" s="70">
        <v>2022</v>
      </c>
      <c r="G394" s="70" t="s">
        <v>765</v>
      </c>
      <c r="H394" s="364">
        <v>1200</v>
      </c>
      <c r="I394" s="364">
        <v>0</v>
      </c>
      <c r="J394" s="107"/>
      <c r="K394" s="282"/>
      <c r="L394" s="107"/>
      <c r="M394" s="107"/>
      <c r="N394" s="107">
        <v>1200</v>
      </c>
      <c r="O394" s="372">
        <v>0</v>
      </c>
      <c r="P394" s="374"/>
      <c r="Q394" s="138"/>
      <c r="R394" s="138"/>
      <c r="S394" s="138">
        <v>0</v>
      </c>
      <c r="T394" s="70" t="s">
        <v>767</v>
      </c>
      <c r="U394" s="49">
        <v>107</v>
      </c>
    </row>
    <row r="395" spans="1:21" ht="78" customHeight="1" thickBot="1" x14ac:dyDescent="0.3">
      <c r="A395" s="82"/>
      <c r="B395" s="49">
        <v>37</v>
      </c>
      <c r="C395" s="363" t="s">
        <v>313</v>
      </c>
      <c r="D395" s="646" t="s">
        <v>897</v>
      </c>
      <c r="E395" s="645"/>
      <c r="F395" s="70">
        <v>2022</v>
      </c>
      <c r="G395" s="70" t="s">
        <v>765</v>
      </c>
      <c r="H395" s="174">
        <v>500</v>
      </c>
      <c r="I395" s="174"/>
      <c r="J395" s="44"/>
      <c r="K395" s="49"/>
      <c r="L395" s="44"/>
      <c r="M395" s="44"/>
      <c r="N395" s="44">
        <v>500</v>
      </c>
      <c r="O395" s="69"/>
      <c r="P395" s="49"/>
      <c r="Q395" s="44"/>
      <c r="R395" s="44"/>
      <c r="S395" s="44"/>
      <c r="T395" s="70" t="s">
        <v>285</v>
      </c>
      <c r="U395" s="49">
        <v>360</v>
      </c>
    </row>
    <row r="396" spans="1:21" ht="118.5" customHeight="1" thickBot="1" x14ac:dyDescent="0.3">
      <c r="A396" s="82"/>
      <c r="B396" s="49">
        <v>38</v>
      </c>
      <c r="C396" s="363" t="s">
        <v>314</v>
      </c>
      <c r="D396" s="646" t="s">
        <v>769</v>
      </c>
      <c r="E396" s="645"/>
      <c r="F396" s="70">
        <v>2022</v>
      </c>
      <c r="G396" s="70" t="s">
        <v>765</v>
      </c>
      <c r="H396" s="174">
        <v>450</v>
      </c>
      <c r="I396" s="174">
        <v>303</v>
      </c>
      <c r="J396" s="44"/>
      <c r="K396" s="49"/>
      <c r="L396" s="44"/>
      <c r="M396" s="44"/>
      <c r="N396" s="44"/>
      <c r="O396" s="69">
        <v>303</v>
      </c>
      <c r="P396" s="49"/>
      <c r="Q396" s="44"/>
      <c r="R396" s="44">
        <v>450</v>
      </c>
      <c r="S396" s="44"/>
      <c r="T396" s="70" t="s">
        <v>768</v>
      </c>
      <c r="U396" s="49" t="s">
        <v>770</v>
      </c>
    </row>
    <row r="397" spans="1:21" ht="81" customHeight="1" thickBot="1" x14ac:dyDescent="0.3">
      <c r="A397" s="82"/>
      <c r="B397" s="49">
        <v>39</v>
      </c>
      <c r="C397" s="363" t="s">
        <v>315</v>
      </c>
      <c r="D397" s="646" t="s">
        <v>771</v>
      </c>
      <c r="E397" s="645"/>
      <c r="F397" s="70">
        <v>2022</v>
      </c>
      <c r="G397" s="70" t="s">
        <v>763</v>
      </c>
      <c r="H397" s="364">
        <v>500</v>
      </c>
      <c r="I397" s="364">
        <v>38.700000000000003</v>
      </c>
      <c r="J397" s="107"/>
      <c r="K397" s="282"/>
      <c r="L397" s="107"/>
      <c r="M397" s="107"/>
      <c r="N397" s="107">
        <v>500</v>
      </c>
      <c r="O397" s="372">
        <v>38.700000000000003</v>
      </c>
      <c r="P397" s="49"/>
      <c r="Q397" s="44"/>
      <c r="R397" s="44"/>
      <c r="S397" s="44"/>
      <c r="T397" s="70" t="s">
        <v>285</v>
      </c>
      <c r="U397" s="49">
        <v>42</v>
      </c>
    </row>
    <row r="398" spans="1:21" ht="41.25" customHeight="1" thickBot="1" x14ac:dyDescent="0.3">
      <c r="A398" s="82"/>
      <c r="B398" s="49">
        <v>40</v>
      </c>
      <c r="C398" s="363" t="s">
        <v>316</v>
      </c>
      <c r="D398" s="646" t="s">
        <v>316</v>
      </c>
      <c r="E398" s="645"/>
      <c r="F398" s="70">
        <v>2022</v>
      </c>
      <c r="G398" s="70" t="s">
        <v>763</v>
      </c>
      <c r="H398" s="174">
        <v>63</v>
      </c>
      <c r="I398" s="174">
        <v>10.7</v>
      </c>
      <c r="J398" s="44"/>
      <c r="K398" s="49"/>
      <c r="L398" s="44"/>
      <c r="M398" s="44"/>
      <c r="N398" s="44">
        <v>63</v>
      </c>
      <c r="O398" s="69">
        <v>10.7</v>
      </c>
      <c r="P398" s="49"/>
      <c r="Q398" s="44"/>
      <c r="R398" s="44"/>
      <c r="S398" s="44"/>
      <c r="T398" s="70" t="s">
        <v>165</v>
      </c>
      <c r="U398" s="50">
        <v>20</v>
      </c>
    </row>
    <row r="399" spans="1:21" ht="60" customHeight="1" thickBot="1" x14ac:dyDescent="0.3">
      <c r="A399" s="82"/>
      <c r="B399" s="49">
        <v>41</v>
      </c>
      <c r="C399" s="363" t="s">
        <v>397</v>
      </c>
      <c r="D399" s="646" t="s">
        <v>772</v>
      </c>
      <c r="E399" s="645"/>
      <c r="F399" s="70">
        <v>2022</v>
      </c>
      <c r="G399" s="70" t="s">
        <v>763</v>
      </c>
      <c r="H399" s="364">
        <v>63</v>
      </c>
      <c r="I399" s="364">
        <v>252.7</v>
      </c>
      <c r="J399" s="107"/>
      <c r="K399" s="282"/>
      <c r="L399" s="107"/>
      <c r="M399" s="107"/>
      <c r="N399" s="107">
        <v>63</v>
      </c>
      <c r="O399" s="372">
        <v>252.7</v>
      </c>
      <c r="P399" s="49"/>
      <c r="Q399" s="44"/>
      <c r="R399" s="44"/>
      <c r="S399" s="44"/>
      <c r="T399" s="70" t="s">
        <v>1026</v>
      </c>
      <c r="U399" s="376">
        <v>80</v>
      </c>
    </row>
    <row r="400" spans="1:21" ht="63.75" customHeight="1" thickBot="1" x14ac:dyDescent="0.3">
      <c r="A400" s="82"/>
      <c r="B400" s="49">
        <v>41</v>
      </c>
      <c r="C400" s="363" t="s">
        <v>317</v>
      </c>
      <c r="D400" s="646" t="s">
        <v>773</v>
      </c>
      <c r="E400" s="645"/>
      <c r="F400" s="70">
        <v>2022</v>
      </c>
      <c r="G400" s="70" t="s">
        <v>757</v>
      </c>
      <c r="H400" s="364">
        <v>750</v>
      </c>
      <c r="I400" s="364">
        <v>50</v>
      </c>
      <c r="J400" s="107"/>
      <c r="K400" s="282"/>
      <c r="L400" s="107"/>
      <c r="M400" s="107"/>
      <c r="N400" s="107">
        <v>750</v>
      </c>
      <c r="O400" s="372">
        <v>50</v>
      </c>
      <c r="P400" s="49"/>
      <c r="Q400" s="44"/>
      <c r="R400" s="44"/>
      <c r="S400" s="44"/>
      <c r="T400" s="70" t="s">
        <v>774</v>
      </c>
      <c r="U400" s="49" t="s">
        <v>775</v>
      </c>
    </row>
    <row r="401" spans="1:21" ht="91.5" customHeight="1" thickBot="1" x14ac:dyDescent="0.3">
      <c r="A401" s="82"/>
      <c r="B401" s="49">
        <v>42</v>
      </c>
      <c r="C401" s="363" t="s">
        <v>318</v>
      </c>
      <c r="D401" s="646" t="s">
        <v>776</v>
      </c>
      <c r="E401" s="645"/>
      <c r="F401" s="70">
        <v>2022</v>
      </c>
      <c r="G401" s="70" t="s">
        <v>757</v>
      </c>
      <c r="H401" s="364">
        <v>600</v>
      </c>
      <c r="I401" s="364">
        <v>0</v>
      </c>
      <c r="J401" s="107"/>
      <c r="K401" s="282"/>
      <c r="L401" s="107"/>
      <c r="M401" s="107"/>
      <c r="N401" s="107">
        <v>600</v>
      </c>
      <c r="O401" s="372">
        <v>0</v>
      </c>
      <c r="P401" s="49"/>
      <c r="Q401" s="44"/>
      <c r="R401" s="44"/>
      <c r="S401" s="44"/>
      <c r="T401" s="70" t="s">
        <v>777</v>
      </c>
      <c r="U401" s="50" t="s">
        <v>1014</v>
      </c>
    </row>
    <row r="402" spans="1:21" ht="88.5" customHeight="1" thickBot="1" x14ac:dyDescent="0.3">
      <c r="A402" s="82"/>
      <c r="B402" s="49">
        <v>43</v>
      </c>
      <c r="C402" s="363" t="s">
        <v>319</v>
      </c>
      <c r="D402" s="646" t="s">
        <v>778</v>
      </c>
      <c r="E402" s="645"/>
      <c r="F402" s="70">
        <v>2022</v>
      </c>
      <c r="G402" s="70" t="s">
        <v>757</v>
      </c>
      <c r="H402" s="174">
        <v>800</v>
      </c>
      <c r="I402" s="174">
        <v>26.38</v>
      </c>
      <c r="J402" s="44"/>
      <c r="K402" s="49"/>
      <c r="L402" s="44"/>
      <c r="M402" s="44"/>
      <c r="N402" s="44">
        <v>800</v>
      </c>
      <c r="O402" s="69">
        <v>26.38</v>
      </c>
      <c r="P402" s="49"/>
      <c r="Q402" s="44"/>
      <c r="R402" s="44"/>
      <c r="S402" s="44"/>
      <c r="T402" s="70" t="s">
        <v>1066</v>
      </c>
      <c r="U402" s="70" t="s">
        <v>779</v>
      </c>
    </row>
    <row r="403" spans="1:21" ht="79.5" customHeight="1" thickBot="1" x14ac:dyDescent="0.3">
      <c r="A403" s="82"/>
      <c r="B403" s="49">
        <v>44</v>
      </c>
      <c r="C403" s="363" t="s">
        <v>321</v>
      </c>
      <c r="D403" s="646" t="s">
        <v>1013</v>
      </c>
      <c r="E403" s="645"/>
      <c r="F403" s="70">
        <v>2022</v>
      </c>
      <c r="G403" s="70" t="s">
        <v>757</v>
      </c>
      <c r="H403" s="174">
        <v>252</v>
      </c>
      <c r="I403" s="174">
        <v>0</v>
      </c>
      <c r="J403" s="44"/>
      <c r="K403" s="49"/>
      <c r="L403" s="44"/>
      <c r="M403" s="44"/>
      <c r="N403" s="44">
        <v>252</v>
      </c>
      <c r="O403" s="69">
        <v>0</v>
      </c>
      <c r="P403" s="49"/>
      <c r="Q403" s="44"/>
      <c r="R403" s="44"/>
      <c r="S403" s="44"/>
      <c r="T403" s="70" t="s">
        <v>1036</v>
      </c>
      <c r="U403" s="49">
        <v>8</v>
      </c>
    </row>
    <row r="404" spans="1:21" ht="75.75" customHeight="1" thickBot="1" x14ac:dyDescent="0.3">
      <c r="A404" s="82"/>
      <c r="B404" s="49">
        <v>45</v>
      </c>
      <c r="C404" s="363"/>
      <c r="D404" s="646" t="s">
        <v>1027</v>
      </c>
      <c r="E404" s="645"/>
      <c r="F404" s="70">
        <v>2022</v>
      </c>
      <c r="G404" s="70" t="s">
        <v>757</v>
      </c>
      <c r="H404" s="174">
        <v>120</v>
      </c>
      <c r="I404" s="174"/>
      <c r="J404" s="44"/>
      <c r="K404" s="49"/>
      <c r="L404" s="44"/>
      <c r="M404" s="44"/>
      <c r="N404" s="44">
        <v>120</v>
      </c>
      <c r="O404" s="69"/>
      <c r="P404" s="49"/>
      <c r="Q404" s="44"/>
      <c r="R404" s="44"/>
      <c r="S404" s="44"/>
      <c r="T404" s="70" t="s">
        <v>589</v>
      </c>
      <c r="U404" s="49">
        <v>27</v>
      </c>
    </row>
    <row r="405" spans="1:21" ht="78" customHeight="1" thickBot="1" x14ac:dyDescent="0.3">
      <c r="A405" s="82"/>
      <c r="B405" s="49">
        <v>45</v>
      </c>
      <c r="C405" s="363" t="s">
        <v>322</v>
      </c>
      <c r="D405" s="646" t="s">
        <v>780</v>
      </c>
      <c r="E405" s="645"/>
      <c r="F405" s="70">
        <v>2022</v>
      </c>
      <c r="G405" s="70" t="s">
        <v>760</v>
      </c>
      <c r="H405" s="364">
        <v>100</v>
      </c>
      <c r="I405" s="373">
        <v>0</v>
      </c>
      <c r="J405" s="44"/>
      <c r="K405" s="49"/>
      <c r="L405" s="44"/>
      <c r="M405" s="44"/>
      <c r="N405" s="44">
        <v>100</v>
      </c>
      <c r="O405" s="69">
        <v>0</v>
      </c>
      <c r="P405" s="49"/>
      <c r="Q405" s="44"/>
      <c r="R405" s="138"/>
      <c r="S405" s="138">
        <v>0</v>
      </c>
      <c r="T405" s="70" t="s">
        <v>19</v>
      </c>
      <c r="U405" s="49">
        <v>11</v>
      </c>
    </row>
    <row r="406" spans="1:21" ht="54.75" customHeight="1" thickBot="1" x14ac:dyDescent="0.3">
      <c r="A406" s="82"/>
      <c r="B406" s="49">
        <v>46</v>
      </c>
      <c r="C406" s="363" t="s">
        <v>323</v>
      </c>
      <c r="D406" s="646" t="s">
        <v>323</v>
      </c>
      <c r="E406" s="645"/>
      <c r="F406" s="70">
        <v>2022</v>
      </c>
      <c r="G406" s="70" t="s">
        <v>781</v>
      </c>
      <c r="H406" s="174">
        <v>200</v>
      </c>
      <c r="I406" s="174">
        <v>0</v>
      </c>
      <c r="J406" s="44"/>
      <c r="K406" s="49"/>
      <c r="L406" s="44"/>
      <c r="M406" s="44"/>
      <c r="N406" s="44">
        <v>200</v>
      </c>
      <c r="O406" s="69">
        <v>0</v>
      </c>
      <c r="P406" s="49"/>
      <c r="Q406" s="44"/>
      <c r="R406" s="44"/>
      <c r="S406" s="44"/>
      <c r="T406" s="70" t="s">
        <v>324</v>
      </c>
      <c r="U406" s="49">
        <v>100</v>
      </c>
    </row>
    <row r="407" spans="1:21" ht="95.25" customHeight="1" thickBot="1" x14ac:dyDescent="0.3">
      <c r="A407" s="82"/>
      <c r="B407" s="49">
        <v>47</v>
      </c>
      <c r="C407" s="363" t="s">
        <v>325</v>
      </c>
      <c r="D407" s="646" t="s">
        <v>1015</v>
      </c>
      <c r="E407" s="645"/>
      <c r="F407" s="70">
        <v>2022</v>
      </c>
      <c r="G407" s="70" t="s">
        <v>724</v>
      </c>
      <c r="H407" s="364">
        <v>10450</v>
      </c>
      <c r="I407" s="364">
        <v>20.94</v>
      </c>
      <c r="J407" s="107"/>
      <c r="K407" s="282"/>
      <c r="L407" s="107"/>
      <c r="M407" s="107"/>
      <c r="N407" s="107">
        <v>1500</v>
      </c>
      <c r="O407" s="108">
        <v>20.94</v>
      </c>
      <c r="P407" s="68"/>
      <c r="Q407" s="107"/>
      <c r="R407" s="107">
        <v>8950</v>
      </c>
      <c r="S407" s="44"/>
      <c r="T407" s="70" t="s">
        <v>1018</v>
      </c>
      <c r="U407" s="70">
        <v>6</v>
      </c>
    </row>
    <row r="408" spans="1:21" ht="65.25" customHeight="1" thickBot="1" x14ac:dyDescent="0.3">
      <c r="A408" s="82"/>
      <c r="B408" s="49">
        <v>48</v>
      </c>
      <c r="C408" s="363"/>
      <c r="D408" s="646" t="s">
        <v>1016</v>
      </c>
      <c r="E408" s="645"/>
      <c r="F408" s="70">
        <v>2022</v>
      </c>
      <c r="G408" s="70" t="s">
        <v>724</v>
      </c>
      <c r="H408" s="364">
        <v>260</v>
      </c>
      <c r="I408" s="364"/>
      <c r="J408" s="107"/>
      <c r="K408" s="282"/>
      <c r="L408" s="107"/>
      <c r="M408" s="107"/>
      <c r="N408" s="107">
        <v>260</v>
      </c>
      <c r="O408" s="108"/>
      <c r="P408" s="68"/>
      <c r="Q408" s="107"/>
      <c r="R408" s="107"/>
      <c r="S408" s="44"/>
      <c r="T408" s="377" t="s">
        <v>1017</v>
      </c>
      <c r="U408" s="97">
        <v>20</v>
      </c>
    </row>
    <row r="409" spans="1:21" ht="50.25" customHeight="1" thickBot="1" x14ac:dyDescent="0.3">
      <c r="A409" s="82"/>
      <c r="B409" s="49">
        <v>49</v>
      </c>
      <c r="C409" s="363"/>
      <c r="D409" s="665" t="s">
        <v>1028</v>
      </c>
      <c r="E409" s="639"/>
      <c r="F409" s="70">
        <v>2022</v>
      </c>
      <c r="G409" s="70" t="s">
        <v>724</v>
      </c>
      <c r="H409" s="364">
        <v>100</v>
      </c>
      <c r="I409" s="364"/>
      <c r="J409" s="107"/>
      <c r="K409" s="282"/>
      <c r="L409" s="107"/>
      <c r="M409" s="107"/>
      <c r="N409" s="107"/>
      <c r="O409" s="108"/>
      <c r="P409" s="68"/>
      <c r="Q409" s="107"/>
      <c r="R409" s="107">
        <v>100</v>
      </c>
      <c r="S409" s="44"/>
      <c r="T409" s="39" t="s">
        <v>589</v>
      </c>
      <c r="U409" s="97">
        <v>5</v>
      </c>
    </row>
    <row r="410" spans="1:21" ht="71.25" customHeight="1" thickBot="1" x14ac:dyDescent="0.3">
      <c r="A410" s="82"/>
      <c r="B410" s="49">
        <v>50</v>
      </c>
      <c r="C410" s="363"/>
      <c r="D410" s="665" t="s">
        <v>1029</v>
      </c>
      <c r="E410" s="639"/>
      <c r="F410" s="70">
        <v>2022</v>
      </c>
      <c r="G410" s="70" t="s">
        <v>724</v>
      </c>
      <c r="H410" s="364">
        <v>1600</v>
      </c>
      <c r="I410" s="364"/>
      <c r="J410" s="107"/>
      <c r="K410" s="282"/>
      <c r="L410" s="107"/>
      <c r="M410" s="107"/>
      <c r="N410" s="107"/>
      <c r="O410" s="108"/>
      <c r="P410" s="68"/>
      <c r="Q410" s="107"/>
      <c r="R410" s="107">
        <v>1600</v>
      </c>
      <c r="S410" s="44"/>
      <c r="T410" s="64" t="s">
        <v>589</v>
      </c>
      <c r="U410" s="37">
        <v>5</v>
      </c>
    </row>
    <row r="411" spans="1:21" ht="65.25" customHeight="1" thickBot="1" x14ac:dyDescent="0.3">
      <c r="A411" s="82"/>
      <c r="B411" s="49">
        <v>51</v>
      </c>
      <c r="C411" s="363"/>
      <c r="D411" s="665" t="s">
        <v>1030</v>
      </c>
      <c r="E411" s="639"/>
      <c r="F411" s="70">
        <v>2022</v>
      </c>
      <c r="G411" s="70" t="s">
        <v>724</v>
      </c>
      <c r="H411" s="364">
        <v>200</v>
      </c>
      <c r="I411" s="364"/>
      <c r="J411" s="107"/>
      <c r="K411" s="282"/>
      <c r="L411" s="107"/>
      <c r="M411" s="107"/>
      <c r="N411" s="107"/>
      <c r="O411" s="108"/>
      <c r="P411" s="68"/>
      <c r="Q411" s="107"/>
      <c r="R411" s="107">
        <v>200</v>
      </c>
      <c r="S411" s="44"/>
      <c r="T411" s="39" t="s">
        <v>1033</v>
      </c>
      <c r="U411" s="378" t="s">
        <v>1032</v>
      </c>
    </row>
    <row r="412" spans="1:21" ht="88.5" customHeight="1" thickBot="1" x14ac:dyDescent="0.3">
      <c r="A412" s="620"/>
      <c r="B412" s="621">
        <v>52</v>
      </c>
      <c r="C412" s="622"/>
      <c r="D412" s="634" t="s">
        <v>1092</v>
      </c>
      <c r="E412" s="635"/>
      <c r="F412" s="623">
        <v>2022</v>
      </c>
      <c r="G412" s="623" t="s">
        <v>724</v>
      </c>
      <c r="H412" s="624"/>
      <c r="I412" s="624"/>
      <c r="J412" s="625"/>
      <c r="K412" s="626"/>
      <c r="L412" s="625"/>
      <c r="M412" s="625"/>
      <c r="N412" s="625"/>
      <c r="O412" s="627"/>
      <c r="P412" s="628"/>
      <c r="Q412" s="625"/>
      <c r="R412" s="625"/>
      <c r="S412" s="553"/>
      <c r="T412" s="629" t="s">
        <v>1076</v>
      </c>
      <c r="U412" s="630" t="s">
        <v>1093</v>
      </c>
    </row>
    <row r="413" spans="1:21" ht="26.25" customHeight="1" thickBot="1" x14ac:dyDescent="0.3">
      <c r="A413" s="82"/>
      <c r="B413" s="49"/>
      <c r="C413" s="71" t="s">
        <v>10</v>
      </c>
      <c r="D413" s="665" t="s">
        <v>425</v>
      </c>
      <c r="E413" s="639"/>
      <c r="F413" s="68"/>
      <c r="G413" s="68"/>
      <c r="H413" s="364">
        <f>SUM(H359:H411)</f>
        <v>35023</v>
      </c>
      <c r="I413" s="364">
        <f>SUM(I359:I407)</f>
        <v>3991.52</v>
      </c>
      <c r="J413" s="107">
        <f>SUM(J359:J407)</f>
        <v>0</v>
      </c>
      <c r="K413" s="282">
        <v>0</v>
      </c>
      <c r="L413" s="107">
        <v>0</v>
      </c>
      <c r="M413" s="107">
        <v>0</v>
      </c>
      <c r="N413" s="107">
        <f>SUM(N359:N411)</f>
        <v>20213</v>
      </c>
      <c r="O413" s="108">
        <f>SUM(O359:O407)</f>
        <v>3991.52</v>
      </c>
      <c r="P413" s="107">
        <f>SUM(P359:P411)</f>
        <v>2600</v>
      </c>
      <c r="Q413" s="107">
        <f>SUM(Q359:Q407)</f>
        <v>0</v>
      </c>
      <c r="R413" s="107">
        <f>SUM(R359:R411)</f>
        <v>12210</v>
      </c>
      <c r="S413" s="138">
        <v>0</v>
      </c>
      <c r="T413" s="373"/>
      <c r="U413" s="49"/>
    </row>
    <row r="414" spans="1:21" ht="22.5" customHeight="1" thickBot="1" x14ac:dyDescent="0.3">
      <c r="A414" s="709" t="s">
        <v>1077</v>
      </c>
      <c r="B414" s="710"/>
      <c r="C414" s="710"/>
      <c r="D414" s="710"/>
      <c r="E414" s="710"/>
      <c r="F414" s="710"/>
      <c r="G414" s="710"/>
      <c r="H414" s="710"/>
      <c r="I414" s="710"/>
      <c r="J414" s="710"/>
      <c r="K414" s="710"/>
      <c r="L414" s="710"/>
      <c r="M414" s="710"/>
      <c r="N414" s="710"/>
      <c r="O414" s="710"/>
      <c r="P414" s="710"/>
      <c r="Q414" s="710"/>
      <c r="R414" s="710"/>
      <c r="S414" s="710"/>
      <c r="T414" s="710"/>
      <c r="U414" s="711"/>
    </row>
    <row r="415" spans="1:21" ht="53.25" customHeight="1" thickBot="1" x14ac:dyDescent="0.3">
      <c r="A415" s="97" t="s">
        <v>42</v>
      </c>
      <c r="B415" s="135">
        <v>1</v>
      </c>
      <c r="C415" s="379" t="s">
        <v>327</v>
      </c>
      <c r="D415" s="646" t="s">
        <v>874</v>
      </c>
      <c r="E415" s="645"/>
      <c r="F415" s="97">
        <v>2022</v>
      </c>
      <c r="G415" s="380" t="s">
        <v>244</v>
      </c>
      <c r="H415" s="45">
        <v>1</v>
      </c>
      <c r="I415" s="45">
        <v>0</v>
      </c>
      <c r="J415" s="98"/>
      <c r="K415" s="135"/>
      <c r="L415" s="98"/>
      <c r="M415" s="98"/>
      <c r="N415" s="98">
        <v>1</v>
      </c>
      <c r="O415" s="99">
        <v>0</v>
      </c>
      <c r="P415" s="135"/>
      <c r="Q415" s="98"/>
      <c r="R415" s="98"/>
      <c r="S415" s="98"/>
      <c r="T415" s="97" t="s">
        <v>875</v>
      </c>
      <c r="U415" s="135">
        <v>1</v>
      </c>
    </row>
    <row r="416" spans="1:21" ht="54" customHeight="1" thickBot="1" x14ac:dyDescent="0.3">
      <c r="A416" s="96"/>
      <c r="B416" s="49">
        <v>2</v>
      </c>
      <c r="C416" s="38" t="s">
        <v>329</v>
      </c>
      <c r="D416" s="646" t="s">
        <v>876</v>
      </c>
      <c r="E416" s="645"/>
      <c r="F416" s="70">
        <v>2022</v>
      </c>
      <c r="G416" s="70" t="s">
        <v>877</v>
      </c>
      <c r="H416" s="174">
        <v>1</v>
      </c>
      <c r="I416" s="174"/>
      <c r="J416" s="44"/>
      <c r="K416" s="49"/>
      <c r="L416" s="44"/>
      <c r="M416" s="44"/>
      <c r="N416" s="44">
        <v>1</v>
      </c>
      <c r="O416" s="69"/>
      <c r="P416" s="49"/>
      <c r="Q416" s="44"/>
      <c r="R416" s="44"/>
      <c r="S416" s="44"/>
      <c r="T416" s="70" t="s">
        <v>328</v>
      </c>
      <c r="U416" s="49">
        <v>1</v>
      </c>
    </row>
    <row r="417" spans="1:21" ht="119.25" customHeight="1" thickBot="1" x14ac:dyDescent="0.3">
      <c r="A417" s="82"/>
      <c r="B417" s="49">
        <v>3</v>
      </c>
      <c r="C417" s="71" t="s">
        <v>330</v>
      </c>
      <c r="D417" s="646" t="s">
        <v>1073</v>
      </c>
      <c r="E417" s="645"/>
      <c r="F417" s="70">
        <v>2022</v>
      </c>
      <c r="G417" s="70" t="s">
        <v>878</v>
      </c>
      <c r="H417" s="174">
        <v>50</v>
      </c>
      <c r="I417" s="174"/>
      <c r="J417" s="44"/>
      <c r="K417" s="49"/>
      <c r="L417" s="44"/>
      <c r="M417" s="44"/>
      <c r="N417" s="44"/>
      <c r="O417" s="69"/>
      <c r="P417" s="49"/>
      <c r="Q417" s="44"/>
      <c r="R417" s="44">
        <v>50</v>
      </c>
      <c r="S417" s="44"/>
      <c r="T417" s="70" t="s">
        <v>879</v>
      </c>
      <c r="U417" s="49">
        <v>1</v>
      </c>
    </row>
    <row r="418" spans="1:21" ht="125.25" customHeight="1" thickBot="1" x14ac:dyDescent="0.3">
      <c r="A418" s="82"/>
      <c r="B418" s="49">
        <v>4</v>
      </c>
      <c r="C418" s="71" t="s">
        <v>331</v>
      </c>
      <c r="D418" s="646" t="s">
        <v>1067</v>
      </c>
      <c r="E418" s="645"/>
      <c r="F418" s="70">
        <v>2022</v>
      </c>
      <c r="G418" s="70" t="s">
        <v>878</v>
      </c>
      <c r="H418" s="174"/>
      <c r="I418" s="174">
        <v>0</v>
      </c>
      <c r="J418" s="44"/>
      <c r="K418" s="49"/>
      <c r="L418" s="44"/>
      <c r="M418" s="44"/>
      <c r="N418" s="44"/>
      <c r="O418" s="69">
        <v>0</v>
      </c>
      <c r="P418" s="49"/>
      <c r="Q418" s="44"/>
      <c r="R418" s="44"/>
      <c r="S418" s="44"/>
      <c r="T418" s="70" t="s">
        <v>879</v>
      </c>
      <c r="U418" s="49">
        <v>1</v>
      </c>
    </row>
    <row r="419" spans="1:21" ht="109.5" customHeight="1" thickBot="1" x14ac:dyDescent="0.3">
      <c r="A419" s="82"/>
      <c r="B419" s="49">
        <v>5</v>
      </c>
      <c r="C419" s="239"/>
      <c r="D419" s="646" t="s">
        <v>880</v>
      </c>
      <c r="E419" s="645"/>
      <c r="F419" s="70">
        <v>2022</v>
      </c>
      <c r="G419" s="70" t="s">
        <v>332</v>
      </c>
      <c r="H419" s="174">
        <v>300</v>
      </c>
      <c r="I419" s="174"/>
      <c r="J419" s="44"/>
      <c r="K419" s="49"/>
      <c r="L419" s="44"/>
      <c r="M419" s="44"/>
      <c r="N419" s="44">
        <v>300</v>
      </c>
      <c r="O419" s="69"/>
      <c r="P419" s="49"/>
      <c r="Q419" s="44"/>
      <c r="R419" s="44"/>
      <c r="S419" s="44"/>
      <c r="T419" s="70" t="s">
        <v>333</v>
      </c>
      <c r="U419" s="49">
        <v>1</v>
      </c>
    </row>
    <row r="420" spans="1:21" ht="83.25" customHeight="1" thickBot="1" x14ac:dyDescent="0.3">
      <c r="A420" s="90"/>
      <c r="B420" s="49">
        <v>6</v>
      </c>
      <c r="C420" s="239"/>
      <c r="D420" s="646" t="s">
        <v>334</v>
      </c>
      <c r="E420" s="645"/>
      <c r="F420" s="70">
        <v>2022</v>
      </c>
      <c r="G420" s="70" t="s">
        <v>881</v>
      </c>
      <c r="H420" s="174">
        <v>2</v>
      </c>
      <c r="I420" s="174"/>
      <c r="J420" s="44"/>
      <c r="K420" s="49"/>
      <c r="L420" s="44"/>
      <c r="M420" s="44"/>
      <c r="N420" s="44">
        <v>2</v>
      </c>
      <c r="O420" s="69"/>
      <c r="P420" s="49"/>
      <c r="Q420" s="44"/>
      <c r="R420" s="44"/>
      <c r="S420" s="44"/>
      <c r="T420" s="70" t="s">
        <v>328</v>
      </c>
      <c r="U420" s="49">
        <v>1</v>
      </c>
    </row>
    <row r="421" spans="1:21" ht="79.5" customHeight="1" thickBot="1" x14ac:dyDescent="0.3">
      <c r="A421" s="651" t="s">
        <v>335</v>
      </c>
      <c r="B421" s="135">
        <v>7</v>
      </c>
      <c r="C421" s="239" t="s">
        <v>336</v>
      </c>
      <c r="D421" s="646" t="s">
        <v>336</v>
      </c>
      <c r="E421" s="645"/>
      <c r="F421" s="97">
        <v>2022</v>
      </c>
      <c r="G421" s="97" t="s">
        <v>244</v>
      </c>
      <c r="H421" s="45"/>
      <c r="I421" s="45"/>
      <c r="J421" s="98"/>
      <c r="K421" s="135"/>
      <c r="L421" s="98"/>
      <c r="M421" s="98"/>
      <c r="N421" s="98"/>
      <c r="O421" s="99"/>
      <c r="P421" s="135"/>
      <c r="Q421" s="98"/>
      <c r="R421" s="98"/>
      <c r="S421" s="98"/>
      <c r="T421" s="97" t="s">
        <v>337</v>
      </c>
      <c r="U421" s="97" t="s">
        <v>273</v>
      </c>
    </row>
    <row r="422" spans="1:21" ht="57.75" customHeight="1" thickBot="1" x14ac:dyDescent="0.3">
      <c r="A422" s="652"/>
      <c r="B422" s="49">
        <v>8</v>
      </c>
      <c r="C422" s="71" t="s">
        <v>338</v>
      </c>
      <c r="D422" s="646" t="s">
        <v>338</v>
      </c>
      <c r="E422" s="645"/>
      <c r="F422" s="70">
        <v>2022</v>
      </c>
      <c r="G422" s="70" t="s">
        <v>339</v>
      </c>
      <c r="H422" s="174"/>
      <c r="I422" s="174"/>
      <c r="J422" s="44"/>
      <c r="K422" s="49"/>
      <c r="L422" s="44"/>
      <c r="M422" s="44"/>
      <c r="N422" s="44"/>
      <c r="O422" s="69"/>
      <c r="P422" s="49"/>
      <c r="Q422" s="44"/>
      <c r="R422" s="44"/>
      <c r="S422" s="44"/>
      <c r="T422" s="70" t="s">
        <v>340</v>
      </c>
      <c r="U422" s="49">
        <v>185</v>
      </c>
    </row>
    <row r="423" spans="1:21" ht="67.5" customHeight="1" thickBot="1" x14ac:dyDescent="0.3">
      <c r="A423" s="82"/>
      <c r="B423" s="49">
        <v>9</v>
      </c>
      <c r="C423" s="71" t="s">
        <v>341</v>
      </c>
      <c r="D423" s="646" t="s">
        <v>341</v>
      </c>
      <c r="E423" s="645"/>
      <c r="F423" s="70">
        <v>2022</v>
      </c>
      <c r="G423" s="70" t="s">
        <v>339</v>
      </c>
      <c r="H423" s="174"/>
      <c r="I423" s="174"/>
      <c r="J423" s="44"/>
      <c r="K423" s="49"/>
      <c r="L423" s="44"/>
      <c r="M423" s="44"/>
      <c r="N423" s="44"/>
      <c r="O423" s="69"/>
      <c r="P423" s="49"/>
      <c r="Q423" s="44"/>
      <c r="R423" s="44"/>
      <c r="S423" s="44"/>
      <c r="T423" s="70" t="s">
        <v>342</v>
      </c>
      <c r="U423" s="50">
        <v>10</v>
      </c>
    </row>
    <row r="424" spans="1:21" ht="67.5" customHeight="1" thickBot="1" x14ac:dyDescent="0.3">
      <c r="A424" s="82"/>
      <c r="B424" s="49">
        <v>10</v>
      </c>
      <c r="C424" s="71" t="s">
        <v>343</v>
      </c>
      <c r="D424" s="646" t="s">
        <v>783</v>
      </c>
      <c r="E424" s="645"/>
      <c r="F424" s="70">
        <v>2022</v>
      </c>
      <c r="G424" s="381" t="s">
        <v>345</v>
      </c>
      <c r="H424" s="174"/>
      <c r="I424" s="174"/>
      <c r="J424" s="44"/>
      <c r="K424" s="49"/>
      <c r="L424" s="44"/>
      <c r="M424" s="44"/>
      <c r="N424" s="382"/>
      <c r="O424" s="69"/>
      <c r="P424" s="49"/>
      <c r="Q424" s="44"/>
      <c r="R424" s="382"/>
      <c r="S424" s="44"/>
      <c r="T424" s="70" t="s">
        <v>784</v>
      </c>
      <c r="U424" s="49">
        <v>30</v>
      </c>
    </row>
    <row r="425" spans="1:21" ht="69.75" customHeight="1" thickBot="1" x14ac:dyDescent="0.3">
      <c r="A425" s="82"/>
      <c r="B425" s="282">
        <v>11</v>
      </c>
      <c r="C425" s="383" t="s">
        <v>344</v>
      </c>
      <c r="D425" s="748" t="s">
        <v>1068</v>
      </c>
      <c r="E425" s="749"/>
      <c r="F425" s="381">
        <v>2022</v>
      </c>
      <c r="G425" s="381" t="s">
        <v>345</v>
      </c>
      <c r="H425" s="384"/>
      <c r="I425" s="384">
        <v>0</v>
      </c>
      <c r="J425" s="385"/>
      <c r="K425" s="386"/>
      <c r="L425" s="385"/>
      <c r="M425" s="385"/>
      <c r="N425" s="387"/>
      <c r="O425" s="388">
        <v>0</v>
      </c>
      <c r="P425" s="389"/>
      <c r="Q425" s="387"/>
      <c r="R425" s="387"/>
      <c r="S425" s="385"/>
      <c r="T425" s="390" t="s">
        <v>785</v>
      </c>
      <c r="U425" s="386">
        <v>1</v>
      </c>
    </row>
    <row r="426" spans="1:21" ht="70.5" customHeight="1" thickBot="1" x14ac:dyDescent="0.3">
      <c r="A426" s="82"/>
      <c r="B426" s="194">
        <v>12</v>
      </c>
      <c r="C426" s="391"/>
      <c r="D426" s="750" t="s">
        <v>786</v>
      </c>
      <c r="E426" s="751"/>
      <c r="F426" s="392">
        <v>2022</v>
      </c>
      <c r="G426" s="381" t="s">
        <v>345</v>
      </c>
      <c r="H426" s="393"/>
      <c r="I426" s="394"/>
      <c r="J426" s="395"/>
      <c r="K426" s="194"/>
      <c r="L426" s="395"/>
      <c r="M426" s="195"/>
      <c r="N426" s="396"/>
      <c r="O426" s="397"/>
      <c r="P426" s="398"/>
      <c r="Q426" s="399"/>
      <c r="R426" s="396"/>
      <c r="S426" s="195"/>
      <c r="T426" s="400" t="s">
        <v>787</v>
      </c>
      <c r="U426" s="401">
        <v>1</v>
      </c>
    </row>
    <row r="427" spans="1:21" ht="66" customHeight="1" thickBot="1" x14ac:dyDescent="0.3">
      <c r="A427" s="82"/>
      <c r="B427" s="282">
        <v>13</v>
      </c>
      <c r="C427" s="402" t="s">
        <v>346</v>
      </c>
      <c r="D427" s="748" t="s">
        <v>788</v>
      </c>
      <c r="E427" s="749"/>
      <c r="F427" s="403">
        <v>2022</v>
      </c>
      <c r="G427" s="403" t="s">
        <v>345</v>
      </c>
      <c r="H427" s="364"/>
      <c r="I427" s="364">
        <v>8.25</v>
      </c>
      <c r="J427" s="107"/>
      <c r="K427" s="282"/>
      <c r="L427" s="107"/>
      <c r="M427" s="107"/>
      <c r="N427" s="382"/>
      <c r="O427" s="404">
        <v>8.25</v>
      </c>
      <c r="P427" s="405"/>
      <c r="Q427" s="382"/>
      <c r="R427" s="382"/>
      <c r="S427" s="107"/>
      <c r="T427" s="68" t="s">
        <v>789</v>
      </c>
      <c r="U427" s="282">
        <v>14</v>
      </c>
    </row>
    <row r="428" spans="1:21" ht="69" customHeight="1" thickBot="1" x14ac:dyDescent="0.3">
      <c r="A428" s="82"/>
      <c r="B428" s="282">
        <v>14</v>
      </c>
      <c r="C428" s="402" t="s">
        <v>347</v>
      </c>
      <c r="D428" s="748" t="s">
        <v>347</v>
      </c>
      <c r="E428" s="749"/>
      <c r="F428" s="403">
        <v>2022</v>
      </c>
      <c r="G428" s="403" t="s">
        <v>345</v>
      </c>
      <c r="H428" s="364">
        <v>3</v>
      </c>
      <c r="I428" s="364">
        <v>0</v>
      </c>
      <c r="J428" s="107"/>
      <c r="K428" s="282"/>
      <c r="L428" s="107"/>
      <c r="M428" s="107"/>
      <c r="N428" s="107">
        <v>3</v>
      </c>
      <c r="O428" s="108">
        <v>0</v>
      </c>
      <c r="P428" s="282"/>
      <c r="Q428" s="107"/>
      <c r="R428" s="107"/>
      <c r="S428" s="107"/>
      <c r="T428" s="68" t="s">
        <v>782</v>
      </c>
      <c r="U428" s="282">
        <v>12</v>
      </c>
    </row>
    <row r="429" spans="1:21" ht="70.5" customHeight="1" thickBot="1" x14ac:dyDescent="0.3">
      <c r="A429" s="82"/>
      <c r="B429" s="282">
        <v>15</v>
      </c>
      <c r="C429" s="406" t="s">
        <v>348</v>
      </c>
      <c r="D429" s="748" t="s">
        <v>790</v>
      </c>
      <c r="E429" s="749"/>
      <c r="F429" s="403">
        <v>2022</v>
      </c>
      <c r="G429" s="403" t="s">
        <v>345</v>
      </c>
      <c r="H429" s="364"/>
      <c r="I429" s="364">
        <v>0</v>
      </c>
      <c r="J429" s="107"/>
      <c r="K429" s="282"/>
      <c r="L429" s="107"/>
      <c r="M429" s="107"/>
      <c r="N429" s="382"/>
      <c r="O429" s="404">
        <v>0</v>
      </c>
      <c r="P429" s="405"/>
      <c r="Q429" s="382"/>
      <c r="R429" s="382"/>
      <c r="S429" s="107"/>
      <c r="T429" s="68" t="s">
        <v>19</v>
      </c>
      <c r="U429" s="282">
        <v>5</v>
      </c>
    </row>
    <row r="430" spans="1:21" ht="74.25" customHeight="1" thickBot="1" x14ac:dyDescent="0.3">
      <c r="A430" s="82"/>
      <c r="B430" s="282">
        <v>16</v>
      </c>
      <c r="C430" s="407" t="s">
        <v>349</v>
      </c>
      <c r="D430" s="665" t="s">
        <v>791</v>
      </c>
      <c r="E430" s="639"/>
      <c r="F430" s="403">
        <v>2022</v>
      </c>
      <c r="G430" s="403" t="s">
        <v>345</v>
      </c>
      <c r="H430" s="364">
        <v>5</v>
      </c>
      <c r="I430" s="364">
        <v>0</v>
      </c>
      <c r="J430" s="107"/>
      <c r="K430" s="282"/>
      <c r="L430" s="107"/>
      <c r="M430" s="107"/>
      <c r="N430" s="107">
        <v>5</v>
      </c>
      <c r="O430" s="108">
        <v>0</v>
      </c>
      <c r="P430" s="282"/>
      <c r="Q430" s="107"/>
      <c r="R430" s="107"/>
      <c r="S430" s="107"/>
      <c r="T430" s="68" t="s">
        <v>19</v>
      </c>
      <c r="U430" s="282">
        <v>5</v>
      </c>
    </row>
    <row r="431" spans="1:21" ht="69.75" customHeight="1" thickBot="1" x14ac:dyDescent="0.3">
      <c r="A431" s="82"/>
      <c r="B431" s="282">
        <v>17</v>
      </c>
      <c r="C431" s="406" t="s">
        <v>350</v>
      </c>
      <c r="D431" s="665" t="s">
        <v>857</v>
      </c>
      <c r="E431" s="639"/>
      <c r="F431" s="403">
        <v>2022</v>
      </c>
      <c r="G431" s="403" t="s">
        <v>345</v>
      </c>
      <c r="H431" s="364"/>
      <c r="I431" s="364">
        <v>0</v>
      </c>
      <c r="J431" s="107"/>
      <c r="K431" s="282"/>
      <c r="L431" s="107"/>
      <c r="M431" s="107"/>
      <c r="N431" s="382"/>
      <c r="O431" s="404">
        <v>0</v>
      </c>
      <c r="P431" s="405"/>
      <c r="Q431" s="382"/>
      <c r="R431" s="382"/>
      <c r="S431" s="107"/>
      <c r="T431" s="68" t="s">
        <v>19</v>
      </c>
      <c r="U431" s="282">
        <v>1</v>
      </c>
    </row>
    <row r="432" spans="1:21" ht="73.5" customHeight="1" thickBot="1" x14ac:dyDescent="0.3">
      <c r="A432" s="82"/>
      <c r="B432" s="282">
        <v>18</v>
      </c>
      <c r="C432" s="406"/>
      <c r="D432" s="638" t="s">
        <v>1045</v>
      </c>
      <c r="E432" s="639"/>
      <c r="F432" s="403">
        <v>2022</v>
      </c>
      <c r="G432" s="403" t="s">
        <v>345</v>
      </c>
      <c r="H432" s="364">
        <v>65</v>
      </c>
      <c r="I432" s="364"/>
      <c r="J432" s="107"/>
      <c r="K432" s="282"/>
      <c r="L432" s="107"/>
      <c r="M432" s="107"/>
      <c r="N432" s="107">
        <v>65</v>
      </c>
      <c r="O432" s="404"/>
      <c r="P432" s="405"/>
      <c r="Q432" s="382"/>
      <c r="R432" s="382"/>
      <c r="S432" s="107"/>
      <c r="T432" s="68" t="s">
        <v>1046</v>
      </c>
      <c r="U432" s="282">
        <v>12</v>
      </c>
    </row>
    <row r="433" spans="1:21" ht="168" customHeight="1" thickBot="1" x14ac:dyDescent="0.3">
      <c r="A433" s="82"/>
      <c r="B433" s="282">
        <v>20</v>
      </c>
      <c r="C433" s="406"/>
      <c r="D433" s="665" t="s">
        <v>943</v>
      </c>
      <c r="E433" s="665"/>
      <c r="F433" s="381">
        <v>2022</v>
      </c>
      <c r="G433" s="403" t="s">
        <v>244</v>
      </c>
      <c r="H433" s="364">
        <v>78.5</v>
      </c>
      <c r="I433" s="364"/>
      <c r="J433" s="107"/>
      <c r="K433" s="282"/>
      <c r="L433" s="107"/>
      <c r="M433" s="107"/>
      <c r="N433" s="107">
        <v>78.5</v>
      </c>
      <c r="O433" s="404"/>
      <c r="P433" s="405"/>
      <c r="Q433" s="382"/>
      <c r="R433" s="382"/>
      <c r="S433" s="107"/>
      <c r="T433" s="68" t="s">
        <v>944</v>
      </c>
      <c r="U433" s="282">
        <v>553</v>
      </c>
    </row>
    <row r="434" spans="1:21" ht="90.75" customHeight="1" thickBot="1" x14ac:dyDescent="0.3">
      <c r="A434" s="82"/>
      <c r="B434" s="282">
        <v>21</v>
      </c>
      <c r="C434" s="406"/>
      <c r="D434" s="665" t="s">
        <v>1043</v>
      </c>
      <c r="E434" s="639"/>
      <c r="F434" s="381">
        <v>2022</v>
      </c>
      <c r="G434" s="403" t="s">
        <v>244</v>
      </c>
      <c r="H434" s="364">
        <v>210.15</v>
      </c>
      <c r="I434" s="364"/>
      <c r="J434" s="107"/>
      <c r="K434" s="282"/>
      <c r="L434" s="107"/>
      <c r="M434" s="107"/>
      <c r="N434" s="107">
        <v>210.15</v>
      </c>
      <c r="O434" s="404"/>
      <c r="P434" s="405"/>
      <c r="Q434" s="382"/>
      <c r="R434" s="382"/>
      <c r="S434" s="107"/>
      <c r="T434" s="408" t="s">
        <v>1044</v>
      </c>
      <c r="U434" s="62">
        <v>1</v>
      </c>
    </row>
    <row r="435" spans="1:21" ht="24.75" customHeight="1" thickBot="1" x14ac:dyDescent="0.3">
      <c r="A435" s="82"/>
      <c r="B435" s="49"/>
      <c r="C435" s="409" t="s">
        <v>351</v>
      </c>
      <c r="D435" s="759" t="s">
        <v>425</v>
      </c>
      <c r="E435" s="759"/>
      <c r="F435" s="410"/>
      <c r="G435" s="411"/>
      <c r="H435" s="357">
        <f>SUM(H415:H434)</f>
        <v>715.65</v>
      </c>
      <c r="I435" s="357">
        <f>SUM(I415:I431)</f>
        <v>8.25</v>
      </c>
      <c r="J435" s="131">
        <f>SUM(J415:J434)</f>
        <v>0</v>
      </c>
      <c r="K435" s="358">
        <v>0</v>
      </c>
      <c r="L435" s="131">
        <f>SUM(L415:L434)</f>
        <v>0</v>
      </c>
      <c r="M435" s="131">
        <v>0</v>
      </c>
      <c r="N435" s="131">
        <f>SUM(N415:N434)</f>
        <v>665.65</v>
      </c>
      <c r="O435" s="179">
        <f>SUM(O415:O431)</f>
        <v>8.25</v>
      </c>
      <c r="P435" s="131">
        <f>SUM(P415:P434)</f>
        <v>0</v>
      </c>
      <c r="Q435" s="131">
        <v>0</v>
      </c>
      <c r="R435" s="131">
        <f>SUM(R415:R434)</f>
        <v>50</v>
      </c>
      <c r="S435" s="84">
        <v>0</v>
      </c>
      <c r="T435" s="174"/>
      <c r="U435" s="49"/>
    </row>
    <row r="436" spans="1:21" ht="27.75" customHeight="1" thickBot="1" x14ac:dyDescent="0.3">
      <c r="A436" s="709" t="s">
        <v>932</v>
      </c>
      <c r="B436" s="710"/>
      <c r="C436" s="710"/>
      <c r="D436" s="710"/>
      <c r="E436" s="710"/>
      <c r="F436" s="710"/>
      <c r="G436" s="710"/>
      <c r="H436" s="710"/>
      <c r="I436" s="710"/>
      <c r="J436" s="710"/>
      <c r="K436" s="710"/>
      <c r="L436" s="710"/>
      <c r="M436" s="710"/>
      <c r="N436" s="710"/>
      <c r="O436" s="710"/>
      <c r="P436" s="710"/>
      <c r="Q436" s="710"/>
      <c r="R436" s="710"/>
      <c r="S436" s="710"/>
      <c r="T436" s="710"/>
      <c r="U436" s="711"/>
    </row>
    <row r="437" spans="1:21" ht="99.75" customHeight="1" thickBot="1" x14ac:dyDescent="0.3">
      <c r="A437" s="82" t="s">
        <v>42</v>
      </c>
      <c r="B437" s="49">
        <v>1</v>
      </c>
      <c r="C437" s="71" t="s">
        <v>352</v>
      </c>
      <c r="D437" s="646" t="s">
        <v>352</v>
      </c>
      <c r="E437" s="645"/>
      <c r="F437" s="70">
        <v>2022</v>
      </c>
      <c r="G437" s="40" t="s">
        <v>1069</v>
      </c>
      <c r="H437" s="174"/>
      <c r="I437" s="174"/>
      <c r="J437" s="44"/>
      <c r="K437" s="49"/>
      <c r="L437" s="44"/>
      <c r="M437" s="44"/>
      <c r="N437" s="412"/>
      <c r="O437" s="69"/>
      <c r="P437" s="49"/>
      <c r="Q437" s="44"/>
      <c r="R437" s="44"/>
      <c r="S437" s="44"/>
      <c r="T437" s="70" t="s">
        <v>353</v>
      </c>
      <c r="U437" s="49">
        <v>10</v>
      </c>
    </row>
    <row r="438" spans="1:21" ht="61.5" customHeight="1" thickBot="1" x14ac:dyDescent="0.3">
      <c r="A438" s="82"/>
      <c r="B438" s="15">
        <v>2</v>
      </c>
      <c r="C438" s="71" t="s">
        <v>354</v>
      </c>
      <c r="D438" s="646" t="s">
        <v>793</v>
      </c>
      <c r="E438" s="645"/>
      <c r="F438" s="70">
        <v>2022</v>
      </c>
      <c r="G438" s="40" t="s">
        <v>1070</v>
      </c>
      <c r="H438" s="174"/>
      <c r="I438" s="174"/>
      <c r="J438" s="44"/>
      <c r="K438" s="49"/>
      <c r="L438" s="44"/>
      <c r="M438" s="44"/>
      <c r="N438" s="44"/>
      <c r="O438" s="69"/>
      <c r="P438" s="15"/>
      <c r="Q438" s="14"/>
      <c r="R438" s="14"/>
      <c r="S438" s="14"/>
      <c r="T438" s="40" t="s">
        <v>355</v>
      </c>
      <c r="U438" s="49" t="s">
        <v>409</v>
      </c>
    </row>
    <row r="439" spans="1:21" ht="72" customHeight="1" thickBot="1" x14ac:dyDescent="0.3">
      <c r="A439" s="82"/>
      <c r="B439" s="15">
        <v>3</v>
      </c>
      <c r="C439" s="71" t="s">
        <v>356</v>
      </c>
      <c r="D439" s="646" t="s">
        <v>792</v>
      </c>
      <c r="E439" s="645"/>
      <c r="F439" s="70">
        <v>2022</v>
      </c>
      <c r="G439" s="40" t="s">
        <v>1070</v>
      </c>
      <c r="H439" s="174"/>
      <c r="I439" s="174"/>
      <c r="J439" s="44"/>
      <c r="K439" s="49"/>
      <c r="L439" s="44"/>
      <c r="M439" s="44"/>
      <c r="N439" s="44"/>
      <c r="O439" s="69"/>
      <c r="P439" s="15"/>
      <c r="Q439" s="14"/>
      <c r="R439" s="14"/>
      <c r="S439" s="14"/>
      <c r="T439" s="40" t="s">
        <v>357</v>
      </c>
      <c r="U439" s="49" t="s">
        <v>409</v>
      </c>
    </row>
    <row r="440" spans="1:21" ht="42" customHeight="1" thickBot="1" x14ac:dyDescent="0.3">
      <c r="A440" s="82"/>
      <c r="B440" s="49"/>
      <c r="C440" s="356" t="s">
        <v>358</v>
      </c>
      <c r="D440" s="683" t="s">
        <v>358</v>
      </c>
      <c r="E440" s="683"/>
      <c r="F440" s="124"/>
      <c r="G440" s="83"/>
      <c r="H440" s="182">
        <v>0</v>
      </c>
      <c r="I440" s="182">
        <v>0</v>
      </c>
      <c r="J440" s="84">
        <v>0</v>
      </c>
      <c r="K440" s="284">
        <v>0</v>
      </c>
      <c r="L440" s="84">
        <v>0</v>
      </c>
      <c r="M440" s="84">
        <v>0</v>
      </c>
      <c r="N440" s="84">
        <v>0</v>
      </c>
      <c r="O440" s="85">
        <v>0</v>
      </c>
      <c r="P440" s="84">
        <v>0</v>
      </c>
      <c r="Q440" s="84">
        <v>0</v>
      </c>
      <c r="R440" s="84">
        <v>0</v>
      </c>
      <c r="S440" s="84">
        <v>0</v>
      </c>
      <c r="T440" s="70"/>
      <c r="U440" s="49"/>
    </row>
    <row r="441" spans="1:21" ht="25.5" customHeight="1" thickBot="1" x14ac:dyDescent="0.3">
      <c r="A441" s="709" t="s">
        <v>933</v>
      </c>
      <c r="B441" s="710"/>
      <c r="C441" s="710"/>
      <c r="D441" s="710"/>
      <c r="E441" s="710"/>
      <c r="F441" s="710"/>
      <c r="G441" s="710"/>
      <c r="H441" s="710"/>
      <c r="I441" s="710"/>
      <c r="J441" s="710"/>
      <c r="K441" s="710"/>
      <c r="L441" s="710"/>
      <c r="M441" s="710"/>
      <c r="N441" s="710"/>
      <c r="O441" s="710"/>
      <c r="P441" s="710"/>
      <c r="Q441" s="710"/>
      <c r="R441" s="710"/>
      <c r="S441" s="710"/>
      <c r="T441" s="710"/>
      <c r="U441" s="711"/>
    </row>
    <row r="442" spans="1:21" ht="111" customHeight="1" thickBot="1" x14ac:dyDescent="0.3">
      <c r="A442" s="82" t="s">
        <v>794</v>
      </c>
      <c r="B442" s="49" t="s">
        <v>22</v>
      </c>
      <c r="C442" s="71" t="s">
        <v>359</v>
      </c>
      <c r="D442" s="646" t="s">
        <v>795</v>
      </c>
      <c r="E442" s="645"/>
      <c r="F442" s="70">
        <v>2022</v>
      </c>
      <c r="G442" s="70" t="s">
        <v>326</v>
      </c>
      <c r="H442" s="364"/>
      <c r="I442" s="373"/>
      <c r="J442" s="138"/>
      <c r="K442" s="374"/>
      <c r="L442" s="138"/>
      <c r="M442" s="138"/>
      <c r="N442" s="138"/>
      <c r="O442" s="372"/>
      <c r="P442" s="49"/>
      <c r="Q442" s="44"/>
      <c r="R442" s="44"/>
      <c r="S442" s="44"/>
      <c r="T442" s="70" t="s">
        <v>360</v>
      </c>
      <c r="U442" s="49">
        <v>1</v>
      </c>
    </row>
    <row r="443" spans="1:21" ht="72.75" customHeight="1" thickBot="1" x14ac:dyDescent="0.3">
      <c r="A443" s="82"/>
      <c r="B443" s="49" t="s">
        <v>24</v>
      </c>
      <c r="C443" s="71" t="s">
        <v>361</v>
      </c>
      <c r="D443" s="646" t="s">
        <v>796</v>
      </c>
      <c r="E443" s="645"/>
      <c r="F443" s="70">
        <v>2022</v>
      </c>
      <c r="G443" s="70" t="s">
        <v>326</v>
      </c>
      <c r="H443" s="364">
        <v>6000</v>
      </c>
      <c r="I443" s="364">
        <v>0</v>
      </c>
      <c r="J443" s="107"/>
      <c r="K443" s="282"/>
      <c r="L443" s="91"/>
      <c r="M443" s="107"/>
      <c r="N443" s="107">
        <v>600</v>
      </c>
      <c r="O443" s="372">
        <v>0</v>
      </c>
      <c r="P443" s="49"/>
      <c r="Q443" s="44"/>
      <c r="R443" s="44">
        <v>5400</v>
      </c>
      <c r="S443" s="44"/>
      <c r="T443" s="70" t="s">
        <v>360</v>
      </c>
      <c r="U443" s="49">
        <v>36</v>
      </c>
    </row>
    <row r="444" spans="1:21" ht="67.5" customHeight="1" thickBot="1" x14ac:dyDescent="0.3">
      <c r="A444" s="82"/>
      <c r="B444" s="413" t="s">
        <v>25</v>
      </c>
      <c r="C444" s="414" t="s">
        <v>362</v>
      </c>
      <c r="D444" s="666" t="s">
        <v>365</v>
      </c>
      <c r="E444" s="667"/>
      <c r="F444" s="413">
        <v>2022</v>
      </c>
      <c r="G444" s="413" t="s">
        <v>326</v>
      </c>
      <c r="H444" s="415">
        <v>36</v>
      </c>
      <c r="I444" s="416"/>
      <c r="J444" s="416"/>
      <c r="K444" s="413"/>
      <c r="L444" s="416"/>
      <c r="M444" s="416"/>
      <c r="N444" s="417">
        <v>36</v>
      </c>
      <c r="O444" s="418"/>
      <c r="P444" s="419"/>
      <c r="Q444" s="420"/>
      <c r="R444" s="420"/>
      <c r="S444" s="416"/>
      <c r="T444" s="413" t="s">
        <v>366</v>
      </c>
      <c r="U444" s="421">
        <v>2</v>
      </c>
    </row>
    <row r="445" spans="1:21" ht="74.25" customHeight="1" thickBot="1" x14ac:dyDescent="0.3">
      <c r="A445" s="422"/>
      <c r="B445" s="413">
        <v>4</v>
      </c>
      <c r="C445" s="414"/>
      <c r="D445" s="666" t="s">
        <v>361</v>
      </c>
      <c r="E445" s="667"/>
      <c r="F445" s="413">
        <v>2022</v>
      </c>
      <c r="G445" s="413" t="s">
        <v>326</v>
      </c>
      <c r="H445" s="415"/>
      <c r="I445" s="416"/>
      <c r="J445" s="416"/>
      <c r="K445" s="413"/>
      <c r="L445" s="416"/>
      <c r="M445" s="416"/>
      <c r="N445" s="420"/>
      <c r="O445" s="418"/>
      <c r="P445" s="419"/>
      <c r="Q445" s="420"/>
      <c r="R445" s="420"/>
      <c r="S445" s="416"/>
      <c r="T445" s="413" t="s">
        <v>797</v>
      </c>
      <c r="U445" s="421">
        <v>3</v>
      </c>
    </row>
    <row r="446" spans="1:21" ht="360" customHeight="1" thickBot="1" x14ac:dyDescent="0.3">
      <c r="A446" s="422"/>
      <c r="B446" s="70">
        <v>5</v>
      </c>
      <c r="C446" s="71" t="s">
        <v>363</v>
      </c>
      <c r="D446" s="646" t="s">
        <v>363</v>
      </c>
      <c r="E446" s="645"/>
      <c r="F446" s="70">
        <v>2022</v>
      </c>
      <c r="G446" s="70" t="s">
        <v>326</v>
      </c>
      <c r="H446" s="364"/>
      <c r="I446" s="364">
        <v>0</v>
      </c>
      <c r="J446" s="364"/>
      <c r="K446" s="68"/>
      <c r="L446" s="364"/>
      <c r="M446" s="364"/>
      <c r="N446" s="423"/>
      <c r="O446" s="424">
        <v>0</v>
      </c>
      <c r="P446" s="425"/>
      <c r="Q446" s="423"/>
      <c r="R446" s="423"/>
      <c r="S446" s="174"/>
      <c r="T446" s="70" t="s">
        <v>364</v>
      </c>
      <c r="U446" s="70">
        <v>37</v>
      </c>
    </row>
    <row r="447" spans="1:21" ht="73.5" customHeight="1" thickBot="1" x14ac:dyDescent="0.3">
      <c r="A447" s="422"/>
      <c r="B447" s="70">
        <v>6</v>
      </c>
      <c r="C447" s="71"/>
      <c r="D447" s="646" t="s">
        <v>1050</v>
      </c>
      <c r="E447" s="645"/>
      <c r="F447" s="70">
        <v>2022</v>
      </c>
      <c r="G447" s="70" t="s">
        <v>326</v>
      </c>
      <c r="H447" s="364">
        <v>1600</v>
      </c>
      <c r="I447" s="364"/>
      <c r="J447" s="364"/>
      <c r="K447" s="68"/>
      <c r="L447" s="364"/>
      <c r="M447" s="364"/>
      <c r="N447" s="364">
        <v>1600</v>
      </c>
      <c r="O447" s="424"/>
      <c r="P447" s="425"/>
      <c r="Q447" s="423"/>
      <c r="R447" s="423"/>
      <c r="S447" s="174"/>
      <c r="T447" s="70" t="s">
        <v>1051</v>
      </c>
      <c r="U447" s="70">
        <v>1</v>
      </c>
    </row>
    <row r="448" spans="1:21" s="20" customFormat="1" ht="25.5" customHeight="1" thickBot="1" x14ac:dyDescent="0.3">
      <c r="A448" s="82"/>
      <c r="B448" s="49"/>
      <c r="C448" s="356" t="s">
        <v>10</v>
      </c>
      <c r="D448" s="683" t="s">
        <v>425</v>
      </c>
      <c r="E448" s="684"/>
      <c r="F448" s="83"/>
      <c r="G448" s="83"/>
      <c r="H448" s="357">
        <f>SUM(H442:H447)</f>
        <v>7636</v>
      </c>
      <c r="I448" s="357">
        <v>0</v>
      </c>
      <c r="J448" s="131">
        <v>0</v>
      </c>
      <c r="K448" s="358">
        <v>0</v>
      </c>
      <c r="L448" s="131">
        <v>0</v>
      </c>
      <c r="M448" s="131">
        <v>0</v>
      </c>
      <c r="N448" s="131">
        <f>SUM(N442:N447)</f>
        <v>2236</v>
      </c>
      <c r="O448" s="133">
        <v>0</v>
      </c>
      <c r="P448" s="84">
        <v>0</v>
      </c>
      <c r="Q448" s="84">
        <v>0</v>
      </c>
      <c r="R448" s="84">
        <f>SUM(R442:R447)</f>
        <v>5400</v>
      </c>
      <c r="S448" s="44">
        <v>0</v>
      </c>
      <c r="T448" s="174"/>
      <c r="U448" s="49"/>
    </row>
    <row r="449" spans="1:21" s="20" customFormat="1" ht="24.75" customHeight="1" thickBot="1" x14ac:dyDescent="0.3">
      <c r="A449" s="878" t="s">
        <v>367</v>
      </c>
      <c r="B449" s="879"/>
      <c r="C449" s="879"/>
      <c r="D449" s="879"/>
      <c r="E449" s="879"/>
      <c r="F449" s="879"/>
      <c r="G449" s="879"/>
      <c r="H449" s="879"/>
      <c r="I449" s="879"/>
      <c r="J449" s="879"/>
      <c r="K449" s="879"/>
      <c r="L449" s="879"/>
      <c r="M449" s="879"/>
      <c r="N449" s="879"/>
      <c r="O449" s="879"/>
      <c r="P449" s="879"/>
      <c r="Q449" s="879"/>
      <c r="R449" s="879"/>
      <c r="S449" s="879"/>
      <c r="T449" s="879"/>
      <c r="U449" s="880"/>
    </row>
    <row r="450" spans="1:21" ht="27" customHeight="1" thickBot="1" x14ac:dyDescent="0.3">
      <c r="A450" s="712" t="s">
        <v>934</v>
      </c>
      <c r="B450" s="713"/>
      <c r="C450" s="713"/>
      <c r="D450" s="713"/>
      <c r="E450" s="713"/>
      <c r="F450" s="713"/>
      <c r="G450" s="713"/>
      <c r="H450" s="713"/>
      <c r="I450" s="713"/>
      <c r="J450" s="713"/>
      <c r="K450" s="713"/>
      <c r="L450" s="713"/>
      <c r="M450" s="713"/>
      <c r="N450" s="713"/>
      <c r="O450" s="713"/>
      <c r="P450" s="713"/>
      <c r="Q450" s="713"/>
      <c r="R450" s="713"/>
      <c r="S450" s="713"/>
      <c r="T450" s="713"/>
      <c r="U450" s="714"/>
    </row>
    <row r="451" spans="1:21" ht="14.25" customHeight="1" thickBot="1" x14ac:dyDescent="0.3">
      <c r="A451" s="686" t="s">
        <v>368</v>
      </c>
      <c r="B451" s="687"/>
      <c r="C451" s="687"/>
      <c r="D451" s="687"/>
      <c r="E451" s="687"/>
      <c r="F451" s="687"/>
      <c r="G451" s="687"/>
      <c r="H451" s="687"/>
      <c r="I451" s="687"/>
      <c r="J451" s="687"/>
      <c r="K451" s="687"/>
      <c r="L451" s="687"/>
      <c r="M451" s="687"/>
      <c r="N451" s="687"/>
      <c r="O451" s="687"/>
      <c r="P451" s="687"/>
      <c r="Q451" s="687"/>
      <c r="R451" s="687"/>
      <c r="S451" s="687"/>
      <c r="T451" s="687"/>
      <c r="U451" s="688"/>
    </row>
    <row r="452" spans="1:21" ht="19.5" customHeight="1" thickBot="1" x14ac:dyDescent="0.3">
      <c r="A452" s="135" t="s">
        <v>37</v>
      </c>
      <c r="B452" s="49" t="s">
        <v>37</v>
      </c>
      <c r="C452" s="71" t="s">
        <v>37</v>
      </c>
      <c r="D452" s="713"/>
      <c r="E452" s="714"/>
      <c r="F452" s="15" t="s">
        <v>37</v>
      </c>
      <c r="G452" s="40" t="s">
        <v>37</v>
      </c>
      <c r="H452" s="14" t="s">
        <v>37</v>
      </c>
      <c r="I452" s="14"/>
      <c r="J452" s="14" t="s">
        <v>37</v>
      </c>
      <c r="K452" s="15"/>
      <c r="L452" s="14" t="s">
        <v>37</v>
      </c>
      <c r="M452" s="14"/>
      <c r="N452" s="14" t="s">
        <v>37</v>
      </c>
      <c r="O452" s="116"/>
      <c r="P452" s="15" t="s">
        <v>37</v>
      </c>
      <c r="Q452" s="14"/>
      <c r="R452" s="14" t="s">
        <v>37</v>
      </c>
      <c r="S452" s="14"/>
      <c r="T452" s="40" t="s">
        <v>37</v>
      </c>
      <c r="U452" s="15" t="s">
        <v>37</v>
      </c>
    </row>
    <row r="453" spans="1:21" ht="15.75" customHeight="1" thickBot="1" x14ac:dyDescent="0.3">
      <c r="A453" s="644" t="s">
        <v>369</v>
      </c>
      <c r="B453" s="646"/>
      <c r="C453" s="646"/>
      <c r="D453" s="646"/>
      <c r="E453" s="646"/>
      <c r="F453" s="646"/>
      <c r="G453" s="646"/>
      <c r="H453" s="646"/>
      <c r="I453" s="646"/>
      <c r="J453" s="646"/>
      <c r="K453" s="646"/>
      <c r="L453" s="646"/>
      <c r="M453" s="646"/>
      <c r="N453" s="646"/>
      <c r="O453" s="646"/>
      <c r="P453" s="646"/>
      <c r="Q453" s="646"/>
      <c r="R453" s="646"/>
      <c r="S453" s="646"/>
      <c r="T453" s="646"/>
      <c r="U453" s="645"/>
    </row>
    <row r="454" spans="1:21" ht="15.75" thickBot="1" x14ac:dyDescent="0.3">
      <c r="A454" s="278" t="s">
        <v>37</v>
      </c>
      <c r="B454" s="49" t="s">
        <v>37</v>
      </c>
      <c r="C454" s="71" t="s">
        <v>37</v>
      </c>
      <c r="D454" s="646"/>
      <c r="E454" s="645"/>
      <c r="F454" s="15" t="s">
        <v>37</v>
      </c>
      <c r="G454" s="70" t="s">
        <v>37</v>
      </c>
      <c r="H454" s="14" t="s">
        <v>37</v>
      </c>
      <c r="I454" s="14"/>
      <c r="J454" s="14" t="s">
        <v>37</v>
      </c>
      <c r="K454" s="15"/>
      <c r="L454" s="14" t="s">
        <v>37</v>
      </c>
      <c r="M454" s="14"/>
      <c r="N454" s="14" t="s">
        <v>37</v>
      </c>
      <c r="O454" s="116"/>
      <c r="P454" s="15" t="s">
        <v>37</v>
      </c>
      <c r="Q454" s="14"/>
      <c r="R454" s="14" t="s">
        <v>37</v>
      </c>
      <c r="S454" s="14"/>
      <c r="T454" s="40" t="s">
        <v>37</v>
      </c>
      <c r="U454" s="15" t="s">
        <v>37</v>
      </c>
    </row>
    <row r="455" spans="1:21" ht="15.75" thickBot="1" x14ac:dyDescent="0.3">
      <c r="A455" s="644" t="s">
        <v>370</v>
      </c>
      <c r="B455" s="646"/>
      <c r="C455" s="646"/>
      <c r="D455" s="646"/>
      <c r="E455" s="646"/>
      <c r="F455" s="646"/>
      <c r="G455" s="646"/>
      <c r="H455" s="646"/>
      <c r="I455" s="646"/>
      <c r="J455" s="646"/>
      <c r="K455" s="646"/>
      <c r="L455" s="646"/>
      <c r="M455" s="646"/>
      <c r="N455" s="646"/>
      <c r="O455" s="646"/>
      <c r="P455" s="646"/>
      <c r="Q455" s="646"/>
      <c r="R455" s="646"/>
      <c r="S455" s="646"/>
      <c r="T455" s="646"/>
      <c r="U455" s="645"/>
    </row>
    <row r="456" spans="1:21" ht="15.75" customHeight="1" thickBot="1" x14ac:dyDescent="0.3">
      <c r="A456" s="278" t="s">
        <v>37</v>
      </c>
      <c r="B456" s="49" t="s">
        <v>37</v>
      </c>
      <c r="C456" s="71" t="s">
        <v>37</v>
      </c>
      <c r="D456" s="377"/>
      <c r="E456" s="115"/>
      <c r="F456" s="15" t="s">
        <v>37</v>
      </c>
      <c r="G456" s="70" t="s">
        <v>37</v>
      </c>
      <c r="H456" s="14" t="s">
        <v>37</v>
      </c>
      <c r="I456" s="14"/>
      <c r="J456" s="14" t="s">
        <v>37</v>
      </c>
      <c r="K456" s="15"/>
      <c r="L456" s="14" t="s">
        <v>37</v>
      </c>
      <c r="M456" s="14"/>
      <c r="N456" s="14" t="s">
        <v>37</v>
      </c>
      <c r="O456" s="116"/>
      <c r="P456" s="15" t="s">
        <v>37</v>
      </c>
      <c r="Q456" s="14"/>
      <c r="R456" s="14" t="s">
        <v>37</v>
      </c>
      <c r="S456" s="14"/>
      <c r="T456" s="40" t="s">
        <v>37</v>
      </c>
      <c r="U456" s="15" t="s">
        <v>37</v>
      </c>
    </row>
    <row r="457" spans="1:21" ht="15.75" customHeight="1" thickBot="1" x14ac:dyDescent="0.3">
      <c r="A457" s="644" t="s">
        <v>371</v>
      </c>
      <c r="B457" s="646"/>
      <c r="C457" s="646"/>
      <c r="D457" s="646"/>
      <c r="E457" s="646"/>
      <c r="F457" s="646"/>
      <c r="G457" s="646"/>
      <c r="H457" s="646"/>
      <c r="I457" s="646"/>
      <c r="J457" s="646"/>
      <c r="K457" s="646"/>
      <c r="L457" s="646"/>
      <c r="M457" s="646"/>
      <c r="N457" s="646"/>
      <c r="O457" s="646"/>
      <c r="P457" s="646"/>
      <c r="Q457" s="646"/>
      <c r="R457" s="646"/>
      <c r="S457" s="646"/>
      <c r="T457" s="646"/>
      <c r="U457" s="645"/>
    </row>
    <row r="458" spans="1:21" ht="38.25" customHeight="1" thickBot="1" x14ac:dyDescent="0.3">
      <c r="A458" s="651" t="s">
        <v>798</v>
      </c>
      <c r="B458" s="661">
        <v>1</v>
      </c>
      <c r="C458" s="239" t="s">
        <v>372</v>
      </c>
      <c r="D458" s="649" t="s">
        <v>799</v>
      </c>
      <c r="E458" s="650"/>
      <c r="F458" s="659">
        <v>2022</v>
      </c>
      <c r="G458" s="757" t="s">
        <v>800</v>
      </c>
      <c r="H458" s="655">
        <v>355.8</v>
      </c>
      <c r="I458" s="655"/>
      <c r="J458" s="657"/>
      <c r="K458" s="661"/>
      <c r="L458" s="657"/>
      <c r="M458" s="655"/>
      <c r="N458" s="657"/>
      <c r="O458" s="716"/>
      <c r="P458" s="655">
        <v>300</v>
      </c>
      <c r="Q458" s="655"/>
      <c r="R458" s="655">
        <v>55.8</v>
      </c>
      <c r="S458" s="655"/>
      <c r="T458" s="95" t="s">
        <v>801</v>
      </c>
      <c r="U458" s="49">
        <v>3</v>
      </c>
    </row>
    <row r="459" spans="1:21" ht="78.75" customHeight="1" thickBot="1" x14ac:dyDescent="0.3">
      <c r="A459" s="685"/>
      <c r="B459" s="662"/>
      <c r="C459" s="38" t="s">
        <v>373</v>
      </c>
      <c r="D459" s="668"/>
      <c r="E459" s="669"/>
      <c r="F459" s="660"/>
      <c r="G459" s="758"/>
      <c r="H459" s="656"/>
      <c r="I459" s="656"/>
      <c r="J459" s="658"/>
      <c r="K459" s="662"/>
      <c r="L459" s="658"/>
      <c r="M459" s="656"/>
      <c r="N459" s="658"/>
      <c r="O459" s="726"/>
      <c r="P459" s="656"/>
      <c r="Q459" s="656"/>
      <c r="R459" s="656"/>
      <c r="S459" s="656"/>
      <c r="T459" s="82" t="s">
        <v>802</v>
      </c>
      <c r="U459" s="70">
        <v>1300</v>
      </c>
    </row>
    <row r="460" spans="1:21" ht="135" customHeight="1" thickBot="1" x14ac:dyDescent="0.3">
      <c r="A460" s="685"/>
      <c r="B460" s="117">
        <v>2</v>
      </c>
      <c r="C460" s="239" t="s">
        <v>374</v>
      </c>
      <c r="D460" s="644" t="s">
        <v>419</v>
      </c>
      <c r="E460" s="645"/>
      <c r="F460" s="117">
        <v>2022</v>
      </c>
      <c r="G460" s="426" t="s">
        <v>803</v>
      </c>
      <c r="H460" s="86">
        <v>130</v>
      </c>
      <c r="I460" s="86"/>
      <c r="J460" s="86"/>
      <c r="K460" s="117"/>
      <c r="L460" s="86"/>
      <c r="M460" s="86"/>
      <c r="N460" s="86"/>
      <c r="O460" s="87"/>
      <c r="P460" s="86">
        <v>80</v>
      </c>
      <c r="Q460" s="86"/>
      <c r="R460" s="86">
        <v>50</v>
      </c>
      <c r="S460" s="86"/>
      <c r="T460" s="35" t="s">
        <v>804</v>
      </c>
      <c r="U460" s="135">
        <v>10</v>
      </c>
    </row>
    <row r="461" spans="1:21" ht="94.5" customHeight="1" x14ac:dyDescent="0.25">
      <c r="A461" s="685"/>
      <c r="B461" s="661">
        <v>3</v>
      </c>
      <c r="C461" s="239" t="s">
        <v>375</v>
      </c>
      <c r="D461" s="649" t="s">
        <v>805</v>
      </c>
      <c r="E461" s="650"/>
      <c r="F461" s="661">
        <v>2022</v>
      </c>
      <c r="G461" s="757" t="s">
        <v>806</v>
      </c>
      <c r="H461" s="655">
        <v>20</v>
      </c>
      <c r="I461" s="655">
        <v>0</v>
      </c>
      <c r="J461" s="655"/>
      <c r="K461" s="117"/>
      <c r="L461" s="655"/>
      <c r="M461" s="86"/>
      <c r="N461" s="655"/>
      <c r="O461" s="716">
        <v>0</v>
      </c>
      <c r="P461" s="655">
        <v>20</v>
      </c>
      <c r="Q461" s="86"/>
      <c r="R461" s="655"/>
      <c r="S461" s="86"/>
      <c r="T461" s="651" t="s">
        <v>377</v>
      </c>
      <c r="U461" s="140" t="s">
        <v>378</v>
      </c>
    </row>
    <row r="462" spans="1:21" ht="155.25" customHeight="1" thickBot="1" x14ac:dyDescent="0.3">
      <c r="A462" s="685"/>
      <c r="B462" s="662"/>
      <c r="C462" s="38" t="s">
        <v>376</v>
      </c>
      <c r="D462" s="668"/>
      <c r="E462" s="669"/>
      <c r="F462" s="662"/>
      <c r="G462" s="758"/>
      <c r="H462" s="656"/>
      <c r="I462" s="656"/>
      <c r="J462" s="656"/>
      <c r="K462" s="48"/>
      <c r="L462" s="656"/>
      <c r="M462" s="88"/>
      <c r="N462" s="656"/>
      <c r="O462" s="726"/>
      <c r="P462" s="656"/>
      <c r="Q462" s="88"/>
      <c r="R462" s="656"/>
      <c r="S462" s="88"/>
      <c r="T462" s="652"/>
      <c r="U462" s="49" t="s">
        <v>379</v>
      </c>
    </row>
    <row r="463" spans="1:21" ht="90.75" customHeight="1" x14ac:dyDescent="0.25">
      <c r="A463" s="685"/>
      <c r="B463" s="661">
        <v>4</v>
      </c>
      <c r="C463" s="239" t="s">
        <v>380</v>
      </c>
      <c r="D463" s="649" t="s">
        <v>807</v>
      </c>
      <c r="E463" s="650"/>
      <c r="F463" s="661">
        <v>2022</v>
      </c>
      <c r="G463" s="757" t="s">
        <v>800</v>
      </c>
      <c r="H463" s="655">
        <v>100</v>
      </c>
      <c r="I463" s="86">
        <v>0</v>
      </c>
      <c r="J463" s="655"/>
      <c r="K463" s="117"/>
      <c r="L463" s="655"/>
      <c r="M463" s="86"/>
      <c r="N463" s="655"/>
      <c r="O463" s="87"/>
      <c r="P463" s="655">
        <v>100</v>
      </c>
      <c r="Q463" s="86"/>
      <c r="R463" s="655"/>
      <c r="S463" s="86">
        <v>0</v>
      </c>
      <c r="T463" s="651" t="s">
        <v>808</v>
      </c>
      <c r="U463" s="661">
        <v>80</v>
      </c>
    </row>
    <row r="464" spans="1:21" ht="85.5" customHeight="1" thickBot="1" x14ac:dyDescent="0.3">
      <c r="A464" s="652"/>
      <c r="B464" s="662"/>
      <c r="C464" s="38" t="s">
        <v>381</v>
      </c>
      <c r="D464" s="668"/>
      <c r="E464" s="669"/>
      <c r="F464" s="662"/>
      <c r="G464" s="758"/>
      <c r="H464" s="656"/>
      <c r="I464" s="88"/>
      <c r="J464" s="656"/>
      <c r="K464" s="48"/>
      <c r="L464" s="656"/>
      <c r="M464" s="88"/>
      <c r="N464" s="656"/>
      <c r="O464" s="89"/>
      <c r="P464" s="656"/>
      <c r="Q464" s="88"/>
      <c r="R464" s="656"/>
      <c r="S464" s="88"/>
      <c r="T464" s="652"/>
      <c r="U464" s="662"/>
    </row>
    <row r="465" spans="1:21" ht="24" customHeight="1" thickBot="1" x14ac:dyDescent="0.3">
      <c r="A465" s="96"/>
      <c r="B465" s="135"/>
      <c r="C465" s="71" t="s">
        <v>382</v>
      </c>
      <c r="D465" s="718" t="s">
        <v>382</v>
      </c>
      <c r="E465" s="719"/>
      <c r="F465" s="135"/>
      <c r="G465" s="97"/>
      <c r="H465" s="270">
        <f>SUM(H458:H464)</f>
        <v>605.79999999999995</v>
      </c>
      <c r="I465" s="127">
        <f>SUM(I458:I463)</f>
        <v>0</v>
      </c>
      <c r="J465" s="127">
        <v>0</v>
      </c>
      <c r="K465" s="427">
        <v>0</v>
      </c>
      <c r="L465" s="127">
        <v>0</v>
      </c>
      <c r="M465" s="127">
        <v>0</v>
      </c>
      <c r="N465" s="127">
        <f>SUM(N458:N464)</f>
        <v>0</v>
      </c>
      <c r="O465" s="128">
        <f>SUM(O458:O463)</f>
        <v>0</v>
      </c>
      <c r="P465" s="127">
        <f>SUM(P458:P464)</f>
        <v>500</v>
      </c>
      <c r="Q465" s="127">
        <v>0</v>
      </c>
      <c r="R465" s="127">
        <f>SUM(R458:R464)</f>
        <v>105.8</v>
      </c>
      <c r="S465" s="127">
        <f>SUM(S458:S463)</f>
        <v>0</v>
      </c>
      <c r="T465" s="42"/>
      <c r="U465" s="113"/>
    </row>
    <row r="466" spans="1:21" ht="26.25" customHeight="1" thickBot="1" x14ac:dyDescent="0.3">
      <c r="A466" s="644" t="s">
        <v>383</v>
      </c>
      <c r="B466" s="646"/>
      <c r="C466" s="646"/>
      <c r="D466" s="646"/>
      <c r="E466" s="646"/>
      <c r="F466" s="646"/>
      <c r="G466" s="646"/>
      <c r="H466" s="646"/>
      <c r="I466" s="646"/>
      <c r="J466" s="646"/>
      <c r="K466" s="646"/>
      <c r="L466" s="646"/>
      <c r="M466" s="646"/>
      <c r="N466" s="646"/>
      <c r="O466" s="646"/>
      <c r="P466" s="646"/>
      <c r="Q466" s="646"/>
      <c r="R466" s="646"/>
      <c r="S466" s="646"/>
      <c r="T466" s="646"/>
      <c r="U466" s="645"/>
    </row>
    <row r="467" spans="1:21" ht="126.75" customHeight="1" thickBot="1" x14ac:dyDescent="0.3">
      <c r="A467" s="651" t="s">
        <v>384</v>
      </c>
      <c r="B467" s="117">
        <v>1</v>
      </c>
      <c r="C467" s="239" t="s">
        <v>385</v>
      </c>
      <c r="D467" s="644" t="s">
        <v>420</v>
      </c>
      <c r="E467" s="645"/>
      <c r="F467" s="117">
        <v>2022</v>
      </c>
      <c r="G467" s="426" t="s">
        <v>800</v>
      </c>
      <c r="H467" s="86">
        <v>1506.9</v>
      </c>
      <c r="I467" s="86">
        <v>184.8</v>
      </c>
      <c r="J467" s="86"/>
      <c r="K467" s="117"/>
      <c r="L467" s="86"/>
      <c r="M467" s="86"/>
      <c r="N467" s="86">
        <v>106.9</v>
      </c>
      <c r="O467" s="87">
        <v>184.8</v>
      </c>
      <c r="P467" s="117"/>
      <c r="Q467" s="86"/>
      <c r="R467" s="86">
        <v>1400</v>
      </c>
      <c r="S467" s="86"/>
      <c r="T467" s="35" t="s">
        <v>810</v>
      </c>
      <c r="U467" s="428" t="s">
        <v>809</v>
      </c>
    </row>
    <row r="468" spans="1:21" ht="112.5" customHeight="1" thickBot="1" x14ac:dyDescent="0.3">
      <c r="A468" s="685"/>
      <c r="B468" s="117">
        <v>2</v>
      </c>
      <c r="C468" s="239" t="s">
        <v>386</v>
      </c>
      <c r="D468" s="646" t="s">
        <v>811</v>
      </c>
      <c r="E468" s="645"/>
      <c r="F468" s="117">
        <v>2022</v>
      </c>
      <c r="G468" s="426" t="s">
        <v>800</v>
      </c>
      <c r="H468" s="86">
        <v>2000</v>
      </c>
      <c r="I468" s="86"/>
      <c r="J468" s="86"/>
      <c r="K468" s="117"/>
      <c r="L468" s="86"/>
      <c r="M468" s="86"/>
      <c r="N468" s="86"/>
      <c r="O468" s="87"/>
      <c r="P468" s="86">
        <v>50</v>
      </c>
      <c r="Q468" s="86"/>
      <c r="R468" s="86">
        <v>1950</v>
      </c>
      <c r="S468" s="86"/>
      <c r="T468" s="35" t="s">
        <v>812</v>
      </c>
      <c r="U468" s="117">
        <v>1</v>
      </c>
    </row>
    <row r="469" spans="1:21" ht="118.5" customHeight="1" thickBot="1" x14ac:dyDescent="0.3">
      <c r="A469" s="652"/>
      <c r="B469" s="117">
        <v>3</v>
      </c>
      <c r="C469" s="239"/>
      <c r="D469" s="646" t="s">
        <v>813</v>
      </c>
      <c r="E469" s="645"/>
      <c r="F469" s="117">
        <v>2022</v>
      </c>
      <c r="G469" s="426" t="s">
        <v>800</v>
      </c>
      <c r="H469" s="86">
        <v>195</v>
      </c>
      <c r="I469" s="429"/>
      <c r="J469" s="429"/>
      <c r="K469" s="430"/>
      <c r="L469" s="429"/>
      <c r="M469" s="429"/>
      <c r="N469" s="429"/>
      <c r="O469" s="431"/>
      <c r="P469" s="429">
        <v>45</v>
      </c>
      <c r="Q469" s="429"/>
      <c r="R469" s="429">
        <v>150</v>
      </c>
      <c r="S469" s="429"/>
      <c r="T469" s="177" t="s">
        <v>814</v>
      </c>
      <c r="U469" s="432" t="s">
        <v>815</v>
      </c>
    </row>
    <row r="470" spans="1:21" ht="177" customHeight="1" thickBot="1" x14ac:dyDescent="0.3">
      <c r="A470" s="95" t="s">
        <v>816</v>
      </c>
      <c r="B470" s="117">
        <v>4</v>
      </c>
      <c r="C470" s="239"/>
      <c r="D470" s="646" t="s">
        <v>817</v>
      </c>
      <c r="E470" s="645"/>
      <c r="F470" s="117">
        <v>2022</v>
      </c>
      <c r="G470" s="426" t="s">
        <v>800</v>
      </c>
      <c r="H470" s="86">
        <v>680</v>
      </c>
      <c r="I470" s="429"/>
      <c r="J470" s="429"/>
      <c r="K470" s="430"/>
      <c r="L470" s="429"/>
      <c r="M470" s="429"/>
      <c r="N470" s="429"/>
      <c r="O470" s="431"/>
      <c r="P470" s="429">
        <v>200</v>
      </c>
      <c r="Q470" s="429"/>
      <c r="R470" s="429">
        <v>480</v>
      </c>
      <c r="S470" s="429"/>
      <c r="T470" s="177" t="s">
        <v>818</v>
      </c>
      <c r="U470" s="430">
        <v>3</v>
      </c>
    </row>
    <row r="471" spans="1:21" ht="21.75" customHeight="1" thickBot="1" x14ac:dyDescent="0.3">
      <c r="A471" s="95"/>
      <c r="B471" s="135"/>
      <c r="C471" s="278" t="s">
        <v>387</v>
      </c>
      <c r="D471" s="644" t="s">
        <v>387</v>
      </c>
      <c r="E471" s="645"/>
      <c r="F471" s="135"/>
      <c r="G471" s="97"/>
      <c r="H471" s="305">
        <f>SUM(H467:H470)</f>
        <v>4381.8999999999996</v>
      </c>
      <c r="I471" s="103">
        <f>SUM(I467:I468)</f>
        <v>184.8</v>
      </c>
      <c r="J471" s="103">
        <v>0</v>
      </c>
      <c r="K471" s="433">
        <v>0</v>
      </c>
      <c r="L471" s="103">
        <v>0</v>
      </c>
      <c r="M471" s="103">
        <v>0</v>
      </c>
      <c r="N471" s="103">
        <f>SUM(N467:N470)</f>
        <v>106.9</v>
      </c>
      <c r="O471" s="104">
        <f>SUM(O467:O468)</f>
        <v>184.8</v>
      </c>
      <c r="P471" s="103">
        <f>SUM(P467:P470)</f>
        <v>295</v>
      </c>
      <c r="Q471" s="103">
        <v>0</v>
      </c>
      <c r="R471" s="103">
        <f>SUM(R467:R470)</f>
        <v>3980</v>
      </c>
      <c r="S471" s="112">
        <v>0</v>
      </c>
      <c r="T471" s="434"/>
      <c r="U471" s="113"/>
    </row>
    <row r="472" spans="1:21" ht="23.25" customHeight="1" thickBot="1" x14ac:dyDescent="0.3">
      <c r="A472" s="644" t="s">
        <v>388</v>
      </c>
      <c r="B472" s="646"/>
      <c r="C472" s="646"/>
      <c r="D472" s="646"/>
      <c r="E472" s="646"/>
      <c r="F472" s="646"/>
      <c r="G472" s="646"/>
      <c r="H472" s="646"/>
      <c r="I472" s="646"/>
      <c r="J472" s="646"/>
      <c r="K472" s="646"/>
      <c r="L472" s="646"/>
      <c r="M472" s="646"/>
      <c r="N472" s="646"/>
      <c r="O472" s="646"/>
      <c r="P472" s="646"/>
      <c r="Q472" s="646"/>
      <c r="R472" s="646"/>
      <c r="S472" s="646"/>
      <c r="T472" s="646"/>
      <c r="U472" s="645"/>
    </row>
    <row r="473" spans="1:21" ht="115.5" customHeight="1" thickBot="1" x14ac:dyDescent="0.3">
      <c r="A473" s="95" t="s">
        <v>389</v>
      </c>
      <c r="B473" s="117">
        <v>1</v>
      </c>
      <c r="C473" s="239" t="s">
        <v>390</v>
      </c>
      <c r="D473" s="646" t="s">
        <v>421</v>
      </c>
      <c r="E473" s="645"/>
      <c r="F473" s="117">
        <v>2022</v>
      </c>
      <c r="G473" s="426" t="s">
        <v>806</v>
      </c>
      <c r="H473" s="86">
        <v>10</v>
      </c>
      <c r="I473" s="86">
        <v>0</v>
      </c>
      <c r="J473" s="86"/>
      <c r="K473" s="117"/>
      <c r="L473" s="86"/>
      <c r="M473" s="86"/>
      <c r="N473" s="86"/>
      <c r="O473" s="87">
        <v>0</v>
      </c>
      <c r="P473" s="86">
        <v>10</v>
      </c>
      <c r="Q473" s="86"/>
      <c r="R473" s="86"/>
      <c r="S473" s="86"/>
      <c r="T473" s="35" t="s">
        <v>819</v>
      </c>
      <c r="U473" s="117">
        <v>1</v>
      </c>
    </row>
    <row r="474" spans="1:21" ht="123" customHeight="1" thickBot="1" x14ac:dyDescent="0.3">
      <c r="A474" s="95" t="s">
        <v>391</v>
      </c>
      <c r="B474" s="117">
        <v>2</v>
      </c>
      <c r="C474" s="296" t="s">
        <v>392</v>
      </c>
      <c r="D474" s="646" t="s">
        <v>422</v>
      </c>
      <c r="E474" s="645"/>
      <c r="F474" s="117">
        <v>2022</v>
      </c>
      <c r="G474" s="426" t="s">
        <v>806</v>
      </c>
      <c r="H474" s="86">
        <v>10</v>
      </c>
      <c r="I474" s="86">
        <v>0</v>
      </c>
      <c r="J474" s="86"/>
      <c r="K474" s="117"/>
      <c r="L474" s="86"/>
      <c r="M474" s="86"/>
      <c r="N474" s="86"/>
      <c r="O474" s="87">
        <v>0</v>
      </c>
      <c r="P474" s="86">
        <v>10</v>
      </c>
      <c r="Q474" s="86"/>
      <c r="R474" s="86"/>
      <c r="S474" s="86"/>
      <c r="T474" s="35" t="s">
        <v>393</v>
      </c>
      <c r="U474" s="117" t="s">
        <v>820</v>
      </c>
    </row>
    <row r="475" spans="1:21" ht="23.25" customHeight="1" thickBot="1" x14ac:dyDescent="0.3">
      <c r="A475" s="95"/>
      <c r="B475" s="147"/>
      <c r="C475" s="71" t="s">
        <v>394</v>
      </c>
      <c r="D475" s="644" t="s">
        <v>394</v>
      </c>
      <c r="E475" s="645"/>
      <c r="F475" s="135"/>
      <c r="G475" s="115"/>
      <c r="H475" s="112">
        <f>SUM(H473:H474)</f>
        <v>20</v>
      </c>
      <c r="I475" s="112">
        <f>SUM(I473:I474)</f>
        <v>0</v>
      </c>
      <c r="J475" s="112">
        <v>0</v>
      </c>
      <c r="K475" s="112">
        <v>0</v>
      </c>
      <c r="L475" s="112">
        <v>0</v>
      </c>
      <c r="M475" s="112">
        <v>0</v>
      </c>
      <c r="N475" s="112">
        <f>SUM(N473:N474)</f>
        <v>0</v>
      </c>
      <c r="O475" s="114">
        <f>SUM(O473:O474)</f>
        <v>0</v>
      </c>
      <c r="P475" s="112">
        <f>P474+P473</f>
        <v>20</v>
      </c>
      <c r="Q475" s="112">
        <v>0</v>
      </c>
      <c r="R475" s="112">
        <v>0</v>
      </c>
      <c r="S475" s="112">
        <f>SUM(S473:S474)</f>
        <v>0</v>
      </c>
      <c r="T475" s="42"/>
      <c r="U475" s="113"/>
    </row>
    <row r="476" spans="1:21" ht="25.5" customHeight="1" thickBot="1" x14ac:dyDescent="0.3">
      <c r="A476" s="682" t="s">
        <v>424</v>
      </c>
      <c r="B476" s="683"/>
      <c r="C476" s="683"/>
      <c r="D476" s="683"/>
      <c r="E476" s="683"/>
      <c r="F476" s="683"/>
      <c r="G476" s="684"/>
      <c r="H476" s="435">
        <f>H475+H471+H465</f>
        <v>5007.7</v>
      </c>
      <c r="I476" s="435">
        <f>I465+I471+I475</f>
        <v>184.8</v>
      </c>
      <c r="J476" s="435">
        <v>0</v>
      </c>
      <c r="K476" s="435">
        <v>0</v>
      </c>
      <c r="L476" s="435">
        <v>0</v>
      </c>
      <c r="M476" s="435">
        <v>0</v>
      </c>
      <c r="N476" s="435">
        <f>N475+N471+N465</f>
        <v>106.9</v>
      </c>
      <c r="O476" s="436">
        <f>O465+O471+O475</f>
        <v>184.8</v>
      </c>
      <c r="P476" s="270">
        <f>P475+P471+P465</f>
        <v>815</v>
      </c>
      <c r="Q476" s="270">
        <v>0</v>
      </c>
      <c r="R476" s="270">
        <f>R475+R471+R465</f>
        <v>4085.8</v>
      </c>
      <c r="S476" s="270">
        <f>S465+S471+S475</f>
        <v>0</v>
      </c>
      <c r="T476" s="437"/>
      <c r="U476" s="438"/>
    </row>
    <row r="477" spans="1:21" ht="22.5" customHeight="1" thickBot="1" x14ac:dyDescent="0.3">
      <c r="A477" s="712" t="s">
        <v>935</v>
      </c>
      <c r="B477" s="713"/>
      <c r="C477" s="713"/>
      <c r="D477" s="713"/>
      <c r="E477" s="713"/>
      <c r="F477" s="713"/>
      <c r="G477" s="713"/>
      <c r="H477" s="713"/>
      <c r="I477" s="713"/>
      <c r="J477" s="713"/>
      <c r="K477" s="713"/>
      <c r="L477" s="713"/>
      <c r="M477" s="713"/>
      <c r="N477" s="713"/>
      <c r="O477" s="713"/>
      <c r="P477" s="713"/>
      <c r="Q477" s="713"/>
      <c r="R477" s="713"/>
      <c r="S477" s="713"/>
      <c r="T477" s="713"/>
      <c r="U477" s="714"/>
    </row>
    <row r="478" spans="1:21" ht="75" customHeight="1" thickBot="1" x14ac:dyDescent="0.3">
      <c r="A478" s="439"/>
      <c r="B478" s="135">
        <v>1</v>
      </c>
      <c r="C478" s="440"/>
      <c r="D478" s="646" t="s">
        <v>1008</v>
      </c>
      <c r="E478" s="645"/>
      <c r="F478" s="97">
        <v>2022</v>
      </c>
      <c r="G478" s="42" t="s">
        <v>724</v>
      </c>
      <c r="H478" s="45">
        <v>1200</v>
      </c>
      <c r="I478" s="45"/>
      <c r="J478" s="98"/>
      <c r="K478" s="135"/>
      <c r="L478" s="98"/>
      <c r="M478" s="98"/>
      <c r="N478" s="98"/>
      <c r="O478" s="99"/>
      <c r="P478" s="135"/>
      <c r="Q478" s="98"/>
      <c r="R478" s="98">
        <v>1200</v>
      </c>
      <c r="S478" s="98"/>
      <c r="T478" s="97" t="s">
        <v>589</v>
      </c>
      <c r="U478" s="135">
        <v>2</v>
      </c>
    </row>
    <row r="479" spans="1:21" ht="64.5" customHeight="1" thickBot="1" x14ac:dyDescent="0.3">
      <c r="A479" s="439"/>
      <c r="B479" s="135">
        <v>2</v>
      </c>
      <c r="C479" s="441"/>
      <c r="D479" s="644" t="s">
        <v>1019</v>
      </c>
      <c r="E479" s="645"/>
      <c r="F479" s="97">
        <v>2022</v>
      </c>
      <c r="G479" s="42" t="s">
        <v>724</v>
      </c>
      <c r="H479" s="174">
        <v>100</v>
      </c>
      <c r="I479" s="442"/>
      <c r="J479" s="44"/>
      <c r="K479" s="443"/>
      <c r="L479" s="44"/>
      <c r="M479" s="349"/>
      <c r="N479" s="44"/>
      <c r="O479" s="444"/>
      <c r="P479" s="49"/>
      <c r="Q479" s="349"/>
      <c r="R479" s="44">
        <v>100</v>
      </c>
      <c r="S479" s="349"/>
      <c r="T479" s="70" t="s">
        <v>616</v>
      </c>
      <c r="U479" s="49">
        <v>1</v>
      </c>
    </row>
    <row r="480" spans="1:21" ht="70.5" customHeight="1" thickBot="1" x14ac:dyDescent="0.3">
      <c r="A480" s="439"/>
      <c r="B480" s="135">
        <v>3</v>
      </c>
      <c r="C480" s="441"/>
      <c r="D480" s="644" t="s">
        <v>1020</v>
      </c>
      <c r="E480" s="645"/>
      <c r="F480" s="97">
        <v>2022</v>
      </c>
      <c r="G480" s="42" t="s">
        <v>724</v>
      </c>
      <c r="H480" s="174">
        <v>100</v>
      </c>
      <c r="I480" s="442"/>
      <c r="J480" s="44"/>
      <c r="K480" s="443"/>
      <c r="L480" s="44"/>
      <c r="M480" s="349"/>
      <c r="N480" s="44"/>
      <c r="O480" s="444"/>
      <c r="P480" s="49"/>
      <c r="Q480" s="349"/>
      <c r="R480" s="44">
        <v>100</v>
      </c>
      <c r="S480" s="349"/>
      <c r="T480" s="70" t="s">
        <v>616</v>
      </c>
      <c r="U480" s="49">
        <v>1</v>
      </c>
    </row>
    <row r="481" spans="1:22" ht="58.5" customHeight="1" thickBot="1" x14ac:dyDescent="0.3">
      <c r="A481" s="439"/>
      <c r="B481" s="445">
        <v>4</v>
      </c>
      <c r="C481" s="441"/>
      <c r="D481" s="644" t="s">
        <v>1021</v>
      </c>
      <c r="E481" s="645"/>
      <c r="F481" s="97">
        <v>2022</v>
      </c>
      <c r="G481" s="42" t="s">
        <v>281</v>
      </c>
      <c r="H481" s="174">
        <v>50</v>
      </c>
      <c r="I481" s="442"/>
      <c r="J481" s="44"/>
      <c r="K481" s="443"/>
      <c r="L481" s="44"/>
      <c r="M481" s="349"/>
      <c r="N481" s="44"/>
      <c r="O481" s="444"/>
      <c r="P481" s="49"/>
      <c r="Q481" s="349"/>
      <c r="R481" s="44">
        <v>50</v>
      </c>
      <c r="S481" s="349"/>
      <c r="T481" s="70" t="s">
        <v>616</v>
      </c>
      <c r="U481" s="49">
        <v>1</v>
      </c>
    </row>
    <row r="482" spans="1:22" ht="101.25" customHeight="1" thickBot="1" x14ac:dyDescent="0.3">
      <c r="A482" s="439"/>
      <c r="B482" s="135">
        <v>5</v>
      </c>
      <c r="C482" s="441"/>
      <c r="D482" s="646" t="s">
        <v>1022</v>
      </c>
      <c r="E482" s="646"/>
      <c r="F482" s="97">
        <v>2022</v>
      </c>
      <c r="G482" s="42" t="s">
        <v>281</v>
      </c>
      <c r="H482" s="174">
        <v>75</v>
      </c>
      <c r="I482" s="442"/>
      <c r="J482" s="44"/>
      <c r="K482" s="443"/>
      <c r="L482" s="44"/>
      <c r="M482" s="349"/>
      <c r="N482" s="44"/>
      <c r="O482" s="444"/>
      <c r="P482" s="49"/>
      <c r="Q482" s="349"/>
      <c r="R482" s="44">
        <v>75</v>
      </c>
      <c r="S482" s="349"/>
      <c r="T482" s="70" t="s">
        <v>589</v>
      </c>
      <c r="U482" s="49">
        <v>3</v>
      </c>
    </row>
    <row r="483" spans="1:22" ht="68.25" customHeight="1" thickBot="1" x14ac:dyDescent="0.3">
      <c r="A483" s="37"/>
      <c r="B483" s="70">
        <v>6</v>
      </c>
      <c r="C483" s="697" t="s">
        <v>847</v>
      </c>
      <c r="D483" s="698"/>
      <c r="E483" s="699"/>
      <c r="F483" s="70">
        <v>2022</v>
      </c>
      <c r="G483" s="70" t="s">
        <v>112</v>
      </c>
      <c r="H483" s="44"/>
      <c r="I483" s="44">
        <v>0</v>
      </c>
      <c r="J483" s="44"/>
      <c r="K483" s="44"/>
      <c r="L483" s="44"/>
      <c r="M483" s="44"/>
      <c r="N483" s="44"/>
      <c r="O483" s="69">
        <v>0</v>
      </c>
      <c r="P483" s="44"/>
      <c r="Q483" s="44"/>
      <c r="R483" s="44"/>
      <c r="S483" s="44"/>
      <c r="T483" s="446" t="s">
        <v>558</v>
      </c>
      <c r="U483" s="447">
        <v>1</v>
      </c>
    </row>
    <row r="484" spans="1:22" ht="94.5" customHeight="1" thickBot="1" x14ac:dyDescent="0.3">
      <c r="A484" s="37"/>
      <c r="B484" s="70">
        <v>7</v>
      </c>
      <c r="C484" s="697" t="s">
        <v>115</v>
      </c>
      <c r="D484" s="698"/>
      <c r="E484" s="699"/>
      <c r="F484" s="70">
        <v>2022</v>
      </c>
      <c r="G484" s="70" t="s">
        <v>112</v>
      </c>
      <c r="H484" s="44"/>
      <c r="I484" s="44">
        <v>0</v>
      </c>
      <c r="J484" s="44"/>
      <c r="K484" s="44"/>
      <c r="L484" s="44"/>
      <c r="M484" s="44"/>
      <c r="N484" s="44"/>
      <c r="O484" s="69">
        <v>0</v>
      </c>
      <c r="P484" s="44"/>
      <c r="Q484" s="44"/>
      <c r="R484" s="44"/>
      <c r="S484" s="44"/>
      <c r="T484" s="172" t="s">
        <v>1048</v>
      </c>
      <c r="U484" s="42" t="s">
        <v>1047</v>
      </c>
    </row>
    <row r="485" spans="1:22" ht="81.75" customHeight="1" thickBot="1" x14ac:dyDescent="0.3">
      <c r="A485" s="37"/>
      <c r="B485" s="97">
        <v>8</v>
      </c>
      <c r="C485" s="377"/>
      <c r="D485" s="644" t="s">
        <v>1058</v>
      </c>
      <c r="E485" s="645"/>
      <c r="F485" s="70">
        <v>2022</v>
      </c>
      <c r="G485" s="70" t="s">
        <v>112</v>
      </c>
      <c r="H485" s="44">
        <v>300</v>
      </c>
      <c r="I485" s="349"/>
      <c r="J485" s="44"/>
      <c r="K485" s="349"/>
      <c r="L485" s="44"/>
      <c r="M485" s="349"/>
      <c r="N485" s="44"/>
      <c r="O485" s="444"/>
      <c r="P485" s="44"/>
      <c r="Q485" s="349"/>
      <c r="R485" s="44">
        <v>300</v>
      </c>
      <c r="S485" s="349"/>
      <c r="T485" s="70" t="s">
        <v>283</v>
      </c>
      <c r="U485" s="70">
        <v>2</v>
      </c>
    </row>
    <row r="486" spans="1:22" ht="63.75" customHeight="1" thickBot="1" x14ac:dyDescent="0.3">
      <c r="A486" s="37"/>
      <c r="B486" s="97">
        <v>9</v>
      </c>
      <c r="C486" s="377"/>
      <c r="D486" s="644" t="s">
        <v>1060</v>
      </c>
      <c r="E486" s="645"/>
      <c r="F486" s="70">
        <v>2022</v>
      </c>
      <c r="G486" s="70" t="s">
        <v>112</v>
      </c>
      <c r="H486" s="44">
        <v>600</v>
      </c>
      <c r="I486" s="349"/>
      <c r="J486" s="44"/>
      <c r="K486" s="349"/>
      <c r="L486" s="44"/>
      <c r="M486" s="349"/>
      <c r="N486" s="44"/>
      <c r="O486" s="444"/>
      <c r="P486" s="44"/>
      <c r="Q486" s="349"/>
      <c r="R486" s="44">
        <v>600</v>
      </c>
      <c r="S486" s="349"/>
      <c r="T486" s="70" t="s">
        <v>1061</v>
      </c>
      <c r="U486" s="70">
        <v>2</v>
      </c>
    </row>
    <row r="487" spans="1:22" ht="58.5" customHeight="1" thickBot="1" x14ac:dyDescent="0.3">
      <c r="A487" s="37"/>
      <c r="B487" s="97">
        <v>10</v>
      </c>
      <c r="C487" s="377"/>
      <c r="D487" s="644" t="s">
        <v>1059</v>
      </c>
      <c r="E487" s="645"/>
      <c r="F487" s="70">
        <v>2022</v>
      </c>
      <c r="G487" s="70" t="s">
        <v>112</v>
      </c>
      <c r="H487" s="44"/>
      <c r="I487" s="349"/>
      <c r="J487" s="44"/>
      <c r="K487" s="349"/>
      <c r="L487" s="44"/>
      <c r="M487" s="349"/>
      <c r="N487" s="44"/>
      <c r="O487" s="444"/>
      <c r="P487" s="44"/>
      <c r="Q487" s="349"/>
      <c r="R487" s="44"/>
      <c r="S487" s="349"/>
      <c r="T487" s="70" t="s">
        <v>19</v>
      </c>
      <c r="U487" s="70">
        <v>4</v>
      </c>
    </row>
    <row r="488" spans="1:22" ht="45.75" customHeight="1" thickBot="1" x14ac:dyDescent="0.3">
      <c r="A488" s="37"/>
      <c r="B488" s="278">
        <v>11</v>
      </c>
      <c r="C488" s="377"/>
      <c r="D488" s="644" t="s">
        <v>1074</v>
      </c>
      <c r="E488" s="645"/>
      <c r="F488" s="97">
        <v>2022</v>
      </c>
      <c r="G488" s="70" t="s">
        <v>112</v>
      </c>
      <c r="H488" s="44"/>
      <c r="I488" s="349"/>
      <c r="J488" s="44"/>
      <c r="K488" s="349"/>
      <c r="L488" s="44"/>
      <c r="M488" s="349"/>
      <c r="N488" s="44"/>
      <c r="O488" s="444"/>
      <c r="P488" s="44"/>
      <c r="Q488" s="349"/>
      <c r="R488" s="44"/>
      <c r="S488" s="349"/>
      <c r="T488" s="70" t="s">
        <v>19</v>
      </c>
      <c r="U488" s="70">
        <v>4</v>
      </c>
    </row>
    <row r="489" spans="1:22" ht="29.25" customHeight="1" thickBot="1" x14ac:dyDescent="0.3">
      <c r="A489" s="448"/>
      <c r="B489" s="875" t="s">
        <v>425</v>
      </c>
      <c r="C489" s="876"/>
      <c r="D489" s="876"/>
      <c r="E489" s="876"/>
      <c r="F489" s="876"/>
      <c r="G489" s="877"/>
      <c r="H489" s="44">
        <f>SUM(H478:H487)</f>
        <v>2425</v>
      </c>
      <c r="I489" s="349"/>
      <c r="J489" s="44">
        <v>0</v>
      </c>
      <c r="K489" s="349"/>
      <c r="L489" s="44">
        <v>0</v>
      </c>
      <c r="M489" s="349"/>
      <c r="N489" s="44">
        <f>SUM(N478:N482)</f>
        <v>0</v>
      </c>
      <c r="O489" s="349"/>
      <c r="P489" s="44">
        <v>0</v>
      </c>
      <c r="Q489" s="443"/>
      <c r="R489" s="44">
        <f>SUM(R478:R487)</f>
        <v>2425</v>
      </c>
      <c r="S489" s="449"/>
      <c r="T489" s="70"/>
      <c r="U489" s="49"/>
    </row>
    <row r="490" spans="1:22" ht="27.75" customHeight="1" thickBot="1" x14ac:dyDescent="0.3">
      <c r="A490" s="682" t="s">
        <v>395</v>
      </c>
      <c r="B490" s="683"/>
      <c r="C490" s="683"/>
      <c r="D490" s="683"/>
      <c r="E490" s="683"/>
      <c r="F490" s="683"/>
      <c r="G490" s="684"/>
      <c r="H490" s="131">
        <f>H476+H448+H440+H435+H413+H357+H351+H314+H294+H273+H251+H230+H153+H140+H107+H97+H79+H63+H57+H48+H37+H22+H15+H489</f>
        <v>93022.01</v>
      </c>
      <c r="I490" s="131">
        <f>I22+I37+I48+I57+I63+I79+I97+I107+I140+I153+I230+I251+I273+I294+I314+I351+I357+I413+I435+I440+I448+I465+I471+I475</f>
        <v>11799.328</v>
      </c>
      <c r="J490" s="131">
        <f>J476+J448+J440+J435+J413+J357+J351+J314+J294+J273+J251+J230+J153+J140+J107+J97+J79+J63+J57+J48+J37+J22</f>
        <v>1035</v>
      </c>
      <c r="K490" s="131">
        <f>SUM(K22+K37+K48+K57+K63+K79+K97+K107+K140+K153+K230+K251+K273+K294+K314+K351+K357+K413+K435+K440++K448+K465+K471+K475)</f>
        <v>40.1</v>
      </c>
      <c r="L490" s="131">
        <f>L476+L448+L440+L435+L413+L357+L351+L314+L294+L273+L251+L230+L153+L140+L107+L97+L79+L63+L48+L57+L37+L22+L15</f>
        <v>492.09999999999997</v>
      </c>
      <c r="M490" s="131">
        <f>M22+M37+M48+M57+M63+M79+M97+M107+M140+M153+M230+M251+M273+M294+M314+M351+M357+M413+M435+M440+M448+M465+M471+M475</f>
        <v>461.09999999999997</v>
      </c>
      <c r="N490" s="131">
        <f>N476+N448+N440+N435+N413+N357+N351+N314+N294+N273+N251+N230+N153+N140+N107+N97+N79+N63+N57+N48+N37+N22</f>
        <v>41975.310000000005</v>
      </c>
      <c r="O490" s="179" t="e">
        <f>O22+O37+O48+O57+O63+O79+O97+O107+O140+O153+O230+O251+O273+O294+O314+O351+O357+O413+O435+O440+O448+O465+O471+O475</f>
        <v>#REF!</v>
      </c>
      <c r="P490" s="131">
        <f>P476+P448+P440+P435+P413+P357+P351++P314+P294+P273++P251+P230+P153+P140+P107+P97+P79+P63+P57+P48+P37+P22+P15</f>
        <v>17255</v>
      </c>
      <c r="Q490" s="131">
        <f>Q22+Q37+Q48+Q57+Q79+Q97+Q107+Q140+Q153+Q230+Q251+Q273+Q294+Q314+Q351+Q357+Q413+Q435+Q440+Q448+Q465+Q471+Q475</f>
        <v>732.4</v>
      </c>
      <c r="R490" s="131">
        <f>R476+R448+R440+R435++R413+R357+R351+R314+R294+R273+R251+R230+R153+R140+R107+R97+R79+R63+R57+R48+R37+R22+R15+R489</f>
        <v>32264.6</v>
      </c>
      <c r="S490" s="450">
        <f>S22+S37+S48+S57+S63+S79+S97+S107+S140+S153+S230+S251+S273+S294+S314+S351+S357+S413+S435+S440+S448+S465+S471+S475</f>
        <v>414.7</v>
      </c>
      <c r="T490" s="451"/>
      <c r="U490" s="452"/>
    </row>
    <row r="491" spans="1:22" ht="20.25" hidden="1" customHeight="1" thickBot="1" x14ac:dyDescent="0.3">
      <c r="A491" s="409"/>
      <c r="B491" s="453"/>
      <c r="C491" s="453"/>
      <c r="D491" s="454"/>
      <c r="E491" s="453"/>
      <c r="F491" s="453"/>
      <c r="G491" s="453"/>
      <c r="H491" s="455">
        <v>84222.760999999999</v>
      </c>
      <c r="I491" s="111">
        <v>0</v>
      </c>
      <c r="J491" s="111">
        <v>0</v>
      </c>
      <c r="K491" s="453">
        <v>0</v>
      </c>
      <c r="L491" s="84">
        <v>1572.8</v>
      </c>
      <c r="M491" s="111">
        <v>0</v>
      </c>
      <c r="N491" s="456">
        <v>69559.858999999997</v>
      </c>
      <c r="O491" s="457">
        <v>0</v>
      </c>
      <c r="P491" s="458">
        <v>3400</v>
      </c>
      <c r="Q491" s="111">
        <v>0</v>
      </c>
      <c r="R491" s="450">
        <v>9690.1</v>
      </c>
      <c r="S491" s="111">
        <v>0</v>
      </c>
      <c r="T491" s="453"/>
      <c r="U491" s="453"/>
    </row>
    <row r="492" spans="1:22" ht="15.75" hidden="1" customHeight="1" thickBot="1" x14ac:dyDescent="0.3">
      <c r="A492" s="453"/>
      <c r="B492" s="453"/>
      <c r="C492" s="453"/>
      <c r="D492" s="454"/>
      <c r="E492" s="453"/>
      <c r="F492" s="453"/>
      <c r="G492" s="453"/>
      <c r="H492" s="132">
        <v>81918.421000000002</v>
      </c>
      <c r="I492" s="111"/>
      <c r="J492" s="111"/>
      <c r="K492" s="453"/>
      <c r="L492" s="84">
        <v>1415.402</v>
      </c>
      <c r="M492" s="111"/>
      <c r="N492" s="132">
        <v>67412.918999999994</v>
      </c>
      <c r="O492" s="457"/>
      <c r="P492" s="458">
        <v>3400</v>
      </c>
      <c r="Q492" s="111"/>
      <c r="R492" s="450">
        <v>9690.1</v>
      </c>
      <c r="S492" s="111"/>
      <c r="T492" s="453"/>
      <c r="U492" s="453"/>
      <c r="V492" s="25"/>
    </row>
    <row r="493" spans="1:22" ht="0.75" customHeight="1" x14ac:dyDescent="0.25"/>
    <row r="494" spans="1:22" ht="8.25" hidden="1" customHeight="1" thickBot="1" x14ac:dyDescent="0.3">
      <c r="G494" s="4"/>
    </row>
  </sheetData>
  <mergeCells count="1126">
    <mergeCell ref="D482:E482"/>
    <mergeCell ref="U283:U284"/>
    <mergeCell ref="B288:C288"/>
    <mergeCell ref="A321:A325"/>
    <mergeCell ref="D228:E228"/>
    <mergeCell ref="D478:E478"/>
    <mergeCell ref="J276:J279"/>
    <mergeCell ref="L276:L279"/>
    <mergeCell ref="U300:U301"/>
    <mergeCell ref="O328:O330"/>
    <mergeCell ref="D318:E318"/>
    <mergeCell ref="D319:E319"/>
    <mergeCell ref="M290:M291"/>
    <mergeCell ref="J300:J301"/>
    <mergeCell ref="L300:L301"/>
    <mergeCell ref="N300:N301"/>
    <mergeCell ref="D265:E265"/>
    <mergeCell ref="Q276:Q279"/>
    <mergeCell ref="S276:S279"/>
    <mergeCell ref="D273:E273"/>
    <mergeCell ref="D267:E267"/>
    <mergeCell ref="D268:E268"/>
    <mergeCell ref="D269:E269"/>
    <mergeCell ref="T332:T333"/>
    <mergeCell ref="D334:E335"/>
    <mergeCell ref="S280:S287"/>
    <mergeCell ref="D259:E259"/>
    <mergeCell ref="B255:C255"/>
    <mergeCell ref="B273:C273"/>
    <mergeCell ref="B260:C260"/>
    <mergeCell ref="B261:C261"/>
    <mergeCell ref="B262:C262"/>
    <mergeCell ref="B489:G489"/>
    <mergeCell ref="D371:E371"/>
    <mergeCell ref="D381:E381"/>
    <mergeCell ref="D382:E382"/>
    <mergeCell ref="D383:E383"/>
    <mergeCell ref="D384:E384"/>
    <mergeCell ref="N463:N464"/>
    <mergeCell ref="D373:E373"/>
    <mergeCell ref="D374:E374"/>
    <mergeCell ref="D375:E375"/>
    <mergeCell ref="L461:L462"/>
    <mergeCell ref="B458:B459"/>
    <mergeCell ref="F458:F459"/>
    <mergeCell ref="L458:L459"/>
    <mergeCell ref="D439:E439"/>
    <mergeCell ref="N461:N462"/>
    <mergeCell ref="A466:U466"/>
    <mergeCell ref="G458:G459"/>
    <mergeCell ref="A449:U449"/>
    <mergeCell ref="A453:U453"/>
    <mergeCell ref="D445:E445"/>
    <mergeCell ref="G463:G464"/>
    <mergeCell ref="D469:E469"/>
    <mergeCell ref="D470:E470"/>
    <mergeCell ref="A477:U477"/>
    <mergeCell ref="A476:G476"/>
    <mergeCell ref="D394:E394"/>
    <mergeCell ref="D408:E408"/>
    <mergeCell ref="D479:E479"/>
    <mergeCell ref="D480:E480"/>
    <mergeCell ref="A360:A371"/>
    <mergeCell ref="D481:E481"/>
    <mergeCell ref="U181:U184"/>
    <mergeCell ref="B185:C187"/>
    <mergeCell ref="D185:E187"/>
    <mergeCell ref="F185:F187"/>
    <mergeCell ref="F195:F196"/>
    <mergeCell ref="D197:E197"/>
    <mergeCell ref="F198:F199"/>
    <mergeCell ref="F200:F202"/>
    <mergeCell ref="G280:G287"/>
    <mergeCell ref="B280:C287"/>
    <mergeCell ref="B276:C279"/>
    <mergeCell ref="R276:R279"/>
    <mergeCell ref="P276:P279"/>
    <mergeCell ref="N276:N279"/>
    <mergeCell ref="D276:E279"/>
    <mergeCell ref="T278:T279"/>
    <mergeCell ref="U278:U279"/>
    <mergeCell ref="I276:I279"/>
    <mergeCell ref="K276:K279"/>
    <mergeCell ref="U280:U282"/>
    <mergeCell ref="H280:H287"/>
    <mergeCell ref="J280:J287"/>
    <mergeCell ref="L280:L287"/>
    <mergeCell ref="N280:N287"/>
    <mergeCell ref="P280:P287"/>
    <mergeCell ref="F280:F287"/>
    <mergeCell ref="O280:O287"/>
    <mergeCell ref="D261:E261"/>
    <mergeCell ref="D262:E262"/>
    <mergeCell ref="U203:U205"/>
    <mergeCell ref="N222:N223"/>
    <mergeCell ref="G185:G187"/>
    <mergeCell ref="H185:H187"/>
    <mergeCell ref="J181:J184"/>
    <mergeCell ref="L181:L184"/>
    <mergeCell ref="N181:N184"/>
    <mergeCell ref="P181:P184"/>
    <mergeCell ref="R181:R184"/>
    <mergeCell ref="I185:I187"/>
    <mergeCell ref="O185:O187"/>
    <mergeCell ref="T181:T184"/>
    <mergeCell ref="I195:I196"/>
    <mergeCell ref="O195:O196"/>
    <mergeCell ref="I198:I199"/>
    <mergeCell ref="L198:L199"/>
    <mergeCell ref="N198:N199"/>
    <mergeCell ref="O213:O214"/>
    <mergeCell ref="F203:F205"/>
    <mergeCell ref="P195:P196"/>
    <mergeCell ref="G206:G207"/>
    <mergeCell ref="F188:F190"/>
    <mergeCell ref="T198:T199"/>
    <mergeCell ref="G211:G212"/>
    <mergeCell ref="H211:H212"/>
    <mergeCell ref="I211:I212"/>
    <mergeCell ref="O211:O212"/>
    <mergeCell ref="I213:I214"/>
    <mergeCell ref="P213:P214"/>
    <mergeCell ref="R213:R214"/>
    <mergeCell ref="I200:I202"/>
    <mergeCell ref="R203:R205"/>
    <mergeCell ref="N203:N205"/>
    <mergeCell ref="U179:U180"/>
    <mergeCell ref="T179:T180"/>
    <mergeCell ref="R179:R180"/>
    <mergeCell ref="P179:P180"/>
    <mergeCell ref="N179:N180"/>
    <mergeCell ref="L179:L180"/>
    <mergeCell ref="J179:J180"/>
    <mergeCell ref="B224:C224"/>
    <mergeCell ref="D224:E224"/>
    <mergeCell ref="I215:I216"/>
    <mergeCell ref="T213:T214"/>
    <mergeCell ref="T222:T223"/>
    <mergeCell ref="S213:S214"/>
    <mergeCell ref="B230:C230"/>
    <mergeCell ref="U195:U196"/>
    <mergeCell ref="U208:U209"/>
    <mergeCell ref="T206:T207"/>
    <mergeCell ref="U206:U207"/>
    <mergeCell ref="U213:U214"/>
    <mergeCell ref="G181:G184"/>
    <mergeCell ref="H181:H184"/>
    <mergeCell ref="I181:I184"/>
    <mergeCell ref="O181:O184"/>
    <mergeCell ref="G188:G190"/>
    <mergeCell ref="N191:N192"/>
    <mergeCell ref="P191:P192"/>
    <mergeCell ref="R191:R192"/>
    <mergeCell ref="I188:I190"/>
    <mergeCell ref="P198:P199"/>
    <mergeCell ref="R198:R199"/>
    <mergeCell ref="J188:J190"/>
    <mergeCell ref="P222:P223"/>
    <mergeCell ref="A203:A205"/>
    <mergeCell ref="B203:C205"/>
    <mergeCell ref="D203:E205"/>
    <mergeCell ref="G203:G205"/>
    <mergeCell ref="H203:H205"/>
    <mergeCell ref="J203:J205"/>
    <mergeCell ref="L200:L202"/>
    <mergeCell ref="N200:N202"/>
    <mergeCell ref="P200:P202"/>
    <mergeCell ref="R200:R202"/>
    <mergeCell ref="T200:T202"/>
    <mergeCell ref="U200:U202"/>
    <mergeCell ref="A200:A202"/>
    <mergeCell ref="B200:C202"/>
    <mergeCell ref="D271:E271"/>
    <mergeCell ref="D255:E255"/>
    <mergeCell ref="A252:U252"/>
    <mergeCell ref="D241:E241"/>
    <mergeCell ref="D242:E242"/>
    <mergeCell ref="D243:E243"/>
    <mergeCell ref="D226:E226"/>
    <mergeCell ref="B236:C236"/>
    <mergeCell ref="B237:C237"/>
    <mergeCell ref="B234:C234"/>
    <mergeCell ref="D258:E258"/>
    <mergeCell ref="R222:R223"/>
    <mergeCell ref="D234:E234"/>
    <mergeCell ref="D230:E230"/>
    <mergeCell ref="R208:R210"/>
    <mergeCell ref="P208:P210"/>
    <mergeCell ref="N208:N210"/>
    <mergeCell ref="A206:A207"/>
    <mergeCell ref="B259:C259"/>
    <mergeCell ref="B258:C258"/>
    <mergeCell ref="F290:F291"/>
    <mergeCell ref="G290:G291"/>
    <mergeCell ref="H290:H291"/>
    <mergeCell ref="J290:J291"/>
    <mergeCell ref="L290:L291"/>
    <mergeCell ref="N290:N291"/>
    <mergeCell ref="B263:C263"/>
    <mergeCell ref="D266:E266"/>
    <mergeCell ref="D272:E272"/>
    <mergeCell ref="D253:E253"/>
    <mergeCell ref="D254:E254"/>
    <mergeCell ref="D263:E263"/>
    <mergeCell ref="D264:E264"/>
    <mergeCell ref="D260:E260"/>
    <mergeCell ref="B254:C254"/>
    <mergeCell ref="D282:E282"/>
    <mergeCell ref="D283:E283"/>
    <mergeCell ref="B256:C256"/>
    <mergeCell ref="D256:E256"/>
    <mergeCell ref="D284:E284"/>
    <mergeCell ref="D285:E285"/>
    <mergeCell ref="D286:E287"/>
    <mergeCell ref="B253:C253"/>
    <mergeCell ref="A181:A184"/>
    <mergeCell ref="B181:C184"/>
    <mergeCell ref="D181:E184"/>
    <mergeCell ref="F181:F184"/>
    <mergeCell ref="B264:C264"/>
    <mergeCell ref="D229:E229"/>
    <mergeCell ref="T195:T196"/>
    <mergeCell ref="R171:R172"/>
    <mergeCell ref="I179:I180"/>
    <mergeCell ref="O188:O190"/>
    <mergeCell ref="K159:K162"/>
    <mergeCell ref="I193:I194"/>
    <mergeCell ref="O193:O194"/>
    <mergeCell ref="I191:I192"/>
    <mergeCell ref="O191:O192"/>
    <mergeCell ref="M179:M180"/>
    <mergeCell ref="O179:O180"/>
    <mergeCell ref="O169:O170"/>
    <mergeCell ref="I171:I172"/>
    <mergeCell ref="O171:O172"/>
    <mergeCell ref="N171:N172"/>
    <mergeCell ref="P171:P172"/>
    <mergeCell ref="R167:R168"/>
    <mergeCell ref="T167:T168"/>
    <mergeCell ref="A159:A162"/>
    <mergeCell ref="B159:C162"/>
    <mergeCell ref="A169:A170"/>
    <mergeCell ref="B169:C170"/>
    <mergeCell ref="B257:C257"/>
    <mergeCell ref="D257:E257"/>
    <mergeCell ref="D178:E178"/>
    <mergeCell ref="D169:E170"/>
    <mergeCell ref="A1:U1"/>
    <mergeCell ref="A2:U2"/>
    <mergeCell ref="A7:A10"/>
    <mergeCell ref="C7:E10"/>
    <mergeCell ref="G7:G10"/>
    <mergeCell ref="T7:U7"/>
    <mergeCell ref="T8:U8"/>
    <mergeCell ref="H8:H10"/>
    <mergeCell ref="C26:E26"/>
    <mergeCell ref="C27:E27"/>
    <mergeCell ref="C28:E28"/>
    <mergeCell ref="J24:J25"/>
    <mergeCell ref="L24:L25"/>
    <mergeCell ref="N24:N25"/>
    <mergeCell ref="P24:P25"/>
    <mergeCell ref="R24:R25"/>
    <mergeCell ref="C11:E11"/>
    <mergeCell ref="F24:F25"/>
    <mergeCell ref="F8:F10"/>
    <mergeCell ref="B8:B10"/>
    <mergeCell ref="A16:U16"/>
    <mergeCell ref="A12:U12"/>
    <mergeCell ref="U24:U25"/>
    <mergeCell ref="R9:R10"/>
    <mergeCell ref="J9:J10"/>
    <mergeCell ref="K9:K10"/>
    <mergeCell ref="L9:O9"/>
    <mergeCell ref="A5:U5"/>
    <mergeCell ref="T24:T25"/>
    <mergeCell ref="A23:U23"/>
    <mergeCell ref="A24:A25"/>
    <mergeCell ref="B24:B25"/>
    <mergeCell ref="C41:E41"/>
    <mergeCell ref="A42:A47"/>
    <mergeCell ref="B42:B47"/>
    <mergeCell ref="C42:E47"/>
    <mergeCell ref="F42:F47"/>
    <mergeCell ref="C31:E31"/>
    <mergeCell ref="C32:E32"/>
    <mergeCell ref="C33:E33"/>
    <mergeCell ref="C37:E37"/>
    <mergeCell ref="A38:U38"/>
    <mergeCell ref="C39:E39"/>
    <mergeCell ref="C29:E29"/>
    <mergeCell ref="C30:E30"/>
    <mergeCell ref="D34:E34"/>
    <mergeCell ref="P159:P162"/>
    <mergeCell ref="R159:R162"/>
    <mergeCell ref="F74:F76"/>
    <mergeCell ref="G74:G76"/>
    <mergeCell ref="H74:H76"/>
    <mergeCell ref="U70:U71"/>
    <mergeCell ref="C55:E56"/>
    <mergeCell ref="F55:F56"/>
    <mergeCell ref="H55:H56"/>
    <mergeCell ref="J42:J47"/>
    <mergeCell ref="L42:L47"/>
    <mergeCell ref="N42:N47"/>
    <mergeCell ref="J53:J54"/>
    <mergeCell ref="L53:L54"/>
    <mergeCell ref="N53:N54"/>
    <mergeCell ref="C48:E48"/>
    <mergeCell ref="B134:B135"/>
    <mergeCell ref="R55:R56"/>
    <mergeCell ref="C24:E25"/>
    <mergeCell ref="P9:P10"/>
    <mergeCell ref="T9:T10"/>
    <mergeCell ref="U9:U10"/>
    <mergeCell ref="D15:E15"/>
    <mergeCell ref="C17:E17"/>
    <mergeCell ref="C22:E22"/>
    <mergeCell ref="G24:G25"/>
    <mergeCell ref="H24:H25"/>
    <mergeCell ref="P72:P73"/>
    <mergeCell ref="R72:R73"/>
    <mergeCell ref="U53:U54"/>
    <mergeCell ref="L50:L52"/>
    <mergeCell ref="N50:N52"/>
    <mergeCell ref="P50:P52"/>
    <mergeCell ref="R50:R52"/>
    <mergeCell ref="A53:A54"/>
    <mergeCell ref="B53:B54"/>
    <mergeCell ref="C53:E54"/>
    <mergeCell ref="F53:F54"/>
    <mergeCell ref="G53:G54"/>
    <mergeCell ref="H53:H54"/>
    <mergeCell ref="C59:E59"/>
    <mergeCell ref="C60:E60"/>
    <mergeCell ref="C61:E61"/>
    <mergeCell ref="C62:E62"/>
    <mergeCell ref="C63:E63"/>
    <mergeCell ref="C40:E40"/>
    <mergeCell ref="A64:U64"/>
    <mergeCell ref="L55:L56"/>
    <mergeCell ref="N55:N56"/>
    <mergeCell ref="P55:P56"/>
    <mergeCell ref="F50:F52"/>
    <mergeCell ref="G50:G52"/>
    <mergeCell ref="H50:H52"/>
    <mergeCell ref="J50:J52"/>
    <mergeCell ref="T72:T73"/>
    <mergeCell ref="U72:U73"/>
    <mergeCell ref="A74:A76"/>
    <mergeCell ref="B74:B76"/>
    <mergeCell ref="C74:E76"/>
    <mergeCell ref="B55:B56"/>
    <mergeCell ref="T55:T56"/>
    <mergeCell ref="U55:U56"/>
    <mergeCell ref="A72:A73"/>
    <mergeCell ref="B72:B73"/>
    <mergeCell ref="C72:E73"/>
    <mergeCell ref="F72:F73"/>
    <mergeCell ref="G72:G73"/>
    <mergeCell ref="H72:H73"/>
    <mergeCell ref="J72:J73"/>
    <mergeCell ref="D66:E66"/>
    <mergeCell ref="D67:E67"/>
    <mergeCell ref="G42:G47"/>
    <mergeCell ref="H42:H47"/>
    <mergeCell ref="R42:R47"/>
    <mergeCell ref="D35:E35"/>
    <mergeCell ref="A17:A20"/>
    <mergeCell ref="D18:E18"/>
    <mergeCell ref="D20:E20"/>
    <mergeCell ref="D21:E21"/>
    <mergeCell ref="A49:U49"/>
    <mergeCell ref="A50:A52"/>
    <mergeCell ref="B50:B52"/>
    <mergeCell ref="U44:U47"/>
    <mergeCell ref="R70:R71"/>
    <mergeCell ref="T70:T71"/>
    <mergeCell ref="P53:P54"/>
    <mergeCell ref="R53:R54"/>
    <mergeCell ref="U50:U52"/>
    <mergeCell ref="J55:J56"/>
    <mergeCell ref="C69:E69"/>
    <mergeCell ref="B70:B71"/>
    <mergeCell ref="C70:E71"/>
    <mergeCell ref="F70:F71"/>
    <mergeCell ref="G70:G71"/>
    <mergeCell ref="H70:H71"/>
    <mergeCell ref="C68:E68"/>
    <mergeCell ref="C65:E65"/>
    <mergeCell ref="C57:E57"/>
    <mergeCell ref="A58:U58"/>
    <mergeCell ref="A55:A56"/>
    <mergeCell ref="T50:T52"/>
    <mergeCell ref="P42:P47"/>
    <mergeCell ref="C50:E52"/>
    <mergeCell ref="C483:E483"/>
    <mergeCell ref="C484:E484"/>
    <mergeCell ref="C102:E102"/>
    <mergeCell ref="C103:E103"/>
    <mergeCell ref="C104:E104"/>
    <mergeCell ref="C106:E106"/>
    <mergeCell ref="C107:E107"/>
    <mergeCell ref="C79:E79"/>
    <mergeCell ref="C115:E115"/>
    <mergeCell ref="C101:E101"/>
    <mergeCell ref="T85:T96"/>
    <mergeCell ref="C97:E97"/>
    <mergeCell ref="A98:U98"/>
    <mergeCell ref="D113:E113"/>
    <mergeCell ref="H85:H96"/>
    <mergeCell ref="R85:R96"/>
    <mergeCell ref="A99:A100"/>
    <mergeCell ref="C114:E114"/>
    <mergeCell ref="G85:G96"/>
    <mergeCell ref="A82:A83"/>
    <mergeCell ref="R116:R118"/>
    <mergeCell ref="M116:M118"/>
    <mergeCell ref="I116:I118"/>
    <mergeCell ref="O116:O118"/>
    <mergeCell ref="N116:N118"/>
    <mergeCell ref="D120:E120"/>
    <mergeCell ref="D122:E122"/>
    <mergeCell ref="D124:E124"/>
    <mergeCell ref="A116:A118"/>
    <mergeCell ref="B116:B118"/>
    <mergeCell ref="C116:E118"/>
    <mergeCell ref="F116:F118"/>
    <mergeCell ref="C125:E125"/>
    <mergeCell ref="C126:E126"/>
    <mergeCell ref="B140:C140"/>
    <mergeCell ref="D140:E140"/>
    <mergeCell ref="A141:U141"/>
    <mergeCell ref="A137:A139"/>
    <mergeCell ref="C137:E137"/>
    <mergeCell ref="C138:E138"/>
    <mergeCell ref="C139:E139"/>
    <mergeCell ref="A108:U108"/>
    <mergeCell ref="A109:U109"/>
    <mergeCell ref="C110:E110"/>
    <mergeCell ref="C111:E111"/>
    <mergeCell ref="L72:L73"/>
    <mergeCell ref="N72:N73"/>
    <mergeCell ref="J70:J71"/>
    <mergeCell ref="L70:L71"/>
    <mergeCell ref="N70:N71"/>
    <mergeCell ref="R74:R76"/>
    <mergeCell ref="N74:N76"/>
    <mergeCell ref="P74:P76"/>
    <mergeCell ref="J74:J76"/>
    <mergeCell ref="L74:L76"/>
    <mergeCell ref="C99:E99"/>
    <mergeCell ref="C100:E100"/>
    <mergeCell ref="C84:E84"/>
    <mergeCell ref="A85:A96"/>
    <mergeCell ref="B85:B96"/>
    <mergeCell ref="C85:E96"/>
    <mergeCell ref="D105:E105"/>
    <mergeCell ref="P70:P71"/>
    <mergeCell ref="A134:A135"/>
    <mergeCell ref="T116:U116"/>
    <mergeCell ref="T117:U117"/>
    <mergeCell ref="T118:U118"/>
    <mergeCell ref="C119:E119"/>
    <mergeCell ref="G116:G118"/>
    <mergeCell ref="H116:H118"/>
    <mergeCell ref="J116:J118"/>
    <mergeCell ref="L116:L118"/>
    <mergeCell ref="P116:P118"/>
    <mergeCell ref="U134:U135"/>
    <mergeCell ref="C136:E136"/>
    <mergeCell ref="F134:F135"/>
    <mergeCell ref="G134:G135"/>
    <mergeCell ref="H134:H135"/>
    <mergeCell ref="J134:J135"/>
    <mergeCell ref="L134:L135"/>
    <mergeCell ref="N134:N135"/>
    <mergeCell ref="D131:E131"/>
    <mergeCell ref="C134:E135"/>
    <mergeCell ref="O134:O135"/>
    <mergeCell ref="I134:I135"/>
    <mergeCell ref="C129:E129"/>
    <mergeCell ref="C130:E130"/>
    <mergeCell ref="C132:E132"/>
    <mergeCell ref="C133:E133"/>
    <mergeCell ref="C127:E127"/>
    <mergeCell ref="C128:E128"/>
    <mergeCell ref="P134:P135"/>
    <mergeCell ref="R134:R135"/>
    <mergeCell ref="T134:T135"/>
    <mergeCell ref="C121:E121"/>
    <mergeCell ref="C123:E123"/>
    <mergeCell ref="B151:C151"/>
    <mergeCell ref="B152:C152"/>
    <mergeCell ref="B150:C150"/>
    <mergeCell ref="B147:C147"/>
    <mergeCell ref="B148:C148"/>
    <mergeCell ref="B149:C149"/>
    <mergeCell ref="B145:C145"/>
    <mergeCell ref="D145:E145"/>
    <mergeCell ref="B146:C146"/>
    <mergeCell ref="D146:E146"/>
    <mergeCell ref="A142:A143"/>
    <mergeCell ref="B142:C142"/>
    <mergeCell ref="D142:E142"/>
    <mergeCell ref="B143:C143"/>
    <mergeCell ref="D143:E143"/>
    <mergeCell ref="B144:C144"/>
    <mergeCell ref="D144:E144"/>
    <mergeCell ref="D152:E152"/>
    <mergeCell ref="D151:E151"/>
    <mergeCell ref="D150:E150"/>
    <mergeCell ref="D149:E149"/>
    <mergeCell ref="D148:E148"/>
    <mergeCell ref="D147:E147"/>
    <mergeCell ref="T171:T172"/>
    <mergeCell ref="B153:C153"/>
    <mergeCell ref="D153:E153"/>
    <mergeCell ref="A154:U154"/>
    <mergeCell ref="A155:A158"/>
    <mergeCell ref="B155:C158"/>
    <mergeCell ref="D155:E158"/>
    <mergeCell ref="F155:F158"/>
    <mergeCell ref="G155:G158"/>
    <mergeCell ref="H155:H158"/>
    <mergeCell ref="J155:J158"/>
    <mergeCell ref="U157:U158"/>
    <mergeCell ref="I159:I162"/>
    <mergeCell ref="M159:M162"/>
    <mergeCell ref="O159:O162"/>
    <mergeCell ref="L155:L158"/>
    <mergeCell ref="N155:N158"/>
    <mergeCell ref="P155:P158"/>
    <mergeCell ref="T157:T158"/>
    <mergeCell ref="H159:H162"/>
    <mergeCell ref="J159:J162"/>
    <mergeCell ref="F159:F162"/>
    <mergeCell ref="G159:G162"/>
    <mergeCell ref="I155:I158"/>
    <mergeCell ref="R155:R158"/>
    <mergeCell ref="L159:L162"/>
    <mergeCell ref="D159:E162"/>
    <mergeCell ref="N159:N162"/>
    <mergeCell ref="O155:O158"/>
    <mergeCell ref="F171:F172"/>
    <mergeCell ref="G171:G172"/>
    <mergeCell ref="F169:F170"/>
    <mergeCell ref="G169:G170"/>
    <mergeCell ref="I169:I170"/>
    <mergeCell ref="T163:T166"/>
    <mergeCell ref="U163:U166"/>
    <mergeCell ref="A167:A168"/>
    <mergeCell ref="B167:C168"/>
    <mergeCell ref="D167:E168"/>
    <mergeCell ref="F167:F168"/>
    <mergeCell ref="G167:G168"/>
    <mergeCell ref="H167:H168"/>
    <mergeCell ref="J167:J168"/>
    <mergeCell ref="L167:L168"/>
    <mergeCell ref="H163:H166"/>
    <mergeCell ref="J163:J166"/>
    <mergeCell ref="L163:L166"/>
    <mergeCell ref="N163:N166"/>
    <mergeCell ref="P163:P166"/>
    <mergeCell ref="R163:R166"/>
    <mergeCell ref="A163:A166"/>
    <mergeCell ref="B163:C166"/>
    <mergeCell ref="D163:E166"/>
    <mergeCell ref="F163:F166"/>
    <mergeCell ref="G163:G166"/>
    <mergeCell ref="I163:I166"/>
    <mergeCell ref="O163:O166"/>
    <mergeCell ref="I167:I168"/>
    <mergeCell ref="O167:O168"/>
    <mergeCell ref="N167:N168"/>
    <mergeCell ref="U167:U168"/>
    <mergeCell ref="A188:A190"/>
    <mergeCell ref="B188:C190"/>
    <mergeCell ref="D188:E190"/>
    <mergeCell ref="U171:U172"/>
    <mergeCell ref="T173:T175"/>
    <mergeCell ref="U173:U175"/>
    <mergeCell ref="T176:T177"/>
    <mergeCell ref="U176:U177"/>
    <mergeCell ref="A179:A180"/>
    <mergeCell ref="B179:C180"/>
    <mergeCell ref="D179:E180"/>
    <mergeCell ref="F179:F180"/>
    <mergeCell ref="G179:G180"/>
    <mergeCell ref="H179:H180"/>
    <mergeCell ref="H173:H177"/>
    <mergeCell ref="J173:J177"/>
    <mergeCell ref="L173:L177"/>
    <mergeCell ref="N173:N177"/>
    <mergeCell ref="P173:P177"/>
    <mergeCell ref="R173:R177"/>
    <mergeCell ref="A173:A177"/>
    <mergeCell ref="B173:C177"/>
    <mergeCell ref="D173:E177"/>
    <mergeCell ref="F173:F177"/>
    <mergeCell ref="G173:G177"/>
    <mergeCell ref="I173:I175"/>
    <mergeCell ref="O173:O175"/>
    <mergeCell ref="O176:O177"/>
    <mergeCell ref="I176:I177"/>
    <mergeCell ref="A171:A172"/>
    <mergeCell ref="B171:C172"/>
    <mergeCell ref="D171:E172"/>
    <mergeCell ref="D200:E202"/>
    <mergeCell ref="G200:G202"/>
    <mergeCell ref="H200:H202"/>
    <mergeCell ref="J200:J202"/>
    <mergeCell ref="A185:A187"/>
    <mergeCell ref="N185:N187"/>
    <mergeCell ref="P185:P187"/>
    <mergeCell ref="R185:R187"/>
    <mergeCell ref="J185:J187"/>
    <mergeCell ref="L185:L187"/>
    <mergeCell ref="T191:T192"/>
    <mergeCell ref="U191:U192"/>
    <mergeCell ref="A193:A194"/>
    <mergeCell ref="B193:C194"/>
    <mergeCell ref="D193:E194"/>
    <mergeCell ref="F193:F194"/>
    <mergeCell ref="G193:G194"/>
    <mergeCell ref="T188:T190"/>
    <mergeCell ref="U188:U190"/>
    <mergeCell ref="A191:A192"/>
    <mergeCell ref="B191:C192"/>
    <mergeCell ref="D191:E192"/>
    <mergeCell ref="F191:F192"/>
    <mergeCell ref="G191:G192"/>
    <mergeCell ref="H191:H192"/>
    <mergeCell ref="J191:J192"/>
    <mergeCell ref="L191:L192"/>
    <mergeCell ref="H188:H190"/>
    <mergeCell ref="L188:L190"/>
    <mergeCell ref="N188:N190"/>
    <mergeCell ref="P188:P190"/>
    <mergeCell ref="R188:R190"/>
    <mergeCell ref="A198:A199"/>
    <mergeCell ref="B198:C199"/>
    <mergeCell ref="D198:E199"/>
    <mergeCell ref="G198:G199"/>
    <mergeCell ref="H198:H199"/>
    <mergeCell ref="J198:J199"/>
    <mergeCell ref="T193:T194"/>
    <mergeCell ref="U193:U194"/>
    <mergeCell ref="A195:A196"/>
    <mergeCell ref="B195:C196"/>
    <mergeCell ref="D195:E196"/>
    <mergeCell ref="G195:G196"/>
    <mergeCell ref="H195:H196"/>
    <mergeCell ref="J195:J196"/>
    <mergeCell ref="L195:L196"/>
    <mergeCell ref="N195:N196"/>
    <mergeCell ref="H193:H194"/>
    <mergeCell ref="J193:J194"/>
    <mergeCell ref="L193:L194"/>
    <mergeCell ref="N193:N194"/>
    <mergeCell ref="P193:P194"/>
    <mergeCell ref="R193:R194"/>
    <mergeCell ref="U198:U199"/>
    <mergeCell ref="O198:O199"/>
    <mergeCell ref="R195:R196"/>
    <mergeCell ref="A208:A210"/>
    <mergeCell ref="B208:C210"/>
    <mergeCell ref="D208:E210"/>
    <mergeCell ref="F208:F210"/>
    <mergeCell ref="G208:G210"/>
    <mergeCell ref="H208:H210"/>
    <mergeCell ref="J208:J210"/>
    <mergeCell ref="L208:L210"/>
    <mergeCell ref="H206:H207"/>
    <mergeCell ref="J206:J207"/>
    <mergeCell ref="L206:L207"/>
    <mergeCell ref="N206:N207"/>
    <mergeCell ref="P206:P207"/>
    <mergeCell ref="R206:R207"/>
    <mergeCell ref="I206:I207"/>
    <mergeCell ref="O206:O207"/>
    <mergeCell ref="I208:I209"/>
    <mergeCell ref="O208:O209"/>
    <mergeCell ref="B206:C207"/>
    <mergeCell ref="D206:E207"/>
    <mergeCell ref="F206:F207"/>
    <mergeCell ref="D215:E216"/>
    <mergeCell ref="F215:F216"/>
    <mergeCell ref="G215:G216"/>
    <mergeCell ref="H215:H216"/>
    <mergeCell ref="U211:U212"/>
    <mergeCell ref="A213:A214"/>
    <mergeCell ref="B213:C214"/>
    <mergeCell ref="D213:E214"/>
    <mergeCell ref="F213:F214"/>
    <mergeCell ref="G213:G214"/>
    <mergeCell ref="H213:H214"/>
    <mergeCell ref="J213:J214"/>
    <mergeCell ref="L213:L214"/>
    <mergeCell ref="N213:N214"/>
    <mergeCell ref="J211:J212"/>
    <mergeCell ref="L211:L212"/>
    <mergeCell ref="N211:N212"/>
    <mergeCell ref="P211:P212"/>
    <mergeCell ref="R211:R212"/>
    <mergeCell ref="T211:T212"/>
    <mergeCell ref="A211:A212"/>
    <mergeCell ref="B211:C212"/>
    <mergeCell ref="D211:E212"/>
    <mergeCell ref="F211:F212"/>
    <mergeCell ref="D251:E251"/>
    <mergeCell ref="A222:A223"/>
    <mergeCell ref="B222:C223"/>
    <mergeCell ref="D222:E223"/>
    <mergeCell ref="F222:F223"/>
    <mergeCell ref="G222:G223"/>
    <mergeCell ref="H222:H223"/>
    <mergeCell ref="J222:J223"/>
    <mergeCell ref="U215:U216"/>
    <mergeCell ref="A217:A221"/>
    <mergeCell ref="B217:C221"/>
    <mergeCell ref="D217:E221"/>
    <mergeCell ref="F217:F221"/>
    <mergeCell ref="G217:G221"/>
    <mergeCell ref="H217:H221"/>
    <mergeCell ref="J217:J221"/>
    <mergeCell ref="L217:L221"/>
    <mergeCell ref="N217:N221"/>
    <mergeCell ref="J215:J216"/>
    <mergeCell ref="L215:L216"/>
    <mergeCell ref="N215:N216"/>
    <mergeCell ref="P215:P216"/>
    <mergeCell ref="R215:R216"/>
    <mergeCell ref="T215:T216"/>
    <mergeCell ref="O222:O223"/>
    <mergeCell ref="O215:O216"/>
    <mergeCell ref="I217:I221"/>
    <mergeCell ref="I222:I223"/>
    <mergeCell ref="O217:O221"/>
    <mergeCell ref="L222:L223"/>
    <mergeCell ref="A215:A216"/>
    <mergeCell ref="B215:C216"/>
    <mergeCell ref="G334:G335"/>
    <mergeCell ref="D376:E376"/>
    <mergeCell ref="U222:U223"/>
    <mergeCell ref="P217:P221"/>
    <mergeCell ref="R217:R221"/>
    <mergeCell ref="U217:U220"/>
    <mergeCell ref="T280:T282"/>
    <mergeCell ref="G276:G279"/>
    <mergeCell ref="H276:H279"/>
    <mergeCell ref="B289:C289"/>
    <mergeCell ref="T283:T284"/>
    <mergeCell ref="D225:E225"/>
    <mergeCell ref="D227:E227"/>
    <mergeCell ref="I280:I287"/>
    <mergeCell ref="K280:K287"/>
    <mergeCell ref="G300:G301"/>
    <mergeCell ref="H300:H301"/>
    <mergeCell ref="F296:F299"/>
    <mergeCell ref="G296:G299"/>
    <mergeCell ref="F300:F301"/>
    <mergeCell ref="M276:M279"/>
    <mergeCell ref="O276:O279"/>
    <mergeCell ref="B296:B299"/>
    <mergeCell ref="B300:B301"/>
    <mergeCell ref="T296:T299"/>
    <mergeCell ref="U296:U299"/>
    <mergeCell ref="T300:T301"/>
    <mergeCell ref="D296:E299"/>
    <mergeCell ref="D235:E235"/>
    <mergeCell ref="D236:E236"/>
    <mergeCell ref="D237:E237"/>
    <mergeCell ref="B251:C251"/>
    <mergeCell ref="B463:B464"/>
    <mergeCell ref="F463:F464"/>
    <mergeCell ref="I458:I459"/>
    <mergeCell ref="D448:E448"/>
    <mergeCell ref="D463:E464"/>
    <mergeCell ref="S458:S459"/>
    <mergeCell ref="A455:U455"/>
    <mergeCell ref="D440:E440"/>
    <mergeCell ref="D435:E435"/>
    <mergeCell ref="M458:M459"/>
    <mergeCell ref="O458:O459"/>
    <mergeCell ref="Q458:Q459"/>
    <mergeCell ref="D434:E434"/>
    <mergeCell ref="D432:E432"/>
    <mergeCell ref="L328:L330"/>
    <mergeCell ref="N328:N330"/>
    <mergeCell ref="D396:E396"/>
    <mergeCell ref="D397:E397"/>
    <mergeCell ref="D398:E398"/>
    <mergeCell ref="D399:E399"/>
    <mergeCell ref="D400:E400"/>
    <mergeCell ref="D401:E401"/>
    <mergeCell ref="D402:E402"/>
    <mergeCell ref="U328:U330"/>
    <mergeCell ref="H332:H333"/>
    <mergeCell ref="L332:L333"/>
    <mergeCell ref="N332:N333"/>
    <mergeCell ref="P332:P333"/>
    <mergeCell ref="R332:R333"/>
    <mergeCell ref="D328:E330"/>
    <mergeCell ref="D368:E368"/>
    <mergeCell ref="A331:A332"/>
    <mergeCell ref="C334:C335"/>
    <mergeCell ref="R328:R330"/>
    <mergeCell ref="D467:E467"/>
    <mergeCell ref="D468:E468"/>
    <mergeCell ref="T461:T462"/>
    <mergeCell ref="R461:R462"/>
    <mergeCell ref="L463:L464"/>
    <mergeCell ref="P461:P462"/>
    <mergeCell ref="D460:E460"/>
    <mergeCell ref="P463:P464"/>
    <mergeCell ref="A457:U457"/>
    <mergeCell ref="U463:U464"/>
    <mergeCell ref="T463:T464"/>
    <mergeCell ref="R463:R464"/>
    <mergeCell ref="D475:E475"/>
    <mergeCell ref="D474:E474"/>
    <mergeCell ref="D473:E473"/>
    <mergeCell ref="D471:E471"/>
    <mergeCell ref="D420:E420"/>
    <mergeCell ref="I461:I462"/>
    <mergeCell ref="O461:O462"/>
    <mergeCell ref="H461:H462"/>
    <mergeCell ref="J461:J462"/>
    <mergeCell ref="D458:E459"/>
    <mergeCell ref="B461:B462"/>
    <mergeCell ref="F461:F462"/>
    <mergeCell ref="G461:G462"/>
    <mergeCell ref="H463:H464"/>
    <mergeCell ref="J463:J464"/>
    <mergeCell ref="D446:E446"/>
    <mergeCell ref="D461:E462"/>
    <mergeCell ref="D447:E447"/>
    <mergeCell ref="D366:E366"/>
    <mergeCell ref="D380:E380"/>
    <mergeCell ref="D377:E377"/>
    <mergeCell ref="D391:E391"/>
    <mergeCell ref="J328:J330"/>
    <mergeCell ref="R169:R170"/>
    <mergeCell ref="P167:P168"/>
    <mergeCell ref="D421:E421"/>
    <mergeCell ref="D390:E390"/>
    <mergeCell ref="D389:E389"/>
    <mergeCell ref="D388:E388"/>
    <mergeCell ref="D387:E387"/>
    <mergeCell ref="C336:C337"/>
    <mergeCell ref="F336:F337"/>
    <mergeCell ref="D308:E308"/>
    <mergeCell ref="D307:E307"/>
    <mergeCell ref="D294:E294"/>
    <mergeCell ref="D312:E312"/>
    <mergeCell ref="D313:E313"/>
    <mergeCell ref="D288:E288"/>
    <mergeCell ref="D289:E289"/>
    <mergeCell ref="D280:E280"/>
    <mergeCell ref="D281:E281"/>
    <mergeCell ref="G328:G330"/>
    <mergeCell ref="H328:H330"/>
    <mergeCell ref="G332:G333"/>
    <mergeCell ref="J332:J333"/>
    <mergeCell ref="F328:F330"/>
    <mergeCell ref="M328:M330"/>
    <mergeCell ref="D300:E301"/>
    <mergeCell ref="D290:E291"/>
    <mergeCell ref="I290:I291"/>
    <mergeCell ref="T328:T330"/>
    <mergeCell ref="M325:M326"/>
    <mergeCell ref="D423:E423"/>
    <mergeCell ref="D424:E424"/>
    <mergeCell ref="D425:E425"/>
    <mergeCell ref="D427:E427"/>
    <mergeCell ref="D429:E429"/>
    <mergeCell ref="D428:E428"/>
    <mergeCell ref="D430:E430"/>
    <mergeCell ref="D431:E431"/>
    <mergeCell ref="D426:E426"/>
    <mergeCell ref="I328:I330"/>
    <mergeCell ref="K328:K330"/>
    <mergeCell ref="K332:K333"/>
    <mergeCell ref="D378:E378"/>
    <mergeCell ref="D357:E357"/>
    <mergeCell ref="D415:E415"/>
    <mergeCell ref="D370:E370"/>
    <mergeCell ref="D404:E404"/>
    <mergeCell ref="D393:E393"/>
    <mergeCell ref="D392:E392"/>
    <mergeCell ref="D354:E354"/>
    <mergeCell ref="D353:E353"/>
    <mergeCell ref="A414:U414"/>
    <mergeCell ref="D395:E395"/>
    <mergeCell ref="D403:E403"/>
    <mergeCell ref="D355:E355"/>
    <mergeCell ref="D343:E343"/>
    <mergeCell ref="D342:E342"/>
    <mergeCell ref="D341:E341"/>
    <mergeCell ref="D359:E359"/>
    <mergeCell ref="D356:E356"/>
    <mergeCell ref="B294:C294"/>
    <mergeCell ref="A253:A258"/>
    <mergeCell ref="L85:L96"/>
    <mergeCell ref="N85:N96"/>
    <mergeCell ref="P85:P96"/>
    <mergeCell ref="I325:I326"/>
    <mergeCell ref="K325:K326"/>
    <mergeCell ref="M300:M301"/>
    <mergeCell ref="K300:K301"/>
    <mergeCell ref="M334:M335"/>
    <mergeCell ref="M280:M287"/>
    <mergeCell ref="A231:U231"/>
    <mergeCell ref="B232:C232"/>
    <mergeCell ref="D232:E232"/>
    <mergeCell ref="B235:C235"/>
    <mergeCell ref="O200:O202"/>
    <mergeCell ref="I203:I205"/>
    <mergeCell ref="O203:O205"/>
    <mergeCell ref="L203:L205"/>
    <mergeCell ref="T203:T205"/>
    <mergeCell ref="Q280:Q287"/>
    <mergeCell ref="C328:C330"/>
    <mergeCell ref="D309:E309"/>
    <mergeCell ref="D292:E292"/>
    <mergeCell ref="D293:E293"/>
    <mergeCell ref="O290:O291"/>
    <mergeCell ref="P290:P291"/>
    <mergeCell ref="B290:C291"/>
    <mergeCell ref="D314:E314"/>
    <mergeCell ref="B332:B333"/>
    <mergeCell ref="B328:B330"/>
    <mergeCell ref="U332:U333"/>
    <mergeCell ref="N336:N337"/>
    <mergeCell ref="P336:P337"/>
    <mergeCell ref="R336:R337"/>
    <mergeCell ref="C339:C340"/>
    <mergeCell ref="D348:E348"/>
    <mergeCell ref="C332:C333"/>
    <mergeCell ref="D233:E233"/>
    <mergeCell ref="D238:E238"/>
    <mergeCell ref="D239:E239"/>
    <mergeCell ref="D250:E250"/>
    <mergeCell ref="A238:A246"/>
    <mergeCell ref="D240:E240"/>
    <mergeCell ref="D244:E244"/>
    <mergeCell ref="I336:I337"/>
    <mergeCell ref="K336:K337"/>
    <mergeCell ref="M336:M337"/>
    <mergeCell ref="O325:O326"/>
    <mergeCell ref="K290:K291"/>
    <mergeCell ref="L296:L299"/>
    <mergeCell ref="N296:N299"/>
    <mergeCell ref="D305:E305"/>
    <mergeCell ref="D304:E304"/>
    <mergeCell ref="D303:E303"/>
    <mergeCell ref="D302:E302"/>
    <mergeCell ref="I300:I301"/>
    <mergeCell ref="D306:E306"/>
    <mergeCell ref="O300:O301"/>
    <mergeCell ref="P300:P301"/>
    <mergeCell ref="R300:R301"/>
    <mergeCell ref="H296:H299"/>
    <mergeCell ref="J296:J299"/>
    <mergeCell ref="F276:F279"/>
    <mergeCell ref="D437:E437"/>
    <mergeCell ref="A336:A339"/>
    <mergeCell ref="A352:U352"/>
    <mergeCell ref="D379:E379"/>
    <mergeCell ref="D316:E316"/>
    <mergeCell ref="D317:E317"/>
    <mergeCell ref="D324:E324"/>
    <mergeCell ref="D345:E345"/>
    <mergeCell ref="D344:E344"/>
    <mergeCell ref="T336:T337"/>
    <mergeCell ref="D369:E369"/>
    <mergeCell ref="D327:E327"/>
    <mergeCell ref="C325:C326"/>
    <mergeCell ref="D406:E406"/>
    <mergeCell ref="D407:E407"/>
    <mergeCell ref="D405:E405"/>
    <mergeCell ref="D347:E347"/>
    <mergeCell ref="D346:E346"/>
    <mergeCell ref="D362:E362"/>
    <mergeCell ref="D385:E385"/>
    <mergeCell ref="D372:E372"/>
    <mergeCell ref="A358:U358"/>
    <mergeCell ref="D361:E361"/>
    <mergeCell ref="D367:E367"/>
    <mergeCell ref="D363:E363"/>
    <mergeCell ref="D360:E360"/>
    <mergeCell ref="B334:B335"/>
    <mergeCell ref="L336:L337"/>
    <mergeCell ref="H336:H337"/>
    <mergeCell ref="I332:I333"/>
    <mergeCell ref="B336:B337"/>
    <mergeCell ref="D349:E349"/>
    <mergeCell ref="H171:H172"/>
    <mergeCell ref="J171:J172"/>
    <mergeCell ref="A490:G490"/>
    <mergeCell ref="A472:U472"/>
    <mergeCell ref="A436:U436"/>
    <mergeCell ref="A441:U441"/>
    <mergeCell ref="N458:N459"/>
    <mergeCell ref="P458:P459"/>
    <mergeCell ref="R458:R459"/>
    <mergeCell ref="A450:U450"/>
    <mergeCell ref="A451:U451"/>
    <mergeCell ref="H458:H459"/>
    <mergeCell ref="J458:J459"/>
    <mergeCell ref="D331:E331"/>
    <mergeCell ref="D332:E333"/>
    <mergeCell ref="M332:M333"/>
    <mergeCell ref="O336:O337"/>
    <mergeCell ref="D419:E419"/>
    <mergeCell ref="D416:E416"/>
    <mergeCell ref="D339:E339"/>
    <mergeCell ref="D338:E338"/>
    <mergeCell ref="A344:A347"/>
    <mergeCell ref="A349:A351"/>
    <mergeCell ref="A353:A354"/>
    <mergeCell ref="A421:A422"/>
    <mergeCell ref="D452:E452"/>
    <mergeCell ref="D454:E454"/>
    <mergeCell ref="A458:A464"/>
    <mergeCell ref="A467:A469"/>
    <mergeCell ref="D465:E465"/>
    <mergeCell ref="D386:E386"/>
    <mergeCell ref="D433:E433"/>
    <mergeCell ref="A372:A384"/>
    <mergeCell ref="D340:E340"/>
    <mergeCell ref="H7:S7"/>
    <mergeCell ref="J8:S8"/>
    <mergeCell ref="Q9:Q10"/>
    <mergeCell ref="S9:S10"/>
    <mergeCell ref="I8:I10"/>
    <mergeCell ref="A274:U274"/>
    <mergeCell ref="A275:U275"/>
    <mergeCell ref="A276:A279"/>
    <mergeCell ref="A280:A287"/>
    <mergeCell ref="A290:A291"/>
    <mergeCell ref="A295:U295"/>
    <mergeCell ref="A296:A299"/>
    <mergeCell ref="A300:A301"/>
    <mergeCell ref="A308:A309"/>
    <mergeCell ref="A315:U315"/>
    <mergeCell ref="A326:A327"/>
    <mergeCell ref="A328:A330"/>
    <mergeCell ref="F85:F96"/>
    <mergeCell ref="C82:E82"/>
    <mergeCell ref="C83:E83"/>
    <mergeCell ref="C81:E81"/>
    <mergeCell ref="A13:U13"/>
    <mergeCell ref="D14:E14"/>
    <mergeCell ref="A319:A320"/>
    <mergeCell ref="D310:E310"/>
    <mergeCell ref="D311:E311"/>
    <mergeCell ref="P296:P299"/>
    <mergeCell ref="R296:R299"/>
    <mergeCell ref="R290:R291"/>
    <mergeCell ref="R280:R287"/>
    <mergeCell ref="D422:E422"/>
    <mergeCell ref="D364:E364"/>
    <mergeCell ref="D365:E365"/>
    <mergeCell ref="D245:E245"/>
    <mergeCell ref="D246:E246"/>
    <mergeCell ref="D247:E247"/>
    <mergeCell ref="D248:E248"/>
    <mergeCell ref="D249:E249"/>
    <mergeCell ref="U334:U335"/>
    <mergeCell ref="D336:E337"/>
    <mergeCell ref="U336:U337"/>
    <mergeCell ref="D19:E19"/>
    <mergeCell ref="D77:E77"/>
    <mergeCell ref="D78:E78"/>
    <mergeCell ref="D270:E270"/>
    <mergeCell ref="P328:P330"/>
    <mergeCell ref="D413:E413"/>
    <mergeCell ref="D409:E409"/>
    <mergeCell ref="R334:R335"/>
    <mergeCell ref="D351:E351"/>
    <mergeCell ref="D350:E350"/>
    <mergeCell ref="L171:L172"/>
    <mergeCell ref="H169:H170"/>
    <mergeCell ref="J169:J170"/>
    <mergeCell ref="P203:P205"/>
    <mergeCell ref="L169:L170"/>
    <mergeCell ref="N169:N170"/>
    <mergeCell ref="P169:P170"/>
    <mergeCell ref="J85:J96"/>
    <mergeCell ref="D322:E322"/>
    <mergeCell ref="A80:U80"/>
    <mergeCell ref="F332:F333"/>
    <mergeCell ref="D412:E412"/>
    <mergeCell ref="D36:E36"/>
    <mergeCell ref="D323:E323"/>
    <mergeCell ref="G336:G337"/>
    <mergeCell ref="J336:J337"/>
    <mergeCell ref="D488:E488"/>
    <mergeCell ref="D112:E112"/>
    <mergeCell ref="D485:E485"/>
    <mergeCell ref="D487:E487"/>
    <mergeCell ref="D486:E486"/>
    <mergeCell ref="D320:E320"/>
    <mergeCell ref="D321:E321"/>
    <mergeCell ref="D325:E325"/>
    <mergeCell ref="D326:E326"/>
    <mergeCell ref="T334:T335"/>
    <mergeCell ref="P334:P335"/>
    <mergeCell ref="N334:N335"/>
    <mergeCell ref="L334:L335"/>
    <mergeCell ref="K334:K335"/>
    <mergeCell ref="J334:J335"/>
    <mergeCell ref="I334:I335"/>
    <mergeCell ref="H334:H335"/>
    <mergeCell ref="F334:F335"/>
    <mergeCell ref="D410:E410"/>
    <mergeCell ref="D411:E411"/>
    <mergeCell ref="D438:E438"/>
    <mergeCell ref="D417:E417"/>
    <mergeCell ref="D442:E442"/>
    <mergeCell ref="D443:E443"/>
    <mergeCell ref="D444:E444"/>
    <mergeCell ref="K458:K459"/>
    <mergeCell ref="D418:E418"/>
  </mergeCells>
  <conditionalFormatting sqref="T159:T162 T169:T170">
    <cfRule type="cellIs" dxfId="0" priority="2" stopIfTrue="1" operator="equal">
      <formula>0</formula>
    </cfRule>
  </conditionalFormatting>
  <pageMargins left="0.23622047244094491" right="0.23622047244094491" top="0.74803149606299213" bottom="0.74803149606299213" header="0.31496062992125984" footer="0.31496062992125984"/>
  <pageSetup paperSize="9" scale="74" firstPageNumber="41" fitToHeight="0" orientation="landscape" useFirstPageNumber="1" r:id="rId1"/>
  <headerFooter>
    <oddFooter>&amp;R&amp;P</oddFooter>
    <firstFooter>&amp;C41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40"/>
  <sheetViews>
    <sheetView view="pageLayout" topLeftCell="A28" zoomScale="78" zoomScaleNormal="100" zoomScalePageLayoutView="78" workbookViewId="0">
      <selection activeCell="C30" sqref="C30:C32"/>
    </sheetView>
  </sheetViews>
  <sheetFormatPr defaultRowHeight="15" x14ac:dyDescent="0.25"/>
  <cols>
    <col min="1" max="1" width="9.140625" style="459"/>
    <col min="2" max="2" width="8.7109375" style="459" hidden="1" customWidth="1"/>
    <col min="3" max="3" width="16.5703125" style="459" customWidth="1"/>
    <col min="4" max="4" width="9.140625" style="459"/>
    <col min="5" max="5" width="8.42578125" style="459" customWidth="1"/>
    <col min="6" max="6" width="10.7109375" style="459" customWidth="1"/>
    <col min="7" max="7" width="11.85546875" style="459" customWidth="1"/>
    <col min="8" max="8" width="12.5703125" style="459" customWidth="1"/>
    <col min="9" max="9" width="10.7109375" style="459" hidden="1" customWidth="1"/>
    <col min="10" max="10" width="11.7109375" style="459" customWidth="1"/>
    <col min="11" max="11" width="2.7109375" style="459" hidden="1" customWidth="1"/>
    <col min="12" max="12" width="10.28515625" style="459" customWidth="1"/>
    <col min="13" max="13" width="0" style="459" hidden="1" customWidth="1"/>
    <col min="14" max="14" width="13.140625" style="459" customWidth="1"/>
    <col min="15" max="15" width="10.7109375" style="459" hidden="1" customWidth="1"/>
    <col min="16" max="16" width="12.7109375" style="459" customWidth="1"/>
    <col min="17" max="19" width="0" style="459" hidden="1" customWidth="1"/>
    <col min="20" max="20" width="13.140625" style="459" customWidth="1"/>
    <col min="21" max="21" width="0" style="459" hidden="1" customWidth="1"/>
    <col min="22" max="22" width="13" style="459" customWidth="1"/>
    <col min="23" max="23" width="0" style="459" hidden="1" customWidth="1"/>
    <col min="24" max="25" width="9.140625" style="459"/>
    <col min="26" max="26" width="9.85546875" style="459" customWidth="1"/>
    <col min="27" max="27" width="9.7109375" style="459" customWidth="1"/>
    <col min="28" max="16384" width="9.140625" style="459"/>
  </cols>
  <sheetData>
    <row r="1" spans="1:27" ht="19.5" thickBot="1" x14ac:dyDescent="0.3">
      <c r="A1" s="931" t="s">
        <v>821</v>
      </c>
      <c r="B1" s="931"/>
      <c r="C1" s="931"/>
      <c r="D1" s="931"/>
      <c r="E1" s="931"/>
      <c r="F1" s="931"/>
      <c r="G1" s="931"/>
      <c r="H1" s="931"/>
      <c r="I1" s="931"/>
      <c r="J1" s="931"/>
      <c r="K1" s="931"/>
      <c r="L1" s="931"/>
      <c r="M1" s="931"/>
      <c r="N1" s="931"/>
      <c r="O1" s="931"/>
      <c r="P1" s="931"/>
      <c r="Q1" s="931"/>
      <c r="R1" s="931"/>
      <c r="S1" s="931"/>
      <c r="T1" s="931"/>
      <c r="U1" s="931"/>
      <c r="V1" s="931"/>
      <c r="W1" s="931"/>
      <c r="X1" s="931"/>
      <c r="Y1" s="931"/>
      <c r="Z1" s="931"/>
      <c r="AA1" s="931"/>
    </row>
    <row r="2" spans="1:27" ht="15.75" thickBot="1" x14ac:dyDescent="0.3">
      <c r="A2" s="932" t="s">
        <v>427</v>
      </c>
      <c r="B2" s="899" t="s">
        <v>428</v>
      </c>
      <c r="C2" s="896" t="s">
        <v>429</v>
      </c>
      <c r="D2" s="896" t="s">
        <v>430</v>
      </c>
      <c r="E2" s="899" t="s">
        <v>870</v>
      </c>
      <c r="F2" s="899" t="s">
        <v>6</v>
      </c>
      <c r="G2" s="899" t="s">
        <v>431</v>
      </c>
      <c r="H2" s="888" t="s">
        <v>7</v>
      </c>
      <c r="I2" s="748"/>
      <c r="J2" s="748"/>
      <c r="K2" s="748"/>
      <c r="L2" s="748"/>
      <c r="M2" s="748"/>
      <c r="N2" s="748"/>
      <c r="O2" s="748"/>
      <c r="P2" s="748"/>
      <c r="Q2" s="748"/>
      <c r="R2" s="748"/>
      <c r="S2" s="748"/>
      <c r="T2" s="748"/>
      <c r="U2" s="748"/>
      <c r="V2" s="748"/>
      <c r="W2" s="748"/>
      <c r="X2" s="749"/>
      <c r="Y2" s="899"/>
      <c r="Z2" s="899" t="s">
        <v>428</v>
      </c>
      <c r="AA2" s="899" t="s">
        <v>432</v>
      </c>
    </row>
    <row r="3" spans="1:27" ht="24.75" customHeight="1" thickBot="1" x14ac:dyDescent="0.3">
      <c r="A3" s="933"/>
      <c r="B3" s="900"/>
      <c r="C3" s="897"/>
      <c r="D3" s="897"/>
      <c r="E3" s="900"/>
      <c r="F3" s="900"/>
      <c r="G3" s="900"/>
      <c r="H3" s="893" t="s">
        <v>10</v>
      </c>
      <c r="I3" s="928" t="s">
        <v>400</v>
      </c>
      <c r="J3" s="888" t="s">
        <v>433</v>
      </c>
      <c r="K3" s="748"/>
      <c r="L3" s="748"/>
      <c r="M3" s="748"/>
      <c r="N3" s="748"/>
      <c r="O3" s="748"/>
      <c r="P3" s="748"/>
      <c r="Q3" s="748"/>
      <c r="R3" s="748"/>
      <c r="S3" s="748"/>
      <c r="T3" s="748"/>
      <c r="U3" s="748"/>
      <c r="V3" s="748"/>
      <c r="W3" s="748"/>
      <c r="X3" s="749"/>
      <c r="Y3" s="900"/>
      <c r="Z3" s="900"/>
      <c r="AA3" s="900"/>
    </row>
    <row r="4" spans="1:27" ht="15.75" thickBot="1" x14ac:dyDescent="0.3">
      <c r="A4" s="933"/>
      <c r="B4" s="900"/>
      <c r="C4" s="897"/>
      <c r="D4" s="897"/>
      <c r="E4" s="900"/>
      <c r="F4" s="900"/>
      <c r="G4" s="900"/>
      <c r="H4" s="894"/>
      <c r="I4" s="929"/>
      <c r="J4" s="888" t="s">
        <v>434</v>
      </c>
      <c r="K4" s="748"/>
      <c r="L4" s="748"/>
      <c r="M4" s="748"/>
      <c r="N4" s="748"/>
      <c r="O4" s="749"/>
      <c r="P4" s="888" t="s">
        <v>435</v>
      </c>
      <c r="Q4" s="748"/>
      <c r="R4" s="748"/>
      <c r="S4" s="748"/>
      <c r="T4" s="748"/>
      <c r="U4" s="749"/>
      <c r="V4" s="899" t="s">
        <v>436</v>
      </c>
      <c r="W4" s="893" t="s">
        <v>437</v>
      </c>
      <c r="X4" s="913" t="s">
        <v>438</v>
      </c>
      <c r="Y4" s="914"/>
      <c r="Z4" s="900"/>
      <c r="AA4" s="900"/>
    </row>
    <row r="5" spans="1:27" x14ac:dyDescent="0.25">
      <c r="A5" s="933"/>
      <c r="B5" s="900"/>
      <c r="C5" s="897"/>
      <c r="D5" s="897"/>
      <c r="E5" s="900"/>
      <c r="F5" s="900"/>
      <c r="G5" s="900"/>
      <c r="H5" s="894"/>
      <c r="I5" s="929"/>
      <c r="J5" s="899" t="s">
        <v>439</v>
      </c>
      <c r="K5" s="899" t="s">
        <v>437</v>
      </c>
      <c r="L5" s="899" t="s">
        <v>440</v>
      </c>
      <c r="M5" s="899" t="s">
        <v>437</v>
      </c>
      <c r="N5" s="899" t="s">
        <v>496</v>
      </c>
      <c r="O5" s="899" t="s">
        <v>437</v>
      </c>
      <c r="P5" s="900" t="s">
        <v>441</v>
      </c>
      <c r="Q5" s="900" t="s">
        <v>437</v>
      </c>
      <c r="R5" s="894" t="s">
        <v>442</v>
      </c>
      <c r="S5" s="893" t="s">
        <v>437</v>
      </c>
      <c r="T5" s="900" t="s">
        <v>443</v>
      </c>
      <c r="U5" s="893" t="s">
        <v>437</v>
      </c>
      <c r="V5" s="900"/>
      <c r="W5" s="894"/>
      <c r="X5" s="913"/>
      <c r="Y5" s="914"/>
      <c r="Z5" s="900"/>
      <c r="AA5" s="900"/>
    </row>
    <row r="6" spans="1:27" ht="145.5" customHeight="1" thickBot="1" x14ac:dyDescent="0.3">
      <c r="A6" s="934"/>
      <c r="B6" s="901"/>
      <c r="C6" s="898"/>
      <c r="D6" s="898"/>
      <c r="E6" s="901"/>
      <c r="F6" s="901"/>
      <c r="G6" s="901"/>
      <c r="H6" s="895"/>
      <c r="I6" s="930"/>
      <c r="J6" s="901"/>
      <c r="K6" s="901"/>
      <c r="L6" s="901"/>
      <c r="M6" s="901"/>
      <c r="N6" s="901"/>
      <c r="O6" s="901"/>
      <c r="P6" s="901"/>
      <c r="Q6" s="901"/>
      <c r="R6" s="895"/>
      <c r="S6" s="895"/>
      <c r="T6" s="901"/>
      <c r="U6" s="895"/>
      <c r="V6" s="901"/>
      <c r="W6" s="895"/>
      <c r="X6" s="750"/>
      <c r="Y6" s="751"/>
      <c r="Z6" s="901"/>
      <c r="AA6" s="901"/>
    </row>
    <row r="7" spans="1:27" ht="20.25" customHeight="1" thickBot="1" x14ac:dyDescent="0.3">
      <c r="A7" s="392">
        <v>1</v>
      </c>
      <c r="B7" s="403">
        <v>2</v>
      </c>
      <c r="C7" s="403">
        <v>3</v>
      </c>
      <c r="D7" s="403">
        <v>4</v>
      </c>
      <c r="E7" s="403">
        <v>5</v>
      </c>
      <c r="F7" s="403">
        <v>6</v>
      </c>
      <c r="G7" s="403">
        <v>7</v>
      </c>
      <c r="H7" s="460">
        <v>8</v>
      </c>
      <c r="I7" s="460">
        <v>9</v>
      </c>
      <c r="J7" s="403">
        <v>9</v>
      </c>
      <c r="K7" s="403">
        <v>11</v>
      </c>
      <c r="L7" s="403">
        <v>10</v>
      </c>
      <c r="M7" s="403">
        <v>13</v>
      </c>
      <c r="N7" s="403">
        <v>11</v>
      </c>
      <c r="O7" s="403">
        <v>15</v>
      </c>
      <c r="P7" s="403">
        <v>12</v>
      </c>
      <c r="Q7" s="403">
        <v>17</v>
      </c>
      <c r="R7" s="460">
        <v>13</v>
      </c>
      <c r="S7" s="460">
        <v>19</v>
      </c>
      <c r="T7" s="403">
        <v>14</v>
      </c>
      <c r="U7" s="460">
        <v>21</v>
      </c>
      <c r="V7" s="403">
        <v>15</v>
      </c>
      <c r="W7" s="461">
        <v>23</v>
      </c>
      <c r="X7" s="888">
        <v>16</v>
      </c>
      <c r="Y7" s="749"/>
      <c r="Z7" s="403"/>
      <c r="AA7" s="403">
        <v>17</v>
      </c>
    </row>
    <row r="8" spans="1:27" ht="22.5" customHeight="1" thickBot="1" x14ac:dyDescent="0.3">
      <c r="A8" s="908" t="s">
        <v>1078</v>
      </c>
      <c r="B8" s="910"/>
      <c r="C8" s="910"/>
      <c r="D8" s="910"/>
      <c r="E8" s="910"/>
      <c r="F8" s="910"/>
      <c r="G8" s="910"/>
      <c r="H8" s="910"/>
      <c r="I8" s="910"/>
      <c r="J8" s="910"/>
      <c r="K8" s="910"/>
      <c r="L8" s="910"/>
      <c r="M8" s="910"/>
      <c r="N8" s="910"/>
      <c r="O8" s="910"/>
      <c r="P8" s="910"/>
      <c r="Q8" s="910"/>
      <c r="R8" s="910"/>
      <c r="S8" s="910"/>
      <c r="T8" s="910"/>
      <c r="U8" s="910"/>
      <c r="V8" s="910"/>
      <c r="W8" s="910"/>
      <c r="X8" s="910"/>
      <c r="Y8" s="910"/>
      <c r="Z8" s="910"/>
      <c r="AA8" s="909"/>
    </row>
    <row r="9" spans="1:27" x14ac:dyDescent="0.25">
      <c r="A9" s="896">
        <v>1</v>
      </c>
      <c r="B9" s="899"/>
      <c r="C9" s="896" t="s">
        <v>445</v>
      </c>
      <c r="D9" s="899" t="s">
        <v>446</v>
      </c>
      <c r="E9" s="899" t="s">
        <v>824</v>
      </c>
      <c r="F9" s="899" t="s">
        <v>112</v>
      </c>
      <c r="G9" s="899">
        <v>151515.12</v>
      </c>
      <c r="H9" s="893">
        <v>50400</v>
      </c>
      <c r="I9" s="893">
        <v>14758.241</v>
      </c>
      <c r="J9" s="899"/>
      <c r="K9" s="462"/>
      <c r="L9" s="899"/>
      <c r="M9" s="462"/>
      <c r="N9" s="899">
        <v>50400</v>
      </c>
      <c r="O9" s="899">
        <v>14758.241</v>
      </c>
      <c r="P9" s="899"/>
      <c r="Q9" s="462"/>
      <c r="R9" s="893"/>
      <c r="S9" s="893"/>
      <c r="T9" s="899"/>
      <c r="U9" s="893">
        <v>0</v>
      </c>
      <c r="V9" s="899"/>
      <c r="W9" s="463"/>
      <c r="X9" s="911" t="s">
        <v>825</v>
      </c>
      <c r="Y9" s="912"/>
      <c r="Z9" s="899" t="s">
        <v>111</v>
      </c>
      <c r="AA9" s="464" t="s">
        <v>447</v>
      </c>
    </row>
    <row r="10" spans="1:27" x14ac:dyDescent="0.25">
      <c r="A10" s="897"/>
      <c r="B10" s="900"/>
      <c r="C10" s="897"/>
      <c r="D10" s="900"/>
      <c r="E10" s="900"/>
      <c r="F10" s="900"/>
      <c r="G10" s="900"/>
      <c r="H10" s="894"/>
      <c r="I10" s="894"/>
      <c r="J10" s="900"/>
      <c r="K10" s="465"/>
      <c r="L10" s="900"/>
      <c r="M10" s="465"/>
      <c r="N10" s="900"/>
      <c r="O10" s="900"/>
      <c r="P10" s="900"/>
      <c r="Q10" s="465"/>
      <c r="R10" s="894"/>
      <c r="S10" s="894"/>
      <c r="T10" s="900"/>
      <c r="U10" s="894"/>
      <c r="V10" s="900"/>
      <c r="W10" s="466"/>
      <c r="X10" s="913"/>
      <c r="Y10" s="914"/>
      <c r="Z10" s="900"/>
      <c r="AA10" s="464" t="s">
        <v>448</v>
      </c>
    </row>
    <row r="11" spans="1:27" ht="116.25" customHeight="1" thickBot="1" x14ac:dyDescent="0.3">
      <c r="A11" s="898"/>
      <c r="B11" s="901"/>
      <c r="C11" s="898"/>
      <c r="D11" s="901"/>
      <c r="E11" s="901"/>
      <c r="F11" s="901"/>
      <c r="G11" s="901"/>
      <c r="H11" s="895"/>
      <c r="I11" s="895"/>
      <c r="J11" s="901"/>
      <c r="K11" s="392"/>
      <c r="L11" s="901"/>
      <c r="M11" s="392"/>
      <c r="N11" s="901"/>
      <c r="O11" s="901"/>
      <c r="P11" s="901"/>
      <c r="Q11" s="392"/>
      <c r="R11" s="895"/>
      <c r="S11" s="895"/>
      <c r="T11" s="901"/>
      <c r="U11" s="895"/>
      <c r="V11" s="901"/>
      <c r="W11" s="467"/>
      <c r="X11" s="750"/>
      <c r="Y11" s="751"/>
      <c r="Z11" s="901"/>
      <c r="AA11" s="403"/>
    </row>
    <row r="12" spans="1:27" ht="209.25" customHeight="1" thickBot="1" x14ac:dyDescent="0.3">
      <c r="A12" s="468">
        <v>2</v>
      </c>
      <c r="B12" s="469"/>
      <c r="C12" s="470" t="s">
        <v>449</v>
      </c>
      <c r="D12" s="403" t="s">
        <v>446</v>
      </c>
      <c r="E12" s="403">
        <v>2022</v>
      </c>
      <c r="F12" s="403" t="s">
        <v>112</v>
      </c>
      <c r="G12" s="471">
        <v>44331.6</v>
      </c>
      <c r="H12" s="471"/>
      <c r="I12" s="471">
        <v>0</v>
      </c>
      <c r="J12" s="403"/>
      <c r="K12" s="403"/>
      <c r="L12" s="403"/>
      <c r="M12" s="403"/>
      <c r="N12" s="403"/>
      <c r="O12" s="403"/>
      <c r="P12" s="471"/>
      <c r="Q12" s="403"/>
      <c r="R12" s="471"/>
      <c r="S12" s="471"/>
      <c r="T12" s="98"/>
      <c r="U12" s="173" t="s">
        <v>826</v>
      </c>
      <c r="V12" s="472"/>
      <c r="W12" s="473">
        <v>0</v>
      </c>
      <c r="X12" s="888" t="s">
        <v>450</v>
      </c>
      <c r="Y12" s="749"/>
      <c r="Z12" s="474" t="s">
        <v>111</v>
      </c>
      <c r="AA12" s="475" t="s">
        <v>827</v>
      </c>
    </row>
    <row r="13" spans="1:27" ht="104.25" customHeight="1" thickBot="1" x14ac:dyDescent="0.3">
      <c r="A13" s="468">
        <v>3</v>
      </c>
      <c r="B13" s="476"/>
      <c r="C13" s="468" t="s">
        <v>451</v>
      </c>
      <c r="D13" s="403" t="s">
        <v>446</v>
      </c>
      <c r="E13" s="403">
        <v>2022</v>
      </c>
      <c r="F13" s="403" t="s">
        <v>112</v>
      </c>
      <c r="G13" s="471">
        <v>2450</v>
      </c>
      <c r="H13" s="471">
        <v>2450</v>
      </c>
      <c r="I13" s="471">
        <v>0</v>
      </c>
      <c r="J13" s="403"/>
      <c r="K13" s="403"/>
      <c r="L13" s="403"/>
      <c r="M13" s="403"/>
      <c r="N13" s="403"/>
      <c r="O13" s="403"/>
      <c r="P13" s="403"/>
      <c r="Q13" s="403"/>
      <c r="R13" s="471"/>
      <c r="S13" s="471"/>
      <c r="T13" s="403"/>
      <c r="U13" s="471">
        <v>0</v>
      </c>
      <c r="V13" s="471">
        <v>2450</v>
      </c>
      <c r="W13" s="473"/>
      <c r="X13" s="888" t="s">
        <v>452</v>
      </c>
      <c r="Y13" s="749"/>
      <c r="Z13" s="403" t="s">
        <v>111</v>
      </c>
      <c r="AA13" s="403"/>
    </row>
    <row r="14" spans="1:27" ht="188.25" customHeight="1" thickBot="1" x14ac:dyDescent="0.3">
      <c r="A14" s="468">
        <v>4</v>
      </c>
      <c r="B14" s="476"/>
      <c r="C14" s="468" t="s">
        <v>828</v>
      </c>
      <c r="D14" s="403" t="s">
        <v>446</v>
      </c>
      <c r="E14" s="403">
        <v>2022</v>
      </c>
      <c r="F14" s="403" t="s">
        <v>112</v>
      </c>
      <c r="G14" s="145"/>
      <c r="H14" s="145"/>
      <c r="I14" s="471"/>
      <c r="J14" s="403"/>
      <c r="K14" s="403"/>
      <c r="L14" s="403"/>
      <c r="M14" s="403"/>
      <c r="N14" s="403"/>
      <c r="O14" s="403"/>
      <c r="P14" s="403"/>
      <c r="Q14" s="403"/>
      <c r="R14" s="471"/>
      <c r="S14" s="471"/>
      <c r="T14" s="145"/>
      <c r="U14" s="471"/>
      <c r="V14" s="471"/>
      <c r="W14" s="473"/>
      <c r="X14" s="638" t="s">
        <v>829</v>
      </c>
      <c r="Y14" s="639"/>
      <c r="Z14" s="403" t="s">
        <v>111</v>
      </c>
      <c r="AA14" s="403"/>
    </row>
    <row r="15" spans="1:27" ht="25.5" customHeight="1" thickBot="1" x14ac:dyDescent="0.3">
      <c r="A15" s="468"/>
      <c r="B15" s="476"/>
      <c r="C15" s="477" t="s">
        <v>840</v>
      </c>
      <c r="D15" s="411"/>
      <c r="E15" s="411"/>
      <c r="F15" s="411"/>
      <c r="G15" s="357">
        <f>SUM(G9:G14)</f>
        <v>198296.72</v>
      </c>
      <c r="H15" s="357">
        <f>SUM(H9:H14)</f>
        <v>52850</v>
      </c>
      <c r="I15" s="357">
        <f>SUM(I9:I13)</f>
        <v>14758.241</v>
      </c>
      <c r="J15" s="357">
        <f>SUM(J9:J13)</f>
        <v>0</v>
      </c>
      <c r="K15" s="357">
        <f>SUM(K9:K13)</f>
        <v>0</v>
      </c>
      <c r="L15" s="357">
        <f>SUM(L9:L13)</f>
        <v>0</v>
      </c>
      <c r="M15" s="357">
        <f>SUM(M9:M13)</f>
        <v>0</v>
      </c>
      <c r="N15" s="357">
        <f>SUM(N9:N14)</f>
        <v>50400</v>
      </c>
      <c r="O15" s="357">
        <f>SUM(O9:O13)</f>
        <v>14758.241</v>
      </c>
      <c r="P15" s="357">
        <f>SUM(P9:P14)</f>
        <v>0</v>
      </c>
      <c r="Q15" s="357">
        <f>SUM(Q9:Q13)</f>
        <v>0</v>
      </c>
      <c r="R15" s="357">
        <f>SUM(R9:R13)</f>
        <v>0</v>
      </c>
      <c r="S15" s="357">
        <f>SUM(S9:S13)</f>
        <v>0</v>
      </c>
      <c r="T15" s="357">
        <f>SUM(T9:T14)</f>
        <v>0</v>
      </c>
      <c r="U15" s="357">
        <f>SUM(U9:U13)</f>
        <v>0</v>
      </c>
      <c r="V15" s="357">
        <f>SUM(V9:V14)</f>
        <v>2450</v>
      </c>
      <c r="W15" s="478">
        <f>SUM(W9:W13)</f>
        <v>0</v>
      </c>
      <c r="X15" s="926"/>
      <c r="Y15" s="927"/>
      <c r="Z15" s="479"/>
      <c r="AA15" s="403"/>
    </row>
    <row r="16" spans="1:27" ht="24.75" customHeight="1" thickBot="1" x14ac:dyDescent="0.3">
      <c r="A16" s="908" t="s">
        <v>1079</v>
      </c>
      <c r="B16" s="910"/>
      <c r="C16" s="910"/>
      <c r="D16" s="910"/>
      <c r="E16" s="910"/>
      <c r="F16" s="910"/>
      <c r="G16" s="910"/>
      <c r="H16" s="910"/>
      <c r="I16" s="910"/>
      <c r="J16" s="910"/>
      <c r="K16" s="910"/>
      <c r="L16" s="910"/>
      <c r="M16" s="910"/>
      <c r="N16" s="910"/>
      <c r="O16" s="910"/>
      <c r="P16" s="910"/>
      <c r="Q16" s="910"/>
      <c r="R16" s="910"/>
      <c r="S16" s="910"/>
      <c r="T16" s="910"/>
      <c r="U16" s="910"/>
      <c r="V16" s="910"/>
      <c r="W16" s="910"/>
      <c r="X16" s="910"/>
      <c r="Y16" s="910"/>
      <c r="Z16" s="910"/>
      <c r="AA16" s="909"/>
    </row>
    <row r="17" spans="1:27" ht="103.5" customHeight="1" thickBot="1" x14ac:dyDescent="0.3">
      <c r="A17" s="468">
        <v>1</v>
      </c>
      <c r="B17" s="480"/>
      <c r="C17" s="101" t="s">
        <v>454</v>
      </c>
      <c r="D17" s="68" t="s">
        <v>455</v>
      </c>
      <c r="E17" s="68">
        <v>2021</v>
      </c>
      <c r="F17" s="68" t="s">
        <v>171</v>
      </c>
      <c r="G17" s="68"/>
      <c r="H17" s="364"/>
      <c r="I17" s="364">
        <v>0</v>
      </c>
      <c r="J17" s="68"/>
      <c r="K17" s="68"/>
      <c r="L17" s="68"/>
      <c r="M17" s="68"/>
      <c r="N17" s="68"/>
      <c r="O17" s="68"/>
      <c r="P17" s="68"/>
      <c r="Q17" s="68"/>
      <c r="R17" s="471"/>
      <c r="S17" s="471"/>
      <c r="T17" s="68"/>
      <c r="U17" s="364">
        <v>0</v>
      </c>
      <c r="V17" s="403"/>
      <c r="W17" s="473"/>
      <c r="X17" s="888" t="s">
        <v>491</v>
      </c>
      <c r="Y17" s="749"/>
      <c r="Z17" s="403"/>
      <c r="AA17" s="403"/>
    </row>
    <row r="18" spans="1:27" ht="104.25" customHeight="1" thickBot="1" x14ac:dyDescent="0.3">
      <c r="A18" s="468">
        <v>2</v>
      </c>
      <c r="B18" s="480"/>
      <c r="C18" s="101" t="s">
        <v>456</v>
      </c>
      <c r="D18" s="68" t="s">
        <v>457</v>
      </c>
      <c r="E18" s="68">
        <v>2022</v>
      </c>
      <c r="F18" s="68" t="s">
        <v>171</v>
      </c>
      <c r="G18" s="68"/>
      <c r="H18" s="364"/>
      <c r="I18" s="364">
        <v>0</v>
      </c>
      <c r="J18" s="68"/>
      <c r="K18" s="68"/>
      <c r="L18" s="68"/>
      <c r="M18" s="68"/>
      <c r="N18" s="68"/>
      <c r="O18" s="68"/>
      <c r="P18" s="68"/>
      <c r="Q18" s="68"/>
      <c r="R18" s="471"/>
      <c r="S18" s="471"/>
      <c r="T18" s="68"/>
      <c r="U18" s="364">
        <v>0</v>
      </c>
      <c r="V18" s="403"/>
      <c r="W18" s="473"/>
      <c r="X18" s="888" t="s">
        <v>491</v>
      </c>
      <c r="Y18" s="749"/>
      <c r="Z18" s="403"/>
      <c r="AA18" s="403"/>
    </row>
    <row r="19" spans="1:27" ht="153" customHeight="1" thickBot="1" x14ac:dyDescent="0.3">
      <c r="A19" s="474">
        <v>3</v>
      </c>
      <c r="B19" s="57"/>
      <c r="C19" s="481" t="s">
        <v>949</v>
      </c>
      <c r="D19" s="62" t="s">
        <v>446</v>
      </c>
      <c r="E19" s="62">
        <v>2022</v>
      </c>
      <c r="F19" s="62" t="s">
        <v>171</v>
      </c>
      <c r="G19" s="482"/>
      <c r="H19" s="482"/>
      <c r="I19" s="482">
        <v>0</v>
      </c>
      <c r="J19" s="482"/>
      <c r="K19" s="482"/>
      <c r="L19" s="482"/>
      <c r="M19" s="482"/>
      <c r="N19" s="482"/>
      <c r="O19" s="482"/>
      <c r="P19" s="482"/>
      <c r="Q19" s="482"/>
      <c r="R19" s="483"/>
      <c r="S19" s="483"/>
      <c r="T19" s="482"/>
      <c r="U19" s="482">
        <v>0</v>
      </c>
      <c r="V19" s="483"/>
      <c r="W19" s="484"/>
      <c r="X19" s="748" t="s">
        <v>922</v>
      </c>
      <c r="Y19" s="749"/>
      <c r="Z19" s="485"/>
      <c r="AA19" s="381"/>
    </row>
    <row r="20" spans="1:27" ht="36.75" customHeight="1" thickBot="1" x14ac:dyDescent="0.3">
      <c r="A20" s="468"/>
      <c r="B20" s="480"/>
      <c r="C20" s="486" t="s">
        <v>453</v>
      </c>
      <c r="D20" s="479"/>
      <c r="E20" s="479"/>
      <c r="F20" s="487"/>
      <c r="G20" s="364">
        <f>SUM(G17:G19)</f>
        <v>0</v>
      </c>
      <c r="H20" s="357">
        <f>SUM(H17:H19)</f>
        <v>0</v>
      </c>
      <c r="I20" s="357" t="e">
        <f>#REF!+#REF!+I18+I19+I17</f>
        <v>#REF!</v>
      </c>
      <c r="J20" s="357">
        <f>J19+J18+J17</f>
        <v>0</v>
      </c>
      <c r="K20" s="357">
        <f>SUM(K17:K19)</f>
        <v>0</v>
      </c>
      <c r="L20" s="357">
        <f>SUM(L17:L19)</f>
        <v>0</v>
      </c>
      <c r="M20" s="357" t="e">
        <f>M19+M18+M17+#REF!+#REF!</f>
        <v>#REF!</v>
      </c>
      <c r="N20" s="357">
        <f>N19+N18+N17</f>
        <v>0</v>
      </c>
      <c r="O20" s="357" t="e">
        <f>O19+O18+O17+#REF!+#REF!</f>
        <v>#REF!</v>
      </c>
      <c r="P20" s="357">
        <f>P19+P18+P17</f>
        <v>0</v>
      </c>
      <c r="Q20" s="357" t="e">
        <f>Q19+Q18+#REF!+#REF!+Q17</f>
        <v>#REF!</v>
      </c>
      <c r="R20" s="357">
        <f>SUM(R17:R19)</f>
        <v>0</v>
      </c>
      <c r="S20" s="357" t="e">
        <f>S19+S18+#REF!+S17+#REF!</f>
        <v>#REF!</v>
      </c>
      <c r="T20" s="357">
        <f>T19+T18+T17</f>
        <v>0</v>
      </c>
      <c r="U20" s="357">
        <f>SUM(U17:U19)</f>
        <v>0</v>
      </c>
      <c r="V20" s="357">
        <f>SUM(V17:V19)</f>
        <v>0</v>
      </c>
      <c r="W20" s="488">
        <v>0</v>
      </c>
      <c r="X20" s="924"/>
      <c r="Y20" s="925"/>
      <c r="Z20" s="479"/>
      <c r="AA20" s="479"/>
    </row>
    <row r="21" spans="1:27" ht="25.5" customHeight="1" thickBot="1" x14ac:dyDescent="0.3">
      <c r="A21" s="908" t="s">
        <v>1080</v>
      </c>
      <c r="B21" s="910"/>
      <c r="C21" s="910"/>
      <c r="D21" s="910"/>
      <c r="E21" s="910"/>
      <c r="F21" s="910"/>
      <c r="G21" s="910"/>
      <c r="H21" s="910"/>
      <c r="I21" s="910"/>
      <c r="J21" s="910"/>
      <c r="K21" s="910"/>
      <c r="L21" s="910"/>
      <c r="M21" s="910"/>
      <c r="N21" s="910"/>
      <c r="O21" s="910"/>
      <c r="P21" s="910"/>
      <c r="Q21" s="910"/>
      <c r="R21" s="910"/>
      <c r="S21" s="910"/>
      <c r="T21" s="910"/>
      <c r="U21" s="910"/>
      <c r="V21" s="910"/>
      <c r="W21" s="910"/>
      <c r="X21" s="910"/>
      <c r="Y21" s="910"/>
      <c r="Z21" s="910"/>
      <c r="AA21" s="909"/>
    </row>
    <row r="22" spans="1:27" ht="129" customHeight="1" thickBot="1" x14ac:dyDescent="0.3">
      <c r="A22" s="468">
        <v>1</v>
      </c>
      <c r="B22" s="403"/>
      <c r="C22" s="470" t="s">
        <v>867</v>
      </c>
      <c r="D22" s="403" t="s">
        <v>446</v>
      </c>
      <c r="E22" s="403">
        <v>2022</v>
      </c>
      <c r="F22" s="403" t="s">
        <v>868</v>
      </c>
      <c r="G22" s="489"/>
      <c r="H22" s="489"/>
      <c r="I22" s="489">
        <v>0</v>
      </c>
      <c r="J22" s="489"/>
      <c r="K22" s="489"/>
      <c r="L22" s="489"/>
      <c r="M22" s="489"/>
      <c r="N22" s="489"/>
      <c r="O22" s="489"/>
      <c r="P22" s="489"/>
      <c r="Q22" s="489"/>
      <c r="R22" s="489"/>
      <c r="S22" s="489"/>
      <c r="T22" s="489"/>
      <c r="U22" s="489"/>
      <c r="V22" s="471"/>
      <c r="W22" s="473"/>
      <c r="X22" s="915" t="s">
        <v>869</v>
      </c>
      <c r="Y22" s="916"/>
      <c r="Z22" s="470" t="s">
        <v>444</v>
      </c>
      <c r="AA22" s="403"/>
    </row>
    <row r="23" spans="1:27" ht="87.75" customHeight="1" thickBot="1" x14ac:dyDescent="0.3">
      <c r="A23" s="468">
        <v>2</v>
      </c>
      <c r="B23" s="403"/>
      <c r="C23" s="490" t="s">
        <v>975</v>
      </c>
      <c r="D23" s="202" t="s">
        <v>976</v>
      </c>
      <c r="E23" s="403">
        <v>2022</v>
      </c>
      <c r="F23" s="403" t="s">
        <v>112</v>
      </c>
      <c r="G23" s="489"/>
      <c r="H23" s="489"/>
      <c r="I23" s="489"/>
      <c r="J23" s="489"/>
      <c r="K23" s="489"/>
      <c r="L23" s="489"/>
      <c r="M23" s="489"/>
      <c r="N23" s="489"/>
      <c r="O23" s="489"/>
      <c r="P23" s="489"/>
      <c r="Q23" s="489"/>
      <c r="R23" s="489"/>
      <c r="S23" s="489"/>
      <c r="T23" s="489"/>
      <c r="U23" s="489"/>
      <c r="V23" s="471"/>
      <c r="W23" s="473"/>
      <c r="X23" s="888" t="s">
        <v>977</v>
      </c>
      <c r="Y23" s="749"/>
      <c r="Z23" s="470"/>
      <c r="AA23" s="403"/>
    </row>
    <row r="24" spans="1:27" ht="92.25" customHeight="1" thickBot="1" x14ac:dyDescent="0.3">
      <c r="A24" s="468">
        <v>3</v>
      </c>
      <c r="B24" s="403"/>
      <c r="C24" s="470" t="s">
        <v>978</v>
      </c>
      <c r="D24" s="403" t="s">
        <v>446</v>
      </c>
      <c r="E24" s="403">
        <v>2022</v>
      </c>
      <c r="F24" s="403"/>
      <c r="G24" s="489"/>
      <c r="H24" s="489"/>
      <c r="I24" s="489"/>
      <c r="J24" s="489"/>
      <c r="K24" s="489"/>
      <c r="L24" s="489"/>
      <c r="M24" s="489"/>
      <c r="N24" s="489"/>
      <c r="O24" s="489"/>
      <c r="P24" s="489"/>
      <c r="Q24" s="489"/>
      <c r="R24" s="489"/>
      <c r="S24" s="489"/>
      <c r="T24" s="489"/>
      <c r="U24" s="489"/>
      <c r="V24" s="471"/>
      <c r="W24" s="473"/>
      <c r="X24" s="888" t="s">
        <v>979</v>
      </c>
      <c r="Y24" s="749"/>
      <c r="Z24" s="470"/>
      <c r="AA24" s="403"/>
    </row>
    <row r="25" spans="1:27" ht="30" customHeight="1" thickBot="1" x14ac:dyDescent="0.3">
      <c r="A25" s="468"/>
      <c r="B25" s="403"/>
      <c r="C25" s="491" t="s">
        <v>458</v>
      </c>
      <c r="D25" s="403"/>
      <c r="E25" s="403"/>
      <c r="F25" s="470"/>
      <c r="G25" s="492">
        <f>G22</f>
        <v>0</v>
      </c>
      <c r="H25" s="492">
        <f>H22</f>
        <v>0</v>
      </c>
      <c r="I25" s="492" t="e">
        <f>I22+#REF!+#REF!</f>
        <v>#REF!</v>
      </c>
      <c r="J25" s="492"/>
      <c r="K25" s="492" t="e">
        <f>K22+#REF!+#REF!</f>
        <v>#REF!</v>
      </c>
      <c r="L25" s="492">
        <f>L22</f>
        <v>0</v>
      </c>
      <c r="M25" s="492" t="e">
        <f>M22+#REF!+#REF!</f>
        <v>#REF!</v>
      </c>
      <c r="N25" s="492">
        <f>N22</f>
        <v>0</v>
      </c>
      <c r="O25" s="492" t="e">
        <f>O22+#REF!+#REF!</f>
        <v>#REF!</v>
      </c>
      <c r="P25" s="492">
        <f>P22</f>
        <v>0</v>
      </c>
      <c r="Q25" s="492" t="e">
        <f>Q22+#REF!+#REF!</f>
        <v>#REF!</v>
      </c>
      <c r="R25" s="492" t="e">
        <f>R22+#REF!+#REF!</f>
        <v>#REF!</v>
      </c>
      <c r="S25" s="492" t="e">
        <f>S22+#REF!+#REF!</f>
        <v>#REF!</v>
      </c>
      <c r="T25" s="493">
        <f>T22</f>
        <v>0</v>
      </c>
      <c r="U25" s="493" t="e">
        <f>U22+#REF!+#REF!</f>
        <v>#REF!</v>
      </c>
      <c r="V25" s="493">
        <f>V22</f>
        <v>0</v>
      </c>
      <c r="W25" s="494">
        <v>0</v>
      </c>
      <c r="X25" s="917"/>
      <c r="Y25" s="918"/>
      <c r="Z25" s="495"/>
      <c r="AA25" s="403"/>
    </row>
    <row r="26" spans="1:27" ht="21.75" customHeight="1" thickBot="1" x14ac:dyDescent="0.3">
      <c r="A26" s="919" t="s">
        <v>1081</v>
      </c>
      <c r="B26" s="920"/>
      <c r="C26" s="920"/>
      <c r="D26" s="920"/>
      <c r="E26" s="920"/>
      <c r="F26" s="920"/>
      <c r="G26" s="920"/>
      <c r="H26" s="920"/>
      <c r="I26" s="920"/>
      <c r="J26" s="920"/>
      <c r="K26" s="920"/>
      <c r="L26" s="920"/>
      <c r="M26" s="920"/>
      <c r="N26" s="920"/>
      <c r="O26" s="920"/>
      <c r="P26" s="920"/>
      <c r="Q26" s="920"/>
      <c r="R26" s="920"/>
      <c r="S26" s="920"/>
      <c r="T26" s="920"/>
      <c r="U26" s="920"/>
      <c r="V26" s="920"/>
      <c r="W26" s="920"/>
      <c r="X26" s="920"/>
      <c r="Y26" s="920"/>
      <c r="Z26" s="920"/>
      <c r="AA26" s="921"/>
    </row>
    <row r="27" spans="1:27" ht="328.5" customHeight="1" thickBot="1" x14ac:dyDescent="0.3">
      <c r="A27" s="468">
        <v>1</v>
      </c>
      <c r="B27" s="403" t="s">
        <v>459</v>
      </c>
      <c r="C27" s="71" t="s">
        <v>617</v>
      </c>
      <c r="D27" s="97" t="s">
        <v>446</v>
      </c>
      <c r="E27" s="70">
        <v>2022</v>
      </c>
      <c r="F27" s="70" t="s">
        <v>602</v>
      </c>
      <c r="G27" s="13">
        <v>9994.6</v>
      </c>
      <c r="H27" s="13">
        <f>T27+V27</f>
        <v>9645</v>
      </c>
      <c r="I27" s="14"/>
      <c r="J27" s="15"/>
      <c r="K27" s="14" t="s">
        <v>625</v>
      </c>
      <c r="L27" s="14"/>
      <c r="M27" s="13">
        <v>650</v>
      </c>
      <c r="N27" s="16"/>
      <c r="O27" s="15"/>
      <c r="P27" s="14"/>
      <c r="Q27" s="14"/>
      <c r="R27" s="14"/>
      <c r="S27" s="12" t="s">
        <v>618</v>
      </c>
      <c r="T27" s="174">
        <v>650</v>
      </c>
      <c r="U27" s="471"/>
      <c r="V27" s="471">
        <v>8995</v>
      </c>
      <c r="W27" s="473">
        <v>0</v>
      </c>
      <c r="X27" s="750" t="s">
        <v>823</v>
      </c>
      <c r="Y27" s="751"/>
      <c r="Z27" s="403"/>
      <c r="AA27" s="470" t="s">
        <v>289</v>
      </c>
    </row>
    <row r="28" spans="1:27" ht="34.5" customHeight="1" thickBot="1" x14ac:dyDescent="0.3">
      <c r="A28" s="468"/>
      <c r="B28" s="403"/>
      <c r="C28" s="411" t="s">
        <v>55</v>
      </c>
      <c r="D28" s="411"/>
      <c r="E28" s="411"/>
      <c r="F28" s="411"/>
      <c r="G28" s="411">
        <v>9994.6</v>
      </c>
      <c r="H28" s="357">
        <f>SUM(H27)</f>
        <v>9645</v>
      </c>
      <c r="I28" s="357">
        <v>0</v>
      </c>
      <c r="J28" s="357">
        <v>0</v>
      </c>
      <c r="K28" s="357">
        <v>0</v>
      </c>
      <c r="L28" s="357">
        <v>0</v>
      </c>
      <c r="M28" s="357">
        <v>0</v>
      </c>
      <c r="N28" s="357">
        <v>0</v>
      </c>
      <c r="O28" s="357">
        <v>0</v>
      </c>
      <c r="P28" s="357">
        <v>0</v>
      </c>
      <c r="Q28" s="357">
        <v>0</v>
      </c>
      <c r="R28" s="357">
        <v>0</v>
      </c>
      <c r="S28" s="357">
        <v>0</v>
      </c>
      <c r="T28" s="357">
        <v>650</v>
      </c>
      <c r="U28" s="357">
        <v>0</v>
      </c>
      <c r="V28" s="411">
        <v>8995</v>
      </c>
      <c r="W28" s="488">
        <v>0</v>
      </c>
      <c r="X28" s="922"/>
      <c r="Y28" s="923"/>
      <c r="Z28" s="411"/>
      <c r="AA28" s="403"/>
    </row>
    <row r="29" spans="1:27" ht="23.25" customHeight="1" thickBot="1" x14ac:dyDescent="0.3">
      <c r="A29" s="908" t="s">
        <v>1082</v>
      </c>
      <c r="B29" s="910"/>
      <c r="C29" s="910"/>
      <c r="D29" s="910"/>
      <c r="E29" s="910"/>
      <c r="F29" s="910"/>
      <c r="G29" s="910"/>
      <c r="H29" s="910"/>
      <c r="I29" s="910"/>
      <c r="J29" s="910"/>
      <c r="K29" s="910"/>
      <c r="L29" s="910"/>
      <c r="M29" s="910"/>
      <c r="N29" s="910"/>
      <c r="O29" s="910"/>
      <c r="P29" s="910"/>
      <c r="Q29" s="910"/>
      <c r="R29" s="910"/>
      <c r="S29" s="910"/>
      <c r="T29" s="910"/>
      <c r="U29" s="910"/>
      <c r="V29" s="910"/>
      <c r="W29" s="910"/>
      <c r="X29" s="910"/>
      <c r="Y29" s="910"/>
      <c r="Z29" s="910"/>
      <c r="AA29" s="909"/>
    </row>
    <row r="30" spans="1:27" ht="24" customHeight="1" x14ac:dyDescent="0.25">
      <c r="A30" s="896">
        <v>1</v>
      </c>
      <c r="B30" s="896"/>
      <c r="C30" s="896" t="s">
        <v>1091</v>
      </c>
      <c r="D30" s="899" t="s">
        <v>446</v>
      </c>
      <c r="E30" s="899">
        <v>2022</v>
      </c>
      <c r="F30" s="899" t="s">
        <v>830</v>
      </c>
      <c r="G30" s="896">
        <v>167383.258</v>
      </c>
      <c r="H30" s="902">
        <v>167383.258</v>
      </c>
      <c r="I30" s="893">
        <v>0</v>
      </c>
      <c r="J30" s="896"/>
      <c r="K30" s="899"/>
      <c r="L30" s="896"/>
      <c r="M30" s="899"/>
      <c r="N30" s="896"/>
      <c r="O30" s="899"/>
      <c r="P30" s="896"/>
      <c r="Q30" s="496"/>
      <c r="R30" s="902"/>
      <c r="S30" s="893"/>
      <c r="T30" s="896"/>
      <c r="U30" s="893"/>
      <c r="V30" s="896">
        <v>167383.258</v>
      </c>
      <c r="W30" s="893">
        <v>0</v>
      </c>
      <c r="X30" s="911" t="s">
        <v>831</v>
      </c>
      <c r="Y30" s="912"/>
      <c r="Z30" s="899" t="s">
        <v>460</v>
      </c>
      <c r="AA30" s="896" t="s">
        <v>832</v>
      </c>
    </row>
    <row r="31" spans="1:27" ht="58.5" customHeight="1" x14ac:dyDescent="0.25">
      <c r="A31" s="897"/>
      <c r="B31" s="897"/>
      <c r="C31" s="897"/>
      <c r="D31" s="900"/>
      <c r="E31" s="900"/>
      <c r="F31" s="900"/>
      <c r="G31" s="897"/>
      <c r="H31" s="903"/>
      <c r="I31" s="894"/>
      <c r="J31" s="897"/>
      <c r="K31" s="900"/>
      <c r="L31" s="897"/>
      <c r="M31" s="900"/>
      <c r="N31" s="897"/>
      <c r="O31" s="900"/>
      <c r="P31" s="897"/>
      <c r="Q31" s="497"/>
      <c r="R31" s="903"/>
      <c r="S31" s="894"/>
      <c r="T31" s="897"/>
      <c r="U31" s="894"/>
      <c r="V31" s="897"/>
      <c r="W31" s="894"/>
      <c r="X31" s="913"/>
      <c r="Y31" s="914"/>
      <c r="Z31" s="900"/>
      <c r="AA31" s="897"/>
    </row>
    <row r="32" spans="1:27" ht="99.75" customHeight="1" thickBot="1" x14ac:dyDescent="0.3">
      <c r="A32" s="898"/>
      <c r="B32" s="898"/>
      <c r="C32" s="898"/>
      <c r="D32" s="901"/>
      <c r="E32" s="901"/>
      <c r="F32" s="901"/>
      <c r="G32" s="898"/>
      <c r="H32" s="904"/>
      <c r="I32" s="895"/>
      <c r="J32" s="898"/>
      <c r="K32" s="901"/>
      <c r="L32" s="898"/>
      <c r="M32" s="901"/>
      <c r="N32" s="898"/>
      <c r="O32" s="901"/>
      <c r="P32" s="898"/>
      <c r="Q32" s="468"/>
      <c r="R32" s="904"/>
      <c r="S32" s="895"/>
      <c r="T32" s="898"/>
      <c r="U32" s="895"/>
      <c r="V32" s="898"/>
      <c r="W32" s="895"/>
      <c r="X32" s="750"/>
      <c r="Y32" s="751"/>
      <c r="Z32" s="901"/>
      <c r="AA32" s="898"/>
    </row>
    <row r="33" spans="1:27" ht="230.25" customHeight="1" thickBot="1" x14ac:dyDescent="0.3">
      <c r="A33" s="468">
        <v>2</v>
      </c>
      <c r="B33" s="470"/>
      <c r="C33" s="470" t="s">
        <v>1087</v>
      </c>
      <c r="D33" s="403" t="s">
        <v>446</v>
      </c>
      <c r="E33" s="403">
        <v>2022</v>
      </c>
      <c r="F33" s="403" t="s">
        <v>984</v>
      </c>
      <c r="G33" s="498"/>
      <c r="H33" s="489">
        <v>17920</v>
      </c>
      <c r="I33" s="471"/>
      <c r="J33" s="470"/>
      <c r="K33" s="403"/>
      <c r="L33" s="470"/>
      <c r="M33" s="403"/>
      <c r="N33" s="470"/>
      <c r="O33" s="403"/>
      <c r="P33" s="470"/>
      <c r="Q33" s="470"/>
      <c r="R33" s="489"/>
      <c r="S33" s="471"/>
      <c r="T33" s="470"/>
      <c r="U33" s="471"/>
      <c r="V33" s="489">
        <v>17920</v>
      </c>
      <c r="W33" s="473"/>
      <c r="X33" s="888" t="s">
        <v>985</v>
      </c>
      <c r="Y33" s="749"/>
      <c r="Z33" s="403"/>
      <c r="AA33" s="470" t="s">
        <v>986</v>
      </c>
    </row>
    <row r="34" spans="1:27" ht="18" customHeight="1" thickBot="1" x14ac:dyDescent="0.3">
      <c r="A34" s="468"/>
      <c r="B34" s="470"/>
      <c r="C34" s="495" t="s">
        <v>461</v>
      </c>
      <c r="D34" s="495"/>
      <c r="E34" s="495"/>
      <c r="F34" s="495"/>
      <c r="G34" s="495">
        <v>167383.258</v>
      </c>
      <c r="H34" s="499">
        <f>H33+H30</f>
        <v>185303.258</v>
      </c>
      <c r="I34" s="499" t="e">
        <f>I30+#REF!+#REF!+#REF!</f>
        <v>#REF!</v>
      </c>
      <c r="J34" s="499">
        <v>0</v>
      </c>
      <c r="K34" s="499" t="e">
        <f>K30+#REF!+#REF!+#REF!</f>
        <v>#REF!</v>
      </c>
      <c r="L34" s="499">
        <v>0</v>
      </c>
      <c r="M34" s="499" t="e">
        <f>M30+#REF!+#REF!+#REF!</f>
        <v>#REF!</v>
      </c>
      <c r="N34" s="499">
        <v>0</v>
      </c>
      <c r="O34" s="499" t="e">
        <f>O30+#REF!+#REF!+#REF!</f>
        <v>#REF!</v>
      </c>
      <c r="P34" s="499">
        <v>0</v>
      </c>
      <c r="Q34" s="499" t="e">
        <f>Q30+#REF!+#REF!+#REF!</f>
        <v>#REF!</v>
      </c>
      <c r="R34" s="499" t="e">
        <f>R30+#REF!+#REF!+#REF!</f>
        <v>#REF!</v>
      </c>
      <c r="S34" s="499" t="e">
        <f>S30+#REF!+#REF!+#REF!</f>
        <v>#REF!</v>
      </c>
      <c r="T34" s="499">
        <v>0</v>
      </c>
      <c r="U34" s="499" t="e">
        <f>U30+#REF!+#REF!+#REF!</f>
        <v>#REF!</v>
      </c>
      <c r="V34" s="499">
        <f>V30+V33</f>
        <v>185303.258</v>
      </c>
      <c r="W34" s="500" t="e">
        <f>W30+#REF!+#REF!+#REF!</f>
        <v>#REF!</v>
      </c>
      <c r="X34" s="888"/>
      <c r="Y34" s="749"/>
      <c r="Z34" s="403"/>
      <c r="AA34" s="403"/>
    </row>
    <row r="35" spans="1:27" ht="16.5" thickBot="1" x14ac:dyDescent="0.3">
      <c r="A35" s="905" t="s">
        <v>1083</v>
      </c>
      <c r="B35" s="906"/>
      <c r="C35" s="906"/>
      <c r="D35" s="906"/>
      <c r="E35" s="906"/>
      <c r="F35" s="906"/>
      <c r="G35" s="906"/>
      <c r="H35" s="906"/>
      <c r="I35" s="906"/>
      <c r="J35" s="906"/>
      <c r="K35" s="906"/>
      <c r="L35" s="906"/>
      <c r="M35" s="906"/>
      <c r="N35" s="906"/>
      <c r="O35" s="906"/>
      <c r="P35" s="906"/>
      <c r="Q35" s="906"/>
      <c r="R35" s="906"/>
      <c r="S35" s="906"/>
      <c r="T35" s="906"/>
      <c r="U35" s="906"/>
      <c r="V35" s="906"/>
      <c r="W35" s="906"/>
      <c r="X35" s="906"/>
      <c r="Y35" s="906"/>
      <c r="Z35" s="906"/>
      <c r="AA35" s="907"/>
    </row>
    <row r="36" spans="1:27" ht="129" customHeight="1" thickBot="1" x14ac:dyDescent="0.3">
      <c r="A36" s="62">
        <v>1</v>
      </c>
      <c r="B36" s="607">
        <v>1</v>
      </c>
      <c r="C36" s="62" t="s">
        <v>833</v>
      </c>
      <c r="D36" s="62" t="s">
        <v>834</v>
      </c>
      <c r="E36" s="62">
        <v>2022</v>
      </c>
      <c r="F36" s="62" t="s">
        <v>835</v>
      </c>
      <c r="G36" s="482">
        <v>1755</v>
      </c>
      <c r="H36" s="482">
        <v>1755</v>
      </c>
      <c r="I36" s="610"/>
      <c r="J36" s="482"/>
      <c r="K36" s="610"/>
      <c r="L36" s="482"/>
      <c r="M36" s="610"/>
      <c r="N36" s="482"/>
      <c r="O36" s="610"/>
      <c r="P36" s="482"/>
      <c r="Q36" s="608"/>
      <c r="R36" s="603"/>
      <c r="S36" s="611"/>
      <c r="T36" s="482"/>
      <c r="U36" s="610"/>
      <c r="V36" s="482">
        <v>1755</v>
      </c>
      <c r="W36" s="607"/>
      <c r="X36" s="638" t="s">
        <v>836</v>
      </c>
      <c r="Y36" s="639"/>
      <c r="Z36" s="62" t="s">
        <v>837</v>
      </c>
      <c r="AA36" s="62" t="s">
        <v>838</v>
      </c>
    </row>
    <row r="37" spans="1:27" ht="26.25" customHeight="1" thickBot="1" x14ac:dyDescent="0.3">
      <c r="A37" s="606"/>
      <c r="B37" s="604"/>
      <c r="C37" s="598" t="s">
        <v>425</v>
      </c>
      <c r="D37" s="612"/>
      <c r="E37" s="613"/>
      <c r="F37" s="613"/>
      <c r="G37" s="619">
        <v>1755</v>
      </c>
      <c r="H37" s="609">
        <v>1755</v>
      </c>
      <c r="I37" s="615"/>
      <c r="J37" s="617"/>
      <c r="K37" s="618"/>
      <c r="L37" s="617"/>
      <c r="M37" s="618"/>
      <c r="N37" s="617"/>
      <c r="O37" s="618"/>
      <c r="P37" s="617"/>
      <c r="Q37" s="616"/>
      <c r="R37" s="605"/>
      <c r="S37" s="615"/>
      <c r="T37" s="617"/>
      <c r="U37" s="616"/>
      <c r="V37" s="609">
        <v>1755</v>
      </c>
      <c r="W37" s="614"/>
      <c r="X37" s="908"/>
      <c r="Y37" s="909"/>
      <c r="Z37" s="613"/>
      <c r="AA37" s="613"/>
    </row>
    <row r="38" spans="1:27" ht="15.75" thickBot="1" x14ac:dyDescent="0.3">
      <c r="A38" s="501"/>
      <c r="B38" s="491"/>
      <c r="C38" s="889" t="s">
        <v>462</v>
      </c>
      <c r="D38" s="890"/>
      <c r="E38" s="891"/>
      <c r="F38" s="495"/>
      <c r="G38" s="495"/>
      <c r="H38" s="499">
        <f>H37+H34+H28+H25+H20+H15</f>
        <v>249553.258</v>
      </c>
      <c r="I38" s="499" t="e">
        <f t="shared" ref="I38:P38" si="0">I15+I20+I25+I28+I34</f>
        <v>#REF!</v>
      </c>
      <c r="J38" s="499">
        <f t="shared" si="0"/>
        <v>0</v>
      </c>
      <c r="K38" s="499" t="e">
        <f t="shared" si="0"/>
        <v>#REF!</v>
      </c>
      <c r="L38" s="499">
        <f t="shared" si="0"/>
        <v>0</v>
      </c>
      <c r="M38" s="499" t="e">
        <f t="shared" si="0"/>
        <v>#REF!</v>
      </c>
      <c r="N38" s="499">
        <f t="shared" si="0"/>
        <v>50400</v>
      </c>
      <c r="O38" s="499" t="e">
        <f t="shared" si="0"/>
        <v>#REF!</v>
      </c>
      <c r="P38" s="502">
        <f t="shared" si="0"/>
        <v>0</v>
      </c>
      <c r="Q38" s="502" t="e">
        <f>Q34+Q28+Q25+Q20+Q15</f>
        <v>#REF!</v>
      </c>
      <c r="R38" s="499" t="e">
        <f>R34+R28+R25+R20+R15</f>
        <v>#REF!</v>
      </c>
      <c r="S38" s="499" t="e">
        <f>S34+S28+S25+S20+S15</f>
        <v>#REF!</v>
      </c>
      <c r="T38" s="499">
        <f>T37+T34+T28+T25+T20+T15</f>
        <v>650</v>
      </c>
      <c r="U38" s="499" t="e">
        <f>U34+U28+U25+U20+U15</f>
        <v>#REF!</v>
      </c>
      <c r="V38" s="499">
        <f>V37+V34+V28+V25+V20+V15</f>
        <v>198503.258</v>
      </c>
      <c r="W38" s="478" t="e">
        <f>W34+W28+W25+W20+W15</f>
        <v>#REF!</v>
      </c>
      <c r="X38" s="892"/>
      <c r="Y38" s="891"/>
      <c r="Z38" s="495"/>
      <c r="AA38" s="495"/>
    </row>
    <row r="40" spans="1:27" ht="18.75" x14ac:dyDescent="0.3">
      <c r="C40" s="597"/>
      <c r="D40" s="597"/>
      <c r="E40" s="597"/>
      <c r="F40" s="597"/>
      <c r="G40" s="597"/>
      <c r="H40" s="597"/>
      <c r="I40" s="597"/>
      <c r="J40" s="597"/>
      <c r="K40" s="597"/>
      <c r="L40" s="597"/>
      <c r="M40" s="597"/>
      <c r="N40" s="597"/>
      <c r="O40" s="597"/>
      <c r="P40" s="597"/>
      <c r="Q40" s="597"/>
      <c r="R40" s="597"/>
      <c r="S40" s="597"/>
      <c r="T40" s="597"/>
      <c r="U40" s="597"/>
      <c r="V40" s="597"/>
      <c r="W40" s="597"/>
      <c r="X40" s="597"/>
      <c r="Y40" s="597"/>
      <c r="Z40" s="597"/>
    </row>
  </sheetData>
  <mergeCells count="105">
    <mergeCell ref="A1:AA1"/>
    <mergeCell ref="A2:A6"/>
    <mergeCell ref="B2:B6"/>
    <mergeCell ref="C2:C6"/>
    <mergeCell ref="D2:D6"/>
    <mergeCell ref="F2:F6"/>
    <mergeCell ref="G2:G6"/>
    <mergeCell ref="H2:X2"/>
    <mergeCell ref="Y2:Y3"/>
    <mergeCell ref="AA2:AA6"/>
    <mergeCell ref="R5:R6"/>
    <mergeCell ref="S5:S6"/>
    <mergeCell ref="T5:T6"/>
    <mergeCell ref="U5:U6"/>
    <mergeCell ref="Z2:Z6"/>
    <mergeCell ref="I9:I11"/>
    <mergeCell ref="X9:Y11"/>
    <mergeCell ref="X7:Y7"/>
    <mergeCell ref="A8:AA8"/>
    <mergeCell ref="L5:L6"/>
    <mergeCell ref="M5:M6"/>
    <mergeCell ref="N5:N6"/>
    <mergeCell ref="O5:O6"/>
    <mergeCell ref="P5:P6"/>
    <mergeCell ref="Q5:Q6"/>
    <mergeCell ref="H3:H6"/>
    <mergeCell ref="I3:I6"/>
    <mergeCell ref="J3:X3"/>
    <mergeCell ref="J4:O4"/>
    <mergeCell ref="P4:U4"/>
    <mergeCell ref="V4:V6"/>
    <mergeCell ref="W4:W6"/>
    <mergeCell ref="X4:Y6"/>
    <mergeCell ref="J5:J6"/>
    <mergeCell ref="K5:K6"/>
    <mergeCell ref="E2:E6"/>
    <mergeCell ref="X13:Y13"/>
    <mergeCell ref="X15:Y15"/>
    <mergeCell ref="A16:AA16"/>
    <mergeCell ref="S9:S11"/>
    <mergeCell ref="T9:T11"/>
    <mergeCell ref="U9:U11"/>
    <mergeCell ref="V9:V11"/>
    <mergeCell ref="J9:J11"/>
    <mergeCell ref="L9:L11"/>
    <mergeCell ref="N9:N11"/>
    <mergeCell ref="O9:O11"/>
    <mergeCell ref="P9:P11"/>
    <mergeCell ref="R9:R11"/>
    <mergeCell ref="Z9:Z11"/>
    <mergeCell ref="X12:Y12"/>
    <mergeCell ref="X14:Y14"/>
    <mergeCell ref="A9:A11"/>
    <mergeCell ref="B9:B11"/>
    <mergeCell ref="C9:C11"/>
    <mergeCell ref="D9:D11"/>
    <mergeCell ref="E9:E11"/>
    <mergeCell ref="F9:F11"/>
    <mergeCell ref="G9:G11"/>
    <mergeCell ref="H9:H11"/>
    <mergeCell ref="X22:Y22"/>
    <mergeCell ref="X25:Y25"/>
    <mergeCell ref="A26:AA26"/>
    <mergeCell ref="X27:Y27"/>
    <mergeCell ref="X28:Y28"/>
    <mergeCell ref="X17:Y17"/>
    <mergeCell ref="X18:Y18"/>
    <mergeCell ref="X19:Y19"/>
    <mergeCell ref="X20:Y20"/>
    <mergeCell ref="A21:AA21"/>
    <mergeCell ref="X23:Y23"/>
    <mergeCell ref="X24:Y24"/>
    <mergeCell ref="A29:AA29"/>
    <mergeCell ref="A30:A32"/>
    <mergeCell ref="B30:B32"/>
    <mergeCell ref="C30:C32"/>
    <mergeCell ref="D30:D32"/>
    <mergeCell ref="E30:E32"/>
    <mergeCell ref="AA30:AA32"/>
    <mergeCell ref="Z30:Z32"/>
    <mergeCell ref="X30:Y32"/>
    <mergeCell ref="X34:Y34"/>
    <mergeCell ref="C38:E38"/>
    <mergeCell ref="X38:Y38"/>
    <mergeCell ref="S30:S32"/>
    <mergeCell ref="T30:T32"/>
    <mergeCell ref="U30:U32"/>
    <mergeCell ref="V30:V32"/>
    <mergeCell ref="W30:W32"/>
    <mergeCell ref="L30:L32"/>
    <mergeCell ref="M30:M32"/>
    <mergeCell ref="N30:N32"/>
    <mergeCell ref="O30:O32"/>
    <mergeCell ref="P30:P32"/>
    <mergeCell ref="R30:R32"/>
    <mergeCell ref="F30:F32"/>
    <mergeCell ref="G30:G32"/>
    <mergeCell ref="H30:H32"/>
    <mergeCell ref="I30:I32"/>
    <mergeCell ref="J30:J32"/>
    <mergeCell ref="K30:K32"/>
    <mergeCell ref="A35:AA35"/>
    <mergeCell ref="X36:Y36"/>
    <mergeCell ref="X33:Y33"/>
    <mergeCell ref="X37:Y37"/>
  </mergeCells>
  <pageMargins left="0.70866141732283472" right="0.70866141732283472" top="0.74803149606299213" bottom="0.74803149606299213" header="0.31496062992125984" footer="0.31496062992125984"/>
  <pageSetup paperSize="9" scale="67" firstPageNumber="96" orientation="landscape" useFirstPageNumber="1" r:id="rId1"/>
  <headerFooter differentFirst="1">
    <oddFooter>&amp;R98</oddFooter>
    <firstFooter>&amp;R95</firstFooter>
  </headerFooter>
  <rowBreaks count="2" manualBreakCount="2">
    <brk id="20" max="16383" man="1"/>
    <brk id="28" max="2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T18"/>
  <sheetViews>
    <sheetView tabSelected="1" view="pageLayout" topLeftCell="A4" zoomScaleNormal="100" workbookViewId="0">
      <selection activeCell="P13" sqref="P13"/>
    </sheetView>
  </sheetViews>
  <sheetFormatPr defaultRowHeight="15" x14ac:dyDescent="0.25"/>
  <cols>
    <col min="1" max="1" width="1.7109375" style="459" customWidth="1"/>
    <col min="2" max="2" width="19.85546875" style="459" customWidth="1"/>
    <col min="3" max="3" width="9.140625" style="459"/>
    <col min="4" max="4" width="10.7109375" style="459" bestFit="1" customWidth="1"/>
    <col min="5" max="5" width="0" style="459" hidden="1" customWidth="1"/>
    <col min="6" max="6" width="10.7109375" style="459" customWidth="1"/>
    <col min="7" max="7" width="0" style="459" hidden="1" customWidth="1"/>
    <col min="8" max="8" width="12.28515625" style="459" customWidth="1"/>
    <col min="9" max="9" width="0" style="459" hidden="1" customWidth="1"/>
    <col min="10" max="10" width="14.28515625" style="459" customWidth="1"/>
    <col min="11" max="11" width="1.7109375" style="459" hidden="1" customWidth="1"/>
    <col min="12" max="12" width="9.28515625" style="459" bestFit="1" customWidth="1"/>
    <col min="13" max="13" width="0" style="459" hidden="1" customWidth="1"/>
    <col min="14" max="14" width="12" style="459" customWidth="1"/>
    <col min="15" max="15" width="0" style="459" hidden="1" customWidth="1"/>
    <col min="16" max="16" width="11.85546875" style="459" customWidth="1"/>
    <col min="17" max="17" width="0" style="459" hidden="1" customWidth="1"/>
    <col min="18" max="18" width="11.140625" style="459" hidden="1" customWidth="1"/>
    <col min="19" max="19" width="12.5703125" style="459" hidden="1" customWidth="1"/>
    <col min="20" max="20" width="9.5703125" style="459" bestFit="1" customWidth="1"/>
    <col min="21" max="16384" width="9.140625" style="459"/>
  </cols>
  <sheetData>
    <row r="4" spans="1:20" ht="18.75" x14ac:dyDescent="0.25">
      <c r="A4" s="503"/>
      <c r="B4" s="935" t="s">
        <v>492</v>
      </c>
      <c r="C4" s="935"/>
      <c r="D4" s="935"/>
      <c r="E4" s="935"/>
      <c r="F4" s="935"/>
      <c r="G4" s="935"/>
      <c r="H4" s="935"/>
      <c r="I4" s="935"/>
      <c r="J4" s="935"/>
      <c r="K4" s="935"/>
      <c r="L4" s="935"/>
      <c r="M4" s="935"/>
      <c r="N4" s="935"/>
      <c r="O4" s="935"/>
      <c r="P4" s="935"/>
      <c r="Q4" s="503"/>
      <c r="R4" s="503"/>
      <c r="S4" s="503"/>
    </row>
    <row r="5" spans="1:20" ht="15.75" thickBot="1" x14ac:dyDescent="0.3">
      <c r="A5" s="503"/>
      <c r="B5" s="504"/>
      <c r="C5" s="504"/>
      <c r="D5" s="505"/>
      <c r="E5" s="505"/>
      <c r="F5" s="505"/>
      <c r="G5" s="505"/>
      <c r="H5" s="505"/>
      <c r="I5" s="505"/>
      <c r="J5" s="505"/>
      <c r="K5" s="505"/>
      <c r="L5" s="505"/>
      <c r="M5" s="505"/>
      <c r="N5" s="505"/>
      <c r="O5" s="505"/>
      <c r="P5" s="505"/>
      <c r="Q5" s="503"/>
      <c r="R5" s="503"/>
      <c r="S5" s="503"/>
    </row>
    <row r="6" spans="1:20" ht="15.75" thickBot="1" x14ac:dyDescent="0.3">
      <c r="A6" s="503"/>
      <c r="B6" s="936" t="s">
        <v>493</v>
      </c>
      <c r="C6" s="640" t="s">
        <v>68</v>
      </c>
      <c r="D6" s="939" t="s">
        <v>839</v>
      </c>
      <c r="E6" s="940"/>
      <c r="F6" s="940"/>
      <c r="G6" s="940"/>
      <c r="H6" s="940"/>
      <c r="I6" s="940"/>
      <c r="J6" s="940"/>
      <c r="K6" s="940"/>
      <c r="L6" s="940"/>
      <c r="M6" s="940"/>
      <c r="N6" s="940"/>
      <c r="O6" s="940"/>
      <c r="P6" s="940"/>
      <c r="Q6" s="940"/>
      <c r="R6" s="941" t="s">
        <v>465</v>
      </c>
      <c r="S6" s="944" t="s">
        <v>466</v>
      </c>
    </row>
    <row r="7" spans="1:20" ht="15.75" thickBot="1" x14ac:dyDescent="0.3">
      <c r="A7" s="503"/>
      <c r="B7" s="937"/>
      <c r="C7" s="756"/>
      <c r="D7" s="756" t="s">
        <v>10</v>
      </c>
      <c r="E7" s="928" t="s">
        <v>400</v>
      </c>
      <c r="F7" s="939" t="s">
        <v>433</v>
      </c>
      <c r="G7" s="940"/>
      <c r="H7" s="940"/>
      <c r="I7" s="940"/>
      <c r="J7" s="940"/>
      <c r="K7" s="940"/>
      <c r="L7" s="940"/>
      <c r="M7" s="940"/>
      <c r="N7" s="940"/>
      <c r="O7" s="940"/>
      <c r="P7" s="940"/>
      <c r="Q7" s="940"/>
      <c r="R7" s="942"/>
      <c r="S7" s="945"/>
    </row>
    <row r="8" spans="1:20" ht="15.75" thickBot="1" x14ac:dyDescent="0.3">
      <c r="A8" s="503"/>
      <c r="B8" s="937"/>
      <c r="C8" s="756"/>
      <c r="D8" s="756"/>
      <c r="E8" s="929"/>
      <c r="F8" s="638" t="s">
        <v>434</v>
      </c>
      <c r="G8" s="665"/>
      <c r="H8" s="665"/>
      <c r="I8" s="665"/>
      <c r="J8" s="639"/>
      <c r="K8" s="281"/>
      <c r="L8" s="638" t="s">
        <v>435</v>
      </c>
      <c r="M8" s="665"/>
      <c r="N8" s="665"/>
      <c r="O8" s="639"/>
      <c r="P8" s="640" t="s">
        <v>494</v>
      </c>
      <c r="Q8" s="680" t="s">
        <v>400</v>
      </c>
      <c r="R8" s="942"/>
      <c r="S8" s="945"/>
    </row>
    <row r="9" spans="1:20" ht="132.75" customHeight="1" thickBot="1" x14ac:dyDescent="0.3">
      <c r="A9" s="503"/>
      <c r="B9" s="938"/>
      <c r="C9" s="641"/>
      <c r="D9" s="641"/>
      <c r="E9" s="947"/>
      <c r="F9" s="68" t="s">
        <v>439</v>
      </c>
      <c r="G9" s="68" t="s">
        <v>400</v>
      </c>
      <c r="H9" s="68" t="s">
        <v>495</v>
      </c>
      <c r="I9" s="68" t="s">
        <v>400</v>
      </c>
      <c r="J9" s="68" t="s">
        <v>496</v>
      </c>
      <c r="K9" s="68" t="s">
        <v>400</v>
      </c>
      <c r="L9" s="68" t="s">
        <v>441</v>
      </c>
      <c r="M9" s="68" t="s">
        <v>400</v>
      </c>
      <c r="N9" s="68" t="s">
        <v>470</v>
      </c>
      <c r="O9" s="390" t="s">
        <v>400</v>
      </c>
      <c r="P9" s="948"/>
      <c r="Q9" s="949"/>
      <c r="R9" s="943"/>
      <c r="S9" s="946"/>
    </row>
    <row r="10" spans="1:20" ht="15.75" thickBot="1" x14ac:dyDescent="0.3">
      <c r="A10" s="503"/>
      <c r="B10" s="506">
        <v>1</v>
      </c>
      <c r="C10" s="479">
        <v>2</v>
      </c>
      <c r="D10" s="479">
        <v>3</v>
      </c>
      <c r="E10" s="507">
        <v>4</v>
      </c>
      <c r="F10" s="479">
        <v>4</v>
      </c>
      <c r="G10" s="479">
        <v>6</v>
      </c>
      <c r="H10" s="479">
        <v>5</v>
      </c>
      <c r="I10" s="479">
        <v>8</v>
      </c>
      <c r="J10" s="479">
        <v>6</v>
      </c>
      <c r="K10" s="479">
        <v>10</v>
      </c>
      <c r="L10" s="479">
        <v>7</v>
      </c>
      <c r="M10" s="479">
        <v>12</v>
      </c>
      <c r="N10" s="479">
        <v>8</v>
      </c>
      <c r="O10" s="508">
        <v>14</v>
      </c>
      <c r="P10" s="479">
        <v>9</v>
      </c>
      <c r="Q10" s="509">
        <v>16</v>
      </c>
      <c r="R10" s="510">
        <v>17</v>
      </c>
      <c r="S10" s="510">
        <v>18</v>
      </c>
    </row>
    <row r="11" spans="1:20" ht="15.75" thickBot="1" x14ac:dyDescent="0.3">
      <c r="A11" s="503"/>
      <c r="B11" s="511" t="s">
        <v>478</v>
      </c>
      <c r="C11" s="479">
        <v>4</v>
      </c>
      <c r="D11" s="512">
        <v>52850</v>
      </c>
      <c r="E11" s="512">
        <v>14758.241</v>
      </c>
      <c r="F11" s="512">
        <v>0</v>
      </c>
      <c r="G11" s="512">
        <v>0</v>
      </c>
      <c r="H11" s="512">
        <v>0</v>
      </c>
      <c r="I11" s="512">
        <v>0</v>
      </c>
      <c r="J11" s="512">
        <v>50400</v>
      </c>
      <c r="K11" s="512">
        <v>14758.241</v>
      </c>
      <c r="L11" s="512">
        <v>0</v>
      </c>
      <c r="M11" s="512">
        <v>0</v>
      </c>
      <c r="N11" s="512">
        <v>0</v>
      </c>
      <c r="O11" s="512">
        <v>0</v>
      </c>
      <c r="P11" s="512">
        <v>2450</v>
      </c>
      <c r="Q11" s="500">
        <v>0</v>
      </c>
      <c r="R11" s="513">
        <f t="shared" ref="R11:R17" si="0">E11/D11*100</f>
        <v>27.92477010406812</v>
      </c>
      <c r="S11" s="514">
        <f t="shared" ref="S11:S17" si="1">E11-D11</f>
        <v>-38091.758999999998</v>
      </c>
      <c r="T11" s="515"/>
    </row>
    <row r="12" spans="1:20" ht="15.75" thickBot="1" x14ac:dyDescent="0.3">
      <c r="A12" s="503"/>
      <c r="B12" s="511" t="s">
        <v>480</v>
      </c>
      <c r="C12" s="479">
        <v>3</v>
      </c>
      <c r="D12" s="512">
        <v>0</v>
      </c>
      <c r="E12" s="512">
        <v>0</v>
      </c>
      <c r="F12" s="512">
        <v>0</v>
      </c>
      <c r="G12" s="512">
        <v>0</v>
      </c>
      <c r="H12" s="512">
        <v>0</v>
      </c>
      <c r="I12" s="512">
        <v>0</v>
      </c>
      <c r="J12" s="512">
        <v>0</v>
      </c>
      <c r="K12" s="512">
        <v>0</v>
      </c>
      <c r="L12" s="512">
        <v>0</v>
      </c>
      <c r="M12" s="512">
        <v>0</v>
      </c>
      <c r="N12" s="512">
        <v>0</v>
      </c>
      <c r="O12" s="512">
        <v>0</v>
      </c>
      <c r="P12" s="512">
        <v>0</v>
      </c>
      <c r="Q12" s="500">
        <v>0</v>
      </c>
      <c r="R12" s="513" t="e">
        <f t="shared" si="0"/>
        <v>#DIV/0!</v>
      </c>
      <c r="S12" s="513">
        <f t="shared" si="1"/>
        <v>0</v>
      </c>
    </row>
    <row r="13" spans="1:20" ht="30.75" thickBot="1" x14ac:dyDescent="0.3">
      <c r="A13" s="503"/>
      <c r="B13" s="511" t="s">
        <v>481</v>
      </c>
      <c r="C13" s="479">
        <v>3</v>
      </c>
      <c r="D13" s="512">
        <v>0</v>
      </c>
      <c r="E13" s="512">
        <v>0</v>
      </c>
      <c r="F13" s="512">
        <v>0</v>
      </c>
      <c r="G13" s="512">
        <v>0</v>
      </c>
      <c r="H13" s="512">
        <v>0</v>
      </c>
      <c r="I13" s="512">
        <v>0</v>
      </c>
      <c r="J13" s="512">
        <v>0</v>
      </c>
      <c r="K13" s="512">
        <v>0</v>
      </c>
      <c r="L13" s="512">
        <v>0</v>
      </c>
      <c r="M13" s="512">
        <v>0</v>
      </c>
      <c r="N13" s="512">
        <v>0</v>
      </c>
      <c r="O13" s="512">
        <v>0</v>
      </c>
      <c r="P13" s="512">
        <v>0</v>
      </c>
      <c r="Q13" s="500">
        <v>0</v>
      </c>
      <c r="R13" s="513" t="e">
        <f t="shared" si="0"/>
        <v>#DIV/0!</v>
      </c>
      <c r="S13" s="513">
        <f t="shared" si="1"/>
        <v>0</v>
      </c>
    </row>
    <row r="14" spans="1:20" ht="15.75" thickBot="1" x14ac:dyDescent="0.3">
      <c r="A14" s="503"/>
      <c r="B14" s="511" t="s">
        <v>482</v>
      </c>
      <c r="C14" s="479">
        <v>1</v>
      </c>
      <c r="D14" s="512">
        <v>9645</v>
      </c>
      <c r="E14" s="512">
        <v>0</v>
      </c>
      <c r="F14" s="512">
        <v>0</v>
      </c>
      <c r="G14" s="512">
        <v>0</v>
      </c>
      <c r="H14" s="512">
        <v>0</v>
      </c>
      <c r="I14" s="512">
        <v>0</v>
      </c>
      <c r="J14" s="512">
        <v>0</v>
      </c>
      <c r="K14" s="512">
        <v>0</v>
      </c>
      <c r="L14" s="512">
        <v>0</v>
      </c>
      <c r="M14" s="512">
        <v>0</v>
      </c>
      <c r="N14" s="512">
        <v>650</v>
      </c>
      <c r="O14" s="512">
        <v>0</v>
      </c>
      <c r="P14" s="512">
        <v>8995</v>
      </c>
      <c r="Q14" s="500">
        <v>0</v>
      </c>
      <c r="R14" s="513">
        <f t="shared" si="0"/>
        <v>0</v>
      </c>
      <c r="S14" s="513">
        <f t="shared" si="1"/>
        <v>-9645</v>
      </c>
    </row>
    <row r="15" spans="1:20" ht="30.75" thickBot="1" x14ac:dyDescent="0.3">
      <c r="A15" s="503"/>
      <c r="B15" s="511" t="s">
        <v>484</v>
      </c>
      <c r="C15" s="479">
        <v>1</v>
      </c>
      <c r="D15" s="512">
        <v>1755</v>
      </c>
      <c r="E15" s="512"/>
      <c r="F15" s="512">
        <v>0</v>
      </c>
      <c r="G15" s="512"/>
      <c r="H15" s="512">
        <v>0</v>
      </c>
      <c r="I15" s="512"/>
      <c r="J15" s="512">
        <v>0</v>
      </c>
      <c r="K15" s="512"/>
      <c r="L15" s="512">
        <v>0</v>
      </c>
      <c r="M15" s="512"/>
      <c r="N15" s="512">
        <v>0</v>
      </c>
      <c r="O15" s="512"/>
      <c r="P15" s="512">
        <v>1755</v>
      </c>
      <c r="Q15" s="500"/>
      <c r="R15" s="513"/>
      <c r="S15" s="513"/>
    </row>
    <row r="16" spans="1:20" ht="60.75" thickBot="1" x14ac:dyDescent="0.3">
      <c r="A16" s="503"/>
      <c r="B16" s="511" t="s">
        <v>486</v>
      </c>
      <c r="C16" s="479">
        <v>2</v>
      </c>
      <c r="D16" s="512">
        <v>185303.26</v>
      </c>
      <c r="E16" s="512">
        <f>M16+Q16</f>
        <v>1696.3</v>
      </c>
      <c r="F16" s="512">
        <v>0</v>
      </c>
      <c r="G16" s="512">
        <v>0</v>
      </c>
      <c r="H16" s="512">
        <v>0</v>
      </c>
      <c r="I16" s="512">
        <v>0</v>
      </c>
      <c r="J16" s="512">
        <v>0</v>
      </c>
      <c r="K16" s="512">
        <v>0</v>
      </c>
      <c r="L16" s="512">
        <v>0</v>
      </c>
      <c r="M16" s="512">
        <v>1188.0999999999999</v>
      </c>
      <c r="N16" s="512">
        <v>0</v>
      </c>
      <c r="O16" s="512">
        <v>0</v>
      </c>
      <c r="P16" s="512">
        <v>185303.26</v>
      </c>
      <c r="Q16" s="500">
        <v>508.2</v>
      </c>
      <c r="R16" s="513">
        <f t="shared" si="0"/>
        <v>0.91541832561391512</v>
      </c>
      <c r="S16" s="513">
        <f t="shared" si="1"/>
        <v>-183606.96000000002</v>
      </c>
    </row>
    <row r="17" spans="1:20" ht="15.75" thickBot="1" x14ac:dyDescent="0.3">
      <c r="A17" s="503"/>
      <c r="B17" s="516" t="s">
        <v>490</v>
      </c>
      <c r="C17" s="517">
        <f>SUM(C11:C16)</f>
        <v>14</v>
      </c>
      <c r="D17" s="518">
        <f>D16+D15+D14+D13+D12+D11</f>
        <v>249553.26</v>
      </c>
      <c r="E17" s="499">
        <f t="shared" ref="E17:Q17" si="2">SUM(E11:E16)</f>
        <v>16454.541000000001</v>
      </c>
      <c r="F17" s="512">
        <f t="shared" si="2"/>
        <v>0</v>
      </c>
      <c r="G17" s="512">
        <f t="shared" si="2"/>
        <v>0</v>
      </c>
      <c r="H17" s="512">
        <f t="shared" si="2"/>
        <v>0</v>
      </c>
      <c r="I17" s="512">
        <f t="shared" si="2"/>
        <v>0</v>
      </c>
      <c r="J17" s="499">
        <f>J16+J15+J14+J13+J12+J11</f>
        <v>50400</v>
      </c>
      <c r="K17" s="499">
        <f t="shared" si="2"/>
        <v>14758.241</v>
      </c>
      <c r="L17" s="499">
        <f>L16+L15+L14+L13+L12+L11</f>
        <v>0</v>
      </c>
      <c r="M17" s="499">
        <f t="shared" si="2"/>
        <v>1188.0999999999999</v>
      </c>
      <c r="N17" s="499">
        <f>N16+N15+N14+N13+N12+N11</f>
        <v>650</v>
      </c>
      <c r="O17" s="499">
        <f t="shared" si="2"/>
        <v>0</v>
      </c>
      <c r="P17" s="499">
        <f>P16+P15+P14+P13+P12+P11</f>
        <v>198503.26</v>
      </c>
      <c r="Q17" s="478">
        <f t="shared" si="2"/>
        <v>508.2</v>
      </c>
      <c r="R17" s="519">
        <f t="shared" si="0"/>
        <v>6.593598897485851</v>
      </c>
      <c r="S17" s="513">
        <f t="shared" si="1"/>
        <v>-233098.71900000001</v>
      </c>
    </row>
    <row r="18" spans="1:20" x14ac:dyDescent="0.25">
      <c r="A18" s="503"/>
      <c r="B18" s="503"/>
      <c r="C18" s="503"/>
      <c r="D18" s="520"/>
      <c r="E18" s="503"/>
      <c r="F18" s="503"/>
      <c r="G18" s="503"/>
      <c r="H18" s="503"/>
      <c r="I18" s="503"/>
      <c r="J18" s="521"/>
      <c r="K18" s="503"/>
      <c r="L18" s="503"/>
      <c r="M18" s="503"/>
      <c r="N18" s="521"/>
      <c r="O18" s="503"/>
      <c r="P18" s="521"/>
      <c r="Q18" s="503"/>
      <c r="R18" s="503"/>
      <c r="S18" s="503"/>
      <c r="T18" s="515"/>
    </row>
  </sheetData>
  <mergeCells count="13">
    <mergeCell ref="S6:S9"/>
    <mergeCell ref="D7:D9"/>
    <mergeCell ref="E7:E9"/>
    <mergeCell ref="F7:Q7"/>
    <mergeCell ref="F8:J8"/>
    <mergeCell ref="L8:O8"/>
    <mergeCell ref="P8:P9"/>
    <mergeCell ref="Q8:Q9"/>
    <mergeCell ref="B4:P4"/>
    <mergeCell ref="B6:B9"/>
    <mergeCell ref="C6:C9"/>
    <mergeCell ref="D6:Q6"/>
    <mergeCell ref="R6:R9"/>
  </mergeCells>
  <pageMargins left="0.70866141732283472" right="0.70866141732283472" top="0.74803149606299213" bottom="0.74803149606299213" header="0.31496062992125984" footer="0.31496062992125984"/>
  <pageSetup paperSize="9" firstPageNumber="102" orientation="landscape" useFirstPageNumber="1" r:id="rId1"/>
  <headerFooter differentFirst="1">
    <oddFooter>&amp;R102</oddFooter>
    <firstFooter>&amp;R101</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6"/>
  <sheetViews>
    <sheetView view="pageLayout" topLeftCell="A7" zoomScaleNormal="100" workbookViewId="0">
      <selection activeCell="B26" sqref="B26"/>
    </sheetView>
  </sheetViews>
  <sheetFormatPr defaultRowHeight="15" x14ac:dyDescent="0.25"/>
  <cols>
    <col min="1" max="1" width="46" style="459" customWidth="1"/>
    <col min="2" max="2" width="9.85546875" style="459" customWidth="1"/>
    <col min="3" max="3" width="11" style="459" customWidth="1"/>
    <col min="4" max="4" width="0" style="459" hidden="1" customWidth="1"/>
    <col min="5" max="5" width="11.85546875" style="459" customWidth="1"/>
    <col min="6" max="6" width="0" style="459" hidden="1" customWidth="1"/>
    <col min="7" max="7" width="11.140625" style="459" customWidth="1"/>
    <col min="8" max="8" width="0" style="459" hidden="1" customWidth="1"/>
    <col min="9" max="9" width="15.140625" style="459" customWidth="1"/>
    <col min="10" max="10" width="0" style="459" hidden="1" customWidth="1"/>
    <col min="11" max="11" width="13.42578125" style="459" customWidth="1"/>
    <col min="12" max="12" width="1.28515625" style="459" hidden="1" customWidth="1"/>
    <col min="13" max="13" width="12" style="459" customWidth="1"/>
    <col min="14" max="16" width="0" style="459" hidden="1" customWidth="1"/>
    <col min="17" max="17" width="10.7109375" style="459" bestFit="1" customWidth="1"/>
    <col min="18" max="16384" width="9.140625" style="459"/>
  </cols>
  <sheetData>
    <row r="1" spans="1:17" ht="18.75" x14ac:dyDescent="0.25">
      <c r="A1" s="964" t="s">
        <v>841</v>
      </c>
      <c r="B1" s="964"/>
      <c r="C1" s="964"/>
      <c r="D1" s="964"/>
      <c r="E1" s="964"/>
      <c r="F1" s="964"/>
      <c r="G1" s="964"/>
      <c r="H1" s="964"/>
      <c r="I1" s="964"/>
      <c r="J1" s="964"/>
      <c r="K1" s="964"/>
      <c r="L1" s="964"/>
      <c r="M1" s="964"/>
      <c r="N1" s="522"/>
      <c r="O1" s="523"/>
      <c r="P1" s="522"/>
    </row>
    <row r="2" spans="1:17" ht="18.75" x14ac:dyDescent="0.25">
      <c r="A2" s="964" t="s">
        <v>463</v>
      </c>
      <c r="B2" s="964"/>
      <c r="C2" s="964"/>
      <c r="D2" s="964"/>
      <c r="E2" s="964"/>
      <c r="F2" s="964"/>
      <c r="G2" s="964"/>
      <c r="H2" s="964"/>
      <c r="I2" s="964"/>
      <c r="J2" s="964"/>
      <c r="K2" s="964"/>
      <c r="L2" s="964"/>
      <c r="M2" s="964"/>
      <c r="N2" s="522"/>
      <c r="O2" s="523"/>
      <c r="P2" s="522"/>
    </row>
    <row r="3" spans="1:17" ht="15.75" thickBot="1" x14ac:dyDescent="0.3">
      <c r="A3" s="524"/>
      <c r="B3" s="524"/>
      <c r="C3" s="525"/>
      <c r="D3" s="525"/>
      <c r="E3" s="525"/>
      <c r="F3" s="525"/>
      <c r="G3" s="525"/>
      <c r="H3" s="525"/>
      <c r="I3" s="525"/>
      <c r="J3" s="525"/>
      <c r="K3" s="525"/>
      <c r="L3" s="525"/>
      <c r="M3" s="526" t="s">
        <v>320</v>
      </c>
      <c r="N3" s="526"/>
      <c r="O3" s="527"/>
      <c r="P3" s="528"/>
    </row>
    <row r="4" spans="1:17" ht="16.5" thickBot="1" x14ac:dyDescent="0.3">
      <c r="A4" s="965" t="s">
        <v>464</v>
      </c>
      <c r="B4" s="965" t="s">
        <v>88</v>
      </c>
      <c r="C4" s="694" t="s">
        <v>852</v>
      </c>
      <c r="D4" s="695"/>
      <c r="E4" s="695"/>
      <c r="F4" s="695"/>
      <c r="G4" s="695"/>
      <c r="H4" s="695"/>
      <c r="I4" s="695"/>
      <c r="J4" s="695"/>
      <c r="K4" s="695"/>
      <c r="L4" s="695"/>
      <c r="M4" s="695"/>
      <c r="N4" s="695"/>
      <c r="O4" s="961" t="s">
        <v>465</v>
      </c>
      <c r="P4" s="950" t="s">
        <v>466</v>
      </c>
      <c r="Q4" s="529"/>
    </row>
    <row r="5" spans="1:17" ht="16.5" thickBot="1" x14ac:dyDescent="0.3">
      <c r="A5" s="966"/>
      <c r="B5" s="966"/>
      <c r="C5" s="953" t="s">
        <v>467</v>
      </c>
      <c r="D5" s="953" t="s">
        <v>400</v>
      </c>
      <c r="E5" s="955" t="s">
        <v>11</v>
      </c>
      <c r="F5" s="956"/>
      <c r="G5" s="956"/>
      <c r="H5" s="956"/>
      <c r="I5" s="956"/>
      <c r="J5" s="956"/>
      <c r="K5" s="956"/>
      <c r="L5" s="956"/>
      <c r="M5" s="956"/>
      <c r="N5" s="956"/>
      <c r="O5" s="962"/>
      <c r="P5" s="951"/>
      <c r="Q5" s="529"/>
    </row>
    <row r="6" spans="1:17" ht="16.5" thickBot="1" x14ac:dyDescent="0.3">
      <c r="A6" s="966"/>
      <c r="B6" s="966"/>
      <c r="C6" s="953"/>
      <c r="D6" s="953"/>
      <c r="E6" s="957" t="s">
        <v>468</v>
      </c>
      <c r="F6" s="957" t="s">
        <v>400</v>
      </c>
      <c r="G6" s="958" t="s">
        <v>12</v>
      </c>
      <c r="H6" s="959"/>
      <c r="I6" s="959"/>
      <c r="J6" s="960"/>
      <c r="K6" s="957" t="s">
        <v>13</v>
      </c>
      <c r="L6" s="957" t="s">
        <v>400</v>
      </c>
      <c r="M6" s="957" t="s">
        <v>469</v>
      </c>
      <c r="N6" s="958" t="s">
        <v>400</v>
      </c>
      <c r="O6" s="962"/>
      <c r="P6" s="951"/>
      <c r="Q6" s="529"/>
    </row>
    <row r="7" spans="1:17" ht="66" customHeight="1" thickBot="1" x14ac:dyDescent="0.3">
      <c r="A7" s="967"/>
      <c r="B7" s="967"/>
      <c r="C7" s="954"/>
      <c r="D7" s="954"/>
      <c r="E7" s="954"/>
      <c r="F7" s="954"/>
      <c r="G7" s="576" t="s">
        <v>399</v>
      </c>
      <c r="H7" s="577" t="s">
        <v>400</v>
      </c>
      <c r="I7" s="577" t="s">
        <v>470</v>
      </c>
      <c r="J7" s="577" t="s">
        <v>400</v>
      </c>
      <c r="K7" s="954"/>
      <c r="L7" s="954"/>
      <c r="M7" s="954"/>
      <c r="N7" s="968"/>
      <c r="O7" s="963"/>
      <c r="P7" s="952"/>
      <c r="Q7" s="529"/>
    </row>
    <row r="8" spans="1:17" ht="16.5" thickBot="1" x14ac:dyDescent="0.3">
      <c r="A8" s="531" t="s">
        <v>853</v>
      </c>
      <c r="B8" s="532">
        <v>1</v>
      </c>
      <c r="C8" s="578">
        <v>30</v>
      </c>
      <c r="D8" s="578"/>
      <c r="E8" s="578">
        <v>0</v>
      </c>
      <c r="F8" s="578"/>
      <c r="G8" s="578">
        <v>0</v>
      </c>
      <c r="H8" s="578"/>
      <c r="I8" s="578">
        <v>0</v>
      </c>
      <c r="J8" s="578"/>
      <c r="K8" s="578">
        <v>30</v>
      </c>
      <c r="L8" s="578"/>
      <c r="M8" s="578">
        <v>0</v>
      </c>
      <c r="N8" s="579"/>
      <c r="O8" s="533"/>
      <c r="P8" s="534"/>
      <c r="Q8" s="529"/>
    </row>
    <row r="9" spans="1:17" ht="16.5" thickBot="1" x14ac:dyDescent="0.3">
      <c r="A9" s="535" t="s">
        <v>471</v>
      </c>
      <c r="B9" s="532">
        <v>5</v>
      </c>
      <c r="C9" s="578">
        <v>11900</v>
      </c>
      <c r="D9" s="578">
        <v>0</v>
      </c>
      <c r="E9" s="578">
        <v>0</v>
      </c>
      <c r="F9" s="578">
        <v>0</v>
      </c>
      <c r="G9" s="578">
        <v>0</v>
      </c>
      <c r="H9" s="578">
        <v>0</v>
      </c>
      <c r="I9" s="578">
        <v>0</v>
      </c>
      <c r="J9" s="578">
        <v>0</v>
      </c>
      <c r="K9" s="578">
        <v>11750</v>
      </c>
      <c r="L9" s="578">
        <v>0</v>
      </c>
      <c r="M9" s="578">
        <v>150</v>
      </c>
      <c r="N9" s="580">
        <v>0</v>
      </c>
      <c r="O9" s="536" t="s">
        <v>37</v>
      </c>
      <c r="P9" s="537" t="s">
        <v>37</v>
      </c>
      <c r="Q9" s="538"/>
    </row>
    <row r="10" spans="1:17" ht="16.5" thickBot="1" x14ac:dyDescent="0.3">
      <c r="A10" s="539" t="s">
        <v>472</v>
      </c>
      <c r="B10" s="602">
        <v>12</v>
      </c>
      <c r="C10" s="581">
        <v>2224</v>
      </c>
      <c r="D10" s="581">
        <v>727.9</v>
      </c>
      <c r="E10" s="581">
        <v>0</v>
      </c>
      <c r="F10" s="581">
        <v>0</v>
      </c>
      <c r="G10" s="581">
        <v>0</v>
      </c>
      <c r="H10" s="581">
        <v>0</v>
      </c>
      <c r="I10" s="581">
        <v>684</v>
      </c>
      <c r="J10" s="581">
        <v>0</v>
      </c>
      <c r="K10" s="581">
        <v>1440</v>
      </c>
      <c r="L10" s="581">
        <v>332.4</v>
      </c>
      <c r="M10" s="581">
        <v>100</v>
      </c>
      <c r="N10" s="582">
        <v>395.5</v>
      </c>
      <c r="O10" s="536">
        <f>D10/C10*100</f>
        <v>32.72931654676259</v>
      </c>
      <c r="P10" s="540">
        <f>C10-D10</f>
        <v>1496.1</v>
      </c>
      <c r="Q10" s="538"/>
    </row>
    <row r="11" spans="1:17" ht="32.25" thickBot="1" x14ac:dyDescent="0.3">
      <c r="A11" s="541" t="s">
        <v>473</v>
      </c>
      <c r="B11" s="532">
        <v>4</v>
      </c>
      <c r="C11" s="578">
        <v>0</v>
      </c>
      <c r="D11" s="578">
        <v>0</v>
      </c>
      <c r="E11" s="578">
        <v>0</v>
      </c>
      <c r="F11" s="578">
        <v>0</v>
      </c>
      <c r="G11" s="578">
        <v>0</v>
      </c>
      <c r="H11" s="578">
        <v>0</v>
      </c>
      <c r="I11" s="578">
        <v>0</v>
      </c>
      <c r="J11" s="578">
        <v>0</v>
      </c>
      <c r="K11" s="578">
        <v>0</v>
      </c>
      <c r="L11" s="578">
        <v>0</v>
      </c>
      <c r="M11" s="578">
        <v>0</v>
      </c>
      <c r="N11" s="580">
        <v>0</v>
      </c>
      <c r="O11" s="536" t="s">
        <v>37</v>
      </c>
      <c r="P11" s="537" t="s">
        <v>37</v>
      </c>
      <c r="Q11" s="529"/>
    </row>
    <row r="12" spans="1:17" ht="32.25" thickBot="1" x14ac:dyDescent="0.3">
      <c r="A12" s="541" t="s">
        <v>474</v>
      </c>
      <c r="B12" s="532">
        <v>3</v>
      </c>
      <c r="C12" s="578">
        <v>0</v>
      </c>
      <c r="D12" s="578">
        <v>0</v>
      </c>
      <c r="E12" s="578">
        <v>0</v>
      </c>
      <c r="F12" s="578">
        <v>0</v>
      </c>
      <c r="G12" s="578">
        <v>0</v>
      </c>
      <c r="H12" s="578">
        <v>0</v>
      </c>
      <c r="I12" s="578">
        <v>0</v>
      </c>
      <c r="J12" s="578">
        <v>0</v>
      </c>
      <c r="K12" s="578">
        <v>0</v>
      </c>
      <c r="L12" s="578">
        <v>0</v>
      </c>
      <c r="M12" s="578">
        <v>0</v>
      </c>
      <c r="N12" s="580">
        <v>0</v>
      </c>
      <c r="O12" s="536"/>
      <c r="P12" s="537" t="s">
        <v>37</v>
      </c>
      <c r="Q12" s="529"/>
    </row>
    <row r="13" spans="1:17" ht="48" thickBot="1" x14ac:dyDescent="0.3">
      <c r="A13" s="541" t="s">
        <v>856</v>
      </c>
      <c r="B13" s="532">
        <v>4</v>
      </c>
      <c r="C13" s="578">
        <v>89.9</v>
      </c>
      <c r="D13" s="578">
        <v>13.9</v>
      </c>
      <c r="E13" s="578">
        <v>0</v>
      </c>
      <c r="F13" s="578">
        <v>0</v>
      </c>
      <c r="G13" s="578">
        <v>0</v>
      </c>
      <c r="H13" s="578">
        <v>0</v>
      </c>
      <c r="I13" s="578">
        <v>89.9</v>
      </c>
      <c r="J13" s="578">
        <v>13.9</v>
      </c>
      <c r="K13" s="578">
        <v>0</v>
      </c>
      <c r="L13" s="578">
        <v>0</v>
      </c>
      <c r="M13" s="578">
        <v>0</v>
      </c>
      <c r="N13" s="580">
        <v>0</v>
      </c>
      <c r="O13" s="536">
        <f>D13/C13*100</f>
        <v>15.461624026696327</v>
      </c>
      <c r="P13" s="540">
        <f>C13-D13</f>
        <v>76</v>
      </c>
      <c r="Q13" s="529"/>
    </row>
    <row r="14" spans="1:17" ht="16.5" thickBot="1" x14ac:dyDescent="0.3">
      <c r="A14" s="541" t="s">
        <v>475</v>
      </c>
      <c r="B14" s="532">
        <v>9</v>
      </c>
      <c r="C14" s="578">
        <v>40</v>
      </c>
      <c r="D14" s="578">
        <v>0</v>
      </c>
      <c r="E14" s="578">
        <v>0</v>
      </c>
      <c r="F14" s="578">
        <v>0</v>
      </c>
      <c r="G14" s="578">
        <v>0</v>
      </c>
      <c r="H14" s="578">
        <v>0</v>
      </c>
      <c r="I14" s="578">
        <v>0</v>
      </c>
      <c r="J14" s="578">
        <v>0</v>
      </c>
      <c r="K14" s="578">
        <v>0</v>
      </c>
      <c r="L14" s="578">
        <v>0</v>
      </c>
      <c r="M14" s="578">
        <v>40</v>
      </c>
      <c r="N14" s="580">
        <v>0</v>
      </c>
      <c r="O14" s="536" t="s">
        <v>37</v>
      </c>
      <c r="P14" s="537" t="s">
        <v>37</v>
      </c>
      <c r="Q14" s="529"/>
    </row>
    <row r="15" spans="1:17" ht="16.5" thickBot="1" x14ac:dyDescent="0.3">
      <c r="A15" s="542" t="s">
        <v>476</v>
      </c>
      <c r="B15" s="530">
        <v>5</v>
      </c>
      <c r="C15" s="581">
        <v>0</v>
      </c>
      <c r="D15" s="581">
        <v>0</v>
      </c>
      <c r="E15" s="581">
        <v>0</v>
      </c>
      <c r="F15" s="581">
        <v>0</v>
      </c>
      <c r="G15" s="581">
        <v>0</v>
      </c>
      <c r="H15" s="581">
        <v>0</v>
      </c>
      <c r="I15" s="581">
        <v>0</v>
      </c>
      <c r="J15" s="581">
        <v>0</v>
      </c>
      <c r="K15" s="581">
        <v>0</v>
      </c>
      <c r="L15" s="581">
        <v>0</v>
      </c>
      <c r="M15" s="581">
        <v>0</v>
      </c>
      <c r="N15" s="582">
        <v>0</v>
      </c>
      <c r="O15" s="536" t="s">
        <v>37</v>
      </c>
      <c r="P15" s="537" t="s">
        <v>37</v>
      </c>
      <c r="Q15" s="529"/>
    </row>
    <row r="16" spans="1:17" ht="48" thickBot="1" x14ac:dyDescent="0.3">
      <c r="A16" s="541" t="s">
        <v>477</v>
      </c>
      <c r="B16" s="532">
        <v>9</v>
      </c>
      <c r="C16" s="578">
        <v>624</v>
      </c>
      <c r="D16" s="578">
        <v>400</v>
      </c>
      <c r="E16" s="578">
        <v>0</v>
      </c>
      <c r="F16" s="578">
        <v>0</v>
      </c>
      <c r="G16" s="578">
        <v>0</v>
      </c>
      <c r="H16" s="578">
        <v>0</v>
      </c>
      <c r="I16" s="578">
        <v>4</v>
      </c>
      <c r="J16" s="578">
        <v>0</v>
      </c>
      <c r="K16" s="578">
        <v>620</v>
      </c>
      <c r="L16" s="578">
        <v>400</v>
      </c>
      <c r="M16" s="578">
        <v>0</v>
      </c>
      <c r="N16" s="580">
        <v>0</v>
      </c>
      <c r="O16" s="536">
        <f t="shared" ref="O16:O27" si="0">D16/C16*100</f>
        <v>64.102564102564102</v>
      </c>
      <c r="P16" s="540">
        <f t="shared" ref="P16:P27" si="1">C16-D16</f>
        <v>224</v>
      </c>
      <c r="Q16" s="538"/>
    </row>
    <row r="17" spans="1:18" ht="16.5" thickBot="1" x14ac:dyDescent="0.3">
      <c r="A17" s="542" t="s">
        <v>478</v>
      </c>
      <c r="B17" s="530">
        <v>27</v>
      </c>
      <c r="C17" s="581">
        <v>14605.36</v>
      </c>
      <c r="D17" s="581">
        <v>2229.09</v>
      </c>
      <c r="E17" s="581">
        <v>1035</v>
      </c>
      <c r="F17" s="581">
        <v>0</v>
      </c>
      <c r="G17" s="581">
        <v>0</v>
      </c>
      <c r="H17" s="581">
        <v>0</v>
      </c>
      <c r="I17" s="581">
        <v>11105.2</v>
      </c>
      <c r="J17" s="581">
        <v>2229.1</v>
      </c>
      <c r="K17" s="581">
        <v>0</v>
      </c>
      <c r="L17" s="581">
        <v>0</v>
      </c>
      <c r="M17" s="581">
        <v>2465.16</v>
      </c>
      <c r="N17" s="582">
        <v>0</v>
      </c>
      <c r="O17" s="536">
        <f t="shared" si="0"/>
        <v>15.262136640247142</v>
      </c>
      <c r="P17" s="540">
        <f t="shared" si="1"/>
        <v>12376.27</v>
      </c>
      <c r="Q17" s="538"/>
      <c r="R17" s="515"/>
    </row>
    <row r="18" spans="1:18" ht="32.25" thickBot="1" x14ac:dyDescent="0.3">
      <c r="A18" s="541" t="s">
        <v>479</v>
      </c>
      <c r="B18" s="532">
        <v>11</v>
      </c>
      <c r="C18" s="578">
        <v>69</v>
      </c>
      <c r="D18" s="578">
        <v>0</v>
      </c>
      <c r="E18" s="578">
        <v>0</v>
      </c>
      <c r="F18" s="578">
        <v>0</v>
      </c>
      <c r="G18" s="578">
        <v>0</v>
      </c>
      <c r="H18" s="578">
        <v>0</v>
      </c>
      <c r="I18" s="578">
        <v>56</v>
      </c>
      <c r="J18" s="578">
        <v>0</v>
      </c>
      <c r="K18" s="578">
        <v>0</v>
      </c>
      <c r="L18" s="578">
        <v>0</v>
      </c>
      <c r="M18" s="578">
        <v>13</v>
      </c>
      <c r="N18" s="580">
        <v>0</v>
      </c>
      <c r="O18" s="536">
        <f t="shared" si="0"/>
        <v>0</v>
      </c>
      <c r="P18" s="540">
        <f t="shared" si="1"/>
        <v>69</v>
      </c>
      <c r="Q18" s="538"/>
    </row>
    <row r="19" spans="1:18" ht="16.5" thickBot="1" x14ac:dyDescent="0.3">
      <c r="A19" s="543" t="s">
        <v>480</v>
      </c>
      <c r="B19" s="544">
        <v>32</v>
      </c>
      <c r="C19" s="583">
        <v>6180.7</v>
      </c>
      <c r="D19" s="583">
        <v>1266.08</v>
      </c>
      <c r="E19" s="583">
        <v>0</v>
      </c>
      <c r="F19" s="583">
        <v>40.1</v>
      </c>
      <c r="G19" s="583">
        <v>0</v>
      </c>
      <c r="H19" s="583">
        <v>421.7</v>
      </c>
      <c r="I19" s="583">
        <v>1180.7</v>
      </c>
      <c r="J19" s="583">
        <v>804.3</v>
      </c>
      <c r="K19" s="583">
        <v>0</v>
      </c>
      <c r="L19" s="583">
        <v>0</v>
      </c>
      <c r="M19" s="583">
        <v>5000</v>
      </c>
      <c r="N19" s="584">
        <v>0</v>
      </c>
      <c r="O19" s="536">
        <f t="shared" si="0"/>
        <v>20.484411150840522</v>
      </c>
      <c r="P19" s="540">
        <f t="shared" si="1"/>
        <v>4914.62</v>
      </c>
      <c r="Q19" s="538"/>
    </row>
    <row r="20" spans="1:18" ht="16.5" thickBot="1" x14ac:dyDescent="0.3">
      <c r="A20" s="543" t="s">
        <v>481</v>
      </c>
      <c r="B20" s="544">
        <v>19</v>
      </c>
      <c r="C20" s="583">
        <v>1217.05</v>
      </c>
      <c r="D20" s="583">
        <v>0</v>
      </c>
      <c r="E20" s="583">
        <v>0</v>
      </c>
      <c r="F20" s="583">
        <v>0</v>
      </c>
      <c r="G20" s="583">
        <v>0</v>
      </c>
      <c r="H20" s="583">
        <v>0</v>
      </c>
      <c r="I20" s="583">
        <v>1217.05</v>
      </c>
      <c r="J20" s="583">
        <v>0</v>
      </c>
      <c r="K20" s="583">
        <v>0</v>
      </c>
      <c r="L20" s="583">
        <v>0</v>
      </c>
      <c r="M20" s="583">
        <v>0</v>
      </c>
      <c r="N20" s="584">
        <v>0</v>
      </c>
      <c r="O20" s="536">
        <f t="shared" si="0"/>
        <v>0</v>
      </c>
      <c r="P20" s="540">
        <f t="shared" si="1"/>
        <v>1217.05</v>
      </c>
      <c r="Q20" s="529"/>
    </row>
    <row r="21" spans="1:18" ht="16.5" thickBot="1" x14ac:dyDescent="0.3">
      <c r="A21" s="542" t="s">
        <v>482</v>
      </c>
      <c r="B21" s="530">
        <v>20</v>
      </c>
      <c r="C21" s="581">
        <v>760.15</v>
      </c>
      <c r="D21" s="581">
        <v>4.2</v>
      </c>
      <c r="E21" s="581">
        <v>0</v>
      </c>
      <c r="F21" s="581">
        <v>0</v>
      </c>
      <c r="G21" s="581">
        <v>0</v>
      </c>
      <c r="H21" s="581">
        <v>0</v>
      </c>
      <c r="I21" s="581">
        <v>475.51</v>
      </c>
      <c r="J21" s="581">
        <v>0</v>
      </c>
      <c r="K21" s="581">
        <v>0</v>
      </c>
      <c r="L21" s="581">
        <v>0</v>
      </c>
      <c r="M21" s="581">
        <v>284.64</v>
      </c>
      <c r="N21" s="582">
        <v>4.2</v>
      </c>
      <c r="O21" s="536">
        <f t="shared" si="0"/>
        <v>0.55252252844833261</v>
      </c>
      <c r="P21" s="540">
        <f t="shared" si="1"/>
        <v>755.94999999999993</v>
      </c>
      <c r="Q21" s="538"/>
    </row>
    <row r="22" spans="1:18" ht="32.25" thickBot="1" x14ac:dyDescent="0.3">
      <c r="A22" s="541" t="s">
        <v>898</v>
      </c>
      <c r="B22" s="532">
        <v>7</v>
      </c>
      <c r="C22" s="578">
        <v>637.5</v>
      </c>
      <c r="D22" s="578">
        <v>0</v>
      </c>
      <c r="E22" s="578">
        <v>0</v>
      </c>
      <c r="F22" s="578">
        <v>0</v>
      </c>
      <c r="G22" s="578">
        <v>0</v>
      </c>
      <c r="H22" s="578">
        <v>0</v>
      </c>
      <c r="I22" s="578">
        <v>637.5</v>
      </c>
      <c r="J22" s="578">
        <v>0</v>
      </c>
      <c r="K22" s="578">
        <v>0</v>
      </c>
      <c r="L22" s="578">
        <v>0</v>
      </c>
      <c r="M22" s="578">
        <v>0</v>
      </c>
      <c r="N22" s="580">
        <v>0</v>
      </c>
      <c r="O22" s="536">
        <f t="shared" si="0"/>
        <v>0</v>
      </c>
      <c r="P22" s="540">
        <f t="shared" si="1"/>
        <v>637.5</v>
      </c>
      <c r="Q22" s="529"/>
    </row>
    <row r="23" spans="1:18" ht="16.5" thickBot="1" x14ac:dyDescent="0.3">
      <c r="A23" s="543" t="s">
        <v>483</v>
      </c>
      <c r="B23" s="544">
        <v>14</v>
      </c>
      <c r="C23" s="583">
        <v>460</v>
      </c>
      <c r="D23" s="583">
        <v>677.2</v>
      </c>
      <c r="E23" s="583">
        <v>0</v>
      </c>
      <c r="F23" s="583">
        <v>0</v>
      </c>
      <c r="G23" s="583">
        <v>0</v>
      </c>
      <c r="H23" s="583">
        <v>0</v>
      </c>
      <c r="I23" s="583">
        <v>460</v>
      </c>
      <c r="J23" s="583">
        <v>677.2</v>
      </c>
      <c r="K23" s="583">
        <v>0</v>
      </c>
      <c r="L23" s="583">
        <v>0</v>
      </c>
      <c r="M23" s="583">
        <v>0</v>
      </c>
      <c r="N23" s="584">
        <v>0</v>
      </c>
      <c r="O23" s="536">
        <f t="shared" si="0"/>
        <v>147.21739130434784</v>
      </c>
      <c r="P23" s="540">
        <f t="shared" si="1"/>
        <v>-217.20000000000005</v>
      </c>
      <c r="Q23" s="529"/>
    </row>
    <row r="24" spans="1:18" ht="23.25" customHeight="1" thickBot="1" x14ac:dyDescent="0.3">
      <c r="A24" s="542" t="s">
        <v>484</v>
      </c>
      <c r="B24" s="530">
        <v>28</v>
      </c>
      <c r="C24" s="581">
        <v>3171.1</v>
      </c>
      <c r="D24" s="581">
        <v>2692.1</v>
      </c>
      <c r="E24" s="581">
        <v>0</v>
      </c>
      <c r="F24" s="581">
        <v>0</v>
      </c>
      <c r="G24" s="581">
        <v>412.1</v>
      </c>
      <c r="H24" s="581">
        <v>39.4</v>
      </c>
      <c r="I24" s="581">
        <v>2759</v>
      </c>
      <c r="J24" s="581">
        <v>2652.7</v>
      </c>
      <c r="K24" s="581">
        <v>0</v>
      </c>
      <c r="L24" s="581">
        <v>0</v>
      </c>
      <c r="M24" s="581">
        <v>0</v>
      </c>
      <c r="N24" s="582">
        <v>0</v>
      </c>
      <c r="O24" s="536">
        <f t="shared" si="0"/>
        <v>84.894831446501215</v>
      </c>
      <c r="P24" s="540">
        <f t="shared" si="1"/>
        <v>479</v>
      </c>
      <c r="Q24" s="538"/>
    </row>
    <row r="25" spans="1:18" ht="33" customHeight="1" thickBot="1" x14ac:dyDescent="0.3">
      <c r="A25" s="541" t="s">
        <v>485</v>
      </c>
      <c r="B25" s="532">
        <v>4</v>
      </c>
      <c r="C25" s="585">
        <v>205.9</v>
      </c>
      <c r="D25" s="585">
        <v>15</v>
      </c>
      <c r="E25" s="585">
        <v>0</v>
      </c>
      <c r="F25" s="585">
        <v>0</v>
      </c>
      <c r="G25" s="585">
        <v>80</v>
      </c>
      <c r="H25" s="585">
        <v>0</v>
      </c>
      <c r="I25" s="585">
        <v>84.9</v>
      </c>
      <c r="J25" s="585">
        <v>0</v>
      </c>
      <c r="K25" s="585">
        <v>0</v>
      </c>
      <c r="L25" s="585">
        <v>0</v>
      </c>
      <c r="M25" s="585">
        <v>41</v>
      </c>
      <c r="N25" s="580">
        <v>15</v>
      </c>
      <c r="O25" s="536">
        <f t="shared" si="0"/>
        <v>7.2850898494414755</v>
      </c>
      <c r="P25" s="540">
        <f t="shared" si="1"/>
        <v>190.9</v>
      </c>
      <c r="Q25" s="538"/>
    </row>
    <row r="26" spans="1:18" ht="33.75" customHeight="1" thickBot="1" x14ac:dyDescent="0.3">
      <c r="A26" s="631" t="s">
        <v>486</v>
      </c>
      <c r="B26" s="632">
        <v>52</v>
      </c>
      <c r="C26" s="585">
        <v>35023</v>
      </c>
      <c r="D26" s="585">
        <v>5543.42</v>
      </c>
      <c r="E26" s="585">
        <v>0</v>
      </c>
      <c r="F26" s="585">
        <v>0</v>
      </c>
      <c r="G26" s="585">
        <v>0</v>
      </c>
      <c r="H26" s="585">
        <v>0</v>
      </c>
      <c r="I26" s="585">
        <v>20213</v>
      </c>
      <c r="J26" s="585">
        <v>4941.3999999999996</v>
      </c>
      <c r="K26" s="585">
        <v>2600</v>
      </c>
      <c r="L26" s="585">
        <v>602</v>
      </c>
      <c r="M26" s="585">
        <v>12210</v>
      </c>
      <c r="N26" s="580">
        <v>0</v>
      </c>
      <c r="O26" s="536">
        <f t="shared" si="0"/>
        <v>15.827941638351941</v>
      </c>
      <c r="P26" s="540">
        <f t="shared" si="1"/>
        <v>29479.58</v>
      </c>
      <c r="Q26" s="538"/>
    </row>
    <row r="27" spans="1:18" ht="32.25" thickBot="1" x14ac:dyDescent="0.3">
      <c r="A27" s="575" t="s">
        <v>854</v>
      </c>
      <c r="B27" s="530">
        <v>21</v>
      </c>
      <c r="C27" s="581">
        <v>715.65</v>
      </c>
      <c r="D27" s="581">
        <v>8.25</v>
      </c>
      <c r="E27" s="581">
        <v>0</v>
      </c>
      <c r="F27" s="581">
        <v>0</v>
      </c>
      <c r="G27" s="581">
        <v>0</v>
      </c>
      <c r="H27" s="581">
        <v>0</v>
      </c>
      <c r="I27" s="581">
        <v>665.65</v>
      </c>
      <c r="J27" s="581">
        <v>8.3000000000000007</v>
      </c>
      <c r="K27" s="581">
        <v>0</v>
      </c>
      <c r="L27" s="581">
        <v>0</v>
      </c>
      <c r="M27" s="581">
        <v>50</v>
      </c>
      <c r="N27" s="582">
        <v>0</v>
      </c>
      <c r="O27" s="536">
        <f t="shared" si="0"/>
        <v>1.1527981555229512</v>
      </c>
      <c r="P27" s="540">
        <f t="shared" si="1"/>
        <v>707.4</v>
      </c>
      <c r="Q27" s="538"/>
    </row>
    <row r="28" spans="1:18" ht="51.75" customHeight="1" thickBot="1" x14ac:dyDescent="0.3">
      <c r="A28" s="541" t="s">
        <v>487</v>
      </c>
      <c r="B28" s="532">
        <v>3</v>
      </c>
      <c r="C28" s="578">
        <v>0</v>
      </c>
      <c r="D28" s="578">
        <v>0</v>
      </c>
      <c r="E28" s="578">
        <v>0</v>
      </c>
      <c r="F28" s="578">
        <v>0</v>
      </c>
      <c r="G28" s="578">
        <v>0</v>
      </c>
      <c r="H28" s="578">
        <v>0</v>
      </c>
      <c r="I28" s="578">
        <v>0</v>
      </c>
      <c r="J28" s="578">
        <v>0</v>
      </c>
      <c r="K28" s="578">
        <v>0</v>
      </c>
      <c r="L28" s="578">
        <v>0</v>
      </c>
      <c r="M28" s="578">
        <v>0</v>
      </c>
      <c r="N28" s="580">
        <v>0</v>
      </c>
      <c r="O28" s="536" t="s">
        <v>37</v>
      </c>
      <c r="P28" s="537" t="s">
        <v>37</v>
      </c>
      <c r="Q28" s="529"/>
    </row>
    <row r="29" spans="1:18" ht="44.25" customHeight="1" thickBot="1" x14ac:dyDescent="0.3">
      <c r="A29" s="541" t="s">
        <v>488</v>
      </c>
      <c r="B29" s="532">
        <v>6</v>
      </c>
      <c r="C29" s="578">
        <v>7636</v>
      </c>
      <c r="D29" s="578">
        <v>0</v>
      </c>
      <c r="E29" s="578">
        <v>0</v>
      </c>
      <c r="F29" s="578">
        <v>0</v>
      </c>
      <c r="G29" s="578">
        <v>0</v>
      </c>
      <c r="H29" s="578">
        <v>0</v>
      </c>
      <c r="I29" s="578">
        <v>2236</v>
      </c>
      <c r="J29" s="578">
        <v>0</v>
      </c>
      <c r="K29" s="578">
        <v>0</v>
      </c>
      <c r="L29" s="578">
        <v>0</v>
      </c>
      <c r="M29" s="578">
        <v>5400</v>
      </c>
      <c r="N29" s="580">
        <v>0</v>
      </c>
      <c r="O29" s="536">
        <f>D29/C29*100</f>
        <v>0</v>
      </c>
      <c r="P29" s="540">
        <f>C29-D29</f>
        <v>7636</v>
      </c>
      <c r="Q29" s="538"/>
    </row>
    <row r="30" spans="1:18" ht="16.5" thickBot="1" x14ac:dyDescent="0.3">
      <c r="A30" s="545" t="s">
        <v>489</v>
      </c>
      <c r="B30" s="546">
        <v>10</v>
      </c>
      <c r="C30" s="578">
        <v>5007.7</v>
      </c>
      <c r="D30" s="578">
        <v>184.8</v>
      </c>
      <c r="E30" s="578">
        <v>0</v>
      </c>
      <c r="F30" s="578">
        <v>0</v>
      </c>
      <c r="G30" s="578">
        <v>0</v>
      </c>
      <c r="H30" s="578">
        <v>0</v>
      </c>
      <c r="I30" s="578">
        <v>106.9</v>
      </c>
      <c r="J30" s="578">
        <v>184.8</v>
      </c>
      <c r="K30" s="578">
        <v>815</v>
      </c>
      <c r="L30" s="578">
        <v>0</v>
      </c>
      <c r="M30" s="578">
        <v>4085.8</v>
      </c>
      <c r="N30" s="580">
        <v>0</v>
      </c>
      <c r="O30" s="536">
        <f>D30/C30*100</f>
        <v>3.6903169119555885</v>
      </c>
      <c r="P30" s="540">
        <f>C30-D30</f>
        <v>4822.8999999999996</v>
      </c>
      <c r="Q30" s="538"/>
    </row>
    <row r="31" spans="1:18" ht="16.5" thickBot="1" x14ac:dyDescent="0.3">
      <c r="A31" s="545" t="s">
        <v>855</v>
      </c>
      <c r="B31" s="530">
        <v>11</v>
      </c>
      <c r="C31" s="578">
        <v>2425</v>
      </c>
      <c r="D31" s="578"/>
      <c r="E31" s="578">
        <v>0</v>
      </c>
      <c r="F31" s="578"/>
      <c r="G31" s="578">
        <v>0</v>
      </c>
      <c r="H31" s="578"/>
      <c r="I31" s="578">
        <v>0</v>
      </c>
      <c r="J31" s="578"/>
      <c r="K31" s="578">
        <v>0</v>
      </c>
      <c r="L31" s="578"/>
      <c r="M31" s="578">
        <v>2425</v>
      </c>
      <c r="N31" s="580"/>
      <c r="O31" s="547"/>
      <c r="P31" s="548"/>
      <c r="Q31" s="529"/>
    </row>
    <row r="32" spans="1:18" ht="16.5" thickBot="1" x14ac:dyDescent="0.3">
      <c r="A32" s="549" t="s">
        <v>490</v>
      </c>
      <c r="B32" s="594">
        <f>SUM(B8:B31)</f>
        <v>317</v>
      </c>
      <c r="C32" s="586">
        <f>SUM(C8:C31)</f>
        <v>93022.01</v>
      </c>
      <c r="D32" s="587">
        <f t="shared" ref="D32:L33" si="2">SUM(D9:D30)</f>
        <v>13761.939999999999</v>
      </c>
      <c r="E32" s="586">
        <f>E31+E30+E29+E28+E27+E26+E25+E24+E23+E22+E21+E20+E19+E18+E17+E16+E15+E14+E13+E12+E11+E10+E9+E8</f>
        <v>1035</v>
      </c>
      <c r="F32" s="587">
        <f t="shared" si="2"/>
        <v>40.1</v>
      </c>
      <c r="G32" s="586">
        <f>SUM(G8:G31)</f>
        <v>492.1</v>
      </c>
      <c r="H32" s="587">
        <f t="shared" si="2"/>
        <v>461.09999999999997</v>
      </c>
      <c r="I32" s="586">
        <f>SUM(I8:I31)</f>
        <v>41975.310000000005</v>
      </c>
      <c r="J32" s="587">
        <f t="shared" si="2"/>
        <v>11511.699999999997</v>
      </c>
      <c r="K32" s="586">
        <f>SUM(K8:K31)</f>
        <v>17255</v>
      </c>
      <c r="L32" s="587">
        <f t="shared" si="2"/>
        <v>1334.4</v>
      </c>
      <c r="M32" s="586">
        <f>SUM(M8:M31)</f>
        <v>32264.6</v>
      </c>
      <c r="N32" s="588">
        <f>SUM(N9:N30)</f>
        <v>414.7</v>
      </c>
      <c r="O32" s="550">
        <f>D32/C32*100</f>
        <v>14.794283632443546</v>
      </c>
      <c r="P32" s="551">
        <f>C32-D32</f>
        <v>79260.069999999992</v>
      </c>
      <c r="Q32" s="538"/>
    </row>
    <row r="33" spans="2:14" ht="15.75" hidden="1" thickBot="1" x14ac:dyDescent="0.3">
      <c r="B33" s="156"/>
      <c r="C33" s="589">
        <v>155445.21</v>
      </c>
      <c r="D33" s="590">
        <f t="shared" si="2"/>
        <v>13761.939999999999</v>
      </c>
      <c r="E33" s="589"/>
      <c r="F33" s="590">
        <f t="shared" si="2"/>
        <v>40.1</v>
      </c>
      <c r="G33" s="589"/>
      <c r="H33" s="590">
        <f t="shared" si="2"/>
        <v>461.09999999999997</v>
      </c>
      <c r="I33" s="591">
        <v>-0.5</v>
      </c>
      <c r="J33" s="590">
        <f t="shared" si="2"/>
        <v>11511.699999999997</v>
      </c>
      <c r="K33" s="589"/>
      <c r="L33" s="590">
        <f t="shared" si="2"/>
        <v>1334.4</v>
      </c>
      <c r="M33" s="589">
        <v>55494.8</v>
      </c>
      <c r="N33" s="3"/>
    </row>
    <row r="34" spans="2:14" hidden="1" x14ac:dyDescent="0.25">
      <c r="C34" s="592">
        <f>C32-C33</f>
        <v>-62423.199999999997</v>
      </c>
      <c r="D34" s="593"/>
      <c r="E34" s="593"/>
      <c r="F34" s="593"/>
      <c r="G34" s="592"/>
      <c r="H34" s="593"/>
      <c r="I34" s="592">
        <v>82510.41</v>
      </c>
      <c r="J34" s="593"/>
      <c r="K34" s="593"/>
      <c r="L34" s="593"/>
      <c r="M34" s="592">
        <f>M32-M33</f>
        <v>-23230.200000000004</v>
      </c>
      <c r="N34" s="3"/>
    </row>
    <row r="35" spans="2:14" hidden="1" x14ac:dyDescent="0.25">
      <c r="C35" s="592"/>
      <c r="D35" s="593"/>
      <c r="E35" s="593"/>
      <c r="F35" s="593"/>
      <c r="G35" s="592"/>
      <c r="H35" s="593"/>
      <c r="I35" s="592">
        <f>I34-I32</f>
        <v>40535.1</v>
      </c>
      <c r="J35" s="593"/>
      <c r="K35" s="593"/>
      <c r="L35" s="593"/>
      <c r="M35" s="592"/>
      <c r="N35" s="3"/>
    </row>
    <row r="36" spans="2:14" x14ac:dyDescent="0.25">
      <c r="K36" s="515"/>
    </row>
  </sheetData>
  <mergeCells count="17">
    <mergeCell ref="A1:M1"/>
    <mergeCell ref="A2:M2"/>
    <mergeCell ref="A4:A7"/>
    <mergeCell ref="B4:B7"/>
    <mergeCell ref="C4:N4"/>
    <mergeCell ref="N6:N7"/>
    <mergeCell ref="P4:P7"/>
    <mergeCell ref="C5:C7"/>
    <mergeCell ref="D5:D7"/>
    <mergeCell ref="E5:N5"/>
    <mergeCell ref="E6:E7"/>
    <mergeCell ref="F6:F7"/>
    <mergeCell ref="G6:J6"/>
    <mergeCell ref="K6:K7"/>
    <mergeCell ref="L6:L7"/>
    <mergeCell ref="M6:M7"/>
    <mergeCell ref="O4:O7"/>
  </mergeCells>
  <pageMargins left="0.70866141732283472" right="0.70866141732283472" top="0.74803149606299213" bottom="0.74803149606299213" header="0.31496062992125984" footer="0.31496062992125984"/>
  <pageSetup paperSize="9" firstPageNumber="100" orientation="landscape" useFirstPageNumber="1" r:id="rId1"/>
  <headerFooter differentFirst="1">
    <oddFooter>&amp;R100</oddFooter>
    <firstFooter>&amp;R99</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
  <sheetViews>
    <sheetView workbookViewId="0">
      <selection activeCell="I4" sqref="I4:I6"/>
    </sheetView>
  </sheetViews>
  <sheetFormatPr defaultRowHeight="15" x14ac:dyDescent="0.25"/>
  <cols>
    <col min="1" max="1" width="15.85546875" customWidth="1"/>
    <col min="2" max="2" width="12.7109375" hidden="1" customWidth="1"/>
    <col min="3" max="3" width="18.140625" customWidth="1"/>
    <col min="4" max="4" width="12.42578125" hidden="1" customWidth="1"/>
    <col min="5" max="5" width="13.7109375" customWidth="1"/>
    <col min="6" max="6" width="0.28515625" customWidth="1"/>
    <col min="7" max="7" width="14.140625" customWidth="1"/>
    <col min="8" max="8" width="0.28515625" customWidth="1"/>
    <col min="9" max="9" width="15.140625" customWidth="1"/>
    <col min="10" max="10" width="0" hidden="1" customWidth="1"/>
    <col min="11" max="11" width="20.140625" customWidth="1"/>
    <col min="12" max="14" width="0" hidden="1" customWidth="1"/>
    <col min="15" max="15" width="10" bestFit="1" customWidth="1"/>
  </cols>
  <sheetData>
    <row r="1" spans="1:15" ht="18.75" x14ac:dyDescent="0.25">
      <c r="A1" s="844" t="s">
        <v>1094</v>
      </c>
      <c r="B1" s="844"/>
      <c r="C1" s="844"/>
      <c r="D1" s="844"/>
      <c r="E1" s="844"/>
      <c r="F1" s="844"/>
      <c r="G1" s="844"/>
      <c r="H1" s="844"/>
      <c r="I1" s="844"/>
      <c r="J1" s="844"/>
      <c r="K1" s="844"/>
    </row>
    <row r="2" spans="1:15" ht="19.5" thickBot="1" x14ac:dyDescent="0.3">
      <c r="A2" s="2" t="s">
        <v>497</v>
      </c>
      <c r="B2" s="2"/>
    </row>
    <row r="3" spans="1:15" ht="16.5" thickBot="1" x14ac:dyDescent="0.3">
      <c r="A3" s="972" t="s">
        <v>10</v>
      </c>
      <c r="B3" s="975" t="s">
        <v>400</v>
      </c>
      <c r="C3" s="978" t="s">
        <v>11</v>
      </c>
      <c r="D3" s="979"/>
      <c r="E3" s="979"/>
      <c r="F3" s="979"/>
      <c r="G3" s="979"/>
      <c r="H3" s="979"/>
      <c r="I3" s="979"/>
      <c r="J3" s="979"/>
      <c r="K3" s="979"/>
      <c r="L3" s="979"/>
      <c r="M3" s="988" t="s">
        <v>465</v>
      </c>
      <c r="N3" s="980" t="s">
        <v>466</v>
      </c>
    </row>
    <row r="4" spans="1:15" ht="16.5" thickBot="1" x14ac:dyDescent="0.3">
      <c r="A4" s="973"/>
      <c r="B4" s="976"/>
      <c r="C4" s="972" t="s">
        <v>498</v>
      </c>
      <c r="D4" s="983" t="s">
        <v>400</v>
      </c>
      <c r="E4" s="985" t="s">
        <v>12</v>
      </c>
      <c r="F4" s="986"/>
      <c r="G4" s="986"/>
      <c r="H4" s="987"/>
      <c r="I4" s="972" t="s">
        <v>13</v>
      </c>
      <c r="J4" s="975" t="s">
        <v>400</v>
      </c>
      <c r="K4" s="972" t="s">
        <v>401</v>
      </c>
      <c r="L4" s="991" t="s">
        <v>400</v>
      </c>
      <c r="M4" s="989"/>
      <c r="N4" s="981"/>
    </row>
    <row r="5" spans="1:15" x14ac:dyDescent="0.25">
      <c r="A5" s="973"/>
      <c r="B5" s="976"/>
      <c r="C5" s="973"/>
      <c r="D5" s="983"/>
      <c r="E5" s="972" t="s">
        <v>399</v>
      </c>
      <c r="F5" s="975" t="s">
        <v>400</v>
      </c>
      <c r="G5" s="972" t="s">
        <v>499</v>
      </c>
      <c r="H5" s="975" t="s">
        <v>400</v>
      </c>
      <c r="I5" s="973"/>
      <c r="J5" s="976"/>
      <c r="K5" s="973"/>
      <c r="L5" s="992"/>
      <c r="M5" s="989"/>
      <c r="N5" s="981"/>
    </row>
    <row r="6" spans="1:15" ht="15.75" thickBot="1" x14ac:dyDescent="0.3">
      <c r="A6" s="974"/>
      <c r="B6" s="977"/>
      <c r="C6" s="974"/>
      <c r="D6" s="984"/>
      <c r="E6" s="974"/>
      <c r="F6" s="977"/>
      <c r="G6" s="974"/>
      <c r="H6" s="977"/>
      <c r="I6" s="974"/>
      <c r="J6" s="977"/>
      <c r="K6" s="974"/>
      <c r="L6" s="993"/>
      <c r="M6" s="990"/>
      <c r="N6" s="982"/>
    </row>
    <row r="7" spans="1:15" ht="16.5" thickBot="1" x14ac:dyDescent="0.3">
      <c r="A7" s="633">
        <v>342575.27</v>
      </c>
      <c r="B7" s="595">
        <f>D7+F7+H7+J7+L7</f>
        <v>30216.540000000005</v>
      </c>
      <c r="C7" s="595">
        <v>51435</v>
      </c>
      <c r="D7" s="595">
        <v>14798.34</v>
      </c>
      <c r="E7" s="595">
        <v>492.1</v>
      </c>
      <c r="F7" s="595">
        <v>1649.2</v>
      </c>
      <c r="G7" s="633">
        <v>42625.31</v>
      </c>
      <c r="H7" s="596">
        <v>11511.7</v>
      </c>
      <c r="I7" s="595">
        <v>17255</v>
      </c>
      <c r="J7" s="595">
        <v>1334.4</v>
      </c>
      <c r="K7" s="595">
        <v>230767.86</v>
      </c>
      <c r="L7" s="21">
        <v>922.9</v>
      </c>
      <c r="M7" s="22">
        <f>B7/A7*100</f>
        <v>8.8204090155135848</v>
      </c>
      <c r="N7" s="23">
        <f>B7-A7</f>
        <v>-312358.73000000004</v>
      </c>
      <c r="O7" s="34"/>
    </row>
    <row r="8" spans="1:15" x14ac:dyDescent="0.25">
      <c r="A8" s="27">
        <v>48843</v>
      </c>
      <c r="C8" t="s">
        <v>981</v>
      </c>
      <c r="L8" s="3"/>
    </row>
    <row r="9" spans="1:15" ht="15.75" x14ac:dyDescent="0.25">
      <c r="A9" s="28">
        <f>A7-A8</f>
        <v>293732.27</v>
      </c>
    </row>
    <row r="10" spans="1:15" x14ac:dyDescent="0.25">
      <c r="A10" s="969" t="s">
        <v>982</v>
      </c>
      <c r="B10" s="970"/>
      <c r="C10" s="970"/>
      <c r="D10" s="970"/>
      <c r="E10" s="970"/>
      <c r="F10" s="970"/>
      <c r="G10" s="970"/>
      <c r="H10" s="970"/>
      <c r="I10" s="970"/>
      <c r="J10" s="970"/>
      <c r="K10" s="971"/>
    </row>
    <row r="11" spans="1:15" x14ac:dyDescent="0.25">
      <c r="A11" s="30">
        <v>458841.033</v>
      </c>
      <c r="B11" s="29"/>
      <c r="C11" s="30">
        <v>113498.42</v>
      </c>
      <c r="D11" s="29"/>
      <c r="E11" s="30">
        <v>2637.42</v>
      </c>
      <c r="F11" s="29"/>
      <c r="G11" s="30">
        <v>92301.18</v>
      </c>
      <c r="H11" s="29"/>
      <c r="I11" s="31">
        <v>3400</v>
      </c>
      <c r="J11" s="29"/>
      <c r="K11" s="30">
        <v>247004.01300000001</v>
      </c>
    </row>
    <row r="12" spans="1:15" x14ac:dyDescent="0.25">
      <c r="A12" s="30">
        <f>A7-A11</f>
        <v>-116265.76299999998</v>
      </c>
      <c r="B12" s="29"/>
      <c r="C12" s="30">
        <f>C7-C11</f>
        <v>-62063.42</v>
      </c>
      <c r="D12" s="29"/>
      <c r="E12" s="30">
        <f>E7-E11</f>
        <v>-2145.3200000000002</v>
      </c>
      <c r="F12" s="29"/>
      <c r="G12" s="30">
        <f>G7-G11</f>
        <v>-49675.869999999995</v>
      </c>
      <c r="H12" s="29"/>
      <c r="I12" s="30">
        <f>I7-I11</f>
        <v>13855</v>
      </c>
      <c r="J12" s="29"/>
      <c r="K12" s="30">
        <f>K7-K11</f>
        <v>-16236.15300000002</v>
      </c>
    </row>
    <row r="13" spans="1:15" x14ac:dyDescent="0.25">
      <c r="A13" s="32">
        <f>A9-A11</f>
        <v>-165108.76299999998</v>
      </c>
      <c r="I13" s="34"/>
    </row>
  </sheetData>
  <mergeCells count="18">
    <mergeCell ref="N3:N6"/>
    <mergeCell ref="C4:C6"/>
    <mergeCell ref="D4:D6"/>
    <mergeCell ref="E4:H4"/>
    <mergeCell ref="I4:I6"/>
    <mergeCell ref="M3:M6"/>
    <mergeCell ref="J4:J6"/>
    <mergeCell ref="K4:K6"/>
    <mergeCell ref="L4:L6"/>
    <mergeCell ref="E5:E6"/>
    <mergeCell ref="F5:F6"/>
    <mergeCell ref="G5:G6"/>
    <mergeCell ref="H5:H6"/>
    <mergeCell ref="A10:K10"/>
    <mergeCell ref="A1:K1"/>
    <mergeCell ref="A3:A6"/>
    <mergeCell ref="B3:B6"/>
    <mergeCell ref="C3:L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Лист1</vt:lpstr>
      <vt:lpstr>Лист2</vt:lpstr>
      <vt:lpstr>Лист3</vt:lpstr>
      <vt:lpstr>Лист4</vt:lpstr>
      <vt:lpstr>Лист5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2022-02-23T08:43:02Z</dcterms:modified>
</cp:coreProperties>
</file>